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U27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X52" i="17" l="1"/>
  <c r="W8" i="17"/>
  <c r="K52" i="17" l="1"/>
  <c r="O22" i="17"/>
  <c r="E52" i="17"/>
  <c r="W22" i="17"/>
  <c r="H52" i="17"/>
  <c r="G8" i="17"/>
  <c r="J8" i="17"/>
  <c r="S52" i="17"/>
  <c r="H8" i="17"/>
  <c r="X8" i="17"/>
  <c r="Q22" i="17"/>
  <c r="Q52" i="17"/>
  <c r="J4" i="17"/>
  <c r="R4" i="17"/>
  <c r="R3" i="17" s="1"/>
  <c r="M8" i="17"/>
  <c r="E22" i="17"/>
  <c r="U22" i="17"/>
  <c r="T8" i="17"/>
  <c r="P52" i="17"/>
  <c r="G52" i="17"/>
  <c r="W52" i="17"/>
  <c r="O8" i="17"/>
  <c r="N27" i="17"/>
  <c r="V27" i="17"/>
  <c r="U8" i="17"/>
  <c r="K17" i="17"/>
  <c r="V22" i="17"/>
  <c r="V4" i="17"/>
  <c r="N4" i="17"/>
  <c r="F52" i="17"/>
  <c r="N52" i="17"/>
  <c r="O52" i="17"/>
  <c r="P8" i="17"/>
  <c r="G22" i="17"/>
  <c r="F17" i="17"/>
  <c r="R8" i="17"/>
  <c r="I22" i="17"/>
  <c r="S8" i="17"/>
  <c r="E4" i="17"/>
  <c r="F4" i="17"/>
  <c r="F27" i="17"/>
  <c r="V52" i="17"/>
  <c r="H61" i="17"/>
  <c r="L22" i="17"/>
  <c r="T22" i="17"/>
  <c r="N33" i="17"/>
  <c r="V33" i="17"/>
  <c r="O4" i="17"/>
  <c r="W4" i="17"/>
  <c r="I17" i="17"/>
  <c r="Q17" i="17"/>
  <c r="J22" i="17"/>
  <c r="R22" i="17"/>
  <c r="I52" i="17"/>
  <c r="N11" i="17"/>
  <c r="L11" i="17"/>
  <c r="D17" i="17"/>
  <c r="K4" i="17"/>
  <c r="L8" i="17"/>
  <c r="G33" i="17"/>
  <c r="G11" i="17"/>
  <c r="O11" i="17"/>
  <c r="W11" i="17"/>
  <c r="J11" i="17"/>
  <c r="R11" i="17"/>
  <c r="E11" i="17"/>
  <c r="M11" i="17"/>
  <c r="U11" i="17"/>
  <c r="P11" i="17"/>
  <c r="X11" i="17"/>
  <c r="K11" i="17"/>
  <c r="S11" i="17"/>
  <c r="M17" i="17"/>
  <c r="U17" i="17"/>
  <c r="H17" i="17"/>
  <c r="P17" i="17"/>
  <c r="X17" i="17"/>
  <c r="S17" i="17"/>
  <c r="N17" i="17"/>
  <c r="V17" i="17"/>
  <c r="M22" i="17"/>
  <c r="V11" i="17"/>
  <c r="I11" i="17"/>
  <c r="Q11" i="17"/>
  <c r="D11" i="17"/>
  <c r="T11" i="17"/>
  <c r="N22" i="17"/>
  <c r="I27" i="17"/>
  <c r="L52" i="17"/>
  <c r="T52" i="17"/>
  <c r="E8" i="17"/>
  <c r="D22" i="17"/>
  <c r="D27" i="17"/>
  <c r="L27" i="17"/>
  <c r="T27" i="17"/>
  <c r="S4" i="17"/>
  <c r="I4" i="17"/>
  <c r="Q4" i="17"/>
  <c r="L4" i="17"/>
  <c r="T4" i="17"/>
  <c r="Q27" i="17"/>
  <c r="P61" i="17"/>
  <c r="G4" i="17"/>
  <c r="K8" i="17"/>
  <c r="F33" i="17"/>
  <c r="F26" i="17" s="1"/>
  <c r="X61" i="17"/>
  <c r="E27" i="17"/>
  <c r="I33" i="17"/>
  <c r="Q33" i="17"/>
  <c r="L33" i="17"/>
  <c r="T33" i="17"/>
  <c r="O33" i="17"/>
  <c r="W33" i="17"/>
  <c r="J33" i="17"/>
  <c r="R33" i="17"/>
  <c r="M33" i="17"/>
  <c r="U33" i="17"/>
  <c r="H33" i="17"/>
  <c r="P33" i="17"/>
  <c r="X33" i="17"/>
  <c r="K33" i="17"/>
  <c r="S33" i="17"/>
  <c r="K61" i="17"/>
  <c r="S61" i="17"/>
  <c r="F61" i="17"/>
  <c r="N61" i="17"/>
  <c r="V61" i="17"/>
  <c r="I61" i="17"/>
  <c r="Q61" i="17"/>
  <c r="D61" i="17"/>
  <c r="L61" i="17"/>
  <c r="T61" i="17"/>
  <c r="G61" i="17"/>
  <c r="O61" i="17"/>
  <c r="W61" i="17"/>
  <c r="J61" i="17"/>
  <c r="R61" i="17"/>
  <c r="M61" i="17"/>
  <c r="U61" i="17"/>
  <c r="E17" i="17"/>
  <c r="D8" i="17"/>
  <c r="F22" i="17"/>
  <c r="G27" i="17"/>
  <c r="O27" i="17"/>
  <c r="W27" i="17"/>
  <c r="J27" i="17"/>
  <c r="R27" i="17"/>
  <c r="R26" i="17" s="1"/>
  <c r="M27" i="17"/>
  <c r="M26" i="17" s="1"/>
  <c r="U27" i="17"/>
  <c r="H27" i="17"/>
  <c r="H26" i="17" s="1"/>
  <c r="P27" i="17"/>
  <c r="P26" i="17" s="1"/>
  <c r="X27" i="17"/>
  <c r="X26" i="17" s="1"/>
  <c r="K27" i="17"/>
  <c r="K26" i="17" s="1"/>
  <c r="S27" i="17"/>
  <c r="S26" i="17" s="1"/>
  <c r="J52" i="17"/>
  <c r="R52" i="17"/>
  <c r="M52" i="17"/>
  <c r="U52" i="17"/>
  <c r="E61" i="17"/>
  <c r="G17" i="17"/>
  <c r="M4" i="17"/>
  <c r="U4" i="17"/>
  <c r="P4" i="17"/>
  <c r="X4" i="17"/>
  <c r="L17" i="17"/>
  <c r="T17" i="17"/>
  <c r="O17" i="17"/>
  <c r="W17" i="17"/>
  <c r="J17" i="17"/>
  <c r="R17" i="17"/>
  <c r="D33" i="17"/>
  <c r="H4" i="17"/>
  <c r="F8" i="17"/>
  <c r="N8" i="17"/>
  <c r="V8" i="17"/>
  <c r="I8" i="17"/>
  <c r="Q8" i="17"/>
  <c r="H22" i="17"/>
  <c r="P22" i="17"/>
  <c r="X22" i="17"/>
  <c r="K22" i="17"/>
  <c r="S22" i="17"/>
  <c r="E33" i="17"/>
  <c r="D52" i="17"/>
  <c r="H11" i="17"/>
  <c r="D4" i="17"/>
  <c r="F11" i="17"/>
  <c r="N72" i="8"/>
  <c r="T71" i="8"/>
  <c r="E72" i="16"/>
  <c r="S70" i="16"/>
  <c r="L69" i="16"/>
  <c r="E68" i="16"/>
  <c r="S66" i="16"/>
  <c r="L65" i="16"/>
  <c r="E64" i="16"/>
  <c r="S62" i="16"/>
  <c r="E53" i="16"/>
  <c r="S50" i="16"/>
  <c r="L49" i="16"/>
  <c r="E48" i="16"/>
  <c r="S46" i="16"/>
  <c r="L45" i="16"/>
  <c r="E44" i="16"/>
  <c r="S42" i="16"/>
  <c r="L41" i="16"/>
  <c r="E40" i="16"/>
  <c r="S38" i="16"/>
  <c r="L37" i="16"/>
  <c r="E36" i="16"/>
  <c r="S34" i="16"/>
  <c r="L32" i="16"/>
  <c r="E31" i="16"/>
  <c r="S29" i="16"/>
  <c r="L28" i="16"/>
  <c r="E25" i="16"/>
  <c r="S23" i="16"/>
  <c r="L21" i="16"/>
  <c r="E20" i="16"/>
  <c r="S18" i="16"/>
  <c r="L16" i="16"/>
  <c r="E15" i="16"/>
  <c r="S13" i="16"/>
  <c r="L12" i="16"/>
  <c r="E10" i="16"/>
  <c r="S7" i="16"/>
  <c r="L6" i="16"/>
  <c r="E5" i="16"/>
  <c r="W72" i="16"/>
  <c r="V72" i="16"/>
  <c r="S71" i="16"/>
  <c r="P71" i="16"/>
  <c r="O71" i="16"/>
  <c r="L70" i="16"/>
  <c r="I70" i="16"/>
  <c r="H70" i="16"/>
  <c r="E69" i="16"/>
  <c r="W68" i="16"/>
  <c r="V68" i="16"/>
  <c r="S67" i="16"/>
  <c r="O67" i="16"/>
  <c r="L66" i="16"/>
  <c r="H66" i="16"/>
  <c r="E65" i="16"/>
  <c r="W64" i="16"/>
  <c r="S63" i="16"/>
  <c r="P63" i="16"/>
  <c r="O63" i="16"/>
  <c r="L62" i="16"/>
  <c r="I62" i="16"/>
  <c r="H62" i="16"/>
  <c r="E54" i="16"/>
  <c r="V53" i="16"/>
  <c r="S51" i="16"/>
  <c r="O51" i="16"/>
  <c r="L50" i="16"/>
  <c r="H50" i="16"/>
  <c r="E49" i="16"/>
  <c r="V48" i="16"/>
  <c r="S47" i="16"/>
  <c r="P47" i="16"/>
  <c r="O47" i="16"/>
  <c r="L46" i="16"/>
  <c r="I46" i="16"/>
  <c r="H46" i="16"/>
  <c r="E45" i="16"/>
  <c r="W44" i="16"/>
  <c r="V44" i="16"/>
  <c r="S43" i="16"/>
  <c r="P43" i="16"/>
  <c r="O43" i="16"/>
  <c r="L42" i="16"/>
  <c r="I42" i="16"/>
  <c r="H42" i="16"/>
  <c r="E41" i="16"/>
  <c r="V40" i="16"/>
  <c r="S39" i="16"/>
  <c r="O39" i="16"/>
  <c r="L38" i="16"/>
  <c r="H38" i="16"/>
  <c r="E37" i="16"/>
  <c r="V36" i="16"/>
  <c r="S35" i="16"/>
  <c r="L34" i="16"/>
  <c r="H34" i="16"/>
  <c r="E32" i="16"/>
  <c r="V31" i="16"/>
  <c r="S30" i="16"/>
  <c r="P30" i="16"/>
  <c r="O30" i="16"/>
  <c r="L29" i="16"/>
  <c r="I29" i="16"/>
  <c r="H29" i="16"/>
  <c r="E28" i="16"/>
  <c r="W25" i="16"/>
  <c r="V25" i="16"/>
  <c r="S24" i="16"/>
  <c r="P24" i="16"/>
  <c r="O24" i="16"/>
  <c r="L23" i="16"/>
  <c r="I23" i="16"/>
  <c r="H23" i="16"/>
  <c r="E21" i="16"/>
  <c r="V20" i="16"/>
  <c r="S19" i="16"/>
  <c r="O19" i="16"/>
  <c r="L18" i="16"/>
  <c r="H18" i="16"/>
  <c r="E16" i="16"/>
  <c r="V15" i="16"/>
  <c r="S14" i="16"/>
  <c r="P14" i="16"/>
  <c r="O14" i="16"/>
  <c r="L13" i="16"/>
  <c r="I13" i="16"/>
  <c r="H13" i="16"/>
  <c r="E12" i="16"/>
  <c r="W10" i="16"/>
  <c r="V10" i="16"/>
  <c r="S9" i="16"/>
  <c r="P9" i="16"/>
  <c r="O9" i="16"/>
  <c r="L7" i="16"/>
  <c r="I7" i="16"/>
  <c r="H7" i="16"/>
  <c r="E6" i="16"/>
  <c r="W5" i="16"/>
  <c r="V5" i="16"/>
  <c r="D52" i="83"/>
  <c r="P52" i="88"/>
  <c r="V22" i="88"/>
  <c r="D22" i="186"/>
  <c r="P52" i="192"/>
  <c r="O22" i="108"/>
  <c r="H52" i="114"/>
  <c r="M52" i="112"/>
  <c r="F52" i="109"/>
  <c r="R22" i="109"/>
  <c r="K22" i="113"/>
  <c r="D22" i="113"/>
  <c r="K8" i="113"/>
  <c r="K52" i="115"/>
  <c r="X22" i="115"/>
  <c r="K8" i="115"/>
  <c r="X61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X52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X33" i="162"/>
  <c r="X26" i="162" s="1"/>
  <c r="W33" i="162"/>
  <c r="V33" i="162"/>
  <c r="U33" i="162"/>
  <c r="T33" i="162"/>
  <c r="S33" i="162"/>
  <c r="R33" i="162"/>
  <c r="Q33" i="162"/>
  <c r="Q26" i="162" s="1"/>
  <c r="P33" i="162"/>
  <c r="P26" i="162" s="1"/>
  <c r="O33" i="162"/>
  <c r="N33" i="162"/>
  <c r="M33" i="162"/>
  <c r="L33" i="162"/>
  <c r="K33" i="162"/>
  <c r="J33" i="162"/>
  <c r="I33" i="162"/>
  <c r="I26" i="162" s="1"/>
  <c r="H33" i="162"/>
  <c r="H26" i="162" s="1"/>
  <c r="G33" i="162"/>
  <c r="F33" i="162"/>
  <c r="E33" i="162"/>
  <c r="D33" i="162"/>
  <c r="X27" i="162"/>
  <c r="W27" i="162"/>
  <c r="W26" i="162" s="1"/>
  <c r="V27" i="162"/>
  <c r="V26" i="162" s="1"/>
  <c r="U27" i="162"/>
  <c r="U26" i="162" s="1"/>
  <c r="T27" i="162"/>
  <c r="S27" i="162"/>
  <c r="S26" i="162" s="1"/>
  <c r="R27" i="162"/>
  <c r="Q27" i="162"/>
  <c r="P27" i="162"/>
  <c r="O27" i="162"/>
  <c r="O26" i="162" s="1"/>
  <c r="N27" i="162"/>
  <c r="N26" i="162" s="1"/>
  <c r="M27" i="162"/>
  <c r="M26" i="162" s="1"/>
  <c r="L27" i="162"/>
  <c r="K27" i="162"/>
  <c r="K26" i="162" s="1"/>
  <c r="J27" i="162"/>
  <c r="I27" i="162"/>
  <c r="H27" i="162"/>
  <c r="G27" i="162"/>
  <c r="G26" i="162" s="1"/>
  <c r="F27" i="162"/>
  <c r="F26" i="162" s="1"/>
  <c r="E27" i="162"/>
  <c r="E26" i="162" s="1"/>
  <c r="D27" i="162"/>
  <c r="T26" i="162"/>
  <c r="R26" i="162"/>
  <c r="L26" i="162"/>
  <c r="J26" i="162"/>
  <c r="D26" i="162"/>
  <c r="X22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X17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X11" i="162"/>
  <c r="W11" i="162"/>
  <c r="V11" i="162"/>
  <c r="U11" i="162"/>
  <c r="T11" i="162"/>
  <c r="S11" i="162"/>
  <c r="R11" i="162"/>
  <c r="R3" i="162" s="1"/>
  <c r="Q11" i="162"/>
  <c r="P11" i="162"/>
  <c r="O11" i="162"/>
  <c r="N11" i="162"/>
  <c r="M11" i="162"/>
  <c r="L11" i="162"/>
  <c r="K11" i="162"/>
  <c r="J11" i="162"/>
  <c r="J3" i="162" s="1"/>
  <c r="I11" i="162"/>
  <c r="H11" i="162"/>
  <c r="G11" i="162"/>
  <c r="F11" i="162"/>
  <c r="E11" i="162"/>
  <c r="D11" i="162"/>
  <c r="X8" i="162"/>
  <c r="W8" i="162"/>
  <c r="W3" i="162" s="1"/>
  <c r="W2" i="162" s="1"/>
  <c r="V8" i="162"/>
  <c r="V3" i="162" s="1"/>
  <c r="U8" i="162"/>
  <c r="T8" i="162"/>
  <c r="S8" i="162"/>
  <c r="R8" i="162"/>
  <c r="Q8" i="162"/>
  <c r="P8" i="162"/>
  <c r="O8" i="162"/>
  <c r="O3" i="162" s="1"/>
  <c r="O2" i="162" s="1"/>
  <c r="N8" i="162"/>
  <c r="N3" i="162" s="1"/>
  <c r="M8" i="162"/>
  <c r="L8" i="162"/>
  <c r="K8" i="162"/>
  <c r="J8" i="162"/>
  <c r="I8" i="162"/>
  <c r="H8" i="162"/>
  <c r="G8" i="162"/>
  <c r="G3" i="162" s="1"/>
  <c r="G2" i="162" s="1"/>
  <c r="F8" i="162"/>
  <c r="F3" i="162" s="1"/>
  <c r="E8" i="162"/>
  <c r="D8" i="162"/>
  <c r="X4" i="162"/>
  <c r="W4" i="162"/>
  <c r="V4" i="162"/>
  <c r="U4" i="162"/>
  <c r="U3" i="162" s="1"/>
  <c r="T4" i="162"/>
  <c r="T3" i="162" s="1"/>
  <c r="T2" i="162" s="1"/>
  <c r="S4" i="162"/>
  <c r="S3" i="162" s="1"/>
  <c r="R4" i="162"/>
  <c r="Q4" i="162"/>
  <c r="Q3" i="162" s="1"/>
  <c r="Q2" i="162" s="1"/>
  <c r="P4" i="162"/>
  <c r="O4" i="162"/>
  <c r="N4" i="162"/>
  <c r="M4" i="162"/>
  <c r="M3" i="162" s="1"/>
  <c r="M2" i="162" s="1"/>
  <c r="L4" i="162"/>
  <c r="L3" i="162" s="1"/>
  <c r="L2" i="162" s="1"/>
  <c r="K4" i="162"/>
  <c r="K3" i="162" s="1"/>
  <c r="J4" i="162"/>
  <c r="I4" i="162"/>
  <c r="I3" i="162" s="1"/>
  <c r="I2" i="162" s="1"/>
  <c r="H4" i="162"/>
  <c r="G4" i="162"/>
  <c r="F4" i="162"/>
  <c r="E4" i="162"/>
  <c r="E3" i="162" s="1"/>
  <c r="D4" i="162"/>
  <c r="D3" i="162" s="1"/>
  <c r="D2" i="162" s="1"/>
  <c r="X3" i="162"/>
  <c r="X2" i="162" s="1"/>
  <c r="P3" i="162"/>
  <c r="H3" i="162"/>
  <c r="H2" i="162" s="1"/>
  <c r="U2" i="162"/>
  <c r="E2" i="162"/>
  <c r="V22" i="163"/>
  <c r="X61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X52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X33" i="164"/>
  <c r="W33" i="164"/>
  <c r="V33" i="164"/>
  <c r="U33" i="164"/>
  <c r="T33" i="164"/>
  <c r="S33" i="164"/>
  <c r="R33" i="164"/>
  <c r="R26" i="164" s="1"/>
  <c r="Q33" i="164"/>
  <c r="Q26" i="164" s="1"/>
  <c r="P33" i="164"/>
  <c r="O33" i="164"/>
  <c r="N33" i="164"/>
  <c r="M33" i="164"/>
  <c r="L33" i="164"/>
  <c r="K33" i="164"/>
  <c r="J33" i="164"/>
  <c r="J26" i="164" s="1"/>
  <c r="I33" i="164"/>
  <c r="I26" i="164" s="1"/>
  <c r="H33" i="164"/>
  <c r="G33" i="164"/>
  <c r="F33" i="164"/>
  <c r="E33" i="164"/>
  <c r="D33" i="164"/>
  <c r="X27" i="164"/>
  <c r="X26" i="164" s="1"/>
  <c r="W27" i="164"/>
  <c r="W26" i="164" s="1"/>
  <c r="V27" i="164"/>
  <c r="V26" i="164" s="1"/>
  <c r="U27" i="164"/>
  <c r="T27" i="164"/>
  <c r="T26" i="164" s="1"/>
  <c r="S27" i="164"/>
  <c r="R27" i="164"/>
  <c r="Q27" i="164"/>
  <c r="P27" i="164"/>
  <c r="P26" i="164" s="1"/>
  <c r="O27" i="164"/>
  <c r="O26" i="164" s="1"/>
  <c r="N27" i="164"/>
  <c r="N26" i="164" s="1"/>
  <c r="M27" i="164"/>
  <c r="L27" i="164"/>
  <c r="L26" i="164" s="1"/>
  <c r="K27" i="164"/>
  <c r="J27" i="164"/>
  <c r="I27" i="164"/>
  <c r="H27" i="164"/>
  <c r="H26" i="164" s="1"/>
  <c r="G27" i="164"/>
  <c r="G26" i="164" s="1"/>
  <c r="F27" i="164"/>
  <c r="F26" i="164" s="1"/>
  <c r="E27" i="164"/>
  <c r="D27" i="164"/>
  <c r="D26" i="164" s="1"/>
  <c r="U26" i="164"/>
  <c r="S26" i="164"/>
  <c r="M26" i="164"/>
  <c r="K26" i="164"/>
  <c r="E26" i="164"/>
  <c r="X22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X17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X11" i="164"/>
  <c r="W11" i="164"/>
  <c r="V11" i="164"/>
  <c r="U11" i="164"/>
  <c r="T11" i="164"/>
  <c r="S11" i="164"/>
  <c r="S3" i="164" s="1"/>
  <c r="R11" i="164"/>
  <c r="Q11" i="164"/>
  <c r="P11" i="164"/>
  <c r="O11" i="164"/>
  <c r="N11" i="164"/>
  <c r="M11" i="164"/>
  <c r="L11" i="164"/>
  <c r="K11" i="164"/>
  <c r="K3" i="164" s="1"/>
  <c r="J11" i="164"/>
  <c r="I11" i="164"/>
  <c r="H11" i="164"/>
  <c r="G11" i="164"/>
  <c r="F11" i="164"/>
  <c r="E11" i="164"/>
  <c r="D11" i="164"/>
  <c r="X8" i="164"/>
  <c r="X3" i="164" s="1"/>
  <c r="W8" i="164"/>
  <c r="W3" i="164" s="1"/>
  <c r="W2" i="164" s="1"/>
  <c r="V8" i="164"/>
  <c r="U8" i="164"/>
  <c r="T8" i="164"/>
  <c r="S8" i="164"/>
  <c r="R8" i="164"/>
  <c r="Q8" i="164"/>
  <c r="P8" i="164"/>
  <c r="P3" i="164" s="1"/>
  <c r="O8" i="164"/>
  <c r="O3" i="164" s="1"/>
  <c r="O2" i="164" s="1"/>
  <c r="N8" i="164"/>
  <c r="M8" i="164"/>
  <c r="L8" i="164"/>
  <c r="K8" i="164"/>
  <c r="J8" i="164"/>
  <c r="I8" i="164"/>
  <c r="H8" i="164"/>
  <c r="H3" i="164" s="1"/>
  <c r="G8" i="164"/>
  <c r="G3" i="164" s="1"/>
  <c r="G2" i="164" s="1"/>
  <c r="F8" i="164"/>
  <c r="E8" i="164"/>
  <c r="D8" i="164"/>
  <c r="X4" i="164"/>
  <c r="W4" i="164"/>
  <c r="V4" i="164"/>
  <c r="V3" i="164" s="1"/>
  <c r="V2" i="164" s="1"/>
  <c r="U4" i="164"/>
  <c r="U3" i="164" s="1"/>
  <c r="T4" i="164"/>
  <c r="T3" i="164" s="1"/>
  <c r="S4" i="164"/>
  <c r="R4" i="164"/>
  <c r="R3" i="164" s="1"/>
  <c r="R2" i="164" s="1"/>
  <c r="Q4" i="164"/>
  <c r="P4" i="164"/>
  <c r="O4" i="164"/>
  <c r="N4" i="164"/>
  <c r="N3" i="164" s="1"/>
  <c r="M4" i="164"/>
  <c r="M3" i="164" s="1"/>
  <c r="L4" i="164"/>
  <c r="L3" i="164" s="1"/>
  <c r="K4" i="164"/>
  <c r="J4" i="164"/>
  <c r="J3" i="164" s="1"/>
  <c r="J2" i="164" s="1"/>
  <c r="I4" i="164"/>
  <c r="H4" i="164"/>
  <c r="G4" i="164"/>
  <c r="F4" i="164"/>
  <c r="F3" i="164" s="1"/>
  <c r="F2" i="164" s="1"/>
  <c r="E4" i="164"/>
  <c r="E3" i="164" s="1"/>
  <c r="D4" i="164"/>
  <c r="D3" i="164" s="1"/>
  <c r="Q3" i="164"/>
  <c r="Q2" i="164" s="1"/>
  <c r="I3" i="164"/>
  <c r="I2" i="164" s="1"/>
  <c r="N2" i="164"/>
  <c r="G72" i="117"/>
  <c r="N69" i="117"/>
  <c r="U66" i="117"/>
  <c r="G64" i="117"/>
  <c r="W50" i="117"/>
  <c r="T49" i="117"/>
  <c r="I48" i="117"/>
  <c r="F47" i="117"/>
  <c r="P45" i="117"/>
  <c r="M44" i="117"/>
  <c r="W42" i="117"/>
  <c r="T41" i="117"/>
  <c r="N41" i="117"/>
  <c r="I40" i="117"/>
  <c r="F39" i="117"/>
  <c r="M36" i="117"/>
  <c r="G36" i="117"/>
  <c r="W34" i="117"/>
  <c r="J22" i="167"/>
  <c r="V4" i="167"/>
  <c r="Q52" i="168"/>
  <c r="W22" i="168"/>
  <c r="H52" i="169"/>
  <c r="W8" i="169"/>
  <c r="W52" i="170"/>
  <c r="E22" i="156"/>
  <c r="V51" i="120"/>
  <c r="N51" i="120"/>
  <c r="S50" i="120"/>
  <c r="H49" i="120"/>
  <c r="U48" i="120"/>
  <c r="E48" i="120"/>
  <c r="O46" i="120"/>
  <c r="G46" i="120"/>
  <c r="L45" i="120"/>
  <c r="V43" i="120"/>
  <c r="N43" i="120"/>
  <c r="S42" i="120"/>
  <c r="H41" i="120"/>
  <c r="U40" i="120"/>
  <c r="E40" i="120"/>
  <c r="O38" i="120"/>
  <c r="I38" i="120"/>
  <c r="G38" i="120"/>
  <c r="L37" i="120"/>
  <c r="V35" i="120"/>
  <c r="P35" i="120"/>
  <c r="N35" i="120"/>
  <c r="S34" i="120"/>
  <c r="L21" i="120"/>
  <c r="V19" i="120"/>
  <c r="N19" i="120"/>
  <c r="S18" i="120"/>
  <c r="W22" i="201"/>
  <c r="P22" i="202"/>
  <c r="V8" i="203"/>
  <c r="G52" i="172"/>
  <c r="E52" i="172"/>
  <c r="Q22" i="172"/>
  <c r="P22" i="172"/>
  <c r="Q52" i="183"/>
  <c r="X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D72" i="16"/>
  <c r="X71" i="16"/>
  <c r="W71" i="16"/>
  <c r="U71" i="16"/>
  <c r="T71" i="16"/>
  <c r="R71" i="16"/>
  <c r="Q71" i="16"/>
  <c r="N71" i="16"/>
  <c r="M71" i="16"/>
  <c r="L71" i="16"/>
  <c r="K71" i="16"/>
  <c r="J71" i="16"/>
  <c r="I71" i="16"/>
  <c r="H71" i="16"/>
  <c r="G71" i="16"/>
  <c r="F71" i="16"/>
  <c r="E71" i="16"/>
  <c r="D71" i="16"/>
  <c r="X70" i="16"/>
  <c r="W70" i="16"/>
  <c r="V70" i="16"/>
  <c r="U70" i="16"/>
  <c r="T70" i="16"/>
  <c r="R70" i="16"/>
  <c r="Q70" i="16"/>
  <c r="P70" i="16"/>
  <c r="N70" i="16"/>
  <c r="M70" i="16"/>
  <c r="K70" i="16"/>
  <c r="J70" i="16"/>
  <c r="G70" i="16"/>
  <c r="F70" i="16"/>
  <c r="E70" i="16"/>
  <c r="D70" i="16"/>
  <c r="X69" i="16"/>
  <c r="W69" i="16"/>
  <c r="V69" i="16"/>
  <c r="U69" i="16"/>
  <c r="T69" i="16"/>
  <c r="S69" i="16"/>
  <c r="R69" i="16"/>
  <c r="Q69" i="16"/>
  <c r="P69" i="16"/>
  <c r="O69" i="16"/>
  <c r="N69" i="16"/>
  <c r="M69" i="16"/>
  <c r="K69" i="16"/>
  <c r="J69" i="16"/>
  <c r="I69" i="16"/>
  <c r="G69" i="16"/>
  <c r="F69" i="16"/>
  <c r="D69" i="16"/>
  <c r="X68" i="16"/>
  <c r="U68" i="16"/>
  <c r="S68" i="16"/>
  <c r="R68" i="16"/>
  <c r="Q68" i="16"/>
  <c r="P68" i="16"/>
  <c r="O68" i="16"/>
  <c r="N68" i="16"/>
  <c r="M68" i="16"/>
  <c r="K68" i="16"/>
  <c r="J68" i="16"/>
  <c r="I68" i="16"/>
  <c r="H68" i="16"/>
  <c r="G68" i="16"/>
  <c r="F68" i="16"/>
  <c r="D68" i="16"/>
  <c r="X67" i="16"/>
  <c r="W67" i="16"/>
  <c r="U67" i="16"/>
  <c r="T67" i="16"/>
  <c r="R67" i="16"/>
  <c r="P67" i="16"/>
  <c r="N67" i="16"/>
  <c r="M67" i="16"/>
  <c r="L67" i="16"/>
  <c r="K67" i="16"/>
  <c r="J67" i="16"/>
  <c r="H67" i="16"/>
  <c r="G67" i="16"/>
  <c r="F67" i="16"/>
  <c r="E67" i="16"/>
  <c r="D67" i="16"/>
  <c r="X66" i="16"/>
  <c r="W66" i="16"/>
  <c r="U66" i="16"/>
  <c r="T66" i="16"/>
  <c r="R66" i="16"/>
  <c r="Q66" i="16"/>
  <c r="M66" i="16"/>
  <c r="K66" i="16"/>
  <c r="J66" i="16"/>
  <c r="I66" i="16"/>
  <c r="G66" i="16"/>
  <c r="E66" i="16"/>
  <c r="D66" i="16"/>
  <c r="X65" i="16"/>
  <c r="W65" i="16"/>
  <c r="V65" i="16"/>
  <c r="U65" i="16"/>
  <c r="T65" i="16"/>
  <c r="R65" i="16"/>
  <c r="Q65" i="16"/>
  <c r="P65" i="16"/>
  <c r="O65" i="16"/>
  <c r="N65" i="16"/>
  <c r="M65" i="16"/>
  <c r="J65" i="16"/>
  <c r="G65" i="16"/>
  <c r="F65" i="16"/>
  <c r="D65" i="16"/>
  <c r="V64" i="16"/>
  <c r="U64" i="16"/>
  <c r="T64" i="16"/>
  <c r="S64" i="16"/>
  <c r="R64" i="16"/>
  <c r="Q64" i="16"/>
  <c r="O64" i="16"/>
  <c r="N64" i="16"/>
  <c r="M64" i="16"/>
  <c r="L64" i="16"/>
  <c r="K64" i="16"/>
  <c r="J64" i="16"/>
  <c r="I64" i="16"/>
  <c r="G64" i="16"/>
  <c r="F64" i="16"/>
  <c r="D64" i="16"/>
  <c r="X63" i="16"/>
  <c r="T63" i="16"/>
  <c r="R63" i="16"/>
  <c r="Q63" i="16"/>
  <c r="N63" i="16"/>
  <c r="L63" i="16"/>
  <c r="K63" i="16"/>
  <c r="J63" i="16"/>
  <c r="I63" i="16"/>
  <c r="H63" i="16"/>
  <c r="G63" i="16"/>
  <c r="F63" i="16"/>
  <c r="E63" i="16"/>
  <c r="D63" i="16"/>
  <c r="X62" i="16"/>
  <c r="W62" i="16"/>
  <c r="V62" i="16"/>
  <c r="U62" i="16"/>
  <c r="T62" i="16"/>
  <c r="Q62" i="16"/>
  <c r="P62" i="16"/>
  <c r="N62" i="16"/>
  <c r="M62" i="16"/>
  <c r="K62" i="16"/>
  <c r="G62" i="16"/>
  <c r="F62" i="16"/>
  <c r="E62" i="16"/>
  <c r="D62" i="16"/>
  <c r="X54" i="16"/>
  <c r="W54" i="16"/>
  <c r="V54" i="16"/>
  <c r="U54" i="16"/>
  <c r="S54" i="16"/>
  <c r="R54" i="16"/>
  <c r="Q54" i="16"/>
  <c r="P54" i="16"/>
  <c r="O54" i="16"/>
  <c r="N54" i="16"/>
  <c r="M54" i="16"/>
  <c r="K54" i="16"/>
  <c r="J54" i="16"/>
  <c r="I54" i="16"/>
  <c r="G54" i="16"/>
  <c r="F54" i="16"/>
  <c r="D54" i="16"/>
  <c r="X53" i="16"/>
  <c r="W53" i="16"/>
  <c r="U53" i="16"/>
  <c r="T53" i="16"/>
  <c r="S53" i="16"/>
  <c r="R53" i="16"/>
  <c r="P53" i="16"/>
  <c r="O53" i="16"/>
  <c r="N53" i="16"/>
  <c r="M53" i="16"/>
  <c r="L53" i="16"/>
  <c r="K53" i="16"/>
  <c r="J53" i="16"/>
  <c r="G53" i="16"/>
  <c r="F53" i="16"/>
  <c r="D53" i="16"/>
  <c r="X51" i="16"/>
  <c r="W51" i="16"/>
  <c r="U51" i="16"/>
  <c r="T51" i="16"/>
  <c r="R51" i="16"/>
  <c r="Q51" i="16"/>
  <c r="P51" i="16"/>
  <c r="N51" i="16"/>
  <c r="M51" i="16"/>
  <c r="L51" i="16"/>
  <c r="K51" i="16"/>
  <c r="J51" i="16"/>
  <c r="I51" i="16"/>
  <c r="H51" i="16"/>
  <c r="G51" i="16"/>
  <c r="F51" i="16"/>
  <c r="E51" i="16"/>
  <c r="D51" i="16"/>
  <c r="X50" i="16"/>
  <c r="W50" i="16"/>
  <c r="U50" i="16"/>
  <c r="T50" i="16"/>
  <c r="R50" i="16"/>
  <c r="Q50" i="16"/>
  <c r="N50" i="16"/>
  <c r="M50" i="16"/>
  <c r="K50" i="16"/>
  <c r="J50" i="16"/>
  <c r="I50" i="16"/>
  <c r="G50" i="16"/>
  <c r="F50" i="16"/>
  <c r="E50" i="16"/>
  <c r="D50" i="16"/>
  <c r="X49" i="16"/>
  <c r="W49" i="16"/>
  <c r="V49" i="16"/>
  <c r="U49" i="16"/>
  <c r="T49" i="16"/>
  <c r="S49" i="16"/>
  <c r="R49" i="16"/>
  <c r="Q49" i="16"/>
  <c r="P49" i="16"/>
  <c r="N49" i="16"/>
  <c r="M49" i="16"/>
  <c r="K49" i="16"/>
  <c r="J49" i="16"/>
  <c r="G49" i="16"/>
  <c r="F49" i="16"/>
  <c r="D49" i="16"/>
  <c r="X48" i="16"/>
  <c r="W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G48" i="16"/>
  <c r="F48" i="16"/>
  <c r="D48" i="16"/>
  <c r="X47" i="16"/>
  <c r="U47" i="16"/>
  <c r="T47" i="16"/>
  <c r="R47" i="16"/>
  <c r="Q47" i="16"/>
  <c r="N47" i="16"/>
  <c r="M47" i="16"/>
  <c r="L47" i="16"/>
  <c r="K47" i="16"/>
  <c r="J47" i="16"/>
  <c r="I47" i="16"/>
  <c r="H47" i="16"/>
  <c r="G47" i="16"/>
  <c r="F47" i="16"/>
  <c r="E47" i="16"/>
  <c r="D47" i="16"/>
  <c r="X46" i="16"/>
  <c r="W46" i="16"/>
  <c r="U46" i="16"/>
  <c r="T46" i="16"/>
  <c r="R46" i="16"/>
  <c r="Q46" i="16"/>
  <c r="N46" i="16"/>
  <c r="M46" i="16"/>
  <c r="K46" i="16"/>
  <c r="J46" i="16"/>
  <c r="G46" i="16"/>
  <c r="F46" i="16"/>
  <c r="E46" i="16"/>
  <c r="D46" i="16"/>
  <c r="X45" i="16"/>
  <c r="W45" i="16"/>
  <c r="V45" i="16"/>
  <c r="U45" i="16"/>
  <c r="T45" i="16"/>
  <c r="S45" i="16"/>
  <c r="R45" i="16"/>
  <c r="Q45" i="16"/>
  <c r="P45" i="16"/>
  <c r="N45" i="16"/>
  <c r="M45" i="16"/>
  <c r="K45" i="16"/>
  <c r="J45" i="16"/>
  <c r="I45" i="16"/>
  <c r="H45" i="16"/>
  <c r="G45" i="16"/>
  <c r="F45" i="16"/>
  <c r="D45" i="16"/>
  <c r="X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G44" i="16"/>
  <c r="F44" i="16"/>
  <c r="D44" i="16"/>
  <c r="X43" i="16"/>
  <c r="W43" i="16"/>
  <c r="U43" i="16"/>
  <c r="T43" i="16"/>
  <c r="R43" i="16"/>
  <c r="Q43" i="16"/>
  <c r="N43" i="16"/>
  <c r="M43" i="16"/>
  <c r="L43" i="16"/>
  <c r="K43" i="16"/>
  <c r="J43" i="16"/>
  <c r="I43" i="16"/>
  <c r="H43" i="16"/>
  <c r="G43" i="16"/>
  <c r="F43" i="16"/>
  <c r="E43" i="16"/>
  <c r="D43" i="16"/>
  <c r="X42" i="16"/>
  <c r="W42" i="16"/>
  <c r="U42" i="16"/>
  <c r="T42" i="16"/>
  <c r="R42" i="16"/>
  <c r="Q42" i="16"/>
  <c r="P42" i="16"/>
  <c r="O42" i="16"/>
  <c r="N42" i="16"/>
  <c r="M42" i="16"/>
  <c r="K42" i="16"/>
  <c r="J42" i="16"/>
  <c r="G42" i="16"/>
  <c r="F42" i="16"/>
  <c r="E42" i="16"/>
  <c r="D42" i="16"/>
  <c r="X41" i="16"/>
  <c r="W41" i="16"/>
  <c r="V41" i="16"/>
  <c r="U41" i="16"/>
  <c r="T41" i="16"/>
  <c r="S41" i="16"/>
  <c r="R41" i="16"/>
  <c r="Q41" i="16"/>
  <c r="P41" i="16"/>
  <c r="N41" i="16"/>
  <c r="M41" i="16"/>
  <c r="K41" i="16"/>
  <c r="J41" i="16"/>
  <c r="I41" i="16"/>
  <c r="H41" i="16"/>
  <c r="G41" i="16"/>
  <c r="F41" i="16"/>
  <c r="D41" i="16"/>
  <c r="X40" i="16"/>
  <c r="W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G40" i="16"/>
  <c r="F40" i="16"/>
  <c r="D40" i="16"/>
  <c r="X39" i="16"/>
  <c r="W39" i="16"/>
  <c r="V39" i="16"/>
  <c r="U39" i="16"/>
  <c r="T39" i="16"/>
  <c r="R39" i="16"/>
  <c r="Q39" i="16"/>
  <c r="P39" i="16"/>
  <c r="N39" i="16"/>
  <c r="M39" i="16"/>
  <c r="L39" i="16"/>
  <c r="K39" i="16"/>
  <c r="J39" i="16"/>
  <c r="I39" i="16"/>
  <c r="H39" i="16"/>
  <c r="G39" i="16"/>
  <c r="F39" i="16"/>
  <c r="E39" i="16"/>
  <c r="D39" i="16"/>
  <c r="X38" i="16"/>
  <c r="W38" i="16"/>
  <c r="U38" i="16"/>
  <c r="T38" i="16"/>
  <c r="R38" i="16"/>
  <c r="Q38" i="16"/>
  <c r="P38" i="16"/>
  <c r="O38" i="16"/>
  <c r="N38" i="16"/>
  <c r="M38" i="16"/>
  <c r="K38" i="16"/>
  <c r="J38" i="16"/>
  <c r="I38" i="16"/>
  <c r="G38" i="16"/>
  <c r="F38" i="16"/>
  <c r="E38" i="16"/>
  <c r="D38" i="16"/>
  <c r="X37" i="16"/>
  <c r="W37" i="16"/>
  <c r="V37" i="16"/>
  <c r="U37" i="16"/>
  <c r="T37" i="16"/>
  <c r="S37" i="16"/>
  <c r="R37" i="16"/>
  <c r="Q37" i="16"/>
  <c r="P37" i="16"/>
  <c r="N37" i="16"/>
  <c r="M37" i="16"/>
  <c r="K37" i="16"/>
  <c r="J37" i="16"/>
  <c r="I37" i="16"/>
  <c r="H37" i="16"/>
  <c r="G37" i="16"/>
  <c r="F37" i="16"/>
  <c r="D37" i="16"/>
  <c r="X36" i="16"/>
  <c r="W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G36" i="16"/>
  <c r="F36" i="16"/>
  <c r="D36" i="16"/>
  <c r="X35" i="16"/>
  <c r="V35" i="16"/>
  <c r="U35" i="16"/>
  <c r="T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X34" i="16"/>
  <c r="W34" i="16"/>
  <c r="U34" i="16"/>
  <c r="T34" i="16"/>
  <c r="R34" i="16"/>
  <c r="Q34" i="16"/>
  <c r="O34" i="16"/>
  <c r="N34" i="16"/>
  <c r="M34" i="16"/>
  <c r="K34" i="16"/>
  <c r="J34" i="16"/>
  <c r="I34" i="16"/>
  <c r="G34" i="16"/>
  <c r="F34" i="16"/>
  <c r="E34" i="16"/>
  <c r="D34" i="16"/>
  <c r="X32" i="16"/>
  <c r="W32" i="16"/>
  <c r="V32" i="16"/>
  <c r="U32" i="16"/>
  <c r="T32" i="16"/>
  <c r="S32" i="16"/>
  <c r="R32" i="16"/>
  <c r="Q32" i="16"/>
  <c r="P32" i="16"/>
  <c r="N32" i="16"/>
  <c r="M32" i="16"/>
  <c r="K32" i="16"/>
  <c r="J32" i="16"/>
  <c r="G32" i="16"/>
  <c r="F32" i="16"/>
  <c r="D32" i="16"/>
  <c r="X31" i="16"/>
  <c r="W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G31" i="16"/>
  <c r="F31" i="16"/>
  <c r="D31" i="16"/>
  <c r="X30" i="16"/>
  <c r="U30" i="16"/>
  <c r="T30" i="16"/>
  <c r="R30" i="16"/>
  <c r="Q30" i="16"/>
  <c r="N30" i="16"/>
  <c r="M30" i="16"/>
  <c r="L30" i="16"/>
  <c r="K30" i="16"/>
  <c r="J30" i="16"/>
  <c r="I30" i="16"/>
  <c r="H30" i="16"/>
  <c r="G30" i="16"/>
  <c r="F30" i="16"/>
  <c r="E30" i="16"/>
  <c r="D30" i="16"/>
  <c r="X29" i="16"/>
  <c r="W29" i="16"/>
  <c r="U29" i="16"/>
  <c r="T29" i="16"/>
  <c r="R29" i="16"/>
  <c r="Q29" i="16"/>
  <c r="N29" i="16"/>
  <c r="M29" i="16"/>
  <c r="K29" i="16"/>
  <c r="J29" i="16"/>
  <c r="G29" i="16"/>
  <c r="F29" i="16"/>
  <c r="E29" i="16"/>
  <c r="D29" i="16"/>
  <c r="X28" i="16"/>
  <c r="W28" i="16"/>
  <c r="V28" i="16"/>
  <c r="U28" i="16"/>
  <c r="T28" i="16"/>
  <c r="S28" i="16"/>
  <c r="R28" i="16"/>
  <c r="Q28" i="16"/>
  <c r="P28" i="16"/>
  <c r="N28" i="16"/>
  <c r="M28" i="16"/>
  <c r="K28" i="16"/>
  <c r="J28" i="16"/>
  <c r="G28" i="16"/>
  <c r="F28" i="16"/>
  <c r="D28" i="16"/>
  <c r="X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G25" i="16"/>
  <c r="F25" i="16"/>
  <c r="D25" i="16"/>
  <c r="X24" i="16"/>
  <c r="W24" i="16"/>
  <c r="U24" i="16"/>
  <c r="T24" i="16"/>
  <c r="R24" i="16"/>
  <c r="Q24" i="16"/>
  <c r="N24" i="16"/>
  <c r="M24" i="16"/>
  <c r="L24" i="16"/>
  <c r="K24" i="16"/>
  <c r="J24" i="16"/>
  <c r="I24" i="16"/>
  <c r="H24" i="16"/>
  <c r="G24" i="16"/>
  <c r="F24" i="16"/>
  <c r="E24" i="16"/>
  <c r="D24" i="16"/>
  <c r="X23" i="16"/>
  <c r="W23" i="16"/>
  <c r="U23" i="16"/>
  <c r="T23" i="16"/>
  <c r="R23" i="16"/>
  <c r="Q23" i="16"/>
  <c r="P23" i="16"/>
  <c r="N23" i="16"/>
  <c r="M23" i="16"/>
  <c r="K23" i="16"/>
  <c r="J23" i="16"/>
  <c r="G23" i="16"/>
  <c r="F23" i="16"/>
  <c r="E23" i="16"/>
  <c r="D23" i="16"/>
  <c r="X21" i="16"/>
  <c r="W21" i="16"/>
  <c r="V21" i="16"/>
  <c r="U21" i="16"/>
  <c r="T21" i="16"/>
  <c r="S21" i="16"/>
  <c r="R21" i="16"/>
  <c r="Q21" i="16"/>
  <c r="P21" i="16"/>
  <c r="N21" i="16"/>
  <c r="M21" i="16"/>
  <c r="K21" i="16"/>
  <c r="J21" i="16"/>
  <c r="I21" i="16"/>
  <c r="G21" i="16"/>
  <c r="F21" i="16"/>
  <c r="D21" i="16"/>
  <c r="X20" i="16"/>
  <c r="W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G20" i="16"/>
  <c r="F20" i="16"/>
  <c r="D20" i="16"/>
  <c r="X19" i="16"/>
  <c r="W19" i="16"/>
  <c r="U19" i="16"/>
  <c r="T19" i="16"/>
  <c r="R19" i="16"/>
  <c r="Q19" i="16"/>
  <c r="P19" i="16"/>
  <c r="N19" i="16"/>
  <c r="M19" i="16"/>
  <c r="L19" i="16"/>
  <c r="K19" i="16"/>
  <c r="J19" i="16"/>
  <c r="I19" i="16"/>
  <c r="H19" i="16"/>
  <c r="G19" i="16"/>
  <c r="F19" i="16"/>
  <c r="E19" i="16"/>
  <c r="D19" i="16"/>
  <c r="X18" i="16"/>
  <c r="W18" i="16"/>
  <c r="U18" i="16"/>
  <c r="T18" i="16"/>
  <c r="R18" i="16"/>
  <c r="Q18" i="16"/>
  <c r="P18" i="16"/>
  <c r="N18" i="16"/>
  <c r="M18" i="16"/>
  <c r="K18" i="16"/>
  <c r="J18" i="16"/>
  <c r="I18" i="16"/>
  <c r="G18" i="16"/>
  <c r="F18" i="16"/>
  <c r="E18" i="16"/>
  <c r="D18" i="16"/>
  <c r="X16" i="16"/>
  <c r="W16" i="16"/>
  <c r="V16" i="16"/>
  <c r="U16" i="16"/>
  <c r="T16" i="16"/>
  <c r="S16" i="16"/>
  <c r="R16" i="16"/>
  <c r="Q16" i="16"/>
  <c r="P16" i="16"/>
  <c r="N16" i="16"/>
  <c r="M16" i="16"/>
  <c r="K16" i="16"/>
  <c r="J16" i="16"/>
  <c r="G16" i="16"/>
  <c r="F16" i="16"/>
  <c r="D16" i="16"/>
  <c r="X15" i="16"/>
  <c r="W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G15" i="16"/>
  <c r="F15" i="16"/>
  <c r="D15" i="16"/>
  <c r="X14" i="16"/>
  <c r="U14" i="16"/>
  <c r="T14" i="16"/>
  <c r="R14" i="16"/>
  <c r="Q14" i="16"/>
  <c r="N14" i="16"/>
  <c r="M14" i="16"/>
  <c r="L14" i="16"/>
  <c r="K14" i="16"/>
  <c r="J14" i="16"/>
  <c r="I14" i="16"/>
  <c r="H14" i="16"/>
  <c r="G14" i="16"/>
  <c r="F14" i="16"/>
  <c r="E14" i="16"/>
  <c r="D14" i="16"/>
  <c r="X13" i="16"/>
  <c r="W13" i="16"/>
  <c r="U13" i="16"/>
  <c r="T13" i="16"/>
  <c r="R13" i="16"/>
  <c r="Q13" i="16"/>
  <c r="N13" i="16"/>
  <c r="M13" i="16"/>
  <c r="K13" i="16"/>
  <c r="J13" i="16"/>
  <c r="G13" i="16"/>
  <c r="F13" i="16"/>
  <c r="E13" i="16"/>
  <c r="D13" i="16"/>
  <c r="X12" i="16"/>
  <c r="W12" i="16"/>
  <c r="V12" i="16"/>
  <c r="U12" i="16"/>
  <c r="T12" i="16"/>
  <c r="S12" i="16"/>
  <c r="R12" i="16"/>
  <c r="Q12" i="16"/>
  <c r="P12" i="16"/>
  <c r="N12" i="16"/>
  <c r="M12" i="16"/>
  <c r="K12" i="16"/>
  <c r="J12" i="16"/>
  <c r="G12" i="16"/>
  <c r="F12" i="16"/>
  <c r="D12" i="16"/>
  <c r="X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G10" i="16"/>
  <c r="F10" i="16"/>
  <c r="D10" i="16"/>
  <c r="X9" i="16"/>
  <c r="U9" i="16"/>
  <c r="T9" i="16"/>
  <c r="R9" i="16"/>
  <c r="Q9" i="16"/>
  <c r="N9" i="16"/>
  <c r="M9" i="16"/>
  <c r="L9" i="16"/>
  <c r="K9" i="16"/>
  <c r="J9" i="16"/>
  <c r="I9" i="16"/>
  <c r="H9" i="16"/>
  <c r="G9" i="16"/>
  <c r="F9" i="16"/>
  <c r="E9" i="16"/>
  <c r="D9" i="16"/>
  <c r="X7" i="16"/>
  <c r="W7" i="16"/>
  <c r="U7" i="16"/>
  <c r="T7" i="16"/>
  <c r="R7" i="16"/>
  <c r="Q7" i="16"/>
  <c r="P7" i="16"/>
  <c r="N7" i="16"/>
  <c r="M7" i="16"/>
  <c r="K7" i="16"/>
  <c r="J7" i="16"/>
  <c r="G7" i="16"/>
  <c r="F7" i="16"/>
  <c r="E7" i="16"/>
  <c r="D7" i="16"/>
  <c r="X6" i="16"/>
  <c r="W6" i="16"/>
  <c r="V6" i="16"/>
  <c r="U6" i="16"/>
  <c r="T6" i="16"/>
  <c r="S6" i="16"/>
  <c r="R6" i="16"/>
  <c r="Q6" i="16"/>
  <c r="P6" i="16"/>
  <c r="N6" i="16"/>
  <c r="M6" i="16"/>
  <c r="K6" i="16"/>
  <c r="J6" i="16"/>
  <c r="I6" i="16"/>
  <c r="G6" i="16"/>
  <c r="F6" i="16"/>
  <c r="D6" i="16"/>
  <c r="X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G5" i="16"/>
  <c r="F5" i="16"/>
  <c r="D5" i="16"/>
  <c r="X6" i="149"/>
  <c r="W6" i="149"/>
  <c r="V6" i="149"/>
  <c r="U6" i="149"/>
  <c r="T6" i="149"/>
  <c r="S6" i="149"/>
  <c r="R6" i="149"/>
  <c r="Q6" i="149"/>
  <c r="P6" i="149"/>
  <c r="O6" i="149"/>
  <c r="N6" i="149"/>
  <c r="M6" i="149"/>
  <c r="L6" i="149"/>
  <c r="K6" i="149"/>
  <c r="J6" i="149"/>
  <c r="I6" i="149"/>
  <c r="H6" i="149"/>
  <c r="G6" i="149"/>
  <c r="F6" i="149"/>
  <c r="E6" i="149"/>
  <c r="D6" i="149"/>
  <c r="C6" i="149"/>
  <c r="B6" i="149"/>
  <c r="W9" i="16" l="1"/>
  <c r="I12" i="16"/>
  <c r="P13" i="16"/>
  <c r="W14" i="16"/>
  <c r="I16" i="16"/>
  <c r="I28" i="16"/>
  <c r="P29" i="16"/>
  <c r="W30" i="16"/>
  <c r="I32" i="16"/>
  <c r="P34" i="16"/>
  <c r="W35" i="16"/>
  <c r="P46" i="16"/>
  <c r="W47" i="16"/>
  <c r="I49" i="16"/>
  <c r="P50" i="16"/>
  <c r="W63" i="16"/>
  <c r="I65" i="16"/>
  <c r="P66" i="16"/>
  <c r="O34" i="117"/>
  <c r="H37" i="117"/>
  <c r="V39" i="117"/>
  <c r="O42" i="117"/>
  <c r="H45" i="117"/>
  <c r="V47" i="117"/>
  <c r="O50" i="117"/>
  <c r="F8" i="195"/>
  <c r="F52" i="91"/>
  <c r="F8" i="90"/>
  <c r="M22" i="88"/>
  <c r="G52" i="91"/>
  <c r="N22" i="88"/>
  <c r="N22" i="80"/>
  <c r="X22" i="192"/>
  <c r="Q22" i="189"/>
  <c r="X72" i="103"/>
  <c r="X8" i="88"/>
  <c r="T8" i="83"/>
  <c r="J22" i="193"/>
  <c r="V22" i="87"/>
  <c r="U3" i="17"/>
  <c r="F22" i="204"/>
  <c r="F22" i="121"/>
  <c r="F37" i="120"/>
  <c r="I22" i="194"/>
  <c r="W8" i="193"/>
  <c r="P52" i="187"/>
  <c r="L8" i="187"/>
  <c r="S52" i="78"/>
  <c r="U71" i="103"/>
  <c r="G22" i="161"/>
  <c r="N22" i="204"/>
  <c r="N37" i="120"/>
  <c r="U22" i="170"/>
  <c r="G22" i="168"/>
  <c r="K8" i="192"/>
  <c r="I52" i="203"/>
  <c r="I8" i="202"/>
  <c r="I20" i="120"/>
  <c r="I36" i="120"/>
  <c r="W38" i="120"/>
  <c r="P41" i="120"/>
  <c r="I44" i="120"/>
  <c r="W46" i="120"/>
  <c r="P49" i="120"/>
  <c r="P52" i="169"/>
  <c r="I22" i="168"/>
  <c r="S22" i="113"/>
  <c r="E52" i="113"/>
  <c r="E22" i="112"/>
  <c r="L22" i="195"/>
  <c r="J35" i="117"/>
  <c r="X37" i="117"/>
  <c r="Q40" i="117"/>
  <c r="J43" i="117"/>
  <c r="X45" i="117"/>
  <c r="Q48" i="117"/>
  <c r="J51" i="117"/>
  <c r="M52" i="172"/>
  <c r="K36" i="120"/>
  <c r="D39" i="120"/>
  <c r="K52" i="170"/>
  <c r="D22" i="169"/>
  <c r="G22" i="88"/>
  <c r="N22" i="168"/>
  <c r="O7" i="16"/>
  <c r="H12" i="16"/>
  <c r="V14" i="16"/>
  <c r="O18" i="16"/>
  <c r="H21" i="16"/>
  <c r="V24" i="16"/>
  <c r="O29" i="16"/>
  <c r="H32" i="16"/>
  <c r="V43" i="16"/>
  <c r="O46" i="16"/>
  <c r="H49" i="16"/>
  <c r="V51" i="16"/>
  <c r="O62" i="16"/>
  <c r="H65" i="16"/>
  <c r="V52" i="187"/>
  <c r="N8" i="186"/>
  <c r="V8" i="186"/>
  <c r="J52" i="90"/>
  <c r="X52" i="88"/>
  <c r="C37" i="16"/>
  <c r="P22" i="108"/>
  <c r="L8" i="199"/>
  <c r="K52" i="199"/>
  <c r="S52" i="199"/>
  <c r="R8" i="189"/>
  <c r="Q22" i="86"/>
  <c r="J52" i="82"/>
  <c r="N52" i="161"/>
  <c r="S63" i="117"/>
  <c r="L66" i="117"/>
  <c r="E69" i="117"/>
  <c r="S71" i="117"/>
  <c r="V52" i="174"/>
  <c r="H6" i="16"/>
  <c r="V9" i="16"/>
  <c r="O13" i="16"/>
  <c r="H16" i="16"/>
  <c r="V19" i="16"/>
  <c r="O23" i="16"/>
  <c r="H28" i="16"/>
  <c r="V30" i="16"/>
  <c r="V47" i="16"/>
  <c r="O50" i="16"/>
  <c r="H54" i="16"/>
  <c r="V63" i="16"/>
  <c r="R8" i="203"/>
  <c r="K18" i="120"/>
  <c r="D21" i="120"/>
  <c r="K34" i="120"/>
  <c r="D37" i="120"/>
  <c r="R39" i="120"/>
  <c r="K42" i="120"/>
  <c r="D45" i="120"/>
  <c r="R47" i="120"/>
  <c r="K50" i="120"/>
  <c r="H53" i="117"/>
  <c r="H52" i="117" s="1"/>
  <c r="Q8" i="204"/>
  <c r="X22" i="202"/>
  <c r="X35" i="120"/>
  <c r="Q38" i="120"/>
  <c r="X8" i="170"/>
  <c r="Q22" i="170"/>
  <c r="I52" i="165"/>
  <c r="L8" i="115"/>
  <c r="D22" i="195"/>
  <c r="D8" i="188"/>
  <c r="R8" i="186"/>
  <c r="R22" i="185"/>
  <c r="O52" i="82"/>
  <c r="O8" i="81"/>
  <c r="V52" i="81"/>
  <c r="V8" i="80"/>
  <c r="O22" i="80"/>
  <c r="O22" i="19"/>
  <c r="O66" i="16"/>
  <c r="V67" i="16"/>
  <c r="H69" i="16"/>
  <c r="O70" i="16"/>
  <c r="V71" i="16"/>
  <c r="X7" i="117"/>
  <c r="X62" i="117"/>
  <c r="Q65" i="117"/>
  <c r="J68" i="117"/>
  <c r="X70" i="117"/>
  <c r="D35" i="117"/>
  <c r="R37" i="117"/>
  <c r="K40" i="117"/>
  <c r="D43" i="117"/>
  <c r="D63" i="117"/>
  <c r="R65" i="117"/>
  <c r="K68" i="117"/>
  <c r="D71" i="117"/>
  <c r="T22" i="189"/>
  <c r="H22" i="115"/>
  <c r="N22" i="190"/>
  <c r="N52" i="91"/>
  <c r="N8" i="90"/>
  <c r="O52" i="172"/>
  <c r="S8" i="171"/>
  <c r="R22" i="167"/>
  <c r="R5" i="117"/>
  <c r="U52" i="112"/>
  <c r="N22" i="114"/>
  <c r="F52" i="108"/>
  <c r="L22" i="168"/>
  <c r="L35" i="117"/>
  <c r="E38" i="117"/>
  <c r="S40" i="117"/>
  <c r="L43" i="117"/>
  <c r="L63" i="117"/>
  <c r="E66" i="117"/>
  <c r="S68" i="117"/>
  <c r="L71" i="117"/>
  <c r="U52" i="110"/>
  <c r="U8" i="199"/>
  <c r="N22" i="199"/>
  <c r="K22" i="201"/>
  <c r="V22" i="187"/>
  <c r="H52" i="187"/>
  <c r="F8" i="85"/>
  <c r="I22" i="189"/>
  <c r="M22" i="170"/>
  <c r="T22" i="169"/>
  <c r="D8" i="163"/>
  <c r="G22" i="108"/>
  <c r="U52" i="194"/>
  <c r="S52" i="186"/>
  <c r="D8" i="86"/>
  <c r="P52" i="81"/>
  <c r="O8" i="19"/>
  <c r="V52" i="19"/>
  <c r="O22" i="18"/>
  <c r="L8" i="86"/>
  <c r="R8" i="85"/>
  <c r="J8" i="82"/>
  <c r="D8" i="79"/>
  <c r="W22" i="88"/>
  <c r="H52" i="88"/>
  <c r="N26" i="17"/>
  <c r="U52" i="172"/>
  <c r="T22" i="167"/>
  <c r="P22" i="115"/>
  <c r="V8" i="195"/>
  <c r="W22" i="19"/>
  <c r="H35" i="120"/>
  <c r="V37" i="120"/>
  <c r="H8" i="170"/>
  <c r="G34" i="117"/>
  <c r="U36" i="117"/>
  <c r="N39" i="117"/>
  <c r="G42" i="117"/>
  <c r="U44" i="117"/>
  <c r="N47" i="117"/>
  <c r="G50" i="117"/>
  <c r="T8" i="163"/>
  <c r="W22" i="108"/>
  <c r="R8" i="82"/>
  <c r="H7" i="117"/>
  <c r="O8" i="165"/>
  <c r="H62" i="117"/>
  <c r="V64" i="117"/>
  <c r="O67" i="117"/>
  <c r="H70" i="117"/>
  <c r="V72" i="117"/>
  <c r="R22" i="114"/>
  <c r="V4" i="188"/>
  <c r="S22" i="81"/>
  <c r="L8" i="79"/>
  <c r="J4" i="155"/>
  <c r="W36" i="117"/>
  <c r="I42" i="117"/>
  <c r="I62" i="117"/>
  <c r="W64" i="117"/>
  <c r="P67" i="117"/>
  <c r="I70" i="117"/>
  <c r="W72" i="117"/>
  <c r="I22" i="91"/>
  <c r="M8" i="83"/>
  <c r="T52" i="83"/>
  <c r="F52" i="81"/>
  <c r="F8" i="80"/>
  <c r="M52" i="80"/>
  <c r="T8" i="78"/>
  <c r="L8" i="18"/>
  <c r="F52" i="174"/>
  <c r="Q22" i="168"/>
  <c r="X53" i="117"/>
  <c r="M52" i="113"/>
  <c r="M22" i="112"/>
  <c r="N52" i="80"/>
  <c r="G22" i="79"/>
  <c r="S22" i="201"/>
  <c r="S36" i="120"/>
  <c r="S22" i="156"/>
  <c r="L22" i="169"/>
  <c r="R35" i="117"/>
  <c r="K38" i="117"/>
  <c r="D41" i="117"/>
  <c r="R43" i="117"/>
  <c r="K46" i="117"/>
  <c r="D49" i="117"/>
  <c r="R51" i="117"/>
  <c r="S4" i="189"/>
  <c r="I8" i="84"/>
  <c r="L52" i="167"/>
  <c r="E22" i="166"/>
  <c r="L22" i="165"/>
  <c r="V52" i="109"/>
  <c r="L52" i="89"/>
  <c r="O22" i="161"/>
  <c r="V17" i="160"/>
  <c r="M38" i="117"/>
  <c r="F41" i="117"/>
  <c r="T63" i="117"/>
  <c r="M66" i="117"/>
  <c r="F69" i="117"/>
  <c r="T71" i="117"/>
  <c r="H52" i="195"/>
  <c r="O8" i="193"/>
  <c r="F22" i="88"/>
  <c r="I11" i="154"/>
  <c r="P22" i="154"/>
  <c r="C44" i="16"/>
  <c r="P8" i="170"/>
  <c r="I22" i="170"/>
  <c r="X39" i="106"/>
  <c r="J26" i="17"/>
  <c r="I52" i="168"/>
  <c r="T8" i="79"/>
  <c r="W26" i="17"/>
  <c r="U8" i="83"/>
  <c r="T22" i="108"/>
  <c r="J3" i="17"/>
  <c r="T52" i="88"/>
  <c r="J52" i="171"/>
  <c r="C64" i="16"/>
  <c r="X52" i="170"/>
  <c r="Q52" i="166"/>
  <c r="R22" i="201"/>
  <c r="Q22" i="187"/>
  <c r="C45" i="16"/>
  <c r="M8" i="183"/>
  <c r="U8" i="183"/>
  <c r="R17" i="183"/>
  <c r="J8" i="172"/>
  <c r="Q6" i="120"/>
  <c r="L7" i="120"/>
  <c r="T7" i="120"/>
  <c r="I54" i="120"/>
  <c r="Q54" i="120"/>
  <c r="S22" i="169"/>
  <c r="Q8" i="168"/>
  <c r="H22" i="168"/>
  <c r="X22" i="168"/>
  <c r="E8" i="166"/>
  <c r="M8" i="166"/>
  <c r="M52" i="115"/>
  <c r="L8" i="109"/>
  <c r="L22" i="112"/>
  <c r="F4" i="194"/>
  <c r="F23" i="117"/>
  <c r="N23" i="117"/>
  <c r="V23" i="117"/>
  <c r="Q24" i="117"/>
  <c r="T25" i="117"/>
  <c r="J29" i="117"/>
  <c r="M30" i="117"/>
  <c r="U30" i="117"/>
  <c r="H31" i="117"/>
  <c r="X31" i="117"/>
  <c r="U22" i="82"/>
  <c r="U8" i="173"/>
  <c r="N22" i="173"/>
  <c r="D8" i="172"/>
  <c r="H8" i="204"/>
  <c r="X8" i="204"/>
  <c r="O52" i="204"/>
  <c r="V22" i="203"/>
  <c r="K52" i="202"/>
  <c r="J23" i="120"/>
  <c r="R23" i="120"/>
  <c r="M24" i="120"/>
  <c r="H25" i="120"/>
  <c r="X25" i="120"/>
  <c r="O52" i="158"/>
  <c r="G8" i="156"/>
  <c r="O8" i="156"/>
  <c r="H22" i="156"/>
  <c r="P22" i="156"/>
  <c r="N8" i="155"/>
  <c r="V8" i="155"/>
  <c r="L11" i="155"/>
  <c r="W22" i="155"/>
  <c r="N22" i="170"/>
  <c r="M22" i="169"/>
  <c r="U22" i="169"/>
  <c r="X22" i="169"/>
  <c r="O52" i="167"/>
  <c r="W52" i="167"/>
  <c r="G8" i="113"/>
  <c r="G22" i="109"/>
  <c r="G8" i="110"/>
  <c r="O8" i="110"/>
  <c r="W8" i="110"/>
  <c r="E22" i="197"/>
  <c r="M22" i="197"/>
  <c r="U22" i="197"/>
  <c r="D22" i="196"/>
  <c r="L22" i="196"/>
  <c r="T22" i="196"/>
  <c r="S22" i="195"/>
  <c r="K52" i="190"/>
  <c r="S52" i="190"/>
  <c r="S8" i="189"/>
  <c r="U8" i="186"/>
  <c r="R22" i="89"/>
  <c r="O52" i="89"/>
  <c r="I17" i="87"/>
  <c r="O52" i="84"/>
  <c r="N22" i="82"/>
  <c r="W8" i="174"/>
  <c r="J22" i="163"/>
  <c r="R22" i="163"/>
  <c r="P52" i="163"/>
  <c r="X52" i="163"/>
  <c r="P52" i="115"/>
  <c r="Q11" i="108"/>
  <c r="C41" i="16"/>
  <c r="X8" i="174"/>
  <c r="Q22" i="174"/>
  <c r="G8" i="173"/>
  <c r="W8" i="173"/>
  <c r="F52" i="173"/>
  <c r="R52" i="171"/>
  <c r="P8" i="155"/>
  <c r="W52" i="155"/>
  <c r="G8" i="170"/>
  <c r="W8" i="170"/>
  <c r="E8" i="168"/>
  <c r="J52" i="168"/>
  <c r="I52" i="107"/>
  <c r="P8" i="199"/>
  <c r="F22" i="196"/>
  <c r="D52" i="196"/>
  <c r="L52" i="196"/>
  <c r="T52" i="196"/>
  <c r="G52" i="192"/>
  <c r="O52" i="192"/>
  <c r="F8" i="190"/>
  <c r="N8" i="190"/>
  <c r="V8" i="190"/>
  <c r="E52" i="190"/>
  <c r="Q52" i="89"/>
  <c r="F8" i="87"/>
  <c r="V8" i="87"/>
  <c r="M52" i="87"/>
  <c r="U22" i="86"/>
  <c r="T4" i="171"/>
  <c r="K17" i="201"/>
  <c r="R4" i="158"/>
  <c r="D22" i="107"/>
  <c r="G8" i="197"/>
  <c r="D65" i="106"/>
  <c r="F22" i="195"/>
  <c r="N22" i="195"/>
  <c r="V22" i="195"/>
  <c r="L52" i="90"/>
  <c r="T52" i="90"/>
  <c r="G8" i="87"/>
  <c r="W8" i="87"/>
  <c r="I17" i="85"/>
  <c r="O3" i="17"/>
  <c r="R8" i="174"/>
  <c r="H22" i="172"/>
  <c r="W22" i="171"/>
  <c r="L8" i="204"/>
  <c r="S52" i="204"/>
  <c r="Q8" i="203"/>
  <c r="F13" i="120"/>
  <c r="V13" i="120"/>
  <c r="Q14" i="120"/>
  <c r="D15" i="120"/>
  <c r="T15" i="120"/>
  <c r="O16" i="120"/>
  <c r="F22" i="159"/>
  <c r="V22" i="159"/>
  <c r="D52" i="159"/>
  <c r="T53" i="120"/>
  <c r="O54" i="120"/>
  <c r="M22" i="158"/>
  <c r="K8" i="156"/>
  <c r="Q4" i="155"/>
  <c r="K22" i="155"/>
  <c r="Q52" i="155"/>
  <c r="G52" i="169"/>
  <c r="V52" i="114"/>
  <c r="F8" i="108"/>
  <c r="N8" i="108"/>
  <c r="V8" i="108"/>
  <c r="E22" i="107"/>
  <c r="U22" i="107"/>
  <c r="S8" i="197"/>
  <c r="I22" i="197"/>
  <c r="Q22" i="197"/>
  <c r="V4" i="196"/>
  <c r="H66" i="106"/>
  <c r="I69" i="106"/>
  <c r="G22" i="90"/>
  <c r="W22" i="90"/>
  <c r="G26" i="17"/>
  <c r="G3" i="17"/>
  <c r="G2" i="17" s="1"/>
  <c r="V26" i="17"/>
  <c r="L8" i="174"/>
  <c r="S52" i="174"/>
  <c r="U16" i="120"/>
  <c r="G24" i="120"/>
  <c r="W24" i="120"/>
  <c r="J25" i="120"/>
  <c r="X52" i="115"/>
  <c r="P8" i="107"/>
  <c r="X8" i="107"/>
  <c r="S22" i="87"/>
  <c r="O8" i="85"/>
  <c r="P52" i="188"/>
  <c r="X8" i="187"/>
  <c r="E4" i="81"/>
  <c r="H5" i="16"/>
  <c r="V7" i="16"/>
  <c r="O12" i="16"/>
  <c r="H15" i="16"/>
  <c r="V18" i="16"/>
  <c r="V17" i="16" s="1"/>
  <c r="O21" i="16"/>
  <c r="H25" i="16"/>
  <c r="V29" i="16"/>
  <c r="O32" i="16"/>
  <c r="H36" i="16"/>
  <c r="V38" i="16"/>
  <c r="O41" i="16"/>
  <c r="H44" i="16"/>
  <c r="V46" i="16"/>
  <c r="O49" i="16"/>
  <c r="H53" i="16"/>
  <c r="R22" i="152"/>
  <c r="O26" i="17"/>
  <c r="O2" i="17" s="1"/>
  <c r="L3" i="17"/>
  <c r="C14" i="16"/>
  <c r="C20" i="16"/>
  <c r="C67" i="16"/>
  <c r="L22" i="108"/>
  <c r="C15" i="16"/>
  <c r="C21" i="16"/>
  <c r="U17" i="183"/>
  <c r="U8" i="172"/>
  <c r="J52" i="172"/>
  <c r="L8" i="170"/>
  <c r="I52" i="109"/>
  <c r="Q52" i="109"/>
  <c r="J22" i="112"/>
  <c r="Q52" i="110"/>
  <c r="H52" i="199"/>
  <c r="P52" i="199"/>
  <c r="X52" i="199"/>
  <c r="L22" i="188"/>
  <c r="P22" i="186"/>
  <c r="G22" i="185"/>
  <c r="W22" i="185"/>
  <c r="W4" i="87"/>
  <c r="M22" i="153"/>
  <c r="O52" i="160"/>
  <c r="C18" i="117"/>
  <c r="N8" i="183"/>
  <c r="N8" i="204"/>
  <c r="V8" i="204"/>
  <c r="E52" i="204"/>
  <c r="U52" i="204"/>
  <c r="F8" i="158"/>
  <c r="N8" i="158"/>
  <c r="M8" i="156"/>
  <c r="R52" i="155"/>
  <c r="I22" i="165"/>
  <c r="F22" i="163"/>
  <c r="J22" i="114"/>
  <c r="H8" i="110"/>
  <c r="X8" i="110"/>
  <c r="V52" i="199"/>
  <c r="O22" i="198"/>
  <c r="S4" i="188"/>
  <c r="X8" i="186"/>
  <c r="I52" i="89"/>
  <c r="J8" i="84"/>
  <c r="H22" i="82"/>
  <c r="N8" i="154"/>
  <c r="P8" i="196"/>
  <c r="I52" i="187"/>
  <c r="O52" i="88"/>
  <c r="O6" i="16"/>
  <c r="H10" i="16"/>
  <c r="V13" i="16"/>
  <c r="O16" i="16"/>
  <c r="H20" i="16"/>
  <c r="V23" i="16"/>
  <c r="O28" i="16"/>
  <c r="H31" i="16"/>
  <c r="V34" i="16"/>
  <c r="O37" i="16"/>
  <c r="H40" i="16"/>
  <c r="V42" i="16"/>
  <c r="O45" i="16"/>
  <c r="H48" i="16"/>
  <c r="V50" i="16"/>
  <c r="I8" i="155"/>
  <c r="O52" i="155"/>
  <c r="I22" i="195"/>
  <c r="V52" i="194"/>
  <c r="H52" i="190"/>
  <c r="P52" i="190"/>
  <c r="F11" i="174"/>
  <c r="P4" i="204"/>
  <c r="X4" i="204"/>
  <c r="R17" i="170"/>
  <c r="U4" i="169"/>
  <c r="Q22" i="167"/>
  <c r="V52" i="107"/>
  <c r="S52" i="198"/>
  <c r="O22" i="89"/>
  <c r="P52" i="87"/>
  <c r="V8" i="85"/>
  <c r="L22" i="19"/>
  <c r="C18" i="16"/>
  <c r="C32" i="16"/>
  <c r="P8" i="174"/>
  <c r="I22" i="174"/>
  <c r="X27" i="204"/>
  <c r="V8" i="202"/>
  <c r="H52" i="202"/>
  <c r="O24" i="120"/>
  <c r="V8" i="158"/>
  <c r="I52" i="155"/>
  <c r="E22" i="169"/>
  <c r="L25" i="117"/>
  <c r="E30" i="117"/>
  <c r="S32" i="117"/>
  <c r="S52" i="115"/>
  <c r="S8" i="113"/>
  <c r="L22" i="113"/>
  <c r="S11" i="109"/>
  <c r="X8" i="108"/>
  <c r="L22" i="107"/>
  <c r="E8" i="199"/>
  <c r="E68" i="106"/>
  <c r="M52" i="190"/>
  <c r="O69" i="103"/>
  <c r="I52" i="88"/>
  <c r="X52" i="81"/>
  <c r="W8" i="19"/>
  <c r="W22" i="18"/>
  <c r="Q8" i="183"/>
  <c r="L4" i="171"/>
  <c r="K22" i="204"/>
  <c r="I22" i="121"/>
  <c r="F8" i="155"/>
  <c r="T11" i="155"/>
  <c r="J52" i="155"/>
  <c r="O52" i="170"/>
  <c r="V8" i="90"/>
  <c r="O22" i="90"/>
  <c r="L52" i="83"/>
  <c r="K22" i="81"/>
  <c r="K4" i="79"/>
  <c r="R8" i="183"/>
  <c r="R17" i="174"/>
  <c r="S8" i="204"/>
  <c r="P52" i="170"/>
  <c r="O8" i="169"/>
  <c r="U8" i="168"/>
  <c r="U22" i="166"/>
  <c r="U6" i="117"/>
  <c r="G8" i="165"/>
  <c r="N27" i="165"/>
  <c r="N64" i="117"/>
  <c r="G67" i="117"/>
  <c r="U69" i="117"/>
  <c r="N72" i="117"/>
  <c r="G52" i="113"/>
  <c r="F22" i="114"/>
  <c r="S52" i="114"/>
  <c r="S8" i="108"/>
  <c r="V52" i="108"/>
  <c r="N52" i="199"/>
  <c r="G22" i="198"/>
  <c r="P22" i="192"/>
  <c r="T8" i="188"/>
  <c r="T22" i="188"/>
  <c r="Q52" i="186"/>
  <c r="W52" i="91"/>
  <c r="X52" i="87"/>
  <c r="G52" i="84"/>
  <c r="F22" i="82"/>
  <c r="E52" i="80"/>
  <c r="L8" i="78"/>
  <c r="R8" i="77"/>
  <c r="D8" i="18"/>
  <c r="I52" i="156"/>
  <c r="O4" i="155"/>
  <c r="H39" i="117"/>
  <c r="O64" i="117"/>
  <c r="H67" i="117"/>
  <c r="V69" i="117"/>
  <c r="O72" i="117"/>
  <c r="H11" i="113"/>
  <c r="V22" i="109"/>
  <c r="I22" i="108"/>
  <c r="H8" i="199"/>
  <c r="V8" i="197"/>
  <c r="V22" i="196"/>
  <c r="S8" i="193"/>
  <c r="Q52" i="191"/>
  <c r="N22" i="188"/>
  <c r="R22" i="187"/>
  <c r="K52" i="186"/>
  <c r="R52" i="185"/>
  <c r="G52" i="89"/>
  <c r="S8" i="87"/>
  <c r="I22" i="86"/>
  <c r="W52" i="86"/>
  <c r="F52" i="80"/>
  <c r="Q8" i="153"/>
  <c r="C51" i="16"/>
  <c r="M17" i="183"/>
  <c r="E22" i="170"/>
  <c r="Q8" i="169"/>
  <c r="W52" i="169"/>
  <c r="I52" i="166"/>
  <c r="I24" i="117"/>
  <c r="P31" i="117"/>
  <c r="P53" i="117"/>
  <c r="W8" i="113"/>
  <c r="P11" i="109"/>
  <c r="P22" i="107"/>
  <c r="W11" i="110"/>
  <c r="W8" i="197"/>
  <c r="O8" i="194"/>
  <c r="X52" i="190"/>
  <c r="V8" i="188"/>
  <c r="O22" i="188"/>
  <c r="E8" i="186"/>
  <c r="L52" i="186"/>
  <c r="E63" i="103"/>
  <c r="S52" i="87"/>
  <c r="J22" i="86"/>
  <c r="M52" i="18"/>
  <c r="K8" i="151"/>
  <c r="N4" i="174"/>
  <c r="F22" i="170"/>
  <c r="S52" i="170"/>
  <c r="X52" i="169"/>
  <c r="O22" i="168"/>
  <c r="J72" i="106"/>
  <c r="F8" i="186"/>
  <c r="D52" i="90"/>
  <c r="N8" i="87"/>
  <c r="T8" i="86"/>
  <c r="C23" i="8"/>
  <c r="V4" i="183"/>
  <c r="O22" i="183"/>
  <c r="O22" i="174"/>
  <c r="X22" i="172"/>
  <c r="J8" i="171"/>
  <c r="P8" i="204"/>
  <c r="W52" i="204"/>
  <c r="N22" i="203"/>
  <c r="N13" i="120"/>
  <c r="G16" i="120"/>
  <c r="N22" i="159"/>
  <c r="U24" i="120"/>
  <c r="G54" i="120"/>
  <c r="U22" i="158"/>
  <c r="G52" i="158"/>
  <c r="L52" i="156"/>
  <c r="R4" i="155"/>
  <c r="O8" i="170"/>
  <c r="K22" i="169"/>
  <c r="D27" i="169"/>
  <c r="P22" i="168"/>
  <c r="D52" i="167"/>
  <c r="K8" i="165"/>
  <c r="D22" i="165"/>
  <c r="K63" i="117"/>
  <c r="D66" i="117"/>
  <c r="R68" i="117"/>
  <c r="K71" i="117"/>
  <c r="K52" i="113"/>
  <c r="D8" i="109"/>
  <c r="D22" i="112"/>
  <c r="K27" i="112"/>
  <c r="M52" i="192"/>
  <c r="F22" i="190"/>
  <c r="R17" i="189"/>
  <c r="X52" i="189"/>
  <c r="O8" i="87"/>
  <c r="U52" i="87"/>
  <c r="W8" i="81"/>
  <c r="W22" i="80"/>
  <c r="R52" i="172"/>
  <c r="T22" i="113"/>
  <c r="M8" i="109"/>
  <c r="M8" i="112"/>
  <c r="T22" i="107"/>
  <c r="M52" i="110"/>
  <c r="M8" i="199"/>
  <c r="F22" i="199"/>
  <c r="F4" i="197"/>
  <c r="F71" i="106"/>
  <c r="H52" i="192"/>
  <c r="U52" i="190"/>
  <c r="P8" i="186"/>
  <c r="I67" i="103"/>
  <c r="E22" i="88"/>
  <c r="Q52" i="88"/>
  <c r="L8" i="83"/>
  <c r="Q52" i="19"/>
  <c r="K52" i="174"/>
  <c r="E11" i="204"/>
  <c r="L17" i="204"/>
  <c r="Q8" i="201"/>
  <c r="J22" i="201"/>
  <c r="Q4" i="156"/>
  <c r="N52" i="107"/>
  <c r="U4" i="110"/>
  <c r="G63" i="106"/>
  <c r="Q52" i="187"/>
  <c r="Q22" i="87"/>
  <c r="R52" i="19"/>
  <c r="K52" i="203"/>
  <c r="W27" i="156"/>
  <c r="O4" i="166"/>
  <c r="O52" i="113"/>
  <c r="O17" i="189"/>
  <c r="W4" i="155"/>
  <c r="X11" i="169"/>
  <c r="J52" i="113"/>
  <c r="X11" i="109"/>
  <c r="Q4" i="114"/>
  <c r="X8" i="114"/>
  <c r="X22" i="107"/>
  <c r="W8" i="194"/>
  <c r="W22" i="188"/>
  <c r="M8" i="186"/>
  <c r="T52" i="186"/>
  <c r="R22" i="86"/>
  <c r="H52" i="81"/>
  <c r="G8" i="19"/>
  <c r="G22" i="18"/>
  <c r="U52" i="18"/>
  <c r="E22" i="151"/>
  <c r="R8" i="109"/>
  <c r="R3" i="109" s="1"/>
  <c r="D4" i="114"/>
  <c r="R22" i="199"/>
  <c r="K61" i="196"/>
  <c r="S52" i="167"/>
  <c r="S52" i="113"/>
  <c r="S8" i="110"/>
  <c r="E46" i="106"/>
  <c r="D22" i="188"/>
  <c r="S3" i="17"/>
  <c r="C23" i="16"/>
  <c r="T26" i="17"/>
  <c r="E3" i="17"/>
  <c r="C25" i="16"/>
  <c r="F4" i="183"/>
  <c r="T22" i="183"/>
  <c r="O22" i="171"/>
  <c r="G52" i="204"/>
  <c r="S52" i="202"/>
  <c r="L15" i="120"/>
  <c r="E24" i="120"/>
  <c r="L53" i="120"/>
  <c r="E22" i="158"/>
  <c r="R8" i="156"/>
  <c r="O22" i="155"/>
  <c r="I8" i="168"/>
  <c r="P7" i="117"/>
  <c r="W8" i="165"/>
  <c r="P62" i="117"/>
  <c r="I65" i="117"/>
  <c r="W67" i="117"/>
  <c r="P70" i="117"/>
  <c r="V22" i="114"/>
  <c r="W52" i="107"/>
  <c r="P8" i="110"/>
  <c r="W22" i="198"/>
  <c r="W36" i="106"/>
  <c r="M52" i="194"/>
  <c r="K22" i="192"/>
  <c r="W17" i="189"/>
  <c r="O22" i="88"/>
  <c r="E52" i="87"/>
  <c r="X61" i="86"/>
  <c r="W52" i="84"/>
  <c r="V22" i="82"/>
  <c r="G8" i="81"/>
  <c r="N52" i="81"/>
  <c r="N8" i="80"/>
  <c r="G22" i="80"/>
  <c r="U52" i="80"/>
  <c r="T8" i="18"/>
  <c r="K11" i="152"/>
  <c r="I3" i="17"/>
  <c r="U26" i="17"/>
  <c r="C49" i="16"/>
  <c r="N52" i="174"/>
  <c r="I22" i="172"/>
  <c r="W52" i="172"/>
  <c r="V22" i="204"/>
  <c r="F19" i="120"/>
  <c r="T21" i="120"/>
  <c r="F35" i="120"/>
  <c r="T37" i="120"/>
  <c r="M40" i="120"/>
  <c r="F43" i="120"/>
  <c r="T45" i="120"/>
  <c r="M48" i="120"/>
  <c r="F51" i="120"/>
  <c r="S8" i="156"/>
  <c r="K22" i="156"/>
  <c r="X8" i="155"/>
  <c r="Q22" i="165"/>
  <c r="J37" i="117"/>
  <c r="Q62" i="117"/>
  <c r="J65" i="117"/>
  <c r="X67" i="117"/>
  <c r="Q70" i="117"/>
  <c r="H52" i="163"/>
  <c r="Q8" i="113"/>
  <c r="J22" i="109"/>
  <c r="J8" i="114"/>
  <c r="Q52" i="107"/>
  <c r="X52" i="110"/>
  <c r="X8" i="199"/>
  <c r="G8" i="193"/>
  <c r="G3" i="193" s="1"/>
  <c r="K4" i="189"/>
  <c r="I8" i="188"/>
  <c r="S27" i="91"/>
  <c r="J22" i="89"/>
  <c r="W52" i="89"/>
  <c r="J8" i="85"/>
  <c r="V52" i="80"/>
  <c r="G22" i="19"/>
  <c r="K52" i="160"/>
  <c r="V3" i="17"/>
  <c r="V22" i="183"/>
  <c r="H8" i="174"/>
  <c r="V11" i="174"/>
  <c r="G4" i="172"/>
  <c r="S8" i="172"/>
  <c r="S17" i="172"/>
  <c r="W4" i="204"/>
  <c r="N52" i="203"/>
  <c r="N8" i="202"/>
  <c r="U8" i="201"/>
  <c r="N22" i="201"/>
  <c r="D25" i="117"/>
  <c r="R29" i="117"/>
  <c r="K32" i="117"/>
  <c r="P8" i="108"/>
  <c r="E22" i="108"/>
  <c r="S52" i="108"/>
  <c r="W3" i="17"/>
  <c r="W2" i="17" s="1"/>
  <c r="C72" i="16"/>
  <c r="O8" i="173"/>
  <c r="R4" i="171"/>
  <c r="V52" i="202"/>
  <c r="O22" i="201"/>
  <c r="E36" i="117"/>
  <c r="S38" i="117"/>
  <c r="L41" i="117"/>
  <c r="E44" i="117"/>
  <c r="S46" i="117"/>
  <c r="L49" i="117"/>
  <c r="J8" i="174"/>
  <c r="K8" i="204"/>
  <c r="K52" i="204"/>
  <c r="I8" i="203"/>
  <c r="I14" i="120"/>
  <c r="W16" i="120"/>
  <c r="P25" i="120"/>
  <c r="W54" i="120"/>
  <c r="W52" i="158"/>
  <c r="S22" i="155"/>
  <c r="H52" i="170"/>
  <c r="G8" i="169"/>
  <c r="M8" i="168"/>
  <c r="M22" i="166"/>
  <c r="M6" i="117"/>
  <c r="T22" i="165"/>
  <c r="F64" i="117"/>
  <c r="T66" i="117"/>
  <c r="M69" i="117"/>
  <c r="F72" i="117"/>
  <c r="T8" i="109"/>
  <c r="T22" i="112"/>
  <c r="K8" i="108"/>
  <c r="N52" i="108"/>
  <c r="F22" i="107"/>
  <c r="F52" i="199"/>
  <c r="F49" i="106"/>
  <c r="H22" i="192"/>
  <c r="V22" i="190"/>
  <c r="L8" i="188"/>
  <c r="I22" i="187"/>
  <c r="O52" i="91"/>
  <c r="D8" i="78"/>
  <c r="J8" i="77"/>
  <c r="H3" i="17"/>
  <c r="H2" i="17" s="1"/>
  <c r="K52" i="183"/>
  <c r="J8" i="203"/>
  <c r="Q52" i="203"/>
  <c r="Q20" i="120"/>
  <c r="Q36" i="120"/>
  <c r="J39" i="120"/>
  <c r="X41" i="120"/>
  <c r="Q44" i="120"/>
  <c r="J47" i="120"/>
  <c r="X49" i="120"/>
  <c r="W8" i="156"/>
  <c r="G4" i="155"/>
  <c r="U4" i="168"/>
  <c r="R52" i="168"/>
  <c r="U8" i="166"/>
  <c r="U52" i="113"/>
  <c r="U22" i="112"/>
  <c r="N22" i="196"/>
  <c r="T22" i="195"/>
  <c r="K8" i="193"/>
  <c r="W52" i="192"/>
  <c r="M8" i="188"/>
  <c r="J22" i="187"/>
  <c r="X52" i="187"/>
  <c r="J52" i="185"/>
  <c r="V4" i="85"/>
  <c r="E52" i="79"/>
  <c r="K52" i="78"/>
  <c r="Q11" i="154"/>
  <c r="I8" i="153"/>
  <c r="W22" i="161"/>
  <c r="C10" i="8"/>
  <c r="I11" i="172"/>
  <c r="F8" i="204"/>
  <c r="M52" i="204"/>
  <c r="D7" i="120"/>
  <c r="R25" i="120"/>
  <c r="U22" i="155"/>
  <c r="I8" i="169"/>
  <c r="O52" i="169"/>
  <c r="O52" i="115"/>
  <c r="O8" i="113"/>
  <c r="H11" i="109"/>
  <c r="H22" i="107"/>
  <c r="V8" i="110"/>
  <c r="V22" i="199"/>
  <c r="O8" i="197"/>
  <c r="G8" i="194"/>
  <c r="X52" i="192"/>
  <c r="N52" i="189"/>
  <c r="G22" i="188"/>
  <c r="D52" i="186"/>
  <c r="K8" i="91"/>
  <c r="U22" i="88"/>
  <c r="K52" i="87"/>
  <c r="E52" i="18"/>
  <c r="C65" i="16"/>
  <c r="T8" i="174"/>
  <c r="S17" i="201"/>
  <c r="C66" i="16"/>
  <c r="N4" i="183"/>
  <c r="G22" i="183"/>
  <c r="X33" i="112"/>
  <c r="M4" i="192"/>
  <c r="L17" i="192"/>
  <c r="S22" i="192"/>
  <c r="C23" i="119"/>
  <c r="C25" i="111"/>
  <c r="C53" i="16"/>
  <c r="W4" i="159"/>
  <c r="C51" i="117"/>
  <c r="C54" i="16"/>
  <c r="C63" i="16"/>
  <c r="C71" i="16"/>
  <c r="C68" i="16"/>
  <c r="P4" i="174"/>
  <c r="L22" i="174"/>
  <c r="F17" i="173"/>
  <c r="N17" i="173"/>
  <c r="V17" i="173"/>
  <c r="I22" i="173"/>
  <c r="Q22" i="173"/>
  <c r="T22" i="173"/>
  <c r="M8" i="172"/>
  <c r="G52" i="171"/>
  <c r="O52" i="171"/>
  <c r="S4" i="204"/>
  <c r="J8" i="204"/>
  <c r="R8" i="204"/>
  <c r="K22" i="202"/>
  <c r="S22" i="202"/>
  <c r="F52" i="121"/>
  <c r="C38" i="16"/>
  <c r="C46" i="16"/>
  <c r="I8" i="183"/>
  <c r="H22" i="183"/>
  <c r="P22" i="183"/>
  <c r="X22" i="183"/>
  <c r="H52" i="183"/>
  <c r="Q11" i="173"/>
  <c r="P52" i="173"/>
  <c r="L22" i="171"/>
  <c r="E52" i="171"/>
  <c r="M52" i="171"/>
  <c r="U52" i="171"/>
  <c r="P22" i="203"/>
  <c r="V11" i="202"/>
  <c r="T22" i="202"/>
  <c r="Q52" i="202"/>
  <c r="G17" i="183"/>
  <c r="O17" i="183"/>
  <c r="W17" i="183"/>
  <c r="I22" i="183"/>
  <c r="Q22" i="183"/>
  <c r="F52" i="183"/>
  <c r="D4" i="174"/>
  <c r="L4" i="174"/>
  <c r="T4" i="174"/>
  <c r="D52" i="174"/>
  <c r="L52" i="174"/>
  <c r="T52" i="174"/>
  <c r="K4" i="173"/>
  <c r="K3" i="173" s="1"/>
  <c r="S4" i="173"/>
  <c r="K17" i="173"/>
  <c r="S17" i="173"/>
  <c r="V22" i="173"/>
  <c r="O8" i="172"/>
  <c r="Q8" i="171"/>
  <c r="G11" i="171"/>
  <c r="O11" i="171"/>
  <c r="W11" i="171"/>
  <c r="D8" i="204"/>
  <c r="T8" i="204"/>
  <c r="M52" i="203"/>
  <c r="E8" i="202"/>
  <c r="M8" i="202"/>
  <c r="U8" i="202"/>
  <c r="J22" i="121"/>
  <c r="R22" i="121"/>
  <c r="U22" i="113"/>
  <c r="C48" i="16"/>
  <c r="C53" i="105"/>
  <c r="P17" i="183"/>
  <c r="X17" i="183"/>
  <c r="W4" i="173"/>
  <c r="L27" i="171"/>
  <c r="T27" i="171"/>
  <c r="K24" i="117"/>
  <c r="S24" i="117"/>
  <c r="F25" i="117"/>
  <c r="N25" i="117"/>
  <c r="V25" i="117"/>
  <c r="R8" i="114"/>
  <c r="N52" i="194"/>
  <c r="L8" i="183"/>
  <c r="K11" i="183"/>
  <c r="Q27" i="174"/>
  <c r="I52" i="174"/>
  <c r="Q52" i="174"/>
  <c r="H8" i="173"/>
  <c r="L11" i="171"/>
  <c r="Q8" i="110"/>
  <c r="J52" i="195"/>
  <c r="L39" i="120"/>
  <c r="T39" i="120"/>
  <c r="G40" i="120"/>
  <c r="O40" i="120"/>
  <c r="W40" i="120"/>
  <c r="J41" i="120"/>
  <c r="R41" i="120"/>
  <c r="E42" i="120"/>
  <c r="M42" i="120"/>
  <c r="U42" i="120"/>
  <c r="H43" i="120"/>
  <c r="P43" i="120"/>
  <c r="X43" i="120"/>
  <c r="K44" i="120"/>
  <c r="S44" i="120"/>
  <c r="F45" i="120"/>
  <c r="N45" i="120"/>
  <c r="V45" i="120"/>
  <c r="I46" i="120"/>
  <c r="Q46" i="120"/>
  <c r="D47" i="120"/>
  <c r="L47" i="120"/>
  <c r="T47" i="120"/>
  <c r="G48" i="120"/>
  <c r="O48" i="120"/>
  <c r="W48" i="120"/>
  <c r="J49" i="120"/>
  <c r="R49" i="120"/>
  <c r="E50" i="120"/>
  <c r="M50" i="120"/>
  <c r="U50" i="120"/>
  <c r="H51" i="120"/>
  <c r="P51" i="120"/>
  <c r="X51" i="120"/>
  <c r="Q62" i="120"/>
  <c r="S4" i="170"/>
  <c r="K8" i="170"/>
  <c r="S8" i="170"/>
  <c r="X27" i="168"/>
  <c r="S17" i="167"/>
  <c r="R22" i="165"/>
  <c r="V22" i="115"/>
  <c r="J52" i="115"/>
  <c r="R52" i="115"/>
  <c r="F4" i="109"/>
  <c r="N4" i="109"/>
  <c r="V4" i="109"/>
  <c r="K11" i="109"/>
  <c r="H52" i="112"/>
  <c r="P52" i="112"/>
  <c r="X52" i="112"/>
  <c r="S52" i="112"/>
  <c r="S17" i="114"/>
  <c r="E22" i="114"/>
  <c r="M22" i="114"/>
  <c r="U22" i="114"/>
  <c r="F27" i="114"/>
  <c r="N27" i="114"/>
  <c r="V27" i="114"/>
  <c r="Q27" i="114"/>
  <c r="T27" i="114"/>
  <c r="N4" i="108"/>
  <c r="H52" i="107"/>
  <c r="P52" i="107"/>
  <c r="X52" i="107"/>
  <c r="F22" i="110"/>
  <c r="N22" i="110"/>
  <c r="V22" i="110"/>
  <c r="K52" i="110"/>
  <c r="S52" i="110"/>
  <c r="S4" i="198"/>
  <c r="J52" i="197"/>
  <c r="R52" i="197"/>
  <c r="J8" i="196"/>
  <c r="R8" i="196"/>
  <c r="I52" i="196"/>
  <c r="Q52" i="196"/>
  <c r="T8" i="195"/>
  <c r="K27" i="194"/>
  <c r="E10" i="104"/>
  <c r="L31" i="104"/>
  <c r="T31" i="104"/>
  <c r="M4" i="170"/>
  <c r="G17" i="170"/>
  <c r="O17" i="170"/>
  <c r="W17" i="170"/>
  <c r="K11" i="169"/>
  <c r="S11" i="169"/>
  <c r="N11" i="168"/>
  <c r="W17" i="168"/>
  <c r="R4" i="115"/>
  <c r="K22" i="115"/>
  <c r="X17" i="112"/>
  <c r="U17" i="114"/>
  <c r="I8" i="107"/>
  <c r="P4" i="110"/>
  <c r="P52" i="110"/>
  <c r="Q22" i="199"/>
  <c r="R21" i="106"/>
  <c r="F54" i="106"/>
  <c r="N52" i="196"/>
  <c r="V52" i="196"/>
  <c r="E4" i="195"/>
  <c r="M4" i="195"/>
  <c r="H4" i="195"/>
  <c r="L11" i="156"/>
  <c r="S8" i="155"/>
  <c r="Q4" i="168"/>
  <c r="L27" i="165"/>
  <c r="X4" i="115"/>
  <c r="N17" i="114"/>
  <c r="I17" i="198"/>
  <c r="V4" i="194"/>
  <c r="K11" i="194"/>
  <c r="H22" i="158"/>
  <c r="X22" i="158"/>
  <c r="O27" i="158"/>
  <c r="J52" i="156"/>
  <c r="R52" i="156"/>
  <c r="L17" i="155"/>
  <c r="T17" i="155"/>
  <c r="L22" i="155"/>
  <c r="E52" i="155"/>
  <c r="M52" i="155"/>
  <c r="U52" i="155"/>
  <c r="T8" i="170"/>
  <c r="U11" i="169"/>
  <c r="D17" i="169"/>
  <c r="L17" i="169"/>
  <c r="T17" i="169"/>
  <c r="G22" i="169"/>
  <c r="O22" i="169"/>
  <c r="W22" i="169"/>
  <c r="M52" i="169"/>
  <c r="D8" i="168"/>
  <c r="L8" i="168"/>
  <c r="T8" i="168"/>
  <c r="K8" i="166"/>
  <c r="S8" i="166"/>
  <c r="K22" i="163"/>
  <c r="S22" i="163"/>
  <c r="J22" i="115"/>
  <c r="R22" i="115"/>
  <c r="F8" i="113"/>
  <c r="N8" i="113"/>
  <c r="V8" i="113"/>
  <c r="S11" i="113"/>
  <c r="J17" i="113"/>
  <c r="R17" i="113"/>
  <c r="I22" i="109"/>
  <c r="Q22" i="109"/>
  <c r="W4" i="107"/>
  <c r="H8" i="107"/>
  <c r="G22" i="107"/>
  <c r="O22" i="107"/>
  <c r="W22" i="107"/>
  <c r="I8" i="110"/>
  <c r="J22" i="110"/>
  <c r="R22" i="110"/>
  <c r="F22" i="198"/>
  <c r="N22" i="198"/>
  <c r="V22" i="198"/>
  <c r="K52" i="198"/>
  <c r="F52" i="197"/>
  <c r="R52" i="195"/>
  <c r="D4" i="194"/>
  <c r="J8" i="194"/>
  <c r="F52" i="194"/>
  <c r="F8" i="193"/>
  <c r="N8" i="193"/>
  <c r="V8" i="193"/>
  <c r="D52" i="193"/>
  <c r="L52" i="193"/>
  <c r="T52" i="193"/>
  <c r="S8" i="158"/>
  <c r="R52" i="158"/>
  <c r="X8" i="156"/>
  <c r="S4" i="169"/>
  <c r="L8" i="169"/>
  <c r="T8" i="169"/>
  <c r="G17" i="115"/>
  <c r="W17" i="115"/>
  <c r="D11" i="114"/>
  <c r="D27" i="108"/>
  <c r="L27" i="108"/>
  <c r="T27" i="108"/>
  <c r="G11" i="107"/>
  <c r="P27" i="198"/>
  <c r="X27" i="198"/>
  <c r="X27" i="193"/>
  <c r="P8" i="190"/>
  <c r="T61" i="190"/>
  <c r="W52" i="156"/>
  <c r="Q8" i="170"/>
  <c r="P11" i="170"/>
  <c r="H22" i="163"/>
  <c r="X22" i="163"/>
  <c r="I22" i="112"/>
  <c r="Q22" i="112"/>
  <c r="S4" i="114"/>
  <c r="W8" i="114"/>
  <c r="W52" i="114"/>
  <c r="O8" i="108"/>
  <c r="D11" i="108"/>
  <c r="L11" i="108"/>
  <c r="T11" i="108"/>
  <c r="N8" i="110"/>
  <c r="O22" i="110"/>
  <c r="W22" i="110"/>
  <c r="J22" i="199"/>
  <c r="G52" i="199"/>
  <c r="O52" i="199"/>
  <c r="W52" i="199"/>
  <c r="G8" i="198"/>
  <c r="O8" i="198"/>
  <c r="W8" i="198"/>
  <c r="H22" i="198"/>
  <c r="P22" i="198"/>
  <c r="X22" i="198"/>
  <c r="N4" i="197"/>
  <c r="R22" i="156"/>
  <c r="W4" i="170"/>
  <c r="H27" i="170"/>
  <c r="G8" i="168"/>
  <c r="O8" i="168"/>
  <c r="W8" i="168"/>
  <c r="V22" i="168"/>
  <c r="F52" i="167"/>
  <c r="N52" i="167"/>
  <c r="V52" i="167"/>
  <c r="G22" i="166"/>
  <c r="D4" i="165"/>
  <c r="L4" i="165"/>
  <c r="T4" i="165"/>
  <c r="G4" i="165"/>
  <c r="E8" i="165"/>
  <c r="M8" i="165"/>
  <c r="U8" i="165"/>
  <c r="V8" i="163"/>
  <c r="U22" i="115"/>
  <c r="N4" i="113"/>
  <c r="V4" i="113"/>
  <c r="F52" i="113"/>
  <c r="N52" i="113"/>
  <c r="V52" i="113"/>
  <c r="L22" i="109"/>
  <c r="T22" i="109"/>
  <c r="J8" i="112"/>
  <c r="R8" i="112"/>
  <c r="L22" i="114"/>
  <c r="O22" i="114"/>
  <c r="P52" i="114"/>
  <c r="X52" i="114"/>
  <c r="K8" i="107"/>
  <c r="S8" i="107"/>
  <c r="L11" i="107"/>
  <c r="K17" i="107"/>
  <c r="S17" i="107"/>
  <c r="M22" i="107"/>
  <c r="X22" i="110"/>
  <c r="J52" i="110"/>
  <c r="R52" i="110"/>
  <c r="V61" i="110"/>
  <c r="I4" i="199"/>
  <c r="Q4" i="199"/>
  <c r="G17" i="199"/>
  <c r="W17" i="199"/>
  <c r="K8" i="198"/>
  <c r="S8" i="198"/>
  <c r="E17" i="198"/>
  <c r="M17" i="198"/>
  <c r="U17" i="198"/>
  <c r="I22" i="198"/>
  <c r="Q22" i="198"/>
  <c r="K8" i="197"/>
  <c r="J22" i="196"/>
  <c r="R22" i="196"/>
  <c r="U35" i="106"/>
  <c r="V38" i="106"/>
  <c r="W41" i="106"/>
  <c r="X44" i="106"/>
  <c r="D48" i="106"/>
  <c r="H8" i="195"/>
  <c r="P8" i="195"/>
  <c r="X8" i="195"/>
  <c r="P17" i="195"/>
  <c r="P22" i="195"/>
  <c r="I22" i="193"/>
  <c r="Q22" i="193"/>
  <c r="F22" i="192"/>
  <c r="N22" i="192"/>
  <c r="V22" i="192"/>
  <c r="Q22" i="186"/>
  <c r="R4" i="82"/>
  <c r="E17" i="77"/>
  <c r="V4" i="19"/>
  <c r="D4" i="18"/>
  <c r="L4" i="18"/>
  <c r="T4" i="18"/>
  <c r="E72" i="8"/>
  <c r="V52" i="188"/>
  <c r="M8" i="187"/>
  <c r="U8" i="187"/>
  <c r="D22" i="187"/>
  <c r="L22" i="187"/>
  <c r="T22" i="187"/>
  <c r="G22" i="186"/>
  <c r="O22" i="186"/>
  <c r="W22" i="186"/>
  <c r="U8" i="185"/>
  <c r="H17" i="91"/>
  <c r="P17" i="91"/>
  <c r="X17" i="91"/>
  <c r="L27" i="91"/>
  <c r="T27" i="91"/>
  <c r="D17" i="87"/>
  <c r="J17" i="161"/>
  <c r="R17" i="161"/>
  <c r="K8" i="160"/>
  <c r="S8" i="160"/>
  <c r="N3" i="17"/>
  <c r="N2" i="17" s="1"/>
  <c r="J52" i="192"/>
  <c r="R52" i="192"/>
  <c r="O17" i="191"/>
  <c r="W17" i="191"/>
  <c r="P4" i="190"/>
  <c r="K4" i="190"/>
  <c r="J22" i="190"/>
  <c r="R22" i="190"/>
  <c r="G52" i="190"/>
  <c r="O52" i="190"/>
  <c r="W52" i="190"/>
  <c r="V4" i="189"/>
  <c r="V8" i="189"/>
  <c r="E22" i="189"/>
  <c r="U22" i="189"/>
  <c r="J52" i="189"/>
  <c r="I22" i="188"/>
  <c r="Q22" i="188"/>
  <c r="P27" i="188"/>
  <c r="X27" i="188"/>
  <c r="V8" i="185"/>
  <c r="L22" i="91"/>
  <c r="T22" i="91"/>
  <c r="K4" i="87"/>
  <c r="I8" i="87"/>
  <c r="Q8" i="87"/>
  <c r="H22" i="83"/>
  <c r="P22" i="83"/>
  <c r="X22" i="83"/>
  <c r="I22" i="80"/>
  <c r="Q22" i="80"/>
  <c r="V4" i="79"/>
  <c r="L52" i="161"/>
  <c r="T52" i="161"/>
  <c r="K3" i="17"/>
  <c r="K2" i="17" s="1"/>
  <c r="O22" i="191"/>
  <c r="W22" i="191"/>
  <c r="G8" i="189"/>
  <c r="O8" i="189"/>
  <c r="W8" i="189"/>
  <c r="N22" i="189"/>
  <c r="V22" i="189"/>
  <c r="K52" i="189"/>
  <c r="S52" i="189"/>
  <c r="Q8" i="188"/>
  <c r="J22" i="188"/>
  <c r="R22" i="188"/>
  <c r="G8" i="187"/>
  <c r="W8" i="187"/>
  <c r="F52" i="187"/>
  <c r="J8" i="186"/>
  <c r="L22" i="186"/>
  <c r="R52" i="186"/>
  <c r="J4" i="90"/>
  <c r="R4" i="90"/>
  <c r="H52" i="90"/>
  <c r="P52" i="90"/>
  <c r="X52" i="90"/>
  <c r="H8" i="89"/>
  <c r="V17" i="88"/>
  <c r="V22" i="86"/>
  <c r="D52" i="86"/>
  <c r="L52" i="86"/>
  <c r="T52" i="86"/>
  <c r="K8" i="84"/>
  <c r="S8" i="84"/>
  <c r="D22" i="84"/>
  <c r="L22" i="84"/>
  <c r="T22" i="84"/>
  <c r="G4" i="83"/>
  <c r="O4" i="83"/>
  <c r="H22" i="81"/>
  <c r="P22" i="81"/>
  <c r="X22" i="81"/>
  <c r="M52" i="81"/>
  <c r="U52" i="81"/>
  <c r="S27" i="80"/>
  <c r="H52" i="80"/>
  <c r="P52" i="80"/>
  <c r="X52" i="80"/>
  <c r="H8" i="79"/>
  <c r="P8" i="79"/>
  <c r="X8" i="79"/>
  <c r="I27" i="78"/>
  <c r="E22" i="77"/>
  <c r="M22" i="77"/>
  <c r="U22" i="77"/>
  <c r="E22" i="153"/>
  <c r="U22" i="153"/>
  <c r="G8" i="161"/>
  <c r="O8" i="161"/>
  <c r="W8" i="161"/>
  <c r="F22" i="160"/>
  <c r="V22" i="160"/>
  <c r="L52" i="160"/>
  <c r="Q22" i="194"/>
  <c r="D22" i="194"/>
  <c r="L22" i="194"/>
  <c r="T22" i="194"/>
  <c r="R52" i="193"/>
  <c r="R27" i="192"/>
  <c r="J8" i="188"/>
  <c r="R8" i="188"/>
  <c r="M17" i="188"/>
  <c r="P17" i="188"/>
  <c r="K22" i="188"/>
  <c r="S22" i="188"/>
  <c r="I52" i="188"/>
  <c r="Q52" i="188"/>
  <c r="X4" i="187"/>
  <c r="K4" i="187"/>
  <c r="S4" i="187"/>
  <c r="H8" i="187"/>
  <c r="P8" i="187"/>
  <c r="D52" i="187"/>
  <c r="L52" i="187"/>
  <c r="T52" i="187"/>
  <c r="K8" i="186"/>
  <c r="P17" i="186"/>
  <c r="J22" i="186"/>
  <c r="R22" i="186"/>
  <c r="F70" i="103"/>
  <c r="I71" i="103"/>
  <c r="Q71" i="103"/>
  <c r="L72" i="103"/>
  <c r="I52" i="185"/>
  <c r="Q8" i="89"/>
  <c r="R11" i="89"/>
  <c r="F17" i="89"/>
  <c r="N17" i="89"/>
  <c r="V17" i="89"/>
  <c r="O17" i="88"/>
  <c r="W17" i="88"/>
  <c r="U17" i="86"/>
  <c r="H8" i="85"/>
  <c r="P8" i="85"/>
  <c r="X8" i="85"/>
  <c r="H22" i="85"/>
  <c r="P22" i="85"/>
  <c r="X22" i="85"/>
  <c r="F52" i="85"/>
  <c r="N52" i="85"/>
  <c r="V52" i="85"/>
  <c r="M4" i="84"/>
  <c r="J11" i="84"/>
  <c r="E22" i="84"/>
  <c r="M22" i="84"/>
  <c r="U22" i="84"/>
  <c r="K52" i="84"/>
  <c r="H52" i="83"/>
  <c r="P52" i="83"/>
  <c r="X52" i="83"/>
  <c r="E52" i="82"/>
  <c r="M52" i="82"/>
  <c r="U52" i="82"/>
  <c r="I22" i="78"/>
  <c r="Q22" i="78"/>
  <c r="J52" i="19"/>
  <c r="X22" i="154"/>
  <c r="F52" i="154"/>
  <c r="N52" i="154"/>
  <c r="V52" i="154"/>
  <c r="E4" i="153"/>
  <c r="U4" i="153"/>
  <c r="S52" i="152"/>
  <c r="J8" i="151"/>
  <c r="H52" i="151"/>
  <c r="X52" i="151"/>
  <c r="H8" i="161"/>
  <c r="P8" i="161"/>
  <c r="X8" i="161"/>
  <c r="E17" i="161"/>
  <c r="W22" i="160"/>
  <c r="N37" i="104"/>
  <c r="K52" i="193"/>
  <c r="S52" i="193"/>
  <c r="I8" i="192"/>
  <c r="Q8" i="192"/>
  <c r="M8" i="191"/>
  <c r="U8" i="191"/>
  <c r="T8" i="190"/>
  <c r="E22" i="190"/>
  <c r="M22" i="190"/>
  <c r="U22" i="190"/>
  <c r="X22" i="190"/>
  <c r="I8" i="189"/>
  <c r="Q8" i="189"/>
  <c r="L8" i="189"/>
  <c r="U52" i="189"/>
  <c r="K4" i="188"/>
  <c r="J52" i="188"/>
  <c r="R52" i="188"/>
  <c r="Q4" i="187"/>
  <c r="K22" i="187"/>
  <c r="S22" i="187"/>
  <c r="U52" i="187"/>
  <c r="W11" i="185"/>
  <c r="R11" i="185"/>
  <c r="G8" i="91"/>
  <c r="O8" i="91"/>
  <c r="W8" i="91"/>
  <c r="M8" i="89"/>
  <c r="D52" i="89"/>
  <c r="T52" i="89"/>
  <c r="K8" i="88"/>
  <c r="S8" i="88"/>
  <c r="K22" i="87"/>
  <c r="I52" i="87"/>
  <c r="Q52" i="87"/>
  <c r="H22" i="86"/>
  <c r="P22" i="86"/>
  <c r="X22" i="86"/>
  <c r="L27" i="86"/>
  <c r="F52" i="86"/>
  <c r="N52" i="86"/>
  <c r="V52" i="86"/>
  <c r="K61" i="86"/>
  <c r="S61" i="86"/>
  <c r="O11" i="85"/>
  <c r="I22" i="85"/>
  <c r="Q22" i="85"/>
  <c r="E8" i="84"/>
  <c r="M8" i="84"/>
  <c r="U8" i="84"/>
  <c r="H8" i="84"/>
  <c r="P8" i="84"/>
  <c r="X8" i="84"/>
  <c r="L52" i="84"/>
  <c r="T52" i="84"/>
  <c r="J22" i="82"/>
  <c r="R22" i="82"/>
  <c r="F8" i="81"/>
  <c r="N8" i="81"/>
  <c r="V8" i="81"/>
  <c r="E8" i="19"/>
  <c r="M8" i="19"/>
  <c r="U8" i="19"/>
  <c r="V22" i="152"/>
  <c r="D52" i="152"/>
  <c r="L52" i="152"/>
  <c r="T52" i="152"/>
  <c r="T11" i="151"/>
  <c r="R2" i="17"/>
  <c r="M4" i="189"/>
  <c r="D22" i="189"/>
  <c r="R17" i="187"/>
  <c r="F4" i="81"/>
  <c r="N4" i="81"/>
  <c r="V4" i="81"/>
  <c r="K11" i="81"/>
  <c r="T17" i="81"/>
  <c r="Q3" i="17"/>
  <c r="M3" i="17"/>
  <c r="M2" i="17" s="1"/>
  <c r="C40" i="16"/>
  <c r="F22" i="183"/>
  <c r="N22" i="183"/>
  <c r="F17" i="174"/>
  <c r="N17" i="174"/>
  <c r="V17" i="174"/>
  <c r="D22" i="174"/>
  <c r="T22" i="174"/>
  <c r="W8" i="172"/>
  <c r="S22" i="204"/>
  <c r="R17" i="203"/>
  <c r="Q8" i="202"/>
  <c r="J17" i="202"/>
  <c r="R17" i="202"/>
  <c r="M17" i="202"/>
  <c r="U17" i="202"/>
  <c r="P17" i="202"/>
  <c r="I52" i="201"/>
  <c r="Q52" i="201"/>
  <c r="D4" i="156"/>
  <c r="L4" i="156"/>
  <c r="T4" i="156"/>
  <c r="D17" i="155"/>
  <c r="H17" i="183"/>
  <c r="U17" i="174"/>
  <c r="D33" i="172"/>
  <c r="L33" i="172"/>
  <c r="L26" i="172" s="1"/>
  <c r="T33" i="172"/>
  <c r="J4" i="203"/>
  <c r="F8" i="203"/>
  <c r="N8" i="203"/>
  <c r="D22" i="203"/>
  <c r="L22" i="203"/>
  <c r="T22" i="203"/>
  <c r="O8" i="202"/>
  <c r="W8" i="202"/>
  <c r="P11" i="202"/>
  <c r="I8" i="201"/>
  <c r="G52" i="201"/>
  <c r="K33" i="121"/>
  <c r="P22" i="163"/>
  <c r="C31" i="16"/>
  <c r="C53" i="106"/>
  <c r="C69" i="16"/>
  <c r="I4" i="183"/>
  <c r="Q4" i="183"/>
  <c r="H8" i="183"/>
  <c r="P8" i="183"/>
  <c r="X8" i="183"/>
  <c r="P52" i="183"/>
  <c r="K4" i="174"/>
  <c r="G8" i="174"/>
  <c r="O8" i="174"/>
  <c r="I11" i="174"/>
  <c r="Q11" i="174"/>
  <c r="K22" i="174"/>
  <c r="S22" i="174"/>
  <c r="N22" i="174"/>
  <c r="V22" i="174"/>
  <c r="L11" i="173"/>
  <c r="W4" i="172"/>
  <c r="R4" i="172"/>
  <c r="E22" i="172"/>
  <c r="M22" i="172"/>
  <c r="U22" i="172"/>
  <c r="L52" i="172"/>
  <c r="T52" i="172"/>
  <c r="W4" i="171"/>
  <c r="F8" i="171"/>
  <c r="N8" i="171"/>
  <c r="V8" i="171"/>
  <c r="I8" i="171"/>
  <c r="J11" i="171"/>
  <c r="T22" i="171"/>
  <c r="J22" i="204"/>
  <c r="R22" i="204"/>
  <c r="G8" i="203"/>
  <c r="M22" i="203"/>
  <c r="U22" i="203"/>
  <c r="J52" i="202"/>
  <c r="R52" i="202"/>
  <c r="M52" i="202"/>
  <c r="D4" i="201"/>
  <c r="H52" i="201"/>
  <c r="P52" i="201"/>
  <c r="X52" i="201"/>
  <c r="H8" i="121"/>
  <c r="P8" i="121"/>
  <c r="X8" i="121"/>
  <c r="E17" i="121"/>
  <c r="K17" i="121"/>
  <c r="G22" i="159"/>
  <c r="J22" i="159"/>
  <c r="D65" i="120"/>
  <c r="L65" i="120"/>
  <c r="G66" i="120"/>
  <c r="W66" i="120"/>
  <c r="E68" i="120"/>
  <c r="M68" i="120"/>
  <c r="H69" i="120"/>
  <c r="F71" i="120"/>
  <c r="N71" i="120"/>
  <c r="I72" i="120"/>
  <c r="K8" i="158"/>
  <c r="I17" i="158"/>
  <c r="C15" i="117"/>
  <c r="C12" i="103"/>
  <c r="C20" i="119"/>
  <c r="C20" i="117"/>
  <c r="C29" i="16"/>
  <c r="C34" i="16"/>
  <c r="C42" i="16"/>
  <c r="C50" i="16"/>
  <c r="C62" i="16"/>
  <c r="C70" i="16"/>
  <c r="T8" i="183"/>
  <c r="F11" i="183"/>
  <c r="N11" i="183"/>
  <c r="V11" i="183"/>
  <c r="J61" i="183"/>
  <c r="R8" i="173"/>
  <c r="V4" i="172"/>
  <c r="R8" i="172"/>
  <c r="G27" i="172"/>
  <c r="G8" i="204"/>
  <c r="O8" i="204"/>
  <c r="W8" i="204"/>
  <c r="J52" i="204"/>
  <c r="R52" i="204"/>
  <c r="N52" i="202"/>
  <c r="D52" i="201"/>
  <c r="L52" i="201"/>
  <c r="T52" i="201"/>
  <c r="I28" i="120"/>
  <c r="Q28" i="120"/>
  <c r="D29" i="120"/>
  <c r="L29" i="120"/>
  <c r="T29" i="120"/>
  <c r="G30" i="120"/>
  <c r="O30" i="120"/>
  <c r="W30" i="120"/>
  <c r="J31" i="120"/>
  <c r="R31" i="120"/>
  <c r="E32" i="120"/>
  <c r="M32" i="120"/>
  <c r="U32" i="120"/>
  <c r="K4" i="168"/>
  <c r="S4" i="168"/>
  <c r="I27" i="167"/>
  <c r="C13" i="16"/>
  <c r="C30" i="16"/>
  <c r="C35" i="16"/>
  <c r="C43" i="16"/>
  <c r="X27" i="183"/>
  <c r="K27" i="183"/>
  <c r="S27" i="183"/>
  <c r="F27" i="183"/>
  <c r="J52" i="183"/>
  <c r="R52" i="183"/>
  <c r="U52" i="183"/>
  <c r="I8" i="174"/>
  <c r="Q8" i="174"/>
  <c r="P8" i="173"/>
  <c r="X8" i="173"/>
  <c r="K52" i="173"/>
  <c r="S52" i="173"/>
  <c r="N52" i="173"/>
  <c r="V52" i="173"/>
  <c r="Q4" i="172"/>
  <c r="G22" i="172"/>
  <c r="O22" i="172"/>
  <c r="W22" i="172"/>
  <c r="J22" i="172"/>
  <c r="R22" i="172"/>
  <c r="H8" i="171"/>
  <c r="P8" i="171"/>
  <c r="X8" i="171"/>
  <c r="G27" i="171"/>
  <c r="O27" i="171"/>
  <c r="W27" i="171"/>
  <c r="M27" i="204"/>
  <c r="J52" i="203"/>
  <c r="R52" i="203"/>
  <c r="I4" i="202"/>
  <c r="Q4" i="202"/>
  <c r="Q3" i="202" s="1"/>
  <c r="I52" i="121"/>
  <c r="Q52" i="121"/>
  <c r="P8" i="159"/>
  <c r="X8" i="159"/>
  <c r="K8" i="159"/>
  <c r="S8" i="159"/>
  <c r="M62" i="120"/>
  <c r="I17" i="155"/>
  <c r="E42" i="118"/>
  <c r="F45" i="118"/>
  <c r="G48" i="118"/>
  <c r="M50" i="118"/>
  <c r="H52" i="168"/>
  <c r="C9" i="8"/>
  <c r="C36" i="16"/>
  <c r="X4" i="174"/>
  <c r="T8" i="173"/>
  <c r="I27" i="172"/>
  <c r="Q27" i="172"/>
  <c r="L27" i="172"/>
  <c r="T27" i="172"/>
  <c r="J4" i="171"/>
  <c r="M4" i="171"/>
  <c r="U4" i="171"/>
  <c r="T17" i="171"/>
  <c r="R22" i="171"/>
  <c r="J4" i="204"/>
  <c r="L17" i="203"/>
  <c r="K22" i="203"/>
  <c r="I27" i="201"/>
  <c r="Q27" i="201"/>
  <c r="F29" i="120"/>
  <c r="N29" i="120"/>
  <c r="V29" i="120"/>
  <c r="I30" i="120"/>
  <c r="Q30" i="120"/>
  <c r="D31" i="120"/>
  <c r="L31" i="120"/>
  <c r="T31" i="120"/>
  <c r="G32" i="120"/>
  <c r="O32" i="120"/>
  <c r="W32" i="120"/>
  <c r="W11" i="158"/>
  <c r="G11" i="156"/>
  <c r="O11" i="156"/>
  <c r="F17" i="156"/>
  <c r="J11" i="155"/>
  <c r="R11" i="155"/>
  <c r="J11" i="170"/>
  <c r="G8" i="183"/>
  <c r="J22" i="174"/>
  <c r="R22" i="174"/>
  <c r="N4" i="173"/>
  <c r="V4" i="173"/>
  <c r="Q4" i="173"/>
  <c r="M8" i="173"/>
  <c r="H52" i="173"/>
  <c r="X52" i="173"/>
  <c r="T22" i="172"/>
  <c r="M8" i="171"/>
  <c r="U8" i="171"/>
  <c r="K17" i="171"/>
  <c r="K22" i="171"/>
  <c r="S22" i="171"/>
  <c r="E10" i="120"/>
  <c r="M10" i="120"/>
  <c r="M10" i="116" s="1"/>
  <c r="U10" i="120"/>
  <c r="F8" i="156"/>
  <c r="N8" i="156"/>
  <c r="V8" i="156"/>
  <c r="J11" i="156"/>
  <c r="R11" i="156"/>
  <c r="J22" i="156"/>
  <c r="E52" i="156"/>
  <c r="M52" i="156"/>
  <c r="U52" i="156"/>
  <c r="Q8" i="155"/>
  <c r="V52" i="155"/>
  <c r="H22" i="170"/>
  <c r="P22" i="170"/>
  <c r="X22" i="170"/>
  <c r="K22" i="170"/>
  <c r="D52" i="170"/>
  <c r="L52" i="170"/>
  <c r="T52" i="170"/>
  <c r="I4" i="169"/>
  <c r="Q4" i="169"/>
  <c r="E17" i="169"/>
  <c r="M17" i="169"/>
  <c r="U17" i="169"/>
  <c r="N22" i="169"/>
  <c r="I22" i="169"/>
  <c r="Q22" i="169"/>
  <c r="F4" i="168"/>
  <c r="N4" i="168"/>
  <c r="V4" i="168"/>
  <c r="N8" i="168"/>
  <c r="V8" i="168"/>
  <c r="K11" i="168"/>
  <c r="J17" i="168"/>
  <c r="R17" i="168"/>
  <c r="E8" i="167"/>
  <c r="M8" i="167"/>
  <c r="U8" i="167"/>
  <c r="H8" i="167"/>
  <c r="P8" i="167"/>
  <c r="I22" i="167"/>
  <c r="Q27" i="167"/>
  <c r="J22" i="166"/>
  <c r="R22" i="166"/>
  <c r="O17" i="163"/>
  <c r="W17" i="163"/>
  <c r="W8" i="115"/>
  <c r="J11" i="115"/>
  <c r="U11" i="115"/>
  <c r="J8" i="113"/>
  <c r="R8" i="113"/>
  <c r="I8" i="112"/>
  <c r="Q8" i="112"/>
  <c r="I52" i="112"/>
  <c r="Q52" i="112"/>
  <c r="E8" i="114"/>
  <c r="M8" i="114"/>
  <c r="U8" i="114"/>
  <c r="H8" i="114"/>
  <c r="P8" i="114"/>
  <c r="I4" i="108"/>
  <c r="Q4" i="108"/>
  <c r="H8" i="108"/>
  <c r="Q27" i="108"/>
  <c r="I52" i="108"/>
  <c r="Q52" i="108"/>
  <c r="F8" i="107"/>
  <c r="N8" i="107"/>
  <c r="V8" i="107"/>
  <c r="D52" i="107"/>
  <c r="L52" i="107"/>
  <c r="T52" i="107"/>
  <c r="M8" i="155"/>
  <c r="U8" i="155"/>
  <c r="X4" i="169"/>
  <c r="J8" i="168"/>
  <c r="R8" i="168"/>
  <c r="J27" i="167"/>
  <c r="R27" i="167"/>
  <c r="P8" i="115"/>
  <c r="X8" i="115"/>
  <c r="F22" i="113"/>
  <c r="N22" i="113"/>
  <c r="V22" i="113"/>
  <c r="M27" i="113"/>
  <c r="U27" i="113"/>
  <c r="H27" i="113"/>
  <c r="P27" i="113"/>
  <c r="X27" i="113"/>
  <c r="K27" i="113"/>
  <c r="S27" i="113"/>
  <c r="I4" i="109"/>
  <c r="Q4" i="109"/>
  <c r="F22" i="109"/>
  <c r="N22" i="109"/>
  <c r="H52" i="109"/>
  <c r="P52" i="109"/>
  <c r="X52" i="109"/>
  <c r="K52" i="109"/>
  <c r="S52" i="109"/>
  <c r="F8" i="114"/>
  <c r="N8" i="114"/>
  <c r="V8" i="114"/>
  <c r="X17" i="114"/>
  <c r="I27" i="114"/>
  <c r="K52" i="114"/>
  <c r="P17" i="108"/>
  <c r="H61" i="108"/>
  <c r="P61" i="108"/>
  <c r="X61" i="108"/>
  <c r="R11" i="110"/>
  <c r="K61" i="110"/>
  <c r="S61" i="110"/>
  <c r="D8" i="199"/>
  <c r="T8" i="199"/>
  <c r="T11" i="156"/>
  <c r="K17" i="156"/>
  <c r="L22" i="156"/>
  <c r="O27" i="156"/>
  <c r="O52" i="156"/>
  <c r="G11" i="155"/>
  <c r="O11" i="155"/>
  <c r="W11" i="155"/>
  <c r="E4" i="170"/>
  <c r="U4" i="170"/>
  <c r="R22" i="170"/>
  <c r="K4" i="169"/>
  <c r="H11" i="169"/>
  <c r="P11" i="169"/>
  <c r="O17" i="169"/>
  <c r="R17" i="169"/>
  <c r="K52" i="169"/>
  <c r="S52" i="169"/>
  <c r="D22" i="168"/>
  <c r="T22" i="168"/>
  <c r="P52" i="168"/>
  <c r="X52" i="168"/>
  <c r="N4" i="167"/>
  <c r="G8" i="167"/>
  <c r="K17" i="167"/>
  <c r="K22" i="167"/>
  <c r="S22" i="167"/>
  <c r="W22" i="166"/>
  <c r="J52" i="166"/>
  <c r="Q4" i="165"/>
  <c r="J22" i="165"/>
  <c r="H4" i="163"/>
  <c r="P4" i="163"/>
  <c r="X4" i="163"/>
  <c r="F8" i="115"/>
  <c r="V8" i="115"/>
  <c r="I8" i="115"/>
  <c r="J17" i="115"/>
  <c r="R17" i="115"/>
  <c r="H4" i="113"/>
  <c r="P4" i="113"/>
  <c r="X4" i="113"/>
  <c r="W22" i="109"/>
  <c r="H27" i="109"/>
  <c r="P27" i="109"/>
  <c r="X27" i="109"/>
  <c r="V4" i="112"/>
  <c r="K52" i="112"/>
  <c r="N52" i="112"/>
  <c r="V52" i="112"/>
  <c r="D22" i="114"/>
  <c r="T22" i="114"/>
  <c r="D52" i="114"/>
  <c r="L52" i="114"/>
  <c r="T52" i="114"/>
  <c r="M8" i="108"/>
  <c r="U8" i="108"/>
  <c r="K52" i="108"/>
  <c r="Q17" i="107"/>
  <c r="T4" i="110"/>
  <c r="X22" i="156"/>
  <c r="L52" i="155"/>
  <c r="Q17" i="170"/>
  <c r="I4" i="168"/>
  <c r="H17" i="165"/>
  <c r="P17" i="165"/>
  <c r="X17" i="165"/>
  <c r="G4" i="115"/>
  <c r="O4" i="115"/>
  <c r="W4" i="115"/>
  <c r="R17" i="109"/>
  <c r="M52" i="109"/>
  <c r="U52" i="109"/>
  <c r="M17" i="114"/>
  <c r="D4" i="108"/>
  <c r="L4" i="108"/>
  <c r="T4" i="108"/>
  <c r="O4" i="108"/>
  <c r="D52" i="108"/>
  <c r="L52" i="108"/>
  <c r="T52" i="108"/>
  <c r="G52" i="108"/>
  <c r="O52" i="108"/>
  <c r="W52" i="108"/>
  <c r="K22" i="107"/>
  <c r="S22" i="107"/>
  <c r="U8" i="156"/>
  <c r="E11" i="169"/>
  <c r="M4" i="168"/>
  <c r="X4" i="168"/>
  <c r="T11" i="166"/>
  <c r="Q18" i="117"/>
  <c r="D19" i="117"/>
  <c r="L19" i="117"/>
  <c r="T19" i="117"/>
  <c r="G20" i="117"/>
  <c r="W20" i="117"/>
  <c r="G22" i="165"/>
  <c r="O22" i="165"/>
  <c r="Q61" i="163"/>
  <c r="K4" i="115"/>
  <c r="N52" i="109"/>
  <c r="U8" i="112"/>
  <c r="G17" i="112"/>
  <c r="O17" i="112"/>
  <c r="F11" i="114"/>
  <c r="N11" i="114"/>
  <c r="V11" i="114"/>
  <c r="Q11" i="114"/>
  <c r="T11" i="114"/>
  <c r="I52" i="114"/>
  <c r="Q52" i="114"/>
  <c r="X22" i="108"/>
  <c r="M27" i="110"/>
  <c r="U27" i="110"/>
  <c r="O33" i="110"/>
  <c r="O17" i="199"/>
  <c r="R17" i="199"/>
  <c r="D52" i="115"/>
  <c r="L52" i="115"/>
  <c r="T52" i="115"/>
  <c r="D8" i="113"/>
  <c r="L8" i="113"/>
  <c r="T8" i="113"/>
  <c r="R52" i="113"/>
  <c r="K4" i="109"/>
  <c r="S4" i="109"/>
  <c r="V22" i="112"/>
  <c r="S33" i="114"/>
  <c r="V4" i="108"/>
  <c r="D4" i="107"/>
  <c r="L4" i="107"/>
  <c r="T4" i="107"/>
  <c r="W11" i="107"/>
  <c r="D17" i="107"/>
  <c r="L17" i="107"/>
  <c r="T17" i="107"/>
  <c r="U27" i="199"/>
  <c r="V17" i="156"/>
  <c r="I17" i="156"/>
  <c r="Q17" i="156"/>
  <c r="J8" i="155"/>
  <c r="E11" i="170"/>
  <c r="J27" i="170"/>
  <c r="X27" i="170"/>
  <c r="R52" i="169"/>
  <c r="S22" i="168"/>
  <c r="I52" i="167"/>
  <c r="Q52" i="167"/>
  <c r="F52" i="166"/>
  <c r="N52" i="166"/>
  <c r="V52" i="166"/>
  <c r="I10" i="117"/>
  <c r="Q10" i="117"/>
  <c r="D11" i="165"/>
  <c r="J8" i="115"/>
  <c r="R8" i="115"/>
  <c r="T17" i="115"/>
  <c r="I22" i="115"/>
  <c r="Q22" i="115"/>
  <c r="F27" i="112"/>
  <c r="N27" i="112"/>
  <c r="V27" i="112"/>
  <c r="Q27" i="112"/>
  <c r="K33" i="112"/>
  <c r="S33" i="112"/>
  <c r="M61" i="112"/>
  <c r="N33" i="108"/>
  <c r="S11" i="197"/>
  <c r="J52" i="107"/>
  <c r="R52" i="107"/>
  <c r="G4" i="110"/>
  <c r="O4" i="110"/>
  <c r="W4" i="110"/>
  <c r="J11" i="110"/>
  <c r="M11" i="110"/>
  <c r="K22" i="110"/>
  <c r="S22" i="110"/>
  <c r="D52" i="110"/>
  <c r="L52" i="110"/>
  <c r="T52" i="110"/>
  <c r="E22" i="199"/>
  <c r="M22" i="199"/>
  <c r="U22" i="199"/>
  <c r="F8" i="198"/>
  <c r="N8" i="198"/>
  <c r="V8" i="198"/>
  <c r="I61" i="198"/>
  <c r="Q61" i="198"/>
  <c r="T61" i="198"/>
  <c r="N11" i="195"/>
  <c r="M18" i="104"/>
  <c r="N21" i="104"/>
  <c r="R11" i="192"/>
  <c r="E22" i="192"/>
  <c r="M22" i="192"/>
  <c r="P11" i="189"/>
  <c r="X11" i="189"/>
  <c r="K52" i="188"/>
  <c r="S52" i="188"/>
  <c r="I8" i="187"/>
  <c r="Q8" i="187"/>
  <c r="H17" i="187"/>
  <c r="S17" i="187"/>
  <c r="N22" i="187"/>
  <c r="N4" i="186"/>
  <c r="D17" i="186"/>
  <c r="L17" i="186"/>
  <c r="T17" i="186"/>
  <c r="K22" i="186"/>
  <c r="S22" i="186"/>
  <c r="D27" i="186"/>
  <c r="L27" i="186"/>
  <c r="T27" i="186"/>
  <c r="T54" i="103"/>
  <c r="O62" i="103"/>
  <c r="R63" i="103"/>
  <c r="U64" i="103"/>
  <c r="D69" i="103"/>
  <c r="J71" i="103"/>
  <c r="L17" i="185"/>
  <c r="T17" i="185"/>
  <c r="O22" i="185"/>
  <c r="D8" i="191"/>
  <c r="L8" i="191"/>
  <c r="T8" i="191"/>
  <c r="M11" i="191"/>
  <c r="N22" i="191"/>
  <c r="V22" i="191"/>
  <c r="G8" i="190"/>
  <c r="O8" i="190"/>
  <c r="W8" i="190"/>
  <c r="L17" i="190"/>
  <c r="T17" i="190"/>
  <c r="P22" i="190"/>
  <c r="K22" i="190"/>
  <c r="S22" i="190"/>
  <c r="J17" i="189"/>
  <c r="H52" i="189"/>
  <c r="P52" i="189"/>
  <c r="E4" i="188"/>
  <c r="X33" i="188"/>
  <c r="Q4" i="186"/>
  <c r="H8" i="186"/>
  <c r="S8" i="186"/>
  <c r="K17" i="186"/>
  <c r="D66" i="103"/>
  <c r="G67" i="103"/>
  <c r="J68" i="103"/>
  <c r="H70" i="103"/>
  <c r="K71" i="103"/>
  <c r="N72" i="103"/>
  <c r="H8" i="185"/>
  <c r="P8" i="185"/>
  <c r="X8" i="185"/>
  <c r="E8" i="91"/>
  <c r="M8" i="91"/>
  <c r="U8" i="91"/>
  <c r="E22" i="91"/>
  <c r="M22" i="91"/>
  <c r="D33" i="107"/>
  <c r="L33" i="107"/>
  <c r="T33" i="107"/>
  <c r="J4" i="110"/>
  <c r="R4" i="110"/>
  <c r="M4" i="110"/>
  <c r="J27" i="110"/>
  <c r="E4" i="199"/>
  <c r="M4" i="199"/>
  <c r="U4" i="199"/>
  <c r="X4" i="199"/>
  <c r="T4" i="196"/>
  <c r="U30" i="106"/>
  <c r="K22" i="195"/>
  <c r="M8" i="185"/>
  <c r="J8" i="91"/>
  <c r="R8" i="91"/>
  <c r="S11" i="91"/>
  <c r="K61" i="90"/>
  <c r="L27" i="107"/>
  <c r="U8" i="110"/>
  <c r="W27" i="110"/>
  <c r="E27" i="110"/>
  <c r="H52" i="110"/>
  <c r="I22" i="199"/>
  <c r="D52" i="199"/>
  <c r="L52" i="199"/>
  <c r="T52" i="199"/>
  <c r="K4" i="198"/>
  <c r="H11" i="198"/>
  <c r="P11" i="198"/>
  <c r="X11" i="198"/>
  <c r="E22" i="198"/>
  <c r="H52" i="197"/>
  <c r="P52" i="197"/>
  <c r="X52" i="197"/>
  <c r="K27" i="196"/>
  <c r="S29" i="106"/>
  <c r="T32" i="106"/>
  <c r="E52" i="196"/>
  <c r="M52" i="196"/>
  <c r="U52" i="196"/>
  <c r="P52" i="196"/>
  <c r="P33" i="195"/>
  <c r="E52" i="195"/>
  <c r="M52" i="195"/>
  <c r="U52" i="195"/>
  <c r="N4" i="194"/>
  <c r="K22" i="194"/>
  <c r="S22" i="194"/>
  <c r="J17" i="193"/>
  <c r="K22" i="193"/>
  <c r="S22" i="193"/>
  <c r="J52" i="193"/>
  <c r="J27" i="192"/>
  <c r="R27" i="190"/>
  <c r="N8" i="189"/>
  <c r="V52" i="189"/>
  <c r="G11" i="186"/>
  <c r="W4" i="185"/>
  <c r="O52" i="107"/>
  <c r="F17" i="110"/>
  <c r="N17" i="110"/>
  <c r="V17" i="110"/>
  <c r="P22" i="110"/>
  <c r="I52" i="110"/>
  <c r="G8" i="199"/>
  <c r="O8" i="199"/>
  <c r="W8" i="199"/>
  <c r="E11" i="199"/>
  <c r="M11" i="199"/>
  <c r="U11" i="199"/>
  <c r="U3" i="199" s="1"/>
  <c r="P11" i="199"/>
  <c r="E52" i="199"/>
  <c r="M52" i="199"/>
  <c r="U52" i="199"/>
  <c r="G4" i="198"/>
  <c r="O4" i="198"/>
  <c r="W4" i="198"/>
  <c r="H52" i="198"/>
  <c r="P52" i="198"/>
  <c r="X52" i="198"/>
  <c r="G61" i="197"/>
  <c r="O61" i="197"/>
  <c r="H4" i="196"/>
  <c r="X4" i="196"/>
  <c r="H8" i="196"/>
  <c r="X8" i="196"/>
  <c r="I11" i="196"/>
  <c r="U17" i="196"/>
  <c r="S24" i="106"/>
  <c r="U4" i="195"/>
  <c r="D8" i="195"/>
  <c r="L8" i="195"/>
  <c r="R22" i="195"/>
  <c r="F52" i="195"/>
  <c r="N52" i="195"/>
  <c r="V52" i="195"/>
  <c r="J17" i="194"/>
  <c r="E52" i="194"/>
  <c r="E8" i="193"/>
  <c r="H8" i="193"/>
  <c r="P8" i="193"/>
  <c r="X8" i="193"/>
  <c r="K11" i="193"/>
  <c r="S11" i="193"/>
  <c r="D15" i="104"/>
  <c r="L15" i="104"/>
  <c r="G16" i="104"/>
  <c r="O16" i="104"/>
  <c r="J25" i="104"/>
  <c r="R25" i="104"/>
  <c r="H4" i="191"/>
  <c r="P4" i="191"/>
  <c r="H52" i="191"/>
  <c r="P52" i="191"/>
  <c r="X52" i="191"/>
  <c r="P27" i="190"/>
  <c r="H22" i="189"/>
  <c r="P22" i="189"/>
  <c r="X22" i="189"/>
  <c r="J17" i="188"/>
  <c r="X17" i="188"/>
  <c r="I17" i="186"/>
  <c r="Q17" i="186"/>
  <c r="H22" i="186"/>
  <c r="F52" i="186"/>
  <c r="N52" i="186"/>
  <c r="V52" i="186"/>
  <c r="E4" i="185"/>
  <c r="M4" i="185"/>
  <c r="U4" i="185"/>
  <c r="X61" i="91"/>
  <c r="E52" i="110"/>
  <c r="J33" i="199"/>
  <c r="R33" i="199"/>
  <c r="D61" i="199"/>
  <c r="L61" i="199"/>
  <c r="T61" i="199"/>
  <c r="E27" i="198"/>
  <c r="M27" i="198"/>
  <c r="U27" i="198"/>
  <c r="R4" i="197"/>
  <c r="P22" i="197"/>
  <c r="D8" i="196"/>
  <c r="L8" i="196"/>
  <c r="T8" i="196"/>
  <c r="I8" i="194"/>
  <c r="Q8" i="194"/>
  <c r="H22" i="193"/>
  <c r="P22" i="193"/>
  <c r="X22" i="193"/>
  <c r="F11" i="188"/>
  <c r="N11" i="188"/>
  <c r="V11" i="188"/>
  <c r="N4" i="187"/>
  <c r="V4" i="187"/>
  <c r="N61" i="185"/>
  <c r="U61" i="87"/>
  <c r="S27" i="197"/>
  <c r="I8" i="195"/>
  <c r="Q8" i="195"/>
  <c r="W22" i="195"/>
  <c r="U27" i="195"/>
  <c r="P27" i="195"/>
  <c r="R8" i="194"/>
  <c r="S8" i="192"/>
  <c r="J52" i="191"/>
  <c r="R52" i="191"/>
  <c r="J27" i="190"/>
  <c r="M22" i="189"/>
  <c r="K11" i="188"/>
  <c r="M52" i="188"/>
  <c r="Q8" i="185"/>
  <c r="J27" i="185"/>
  <c r="R27" i="185"/>
  <c r="I26" i="17"/>
  <c r="M22" i="86"/>
  <c r="U61" i="84"/>
  <c r="M22" i="83"/>
  <c r="U22" i="83"/>
  <c r="Q22" i="82"/>
  <c r="X17" i="80"/>
  <c r="P17" i="160"/>
  <c r="V2" i="17"/>
  <c r="S2" i="17"/>
  <c r="J2" i="17"/>
  <c r="U22" i="91"/>
  <c r="P22" i="91"/>
  <c r="K52" i="91"/>
  <c r="S52" i="91"/>
  <c r="H22" i="90"/>
  <c r="P22" i="90"/>
  <c r="X22" i="90"/>
  <c r="I27" i="90"/>
  <c r="Q27" i="90"/>
  <c r="E52" i="90"/>
  <c r="M52" i="90"/>
  <c r="U52" i="90"/>
  <c r="L4" i="89"/>
  <c r="T4" i="89"/>
  <c r="D8" i="89"/>
  <c r="L8" i="89"/>
  <c r="T8" i="89"/>
  <c r="K22" i="89"/>
  <c r="S22" i="89"/>
  <c r="E52" i="89"/>
  <c r="M52" i="89"/>
  <c r="U52" i="89"/>
  <c r="D8" i="88"/>
  <c r="L8" i="88"/>
  <c r="T8" i="88"/>
  <c r="M11" i="88"/>
  <c r="U11" i="88"/>
  <c r="O4" i="87"/>
  <c r="J8" i="87"/>
  <c r="R8" i="87"/>
  <c r="F8" i="86"/>
  <c r="N8" i="86"/>
  <c r="V8" i="86"/>
  <c r="N22" i="86"/>
  <c r="N33" i="86"/>
  <c r="H52" i="86"/>
  <c r="P52" i="86"/>
  <c r="X52" i="86"/>
  <c r="K52" i="86"/>
  <c r="S52" i="86"/>
  <c r="I52" i="85"/>
  <c r="Q52" i="85"/>
  <c r="T17" i="84"/>
  <c r="M52" i="84"/>
  <c r="U52" i="84"/>
  <c r="O17" i="83"/>
  <c r="W17" i="83"/>
  <c r="K52" i="82"/>
  <c r="S52" i="82"/>
  <c r="J8" i="81"/>
  <c r="G22" i="81"/>
  <c r="O22" i="81"/>
  <c r="W22" i="81"/>
  <c r="D8" i="80"/>
  <c r="L8" i="80"/>
  <c r="T8" i="80"/>
  <c r="E8" i="79"/>
  <c r="M8" i="79"/>
  <c r="H11" i="79"/>
  <c r="O17" i="79"/>
  <c r="W17" i="79"/>
  <c r="K22" i="79"/>
  <c r="S22" i="79"/>
  <c r="J22" i="78"/>
  <c r="D11" i="77"/>
  <c r="H52" i="77"/>
  <c r="P52" i="77"/>
  <c r="X52" i="77"/>
  <c r="F4" i="19"/>
  <c r="Q4" i="19"/>
  <c r="H8" i="18"/>
  <c r="Q22" i="154"/>
  <c r="D52" i="151"/>
  <c r="L52" i="151"/>
  <c r="T52" i="151"/>
  <c r="D22" i="161"/>
  <c r="I8" i="90"/>
  <c r="Q8" i="90"/>
  <c r="I52" i="90"/>
  <c r="Q52" i="90"/>
  <c r="P8" i="89"/>
  <c r="G22" i="89"/>
  <c r="W22" i="89"/>
  <c r="E8" i="88"/>
  <c r="M8" i="88"/>
  <c r="U8" i="88"/>
  <c r="H8" i="88"/>
  <c r="P8" i="88"/>
  <c r="G52" i="88"/>
  <c r="W52" i="88"/>
  <c r="E4" i="87"/>
  <c r="M4" i="87"/>
  <c r="U4" i="87"/>
  <c r="D22" i="86"/>
  <c r="L22" i="86"/>
  <c r="T22" i="86"/>
  <c r="D22" i="85"/>
  <c r="L22" i="85"/>
  <c r="T22" i="85"/>
  <c r="J52" i="85"/>
  <c r="R52" i="85"/>
  <c r="I4" i="84"/>
  <c r="Q4" i="84"/>
  <c r="H22" i="84"/>
  <c r="P22" i="84"/>
  <c r="X22" i="84"/>
  <c r="V52" i="84"/>
  <c r="E4" i="83"/>
  <c r="M4" i="83"/>
  <c r="U4" i="83"/>
  <c r="S8" i="83"/>
  <c r="D11" i="83"/>
  <c r="S4" i="82"/>
  <c r="I8" i="82"/>
  <c r="Q8" i="82"/>
  <c r="P22" i="82"/>
  <c r="X22" i="82"/>
  <c r="E52" i="81"/>
  <c r="T4" i="78"/>
  <c r="J8" i="78"/>
  <c r="R8" i="78"/>
  <c r="S22" i="78"/>
  <c r="W4" i="77"/>
  <c r="N52" i="77"/>
  <c r="Q17" i="19"/>
  <c r="W22" i="154"/>
  <c r="D4" i="153"/>
  <c r="L4" i="153"/>
  <c r="T4" i="153"/>
  <c r="R52" i="153"/>
  <c r="U52" i="151"/>
  <c r="E8" i="161"/>
  <c r="M8" i="161"/>
  <c r="U8" i="161"/>
  <c r="U8" i="160"/>
  <c r="U2" i="17"/>
  <c r="F3" i="17"/>
  <c r="F2" i="17" s="1"/>
  <c r="U8" i="90"/>
  <c r="L4" i="88"/>
  <c r="N4" i="86"/>
  <c r="V4" i="86"/>
  <c r="K8" i="86"/>
  <c r="S8" i="86"/>
  <c r="V27" i="85"/>
  <c r="D22" i="81"/>
  <c r="L22" i="81"/>
  <c r="T22" i="81"/>
  <c r="I8" i="80"/>
  <c r="Q8" i="80"/>
  <c r="S8" i="77"/>
  <c r="I27" i="154"/>
  <c r="Q22" i="161"/>
  <c r="T3" i="17"/>
  <c r="K61" i="91"/>
  <c r="S61" i="91"/>
  <c r="I4" i="90"/>
  <c r="E4" i="89"/>
  <c r="M4" i="89"/>
  <c r="U4" i="89"/>
  <c r="G4" i="88"/>
  <c r="W4" i="88"/>
  <c r="L52" i="88"/>
  <c r="G4" i="87"/>
  <c r="O27" i="85"/>
  <c r="O52" i="83"/>
  <c r="J4" i="82"/>
  <c r="M22" i="82"/>
  <c r="S11" i="81"/>
  <c r="O52" i="153"/>
  <c r="W52" i="153"/>
  <c r="J8" i="161"/>
  <c r="R8" i="161"/>
  <c r="D3" i="17"/>
  <c r="X3" i="17"/>
  <c r="X2" i="17" s="1"/>
  <c r="L26" i="17"/>
  <c r="Q17" i="90"/>
  <c r="H4" i="89"/>
  <c r="P4" i="89"/>
  <c r="X4" i="89"/>
  <c r="T61" i="87"/>
  <c r="J4" i="86"/>
  <c r="R4" i="86"/>
  <c r="X4" i="83"/>
  <c r="W33" i="83"/>
  <c r="G8" i="82"/>
  <c r="O8" i="82"/>
  <c r="W8" i="82"/>
  <c r="I8" i="81"/>
  <c r="Q8" i="81"/>
  <c r="J17" i="81"/>
  <c r="R17" i="81"/>
  <c r="U27" i="80"/>
  <c r="Q8" i="79"/>
  <c r="M22" i="151"/>
  <c r="F33" i="160"/>
  <c r="D26" i="17"/>
  <c r="P3" i="17"/>
  <c r="P2" i="17" s="1"/>
  <c r="Q26" i="17"/>
  <c r="C15" i="103"/>
  <c r="D8" i="183"/>
  <c r="D22" i="183"/>
  <c r="L22" i="183"/>
  <c r="S52" i="183"/>
  <c r="J17" i="174"/>
  <c r="M17" i="174"/>
  <c r="K27" i="174"/>
  <c r="F27" i="174"/>
  <c r="V27" i="174"/>
  <c r="H52" i="174"/>
  <c r="P52" i="174"/>
  <c r="X52" i="174"/>
  <c r="N11" i="173"/>
  <c r="G52" i="173"/>
  <c r="O52" i="173"/>
  <c r="W52" i="173"/>
  <c r="T11" i="172"/>
  <c r="W27" i="172"/>
  <c r="R11" i="171"/>
  <c r="J27" i="171"/>
  <c r="F61" i="171"/>
  <c r="K4" i="204"/>
  <c r="J11" i="204"/>
  <c r="R11" i="204"/>
  <c r="M11" i="204"/>
  <c r="S8" i="203"/>
  <c r="F11" i="203"/>
  <c r="N11" i="203"/>
  <c r="V11" i="203"/>
  <c r="D17" i="203"/>
  <c r="T17" i="203"/>
  <c r="W17" i="203"/>
  <c r="J17" i="203"/>
  <c r="M27" i="203"/>
  <c r="U27" i="203"/>
  <c r="P27" i="203"/>
  <c r="S27" i="203"/>
  <c r="V4" i="202"/>
  <c r="V3" i="202" s="1"/>
  <c r="I11" i="202"/>
  <c r="Q11" i="202"/>
  <c r="P27" i="202"/>
  <c r="S27" i="202"/>
  <c r="V27" i="202"/>
  <c r="H8" i="201"/>
  <c r="X8" i="201"/>
  <c r="I11" i="156"/>
  <c r="L27" i="156"/>
  <c r="T27" i="156"/>
  <c r="C6" i="117"/>
  <c r="C7" i="117"/>
  <c r="C16" i="120"/>
  <c r="C14" i="119"/>
  <c r="C13" i="106"/>
  <c r="C16" i="103"/>
  <c r="C13" i="8"/>
  <c r="C19" i="120"/>
  <c r="S11" i="183"/>
  <c r="U8" i="174"/>
  <c r="E22" i="174"/>
  <c r="M22" i="174"/>
  <c r="U22" i="174"/>
  <c r="G4" i="173"/>
  <c r="O4" i="173"/>
  <c r="K8" i="173"/>
  <c r="S8" i="173"/>
  <c r="E22" i="173"/>
  <c r="M22" i="173"/>
  <c r="U22" i="173"/>
  <c r="D4" i="172"/>
  <c r="L4" i="172"/>
  <c r="T4" i="172"/>
  <c r="O4" i="172"/>
  <c r="H8" i="172"/>
  <c r="P8" i="172"/>
  <c r="X8" i="172"/>
  <c r="K8" i="172"/>
  <c r="K52" i="172"/>
  <c r="S52" i="172"/>
  <c r="F52" i="172"/>
  <c r="N52" i="172"/>
  <c r="V52" i="172"/>
  <c r="I8" i="204"/>
  <c r="H52" i="204"/>
  <c r="P52" i="204"/>
  <c r="X52" i="204"/>
  <c r="M17" i="203"/>
  <c r="S33" i="121"/>
  <c r="J17" i="183"/>
  <c r="P27" i="183"/>
  <c r="V27" i="183"/>
  <c r="M52" i="183"/>
  <c r="X52" i="183"/>
  <c r="R61" i="183"/>
  <c r="M52" i="174"/>
  <c r="U52" i="174"/>
  <c r="H61" i="174"/>
  <c r="P61" i="174"/>
  <c r="X61" i="174"/>
  <c r="N33" i="173"/>
  <c r="I52" i="173"/>
  <c r="Q52" i="173"/>
  <c r="L52" i="173"/>
  <c r="T52" i="173"/>
  <c r="Q11" i="172"/>
  <c r="D11" i="172"/>
  <c r="K22" i="172"/>
  <c r="S22" i="172"/>
  <c r="T11" i="171"/>
  <c r="V17" i="171"/>
  <c r="I17" i="171"/>
  <c r="Q17" i="171"/>
  <c r="D17" i="171"/>
  <c r="W52" i="171"/>
  <c r="N61" i="171"/>
  <c r="R4" i="204"/>
  <c r="M4" i="204"/>
  <c r="U4" i="204"/>
  <c r="U11" i="204"/>
  <c r="J17" i="204"/>
  <c r="R17" i="204"/>
  <c r="D22" i="204"/>
  <c r="L22" i="204"/>
  <c r="T22" i="204"/>
  <c r="K27" i="204"/>
  <c r="S27" i="204"/>
  <c r="U61" i="201"/>
  <c r="N4" i="121"/>
  <c r="O8" i="121"/>
  <c r="W8" i="121"/>
  <c r="R8" i="121"/>
  <c r="I27" i="121"/>
  <c r="F17" i="159"/>
  <c r="N17" i="159"/>
  <c r="V17" i="159"/>
  <c r="F52" i="159"/>
  <c r="N52" i="159"/>
  <c r="V52" i="159"/>
  <c r="J4" i="158"/>
  <c r="N4" i="156"/>
  <c r="V4" i="156"/>
  <c r="H8" i="156"/>
  <c r="P8" i="156"/>
  <c r="H17" i="156"/>
  <c r="X17" i="156"/>
  <c r="S17" i="156"/>
  <c r="G22" i="156"/>
  <c r="O22" i="156"/>
  <c r="W22" i="156"/>
  <c r="Q27" i="156"/>
  <c r="Q52" i="156"/>
  <c r="R8" i="155"/>
  <c r="L27" i="155"/>
  <c r="C6" i="120"/>
  <c r="E4" i="183"/>
  <c r="M4" i="183"/>
  <c r="U4" i="183"/>
  <c r="P4" i="183"/>
  <c r="S4" i="183"/>
  <c r="O8" i="183"/>
  <c r="W8" i="183"/>
  <c r="W22" i="183"/>
  <c r="N27" i="183"/>
  <c r="X33" i="183"/>
  <c r="N52" i="183"/>
  <c r="V52" i="183"/>
  <c r="D8" i="174"/>
  <c r="G22" i="174"/>
  <c r="W22" i="174"/>
  <c r="D4" i="173"/>
  <c r="L4" i="173"/>
  <c r="T4" i="173"/>
  <c r="E8" i="173"/>
  <c r="I11" i="173"/>
  <c r="D11" i="173"/>
  <c r="T11" i="173"/>
  <c r="G22" i="173"/>
  <c r="O22" i="173"/>
  <c r="W22" i="173"/>
  <c r="J22" i="173"/>
  <c r="R22" i="173"/>
  <c r="F4" i="172"/>
  <c r="N4" i="172"/>
  <c r="E17" i="172"/>
  <c r="P17" i="172"/>
  <c r="X17" i="172"/>
  <c r="K17" i="172"/>
  <c r="D22" i="172"/>
  <c r="L22" i="172"/>
  <c r="D52" i="121"/>
  <c r="L52" i="121"/>
  <c r="T52" i="121"/>
  <c r="J8" i="159"/>
  <c r="R8" i="159"/>
  <c r="O52" i="159"/>
  <c r="W52" i="159"/>
  <c r="X61" i="159"/>
  <c r="G22" i="158"/>
  <c r="O22" i="158"/>
  <c r="W22" i="158"/>
  <c r="W27" i="158"/>
  <c r="J52" i="158"/>
  <c r="O4" i="156"/>
  <c r="W4" i="156"/>
  <c r="R4" i="156"/>
  <c r="G52" i="156"/>
  <c r="C7" i="120"/>
  <c r="C24" i="111"/>
  <c r="P11" i="183"/>
  <c r="X11" i="183"/>
  <c r="K22" i="183"/>
  <c r="S22" i="183"/>
  <c r="H33" i="183"/>
  <c r="H22" i="171"/>
  <c r="P22" i="171"/>
  <c r="X22" i="171"/>
  <c r="I52" i="171"/>
  <c r="Q52" i="171"/>
  <c r="O4" i="204"/>
  <c r="I22" i="204"/>
  <c r="Q22" i="204"/>
  <c r="E27" i="204"/>
  <c r="U27" i="204"/>
  <c r="P27" i="204"/>
  <c r="M4" i="203"/>
  <c r="T8" i="203"/>
  <c r="M11" i="203"/>
  <c r="P11" i="203"/>
  <c r="S11" i="203"/>
  <c r="H22" i="203"/>
  <c r="X22" i="203"/>
  <c r="S52" i="203"/>
  <c r="F52" i="203"/>
  <c r="V52" i="203"/>
  <c r="D52" i="202"/>
  <c r="L52" i="202"/>
  <c r="T52" i="202"/>
  <c r="X4" i="201"/>
  <c r="G22" i="201"/>
  <c r="I8" i="121"/>
  <c r="Q8" i="121"/>
  <c r="E52" i="121"/>
  <c r="M52" i="121"/>
  <c r="U52" i="121"/>
  <c r="H52" i="159"/>
  <c r="P52" i="159"/>
  <c r="X52" i="159"/>
  <c r="P22" i="158"/>
  <c r="H4" i="156"/>
  <c r="J8" i="156"/>
  <c r="I22" i="156"/>
  <c r="Q22" i="156"/>
  <c r="E33" i="204"/>
  <c r="M33" i="204"/>
  <c r="U33" i="204"/>
  <c r="X4" i="203"/>
  <c r="K4" i="203"/>
  <c r="I22" i="203"/>
  <c r="Q22" i="203"/>
  <c r="O52" i="203"/>
  <c r="W52" i="203"/>
  <c r="K4" i="202"/>
  <c r="F22" i="202"/>
  <c r="N22" i="202"/>
  <c r="V22" i="202"/>
  <c r="Q22" i="202"/>
  <c r="E52" i="202"/>
  <c r="U52" i="202"/>
  <c r="P52" i="202"/>
  <c r="X52" i="202"/>
  <c r="H22" i="201"/>
  <c r="D4" i="159"/>
  <c r="L4" i="159"/>
  <c r="O4" i="159"/>
  <c r="R22" i="159"/>
  <c r="D27" i="159"/>
  <c r="L27" i="159"/>
  <c r="T27" i="159"/>
  <c r="Q17" i="158"/>
  <c r="S61" i="158"/>
  <c r="I4" i="156"/>
  <c r="M22" i="156"/>
  <c r="U22" i="156"/>
  <c r="T52" i="156"/>
  <c r="X4" i="183"/>
  <c r="K4" i="183"/>
  <c r="J8" i="183"/>
  <c r="E8" i="183"/>
  <c r="K17" i="183"/>
  <c r="S17" i="183"/>
  <c r="I27" i="183"/>
  <c r="Q27" i="183"/>
  <c r="I52" i="183"/>
  <c r="S4" i="174"/>
  <c r="V4" i="174"/>
  <c r="Q4" i="174"/>
  <c r="K11" i="174"/>
  <c r="S11" i="174"/>
  <c r="N11" i="174"/>
  <c r="H17" i="173"/>
  <c r="P17" i="173"/>
  <c r="X17" i="173"/>
  <c r="J11" i="172"/>
  <c r="R11" i="172"/>
  <c r="F61" i="172"/>
  <c r="N61" i="172"/>
  <c r="V61" i="172"/>
  <c r="J22" i="171"/>
  <c r="R27" i="171"/>
  <c r="F52" i="171"/>
  <c r="N52" i="171"/>
  <c r="V52" i="171"/>
  <c r="F4" i="204"/>
  <c r="N4" i="204"/>
  <c r="V4" i="204"/>
  <c r="H11" i="204"/>
  <c r="P11" i="204"/>
  <c r="P3" i="204" s="1"/>
  <c r="X11" i="204"/>
  <c r="I17" i="204"/>
  <c r="Q17" i="204"/>
  <c r="T17" i="204"/>
  <c r="H22" i="204"/>
  <c r="P22" i="204"/>
  <c r="X22" i="204"/>
  <c r="J27" i="204"/>
  <c r="R27" i="204"/>
  <c r="H27" i="204"/>
  <c r="E52" i="203"/>
  <c r="U52" i="203"/>
  <c r="P52" i="203"/>
  <c r="X52" i="203"/>
  <c r="G22" i="202"/>
  <c r="O22" i="202"/>
  <c r="W22" i="202"/>
  <c r="H33" i="202"/>
  <c r="X33" i="202"/>
  <c r="F52" i="202"/>
  <c r="I52" i="202"/>
  <c r="L4" i="201"/>
  <c r="T4" i="201"/>
  <c r="K33" i="201"/>
  <c r="K52" i="201"/>
  <c r="S52" i="201"/>
  <c r="K22" i="121"/>
  <c r="S22" i="121"/>
  <c r="U61" i="121"/>
  <c r="E8" i="159"/>
  <c r="J4" i="156"/>
  <c r="W11" i="156"/>
  <c r="F8" i="183"/>
  <c r="V8" i="183"/>
  <c r="V11" i="173"/>
  <c r="J4" i="172"/>
  <c r="F8" i="172"/>
  <c r="N8" i="172"/>
  <c r="V8" i="172"/>
  <c r="I17" i="172"/>
  <c r="Q17" i="172"/>
  <c r="I52" i="172"/>
  <c r="Q52" i="172"/>
  <c r="R8" i="171"/>
  <c r="E4" i="202"/>
  <c r="U4" i="202"/>
  <c r="X4" i="202"/>
  <c r="X11" i="202"/>
  <c r="G17" i="202"/>
  <c r="O17" i="202"/>
  <c r="W17" i="202"/>
  <c r="D8" i="201"/>
  <c r="L8" i="201"/>
  <c r="T8" i="201"/>
  <c r="M61" i="201"/>
  <c r="D8" i="121"/>
  <c r="F8" i="159"/>
  <c r="N8" i="159"/>
  <c r="V8" i="159"/>
  <c r="L11" i="159"/>
  <c r="T11" i="159"/>
  <c r="E22" i="159"/>
  <c r="M22" i="159"/>
  <c r="U22" i="159"/>
  <c r="I61" i="159"/>
  <c r="O11" i="158"/>
  <c r="Q11" i="156"/>
  <c r="P17" i="156"/>
  <c r="N17" i="156"/>
  <c r="D22" i="156"/>
  <c r="T22" i="156"/>
  <c r="I27" i="156"/>
  <c r="G27" i="156"/>
  <c r="K52" i="156"/>
  <c r="S52" i="156"/>
  <c r="E4" i="155"/>
  <c r="M4" i="155"/>
  <c r="P22" i="155"/>
  <c r="X22" i="155"/>
  <c r="H11" i="170"/>
  <c r="X11" i="170"/>
  <c r="K27" i="170"/>
  <c r="S27" i="170"/>
  <c r="J17" i="169"/>
  <c r="F52" i="169"/>
  <c r="N52" i="169"/>
  <c r="P27" i="168"/>
  <c r="I11" i="167"/>
  <c r="Q11" i="167"/>
  <c r="L8" i="163"/>
  <c r="M27" i="163"/>
  <c r="Q8" i="115"/>
  <c r="I17" i="115"/>
  <c r="Q17" i="115"/>
  <c r="M27" i="115"/>
  <c r="U27" i="115"/>
  <c r="P27" i="115"/>
  <c r="G11" i="114"/>
  <c r="O11" i="114"/>
  <c r="W11" i="114"/>
  <c r="F52" i="114"/>
  <c r="N52" i="114"/>
  <c r="O17" i="110"/>
  <c r="J17" i="170"/>
  <c r="M4" i="169"/>
  <c r="O8" i="167"/>
  <c r="W8" i="167"/>
  <c r="N17" i="166"/>
  <c r="V17" i="166"/>
  <c r="S4" i="165"/>
  <c r="K17" i="165"/>
  <c r="R61" i="165"/>
  <c r="U27" i="163"/>
  <c r="T4" i="155"/>
  <c r="K8" i="155"/>
  <c r="N17" i="155"/>
  <c r="V17" i="155"/>
  <c r="Q17" i="155"/>
  <c r="G27" i="155"/>
  <c r="O27" i="155"/>
  <c r="W27" i="155"/>
  <c r="J27" i="155"/>
  <c r="R27" i="155"/>
  <c r="O4" i="170"/>
  <c r="R4" i="170"/>
  <c r="F8" i="170"/>
  <c r="N8" i="170"/>
  <c r="V8" i="170"/>
  <c r="I8" i="170"/>
  <c r="R11" i="170"/>
  <c r="H4" i="169"/>
  <c r="P4" i="169"/>
  <c r="J8" i="169"/>
  <c r="R8" i="169"/>
  <c r="M27" i="169"/>
  <c r="D27" i="166"/>
  <c r="L27" i="166"/>
  <c r="T27" i="166"/>
  <c r="F4" i="165"/>
  <c r="N4" i="165"/>
  <c r="V4" i="165"/>
  <c r="I27" i="165"/>
  <c r="Q27" i="165"/>
  <c r="J52" i="163"/>
  <c r="R52" i="163"/>
  <c r="E4" i="115"/>
  <c r="M4" i="115"/>
  <c r="U4" i="115"/>
  <c r="P4" i="115"/>
  <c r="L11" i="114"/>
  <c r="J22" i="107"/>
  <c r="I61" i="107"/>
  <c r="Q61" i="107"/>
  <c r="T17" i="110"/>
  <c r="F61" i="155"/>
  <c r="V61" i="155"/>
  <c r="L11" i="166"/>
  <c r="F8" i="165"/>
  <c r="V8" i="165"/>
  <c r="F52" i="165"/>
  <c r="N52" i="165"/>
  <c r="V52" i="165"/>
  <c r="J61" i="165"/>
  <c r="D8" i="115"/>
  <c r="T8" i="115"/>
  <c r="N4" i="114"/>
  <c r="R22" i="108"/>
  <c r="J8" i="109"/>
  <c r="O61" i="109"/>
  <c r="O22" i="112"/>
  <c r="W22" i="112"/>
  <c r="U4" i="155"/>
  <c r="D11" i="155"/>
  <c r="J4" i="170"/>
  <c r="M11" i="170"/>
  <c r="U11" i="170"/>
  <c r="I17" i="170"/>
  <c r="P27" i="170"/>
  <c r="H27" i="169"/>
  <c r="P27" i="169"/>
  <c r="S27" i="169"/>
  <c r="K52" i="168"/>
  <c r="S52" i="168"/>
  <c r="N52" i="168"/>
  <c r="H4" i="167"/>
  <c r="X8" i="167"/>
  <c r="D17" i="167"/>
  <c r="L17" i="167"/>
  <c r="T17" i="167"/>
  <c r="D22" i="167"/>
  <c r="L22" i="167"/>
  <c r="I4" i="166"/>
  <c r="Q4" i="166"/>
  <c r="G4" i="166"/>
  <c r="H8" i="166"/>
  <c r="P8" i="166"/>
  <c r="X8" i="166"/>
  <c r="K52" i="166"/>
  <c r="S52" i="166"/>
  <c r="I4" i="165"/>
  <c r="E22" i="165"/>
  <c r="M22" i="165"/>
  <c r="U22" i="165"/>
  <c r="O65" i="117"/>
  <c r="W65" i="117"/>
  <c r="J66" i="117"/>
  <c r="R66" i="117"/>
  <c r="E67" i="117"/>
  <c r="M67" i="117"/>
  <c r="U67" i="117"/>
  <c r="H68" i="117"/>
  <c r="P68" i="117"/>
  <c r="X68" i="117"/>
  <c r="K69" i="117"/>
  <c r="S69" i="117"/>
  <c r="F70" i="117"/>
  <c r="N70" i="117"/>
  <c r="V70" i="117"/>
  <c r="I71" i="117"/>
  <c r="Q71" i="117"/>
  <c r="D72" i="117"/>
  <c r="L72" i="117"/>
  <c r="T72" i="117"/>
  <c r="I8" i="163"/>
  <c r="Q8" i="163"/>
  <c r="M11" i="163"/>
  <c r="U11" i="163"/>
  <c r="G33" i="115"/>
  <c r="S4" i="113"/>
  <c r="I22" i="113"/>
  <c r="Q22" i="113"/>
  <c r="G17" i="109"/>
  <c r="O17" i="109"/>
  <c r="W17" i="109"/>
  <c r="E27" i="108"/>
  <c r="S61" i="156"/>
  <c r="F52" i="155"/>
  <c r="N52" i="155"/>
  <c r="H4" i="170"/>
  <c r="P4" i="170"/>
  <c r="X4" i="170"/>
  <c r="K4" i="170"/>
  <c r="J8" i="170"/>
  <c r="R8" i="170"/>
  <c r="L17" i="170"/>
  <c r="T17" i="170"/>
  <c r="S22" i="170"/>
  <c r="V22" i="170"/>
  <c r="R27" i="170"/>
  <c r="E27" i="170"/>
  <c r="R4" i="169"/>
  <c r="K8" i="169"/>
  <c r="S8" i="169"/>
  <c r="F8" i="169"/>
  <c r="N8" i="169"/>
  <c r="V8" i="169"/>
  <c r="H22" i="169"/>
  <c r="P22" i="169"/>
  <c r="O61" i="169"/>
  <c r="O17" i="168"/>
  <c r="D52" i="168"/>
  <c r="L52" i="168"/>
  <c r="T52" i="168"/>
  <c r="I4" i="167"/>
  <c r="Q4" i="167"/>
  <c r="I8" i="167"/>
  <c r="Q8" i="167"/>
  <c r="E22" i="167"/>
  <c r="M22" i="167"/>
  <c r="U22" i="167"/>
  <c r="T52" i="167"/>
  <c r="O22" i="166"/>
  <c r="L52" i="166"/>
  <c r="T52" i="166"/>
  <c r="G52" i="166"/>
  <c r="O52" i="166"/>
  <c r="X61" i="166"/>
  <c r="F11" i="165"/>
  <c r="N11" i="165"/>
  <c r="V11" i="165"/>
  <c r="L11" i="165"/>
  <c r="T11" i="165"/>
  <c r="E17" i="165"/>
  <c r="M17" i="165"/>
  <c r="U17" i="165"/>
  <c r="E28" i="117"/>
  <c r="M28" i="117"/>
  <c r="U28" i="117"/>
  <c r="H29" i="117"/>
  <c r="P29" i="117"/>
  <c r="X29" i="117"/>
  <c r="K30" i="117"/>
  <c r="S30" i="117"/>
  <c r="F31" i="117"/>
  <c r="N31" i="117"/>
  <c r="V31" i="117"/>
  <c r="I32" i="117"/>
  <c r="Q32" i="117"/>
  <c r="Q52" i="165"/>
  <c r="N22" i="163"/>
  <c r="R11" i="115"/>
  <c r="O4" i="107"/>
  <c r="O27" i="107"/>
  <c r="T22" i="155"/>
  <c r="T27" i="155"/>
  <c r="T52" i="155"/>
  <c r="G52" i="155"/>
  <c r="D22" i="170"/>
  <c r="L22" i="170"/>
  <c r="T22" i="170"/>
  <c r="J52" i="170"/>
  <c r="R52" i="170"/>
  <c r="M52" i="170"/>
  <c r="J52" i="169"/>
  <c r="P11" i="168"/>
  <c r="X11" i="168"/>
  <c r="E17" i="168"/>
  <c r="M17" i="168"/>
  <c r="U17" i="168"/>
  <c r="P17" i="168"/>
  <c r="K27" i="168"/>
  <c r="S27" i="168"/>
  <c r="F27" i="168"/>
  <c r="E52" i="168"/>
  <c r="J8" i="167"/>
  <c r="R8" i="167"/>
  <c r="F17" i="167"/>
  <c r="N17" i="167"/>
  <c r="V17" i="167"/>
  <c r="E52" i="167"/>
  <c r="M52" i="167"/>
  <c r="U52" i="167"/>
  <c r="J8" i="165"/>
  <c r="R8" i="165"/>
  <c r="J52" i="165"/>
  <c r="R52" i="165"/>
  <c r="F8" i="163"/>
  <c r="N8" i="163"/>
  <c r="J4" i="115"/>
  <c r="H8" i="115"/>
  <c r="U4" i="113"/>
  <c r="W52" i="113"/>
  <c r="S27" i="109"/>
  <c r="R8" i="108"/>
  <c r="K8" i="110"/>
  <c r="S8" i="115"/>
  <c r="N8" i="115"/>
  <c r="L17" i="115"/>
  <c r="O17" i="115"/>
  <c r="M22" i="115"/>
  <c r="W52" i="115"/>
  <c r="I4" i="113"/>
  <c r="Q4" i="113"/>
  <c r="E11" i="113"/>
  <c r="M11" i="113"/>
  <c r="U11" i="113"/>
  <c r="P11" i="113"/>
  <c r="X11" i="113"/>
  <c r="K11" i="113"/>
  <c r="D8" i="112"/>
  <c r="L8" i="112"/>
  <c r="T8" i="112"/>
  <c r="O8" i="112"/>
  <c r="W8" i="112"/>
  <c r="E33" i="112"/>
  <c r="J61" i="112"/>
  <c r="L4" i="114"/>
  <c r="T4" i="114"/>
  <c r="K17" i="114"/>
  <c r="G22" i="114"/>
  <c r="W22" i="114"/>
  <c r="F4" i="108"/>
  <c r="K17" i="108"/>
  <c r="S17" i="108"/>
  <c r="E4" i="107"/>
  <c r="M4" i="107"/>
  <c r="U4" i="107"/>
  <c r="W27" i="107"/>
  <c r="G17" i="110"/>
  <c r="W17" i="110"/>
  <c r="D17" i="199"/>
  <c r="L17" i="199"/>
  <c r="T17" i="199"/>
  <c r="R17" i="198"/>
  <c r="S22" i="115"/>
  <c r="F22" i="115"/>
  <c r="N22" i="115"/>
  <c r="J27" i="115"/>
  <c r="E52" i="115"/>
  <c r="U52" i="115"/>
  <c r="H52" i="115"/>
  <c r="J4" i="113"/>
  <c r="R4" i="113"/>
  <c r="M4" i="113"/>
  <c r="I8" i="113"/>
  <c r="D17" i="113"/>
  <c r="L17" i="113"/>
  <c r="T17" i="113"/>
  <c r="O17" i="113"/>
  <c r="W17" i="113"/>
  <c r="D4" i="109"/>
  <c r="L4" i="109"/>
  <c r="T4" i="109"/>
  <c r="F11" i="109"/>
  <c r="N11" i="109"/>
  <c r="V11" i="109"/>
  <c r="D22" i="109"/>
  <c r="J52" i="109"/>
  <c r="R52" i="109"/>
  <c r="E8" i="112"/>
  <c r="K11" i="112"/>
  <c r="S11" i="112"/>
  <c r="G22" i="112"/>
  <c r="I11" i="114"/>
  <c r="H27" i="114"/>
  <c r="N33" i="114"/>
  <c r="E52" i="114"/>
  <c r="G4" i="108"/>
  <c r="W4" i="108"/>
  <c r="I8" i="108"/>
  <c r="Q8" i="108"/>
  <c r="D17" i="108"/>
  <c r="L17" i="108"/>
  <c r="T17" i="108"/>
  <c r="Q22" i="108"/>
  <c r="G27" i="108"/>
  <c r="O27" i="108"/>
  <c r="W27" i="108"/>
  <c r="J52" i="108"/>
  <c r="Q8" i="107"/>
  <c r="D11" i="107"/>
  <c r="T11" i="107"/>
  <c r="F17" i="107"/>
  <c r="N17" i="107"/>
  <c r="V17" i="107"/>
  <c r="E52" i="107"/>
  <c r="M52" i="107"/>
  <c r="U52" i="107"/>
  <c r="G27" i="110"/>
  <c r="O27" i="110"/>
  <c r="R27" i="110"/>
  <c r="H11" i="199"/>
  <c r="X11" i="199"/>
  <c r="M27" i="199"/>
  <c r="L61" i="115"/>
  <c r="K4" i="113"/>
  <c r="M17" i="113"/>
  <c r="U17" i="113"/>
  <c r="H52" i="113"/>
  <c r="P52" i="113"/>
  <c r="X52" i="113"/>
  <c r="M4" i="109"/>
  <c r="P4" i="109"/>
  <c r="X4" i="109"/>
  <c r="J17" i="109"/>
  <c r="K27" i="109"/>
  <c r="N27" i="109"/>
  <c r="V27" i="109"/>
  <c r="J17" i="112"/>
  <c r="R17" i="112"/>
  <c r="D52" i="112"/>
  <c r="L52" i="112"/>
  <c r="T52" i="112"/>
  <c r="F4" i="114"/>
  <c r="V4" i="114"/>
  <c r="I22" i="114"/>
  <c r="Q22" i="114"/>
  <c r="D27" i="114"/>
  <c r="L27" i="114"/>
  <c r="J8" i="108"/>
  <c r="G11" i="108"/>
  <c r="O11" i="108"/>
  <c r="W11" i="108"/>
  <c r="J22" i="108"/>
  <c r="K61" i="108"/>
  <c r="S61" i="108"/>
  <c r="G4" i="107"/>
  <c r="J8" i="107"/>
  <c r="R8" i="107"/>
  <c r="R22" i="107"/>
  <c r="H4" i="110"/>
  <c r="X4" i="110"/>
  <c r="I17" i="110"/>
  <c r="Q17" i="110"/>
  <c r="I61" i="110"/>
  <c r="O8" i="109"/>
  <c r="W8" i="109"/>
  <c r="G61" i="109"/>
  <c r="W61" i="109"/>
  <c r="J61" i="109"/>
  <c r="R61" i="109"/>
  <c r="K17" i="112"/>
  <c r="S17" i="112"/>
  <c r="F17" i="114"/>
  <c r="V17" i="114"/>
  <c r="M61" i="114"/>
  <c r="M8" i="110"/>
  <c r="G11" i="110"/>
  <c r="O11" i="110"/>
  <c r="E8" i="109"/>
  <c r="U8" i="109"/>
  <c r="O22" i="109"/>
  <c r="H8" i="112"/>
  <c r="P8" i="112"/>
  <c r="X8" i="112"/>
  <c r="F11" i="112"/>
  <c r="N11" i="112"/>
  <c r="V11" i="112"/>
  <c r="Q11" i="112"/>
  <c r="R22" i="112"/>
  <c r="K8" i="114"/>
  <c r="S8" i="114"/>
  <c r="J4" i="108"/>
  <c r="R4" i="108"/>
  <c r="W8" i="108"/>
  <c r="I11" i="108"/>
  <c r="J27" i="108"/>
  <c r="R27" i="108"/>
  <c r="O11" i="107"/>
  <c r="I17" i="107"/>
  <c r="F61" i="107"/>
  <c r="N61" i="107"/>
  <c r="V61" i="107"/>
  <c r="P27" i="199"/>
  <c r="E11" i="115"/>
  <c r="M11" i="115"/>
  <c r="P11" i="115"/>
  <c r="E22" i="113"/>
  <c r="M22" i="113"/>
  <c r="X22" i="113"/>
  <c r="F27" i="113"/>
  <c r="N27" i="113"/>
  <c r="V27" i="113"/>
  <c r="F8" i="109"/>
  <c r="N8" i="109"/>
  <c r="V8" i="109"/>
  <c r="Q8" i="109"/>
  <c r="E17" i="109"/>
  <c r="M17" i="109"/>
  <c r="U17" i="109"/>
  <c r="H22" i="109"/>
  <c r="P22" i="109"/>
  <c r="X22" i="109"/>
  <c r="K22" i="109"/>
  <c r="S22" i="109"/>
  <c r="K4" i="112"/>
  <c r="S4" i="112"/>
  <c r="F4" i="112"/>
  <c r="N4" i="112"/>
  <c r="Q4" i="112"/>
  <c r="E17" i="112"/>
  <c r="M17" i="112"/>
  <c r="U17" i="112"/>
  <c r="P17" i="112"/>
  <c r="K22" i="112"/>
  <c r="S22" i="112"/>
  <c r="G52" i="112"/>
  <c r="O52" i="112"/>
  <c r="W52" i="112"/>
  <c r="I4" i="114"/>
  <c r="L8" i="114"/>
  <c r="T8" i="114"/>
  <c r="H17" i="114"/>
  <c r="P17" i="114"/>
  <c r="E8" i="108"/>
  <c r="H17" i="108"/>
  <c r="X17" i="108"/>
  <c r="F17" i="108"/>
  <c r="N17" i="108"/>
  <c r="V17" i="108"/>
  <c r="I17" i="108"/>
  <c r="M22" i="108"/>
  <c r="U22" i="108"/>
  <c r="H22" i="108"/>
  <c r="Q33" i="108"/>
  <c r="Q26" i="108" s="1"/>
  <c r="J4" i="107"/>
  <c r="R4" i="107"/>
  <c r="L17" i="110"/>
  <c r="U22" i="110"/>
  <c r="Q61" i="110"/>
  <c r="J17" i="198"/>
  <c r="D52" i="198"/>
  <c r="L52" i="198"/>
  <c r="T52" i="198"/>
  <c r="G52" i="198"/>
  <c r="O52" i="198"/>
  <c r="W52" i="198"/>
  <c r="V4" i="197"/>
  <c r="F8" i="197"/>
  <c r="N8" i="197"/>
  <c r="K11" i="197"/>
  <c r="J17" i="197"/>
  <c r="R17" i="197"/>
  <c r="I4" i="196"/>
  <c r="Q4" i="196"/>
  <c r="H17" i="196"/>
  <c r="P17" i="196"/>
  <c r="X17" i="196"/>
  <c r="I22" i="196"/>
  <c r="Q22" i="196"/>
  <c r="I27" i="196"/>
  <c r="Q27" i="196"/>
  <c r="I61" i="196"/>
  <c r="Q61" i="196"/>
  <c r="G8" i="195"/>
  <c r="O8" i="195"/>
  <c r="W8" i="195"/>
  <c r="J17" i="195"/>
  <c r="R17" i="195"/>
  <c r="K52" i="195"/>
  <c r="S52" i="195"/>
  <c r="S11" i="194"/>
  <c r="S27" i="194"/>
  <c r="U33" i="194"/>
  <c r="G52" i="194"/>
  <c r="O52" i="194"/>
  <c r="W52" i="194"/>
  <c r="Q17" i="193"/>
  <c r="R8" i="192"/>
  <c r="J11" i="190"/>
  <c r="R11" i="190"/>
  <c r="E11" i="190"/>
  <c r="M11" i="190"/>
  <c r="U11" i="190"/>
  <c r="H11" i="190"/>
  <c r="P11" i="190"/>
  <c r="P3" i="190" s="1"/>
  <c r="J4" i="189"/>
  <c r="R4" i="189"/>
  <c r="U11" i="189"/>
  <c r="L17" i="189"/>
  <c r="X11" i="188"/>
  <c r="J8" i="187"/>
  <c r="R8" i="187"/>
  <c r="D22" i="108"/>
  <c r="I27" i="108"/>
  <c r="H52" i="108"/>
  <c r="J11" i="107"/>
  <c r="R11" i="107"/>
  <c r="F52" i="107"/>
  <c r="D4" i="110"/>
  <c r="L4" i="110"/>
  <c r="D8" i="110"/>
  <c r="L8" i="110"/>
  <c r="T8" i="110"/>
  <c r="K17" i="110"/>
  <c r="S17" i="110"/>
  <c r="G22" i="110"/>
  <c r="H27" i="110"/>
  <c r="P27" i="110"/>
  <c r="X27" i="110"/>
  <c r="I8" i="199"/>
  <c r="Q8" i="199"/>
  <c r="J11" i="199"/>
  <c r="R11" i="199"/>
  <c r="E17" i="199"/>
  <c r="M17" i="199"/>
  <c r="U17" i="199"/>
  <c r="H27" i="199"/>
  <c r="X27" i="199"/>
  <c r="F61" i="199"/>
  <c r="N61" i="199"/>
  <c r="V61" i="199"/>
  <c r="J8" i="198"/>
  <c r="R8" i="198"/>
  <c r="E11" i="198"/>
  <c r="M11" i="198"/>
  <c r="U11" i="198"/>
  <c r="J8" i="197"/>
  <c r="R8" i="197"/>
  <c r="K27" i="197"/>
  <c r="K11" i="196"/>
  <c r="Q11" i="196"/>
  <c r="N22" i="107"/>
  <c r="V22" i="107"/>
  <c r="D27" i="107"/>
  <c r="T27" i="107"/>
  <c r="G27" i="107"/>
  <c r="G52" i="107"/>
  <c r="E4" i="110"/>
  <c r="E8" i="110"/>
  <c r="E11" i="110"/>
  <c r="U11" i="110"/>
  <c r="D17" i="110"/>
  <c r="H22" i="110"/>
  <c r="G33" i="110"/>
  <c r="W33" i="110"/>
  <c r="W26" i="110" s="1"/>
  <c r="G4" i="199"/>
  <c r="O4" i="199"/>
  <c r="W4" i="199"/>
  <c r="K11" i="199"/>
  <c r="S11" i="199"/>
  <c r="F17" i="199"/>
  <c r="N17" i="199"/>
  <c r="V17" i="199"/>
  <c r="K22" i="199"/>
  <c r="S22" i="199"/>
  <c r="F4" i="198"/>
  <c r="N4" i="198"/>
  <c r="V4" i="198"/>
  <c r="D22" i="198"/>
  <c r="L22" i="198"/>
  <c r="T22" i="198"/>
  <c r="K27" i="198"/>
  <c r="S27" i="198"/>
  <c r="J33" i="198"/>
  <c r="J4" i="197"/>
  <c r="D22" i="197"/>
  <c r="L22" i="197"/>
  <c r="T22" i="197"/>
  <c r="G8" i="196"/>
  <c r="O8" i="196"/>
  <c r="W8" i="196"/>
  <c r="K22" i="196"/>
  <c r="S22" i="196"/>
  <c r="J33" i="196"/>
  <c r="R33" i="196"/>
  <c r="P52" i="195"/>
  <c r="X52" i="195"/>
  <c r="O61" i="194"/>
  <c r="D11" i="193"/>
  <c r="L11" i="193"/>
  <c r="T11" i="193"/>
  <c r="X11" i="193"/>
  <c r="E27" i="190"/>
  <c r="M27" i="190"/>
  <c r="U27" i="190"/>
  <c r="L61" i="190"/>
  <c r="K27" i="189"/>
  <c r="S27" i="189"/>
  <c r="F8" i="110"/>
  <c r="E17" i="110"/>
  <c r="H4" i="199"/>
  <c r="P4" i="199"/>
  <c r="K8" i="199"/>
  <c r="S8" i="199"/>
  <c r="D11" i="199"/>
  <c r="L11" i="199"/>
  <c r="T11" i="199"/>
  <c r="D22" i="199"/>
  <c r="L22" i="199"/>
  <c r="T22" i="199"/>
  <c r="J27" i="199"/>
  <c r="J26" i="199" s="1"/>
  <c r="R27" i="199"/>
  <c r="M22" i="198"/>
  <c r="U22" i="198"/>
  <c r="E17" i="197"/>
  <c r="M17" i="197"/>
  <c r="U17" i="197"/>
  <c r="L4" i="196"/>
  <c r="K17" i="196"/>
  <c r="S17" i="196"/>
  <c r="D27" i="196"/>
  <c r="L27" i="196"/>
  <c r="T27" i="196"/>
  <c r="U11" i="195"/>
  <c r="N27" i="195"/>
  <c r="J11" i="192"/>
  <c r="T17" i="192"/>
  <c r="M27" i="191"/>
  <c r="I8" i="190"/>
  <c r="Q8" i="190"/>
  <c r="L8" i="190"/>
  <c r="T8" i="189"/>
  <c r="H11" i="189"/>
  <c r="K22" i="189"/>
  <c r="S22" i="189"/>
  <c r="E52" i="189"/>
  <c r="M52" i="189"/>
  <c r="P4" i="188"/>
  <c r="X4" i="188"/>
  <c r="F8" i="188"/>
  <c r="N8" i="188"/>
  <c r="K17" i="188"/>
  <c r="S17" i="188"/>
  <c r="V22" i="188"/>
  <c r="K27" i="188"/>
  <c r="S27" i="188"/>
  <c r="J61" i="188"/>
  <c r="S11" i="187"/>
  <c r="J17" i="187"/>
  <c r="M17" i="187"/>
  <c r="U17" i="187"/>
  <c r="P4" i="196"/>
  <c r="H52" i="196"/>
  <c r="X52" i="196"/>
  <c r="P4" i="195"/>
  <c r="X4" i="195"/>
  <c r="S4" i="195"/>
  <c r="N8" i="195"/>
  <c r="H11" i="195"/>
  <c r="P11" i="195"/>
  <c r="X11" i="195"/>
  <c r="O17" i="195"/>
  <c r="W17" i="195"/>
  <c r="X22" i="195"/>
  <c r="R17" i="194"/>
  <c r="D22" i="193"/>
  <c r="L22" i="193"/>
  <c r="T22" i="193"/>
  <c r="P27" i="193"/>
  <c r="X4" i="191"/>
  <c r="F8" i="191"/>
  <c r="N8" i="191"/>
  <c r="V8" i="191"/>
  <c r="U27" i="191"/>
  <c r="X11" i="190"/>
  <c r="G17" i="190"/>
  <c r="O17" i="190"/>
  <c r="W17" i="190"/>
  <c r="E8" i="189"/>
  <c r="M8" i="189"/>
  <c r="U8" i="189"/>
  <c r="M11" i="189"/>
  <c r="E17" i="189"/>
  <c r="M17" i="189"/>
  <c r="U17" i="189"/>
  <c r="L22" i="189"/>
  <c r="E27" i="189"/>
  <c r="M27" i="189"/>
  <c r="U27" i="189"/>
  <c r="P27" i="189"/>
  <c r="X27" i="189"/>
  <c r="D33" i="189"/>
  <c r="F52" i="189"/>
  <c r="I4" i="188"/>
  <c r="Q4" i="188"/>
  <c r="G8" i="188"/>
  <c r="O8" i="188"/>
  <c r="W8" i="188"/>
  <c r="X52" i="188"/>
  <c r="P17" i="187"/>
  <c r="X17" i="187"/>
  <c r="D61" i="110"/>
  <c r="L61" i="110"/>
  <c r="T61" i="110"/>
  <c r="D27" i="199"/>
  <c r="L27" i="199"/>
  <c r="T27" i="199"/>
  <c r="F27" i="198"/>
  <c r="N27" i="198"/>
  <c r="V27" i="198"/>
  <c r="E33" i="198"/>
  <c r="M33" i="198"/>
  <c r="U33" i="198"/>
  <c r="H11" i="197"/>
  <c r="P11" i="197"/>
  <c r="X11" i="197"/>
  <c r="M17" i="196"/>
  <c r="K33" i="196"/>
  <c r="F61" i="196"/>
  <c r="V61" i="196"/>
  <c r="I11" i="195"/>
  <c r="Q11" i="195"/>
  <c r="X33" i="195"/>
  <c r="K4" i="194"/>
  <c r="S4" i="194"/>
  <c r="E17" i="194"/>
  <c r="M17" i="194"/>
  <c r="U17" i="194"/>
  <c r="I8" i="193"/>
  <c r="Q8" i="193"/>
  <c r="E22" i="193"/>
  <c r="M22" i="193"/>
  <c r="U22" i="193"/>
  <c r="D8" i="192"/>
  <c r="L8" i="192"/>
  <c r="T8" i="192"/>
  <c r="H17" i="192"/>
  <c r="P17" i="192"/>
  <c r="X17" i="192"/>
  <c r="D52" i="192"/>
  <c r="P22" i="191"/>
  <c r="X22" i="191"/>
  <c r="I61" i="191"/>
  <c r="M4" i="190"/>
  <c r="U4" i="190"/>
  <c r="X4" i="190"/>
  <c r="K8" i="190"/>
  <c r="S8" i="190"/>
  <c r="I22" i="190"/>
  <c r="Q22" i="190"/>
  <c r="H27" i="190"/>
  <c r="X27" i="190"/>
  <c r="J52" i="190"/>
  <c r="R52" i="190"/>
  <c r="G52" i="189"/>
  <c r="O52" i="189"/>
  <c r="W52" i="189"/>
  <c r="R52" i="189"/>
  <c r="M4" i="188"/>
  <c r="U4" i="188"/>
  <c r="H8" i="188"/>
  <c r="P8" i="188"/>
  <c r="X8" i="188"/>
  <c r="P22" i="188"/>
  <c r="X22" i="188"/>
  <c r="K33" i="188"/>
  <c r="S33" i="188"/>
  <c r="N52" i="188"/>
  <c r="T4" i="187"/>
  <c r="O8" i="187"/>
  <c r="V11" i="187"/>
  <c r="H22" i="187"/>
  <c r="K4" i="199"/>
  <c r="S4" i="199"/>
  <c r="J17" i="199"/>
  <c r="E27" i="199"/>
  <c r="J4" i="198"/>
  <c r="R4" i="198"/>
  <c r="G17" i="198"/>
  <c r="O17" i="198"/>
  <c r="W17" i="198"/>
  <c r="J52" i="198"/>
  <c r="R52" i="198"/>
  <c r="H22" i="197"/>
  <c r="X22" i="197"/>
  <c r="H27" i="197"/>
  <c r="P27" i="197"/>
  <c r="X27" i="197"/>
  <c r="N52" i="197"/>
  <c r="V52" i="197"/>
  <c r="K8" i="196"/>
  <c r="S8" i="196"/>
  <c r="S11" i="196"/>
  <c r="G22" i="196"/>
  <c r="O22" i="196"/>
  <c r="W22" i="196"/>
  <c r="F52" i="196"/>
  <c r="H27" i="195"/>
  <c r="X27" i="195"/>
  <c r="G61" i="195"/>
  <c r="O61" i="195"/>
  <c r="W61" i="195"/>
  <c r="L4" i="194"/>
  <c r="T4" i="194"/>
  <c r="R4" i="193"/>
  <c r="I17" i="193"/>
  <c r="E8" i="192"/>
  <c r="E3" i="192" s="1"/>
  <c r="M8" i="192"/>
  <c r="U8" i="192"/>
  <c r="D22" i="192"/>
  <c r="L22" i="192"/>
  <c r="T22" i="192"/>
  <c r="E52" i="192"/>
  <c r="U52" i="192"/>
  <c r="U11" i="191"/>
  <c r="I52" i="191"/>
  <c r="P4" i="189"/>
  <c r="X4" i="189"/>
  <c r="N4" i="189"/>
  <c r="K11" i="189"/>
  <c r="S11" i="189"/>
  <c r="S3" i="189" s="1"/>
  <c r="S11" i="188"/>
  <c r="K11" i="198"/>
  <c r="K3" i="198" s="1"/>
  <c r="S11" i="198"/>
  <c r="H17" i="198"/>
  <c r="P17" i="198"/>
  <c r="X17" i="198"/>
  <c r="H27" i="198"/>
  <c r="F4" i="196"/>
  <c r="N4" i="196"/>
  <c r="G17" i="195"/>
  <c r="E4" i="193"/>
  <c r="M4" i="193"/>
  <c r="U4" i="193"/>
  <c r="K4" i="193"/>
  <c r="K3" i="193" s="1"/>
  <c r="S4" i="193"/>
  <c r="R22" i="193"/>
  <c r="H4" i="192"/>
  <c r="P4" i="192"/>
  <c r="X4" i="192"/>
  <c r="U22" i="192"/>
  <c r="F52" i="192"/>
  <c r="N52" i="192"/>
  <c r="V52" i="192"/>
  <c r="O33" i="191"/>
  <c r="H8" i="190"/>
  <c r="X8" i="190"/>
  <c r="D52" i="190"/>
  <c r="L52" i="190"/>
  <c r="T52" i="190"/>
  <c r="G22" i="189"/>
  <c r="O22" i="189"/>
  <c r="W22" i="189"/>
  <c r="I52" i="189"/>
  <c r="Q52" i="189"/>
  <c r="G61" i="189"/>
  <c r="O61" i="189"/>
  <c r="W61" i="189"/>
  <c r="D4" i="188"/>
  <c r="L4" i="188"/>
  <c r="T4" i="188"/>
  <c r="G17" i="188"/>
  <c r="O17" i="188"/>
  <c r="W17" i="188"/>
  <c r="H17" i="188"/>
  <c r="L4" i="187"/>
  <c r="T8" i="187"/>
  <c r="M52" i="187"/>
  <c r="I22" i="186"/>
  <c r="T22" i="186"/>
  <c r="J17" i="185"/>
  <c r="K11" i="91"/>
  <c r="I33" i="91"/>
  <c r="Q33" i="91"/>
  <c r="Q4" i="90"/>
  <c r="H4" i="88"/>
  <c r="P4" i="88"/>
  <c r="X4" i="88"/>
  <c r="T27" i="86"/>
  <c r="K52" i="85"/>
  <c r="S52" i="85"/>
  <c r="R61" i="85"/>
  <c r="G17" i="84"/>
  <c r="O17" i="84"/>
  <c r="W17" i="84"/>
  <c r="K4" i="82"/>
  <c r="K52" i="90"/>
  <c r="S52" i="90"/>
  <c r="E8" i="89"/>
  <c r="U8" i="89"/>
  <c r="J27" i="89"/>
  <c r="J26" i="89" s="1"/>
  <c r="R27" i="89"/>
  <c r="K61" i="85"/>
  <c r="S61" i="85"/>
  <c r="L33" i="84"/>
  <c r="I8" i="91"/>
  <c r="Q8" i="91"/>
  <c r="E17" i="91"/>
  <c r="M17" i="91"/>
  <c r="U17" i="91"/>
  <c r="Q22" i="91"/>
  <c r="O11" i="90"/>
  <c r="W11" i="90"/>
  <c r="J11" i="89"/>
  <c r="K17" i="89"/>
  <c r="S17" i="89"/>
  <c r="H17" i="88"/>
  <c r="P17" i="88"/>
  <c r="X17" i="88"/>
  <c r="P11" i="87"/>
  <c r="F17" i="87"/>
  <c r="N17" i="87"/>
  <c r="V17" i="87"/>
  <c r="J33" i="87"/>
  <c r="Q8" i="84"/>
  <c r="J22" i="83"/>
  <c r="R22" i="83"/>
  <c r="O22" i="187"/>
  <c r="W22" i="187"/>
  <c r="N52" i="187"/>
  <c r="V4" i="186"/>
  <c r="G8" i="186"/>
  <c r="O8" i="186"/>
  <c r="W8" i="186"/>
  <c r="E22" i="186"/>
  <c r="M22" i="186"/>
  <c r="U22" i="186"/>
  <c r="X22" i="186"/>
  <c r="Q33" i="186"/>
  <c r="X22" i="185"/>
  <c r="S22" i="185"/>
  <c r="G22" i="91"/>
  <c r="O22" i="91"/>
  <c r="W22" i="91"/>
  <c r="I52" i="91"/>
  <c r="Q52" i="91"/>
  <c r="E4" i="90"/>
  <c r="M4" i="90"/>
  <c r="U4" i="90"/>
  <c r="D8" i="90"/>
  <c r="L8" i="90"/>
  <c r="T8" i="90"/>
  <c r="I22" i="90"/>
  <c r="Q22" i="90"/>
  <c r="I33" i="90"/>
  <c r="F52" i="90"/>
  <c r="N52" i="90"/>
  <c r="V52" i="90"/>
  <c r="X8" i="89"/>
  <c r="L17" i="89"/>
  <c r="T17" i="89"/>
  <c r="F8" i="88"/>
  <c r="N8" i="88"/>
  <c r="V8" i="88"/>
  <c r="J52" i="88"/>
  <c r="R52" i="88"/>
  <c r="H22" i="87"/>
  <c r="H33" i="87"/>
  <c r="P33" i="87"/>
  <c r="X33" i="87"/>
  <c r="K33" i="87"/>
  <c r="F52" i="87"/>
  <c r="N52" i="87"/>
  <c r="V52" i="87"/>
  <c r="L61" i="87"/>
  <c r="S4" i="86"/>
  <c r="G11" i="86"/>
  <c r="O11" i="86"/>
  <c r="W11" i="86"/>
  <c r="K11" i="86"/>
  <c r="E17" i="86"/>
  <c r="M17" i="86"/>
  <c r="K27" i="86"/>
  <c r="S27" i="86"/>
  <c r="G8" i="85"/>
  <c r="W8" i="85"/>
  <c r="D52" i="85"/>
  <c r="L52" i="85"/>
  <c r="T52" i="85"/>
  <c r="R8" i="84"/>
  <c r="K17" i="84"/>
  <c r="S17" i="84"/>
  <c r="L17" i="84"/>
  <c r="F22" i="84"/>
  <c r="N22" i="84"/>
  <c r="V22" i="84"/>
  <c r="I27" i="187"/>
  <c r="Q27" i="187"/>
  <c r="D4" i="186"/>
  <c r="L4" i="186"/>
  <c r="T4" i="186"/>
  <c r="G27" i="186"/>
  <c r="O27" i="186"/>
  <c r="W27" i="186"/>
  <c r="J52" i="186"/>
  <c r="J11" i="185"/>
  <c r="E52" i="185"/>
  <c r="M52" i="185"/>
  <c r="U52" i="185"/>
  <c r="R4" i="91"/>
  <c r="S8" i="91"/>
  <c r="F8" i="91"/>
  <c r="N8" i="91"/>
  <c r="V8" i="91"/>
  <c r="G27" i="91"/>
  <c r="O27" i="91"/>
  <c r="W27" i="91"/>
  <c r="M8" i="90"/>
  <c r="J22" i="90"/>
  <c r="R22" i="90"/>
  <c r="R52" i="90"/>
  <c r="K4" i="89"/>
  <c r="S4" i="89"/>
  <c r="I8" i="89"/>
  <c r="E22" i="89"/>
  <c r="M22" i="89"/>
  <c r="U22" i="89"/>
  <c r="F52" i="89"/>
  <c r="N52" i="89"/>
  <c r="V52" i="89"/>
  <c r="J4" i="88"/>
  <c r="R4" i="88"/>
  <c r="U27" i="88"/>
  <c r="K52" i="88"/>
  <c r="S52" i="88"/>
  <c r="Q61" i="88"/>
  <c r="J4" i="87"/>
  <c r="R4" i="87"/>
  <c r="I22" i="87"/>
  <c r="X27" i="87"/>
  <c r="D4" i="86"/>
  <c r="L4" i="86"/>
  <c r="T4" i="86"/>
  <c r="W4" i="86"/>
  <c r="J8" i="86"/>
  <c r="R8" i="86"/>
  <c r="N17" i="86"/>
  <c r="F22" i="86"/>
  <c r="J52" i="86"/>
  <c r="R52" i="86"/>
  <c r="G4" i="85"/>
  <c r="O4" i="85"/>
  <c r="W4" i="85"/>
  <c r="J4" i="85"/>
  <c r="M8" i="85"/>
  <c r="U8" i="85"/>
  <c r="H17" i="85"/>
  <c r="P17" i="85"/>
  <c r="X17" i="85"/>
  <c r="J22" i="85"/>
  <c r="R22" i="85"/>
  <c r="J22" i="84"/>
  <c r="R22" i="84"/>
  <c r="I52" i="84"/>
  <c r="Q52" i="84"/>
  <c r="N61" i="84"/>
  <c r="V61" i="84"/>
  <c r="U11" i="83"/>
  <c r="S27" i="187"/>
  <c r="N27" i="187"/>
  <c r="S52" i="187"/>
  <c r="I11" i="186"/>
  <c r="Q11" i="186"/>
  <c r="O11" i="186"/>
  <c r="O4" i="185"/>
  <c r="Q52" i="185"/>
  <c r="V52" i="91"/>
  <c r="P61" i="91"/>
  <c r="F17" i="88"/>
  <c r="N17" i="88"/>
  <c r="M27" i="88"/>
  <c r="J22" i="87"/>
  <c r="R22" i="87"/>
  <c r="M61" i="87"/>
  <c r="G27" i="86"/>
  <c r="O27" i="86"/>
  <c r="W27" i="86"/>
  <c r="N8" i="85"/>
  <c r="Q17" i="85"/>
  <c r="K22" i="84"/>
  <c r="S22" i="84"/>
  <c r="F8" i="83"/>
  <c r="N8" i="83"/>
  <c r="V8" i="83"/>
  <c r="G52" i="186"/>
  <c r="W52" i="186"/>
  <c r="K61" i="186"/>
  <c r="R4" i="185"/>
  <c r="N4" i="91"/>
  <c r="V4" i="91"/>
  <c r="I17" i="90"/>
  <c r="D22" i="90"/>
  <c r="L22" i="90"/>
  <c r="T22" i="90"/>
  <c r="H11" i="89"/>
  <c r="H3" i="89" s="1"/>
  <c r="P11" i="89"/>
  <c r="X11" i="89"/>
  <c r="T4" i="88"/>
  <c r="O4" i="88"/>
  <c r="G11" i="88"/>
  <c r="O11" i="88"/>
  <c r="W11" i="88"/>
  <c r="G17" i="88"/>
  <c r="L52" i="87"/>
  <c r="T52" i="87"/>
  <c r="W8" i="86"/>
  <c r="O52" i="86"/>
  <c r="I4" i="85"/>
  <c r="Q4" i="85"/>
  <c r="O22" i="85"/>
  <c r="W22" i="85"/>
  <c r="E4" i="84"/>
  <c r="U4" i="84"/>
  <c r="N52" i="84"/>
  <c r="E26" i="17"/>
  <c r="E2" i="17" s="1"/>
  <c r="W4" i="83"/>
  <c r="P27" i="82"/>
  <c r="R8" i="81"/>
  <c r="R11" i="153"/>
  <c r="I17" i="153"/>
  <c r="D11" i="151"/>
  <c r="F11" i="80"/>
  <c r="O61" i="80"/>
  <c r="F17" i="151"/>
  <c r="N17" i="160"/>
  <c r="G52" i="83"/>
  <c r="W52" i="83"/>
  <c r="X11" i="82"/>
  <c r="I22" i="82"/>
  <c r="J27" i="82"/>
  <c r="R27" i="82"/>
  <c r="D52" i="82"/>
  <c r="L52" i="82"/>
  <c r="T52" i="82"/>
  <c r="I4" i="81"/>
  <c r="Q4" i="81"/>
  <c r="D4" i="80"/>
  <c r="L4" i="80"/>
  <c r="T4" i="80"/>
  <c r="E8" i="80"/>
  <c r="M8" i="80"/>
  <c r="U8" i="80"/>
  <c r="J52" i="80"/>
  <c r="R52" i="80"/>
  <c r="D22" i="79"/>
  <c r="L22" i="79"/>
  <c r="T22" i="79"/>
  <c r="D52" i="78"/>
  <c r="L52" i="78"/>
  <c r="T8" i="77"/>
  <c r="F17" i="77"/>
  <c r="N17" i="77"/>
  <c r="V17" i="77"/>
  <c r="O52" i="154"/>
  <c r="W52" i="154"/>
  <c r="I22" i="152"/>
  <c r="Q22" i="152"/>
  <c r="L8" i="151"/>
  <c r="P4" i="161"/>
  <c r="X4" i="161"/>
  <c r="N4" i="161"/>
  <c r="L8" i="161"/>
  <c r="T8" i="160"/>
  <c r="I17" i="83"/>
  <c r="Q17" i="83"/>
  <c r="L27" i="83"/>
  <c r="T27" i="83"/>
  <c r="V33" i="83"/>
  <c r="F11" i="81"/>
  <c r="N11" i="81"/>
  <c r="V11" i="81"/>
  <c r="V3" i="81" s="1"/>
  <c r="Q27" i="78"/>
  <c r="V27" i="19"/>
  <c r="F4" i="154"/>
  <c r="V4" i="154"/>
  <c r="Q4" i="154"/>
  <c r="V8" i="154"/>
  <c r="J22" i="154"/>
  <c r="R22" i="154"/>
  <c r="W22" i="153"/>
  <c r="D52" i="153"/>
  <c r="L52" i="153"/>
  <c r="T52" i="153"/>
  <c r="D8" i="152"/>
  <c r="L8" i="152"/>
  <c r="T8" i="152"/>
  <c r="I11" i="152"/>
  <c r="Q11" i="152"/>
  <c r="J22" i="152"/>
  <c r="D27" i="160"/>
  <c r="T27" i="160"/>
  <c r="V52" i="160"/>
  <c r="H8" i="83"/>
  <c r="P8" i="83"/>
  <c r="X8" i="83"/>
  <c r="K8" i="83"/>
  <c r="L11" i="83"/>
  <c r="T11" i="83"/>
  <c r="O22" i="83"/>
  <c r="W22" i="83"/>
  <c r="F8" i="82"/>
  <c r="N8" i="82"/>
  <c r="V8" i="82"/>
  <c r="K22" i="82"/>
  <c r="S22" i="82"/>
  <c r="F52" i="82"/>
  <c r="N52" i="82"/>
  <c r="V52" i="82"/>
  <c r="K8" i="81"/>
  <c r="S8" i="81"/>
  <c r="E17" i="81"/>
  <c r="U17" i="81"/>
  <c r="G52" i="81"/>
  <c r="O52" i="81"/>
  <c r="W52" i="81"/>
  <c r="K17" i="80"/>
  <c r="S17" i="80"/>
  <c r="F22" i="80"/>
  <c r="V22" i="80"/>
  <c r="J17" i="79"/>
  <c r="R17" i="79"/>
  <c r="F22" i="79"/>
  <c r="N22" i="79"/>
  <c r="V22" i="79"/>
  <c r="I22" i="79"/>
  <c r="Q22" i="79"/>
  <c r="D52" i="79"/>
  <c r="L52" i="79"/>
  <c r="T52" i="79"/>
  <c r="K8" i="78"/>
  <c r="S8" i="78"/>
  <c r="R22" i="78"/>
  <c r="D22" i="77"/>
  <c r="L22" i="77"/>
  <c r="T22" i="77"/>
  <c r="F11" i="19"/>
  <c r="O27" i="19"/>
  <c r="I52" i="19"/>
  <c r="G4" i="154"/>
  <c r="O4" i="154"/>
  <c r="W4" i="154"/>
  <c r="O8" i="154"/>
  <c r="W8" i="154"/>
  <c r="K22" i="154"/>
  <c r="S22" i="154"/>
  <c r="F22" i="154"/>
  <c r="N22" i="154"/>
  <c r="V22" i="154"/>
  <c r="H8" i="153"/>
  <c r="O27" i="153"/>
  <c r="E52" i="153"/>
  <c r="M52" i="153"/>
  <c r="U52" i="153"/>
  <c r="K22" i="152"/>
  <c r="S22" i="152"/>
  <c r="F22" i="152"/>
  <c r="N22" i="152"/>
  <c r="J22" i="161"/>
  <c r="R22" i="161"/>
  <c r="Q4" i="160"/>
  <c r="V27" i="160"/>
  <c r="W52" i="160"/>
  <c r="D8" i="83"/>
  <c r="F17" i="83"/>
  <c r="N17" i="83"/>
  <c r="V17" i="83"/>
  <c r="X61" i="83"/>
  <c r="F4" i="82"/>
  <c r="N4" i="82"/>
  <c r="V4" i="82"/>
  <c r="D17" i="82"/>
  <c r="L17" i="82"/>
  <c r="T17" i="82"/>
  <c r="J17" i="82"/>
  <c r="R17" i="82"/>
  <c r="G52" i="82"/>
  <c r="W52" i="82"/>
  <c r="R52" i="82"/>
  <c r="J4" i="81"/>
  <c r="R4" i="81"/>
  <c r="D8" i="81"/>
  <c r="L8" i="81"/>
  <c r="T8" i="81"/>
  <c r="L17" i="81"/>
  <c r="V61" i="81"/>
  <c r="X4" i="79"/>
  <c r="K4" i="78"/>
  <c r="S4" i="78"/>
  <c r="G8" i="78"/>
  <c r="O8" i="78"/>
  <c r="W8" i="78"/>
  <c r="J11" i="78"/>
  <c r="R11" i="78"/>
  <c r="G11" i="19"/>
  <c r="O11" i="19"/>
  <c r="X17" i="19"/>
  <c r="Q4" i="153"/>
  <c r="N17" i="153"/>
  <c r="V17" i="153"/>
  <c r="L22" i="153"/>
  <c r="Q52" i="153"/>
  <c r="Q8" i="152"/>
  <c r="J17" i="152"/>
  <c r="N22" i="161"/>
  <c r="G4" i="160"/>
  <c r="W4" i="160"/>
  <c r="O8" i="160"/>
  <c r="E22" i="160"/>
  <c r="H52" i="160"/>
  <c r="X52" i="160"/>
  <c r="G17" i="83"/>
  <c r="F22" i="83"/>
  <c r="N22" i="83"/>
  <c r="V22" i="83"/>
  <c r="M27" i="83"/>
  <c r="M4" i="81"/>
  <c r="U4" i="81"/>
  <c r="E8" i="81"/>
  <c r="M8" i="81"/>
  <c r="U8" i="81"/>
  <c r="R11" i="81"/>
  <c r="G17" i="81"/>
  <c r="O17" i="81"/>
  <c r="W17" i="81"/>
  <c r="F22" i="81"/>
  <c r="N22" i="81"/>
  <c r="V22" i="81"/>
  <c r="I52" i="81"/>
  <c r="Q52" i="81"/>
  <c r="G11" i="80"/>
  <c r="O11" i="80"/>
  <c r="W11" i="80"/>
  <c r="K22" i="80"/>
  <c r="S22" i="80"/>
  <c r="S52" i="80"/>
  <c r="H52" i="78"/>
  <c r="P52" i="78"/>
  <c r="X52" i="78"/>
  <c r="N4" i="77"/>
  <c r="F22" i="77"/>
  <c r="N22" i="77"/>
  <c r="V22" i="77"/>
  <c r="J4" i="19"/>
  <c r="H11" i="19"/>
  <c r="H22" i="19"/>
  <c r="P22" i="19"/>
  <c r="X22" i="19"/>
  <c r="K52" i="19"/>
  <c r="S52" i="19"/>
  <c r="F52" i="19"/>
  <c r="N52" i="19"/>
  <c r="E17" i="154"/>
  <c r="M17" i="153"/>
  <c r="U17" i="153"/>
  <c r="T52" i="160"/>
  <c r="C12" i="16"/>
  <c r="C16" i="117"/>
  <c r="C18" i="120"/>
  <c r="C28" i="16"/>
  <c r="G27" i="183"/>
  <c r="D52" i="183"/>
  <c r="L52" i="183"/>
  <c r="T52" i="183"/>
  <c r="S27" i="174"/>
  <c r="L11" i="172"/>
  <c r="O11" i="172"/>
  <c r="W11" i="172"/>
  <c r="W3" i="172" s="1"/>
  <c r="M22" i="171"/>
  <c r="U22" i="171"/>
  <c r="L33" i="171"/>
  <c r="L52" i="171"/>
  <c r="T52" i="171"/>
  <c r="M22" i="204"/>
  <c r="U22" i="204"/>
  <c r="H27" i="203"/>
  <c r="X27" i="203"/>
  <c r="K27" i="202"/>
  <c r="D4" i="183"/>
  <c r="L4" i="183"/>
  <c r="T4" i="183"/>
  <c r="H27" i="183"/>
  <c r="E52" i="183"/>
  <c r="M8" i="174"/>
  <c r="H33" i="203"/>
  <c r="P33" i="203"/>
  <c r="X33" i="203"/>
  <c r="C13" i="119"/>
  <c r="C51" i="106"/>
  <c r="C51" i="105"/>
  <c r="C53" i="8"/>
  <c r="C54" i="106"/>
  <c r="C54" i="105"/>
  <c r="D17" i="174"/>
  <c r="N27" i="174"/>
  <c r="F33" i="173"/>
  <c r="V33" i="173"/>
  <c r="D61" i="173"/>
  <c r="G11" i="172"/>
  <c r="N17" i="172"/>
  <c r="V17" i="172"/>
  <c r="S17" i="171"/>
  <c r="N27" i="202"/>
  <c r="H11" i="183"/>
  <c r="E17" i="183"/>
  <c r="J22" i="183"/>
  <c r="R22" i="183"/>
  <c r="F33" i="174"/>
  <c r="N33" i="174"/>
  <c r="V33" i="174"/>
  <c r="I27" i="173"/>
  <c r="O27" i="172"/>
  <c r="R33" i="204"/>
  <c r="G61" i="204"/>
  <c r="O61" i="204"/>
  <c r="W61" i="204"/>
  <c r="C19" i="16"/>
  <c r="C19" i="117"/>
  <c r="C24" i="16"/>
  <c r="H4" i="183"/>
  <c r="I11" i="183"/>
  <c r="Q11" i="183"/>
  <c r="E61" i="183"/>
  <c r="M61" i="183"/>
  <c r="U61" i="183"/>
  <c r="G4" i="174"/>
  <c r="O4" i="174"/>
  <c r="W4" i="174"/>
  <c r="C20" i="103"/>
  <c r="I27" i="174"/>
  <c r="I22" i="202"/>
  <c r="C21" i="119"/>
  <c r="C21" i="117"/>
  <c r="K33" i="183"/>
  <c r="S33" i="183"/>
  <c r="I4" i="174"/>
  <c r="H17" i="174"/>
  <c r="P17" i="174"/>
  <c r="X17" i="174"/>
  <c r="K17" i="174"/>
  <c r="S17" i="174"/>
  <c r="I4" i="173"/>
  <c r="G11" i="173"/>
  <c r="O11" i="173"/>
  <c r="W11" i="173"/>
  <c r="M17" i="173"/>
  <c r="U17" i="173"/>
  <c r="H61" i="173"/>
  <c r="P61" i="173"/>
  <c r="X61" i="173"/>
  <c r="K61" i="172"/>
  <c r="L17" i="171"/>
  <c r="G17" i="204"/>
  <c r="O17" i="204"/>
  <c r="W17" i="204"/>
  <c r="L52" i="204"/>
  <c r="T52" i="204"/>
  <c r="K11" i="203"/>
  <c r="O61" i="203"/>
  <c r="W61" i="203"/>
  <c r="E17" i="174"/>
  <c r="E52" i="174"/>
  <c r="H4" i="173"/>
  <c r="F8" i="173"/>
  <c r="N8" i="173"/>
  <c r="V8" i="173"/>
  <c r="F11" i="173"/>
  <c r="E17" i="173"/>
  <c r="E33" i="173"/>
  <c r="D52" i="173"/>
  <c r="G8" i="172"/>
  <c r="D17" i="172"/>
  <c r="L17" i="172"/>
  <c r="T17" i="172"/>
  <c r="D27" i="172"/>
  <c r="D52" i="172"/>
  <c r="E4" i="204"/>
  <c r="E17" i="204"/>
  <c r="M17" i="204"/>
  <c r="U17" i="204"/>
  <c r="E22" i="204"/>
  <c r="D33" i="204"/>
  <c r="D52" i="204"/>
  <c r="O8" i="203"/>
  <c r="W8" i="203"/>
  <c r="G61" i="203"/>
  <c r="S4" i="202"/>
  <c r="H11" i="202"/>
  <c r="I27" i="202"/>
  <c r="Q27" i="202"/>
  <c r="F4" i="174"/>
  <c r="F22" i="174"/>
  <c r="G52" i="174"/>
  <c r="O52" i="174"/>
  <c r="W52" i="174"/>
  <c r="E61" i="174"/>
  <c r="J4" i="173"/>
  <c r="R4" i="173"/>
  <c r="H11" i="173"/>
  <c r="E4" i="172"/>
  <c r="M4" i="172"/>
  <c r="U4" i="172"/>
  <c r="I8" i="172"/>
  <c r="Q8" i="172"/>
  <c r="Q3" i="172" s="1"/>
  <c r="F17" i="172"/>
  <c r="E33" i="172"/>
  <c r="G4" i="204"/>
  <c r="F52" i="204"/>
  <c r="N52" i="204"/>
  <c r="V52" i="204"/>
  <c r="E17" i="203"/>
  <c r="U17" i="203"/>
  <c r="Q27" i="121"/>
  <c r="H11" i="172"/>
  <c r="D61" i="172"/>
  <c r="H4" i="204"/>
  <c r="K27" i="203"/>
  <c r="J61" i="203"/>
  <c r="R61" i="203"/>
  <c r="K11" i="202"/>
  <c r="S11" i="202"/>
  <c r="H22" i="202"/>
  <c r="D27" i="202"/>
  <c r="Q22" i="121"/>
  <c r="H4" i="174"/>
  <c r="K8" i="174"/>
  <c r="S8" i="174"/>
  <c r="J8" i="173"/>
  <c r="I17" i="173"/>
  <c r="Q17" i="173"/>
  <c r="D22" i="173"/>
  <c r="L22" i="173"/>
  <c r="I33" i="173"/>
  <c r="Q33" i="173"/>
  <c r="K61" i="173"/>
  <c r="S61" i="173"/>
  <c r="H17" i="172"/>
  <c r="E8" i="204"/>
  <c r="K11" i="204"/>
  <c r="S11" i="204"/>
  <c r="S3" i="204" s="1"/>
  <c r="F61" i="204"/>
  <c r="S4" i="203"/>
  <c r="S22" i="203"/>
  <c r="D27" i="203"/>
  <c r="G52" i="203"/>
  <c r="E17" i="202"/>
  <c r="Q4" i="121"/>
  <c r="D4" i="121"/>
  <c r="L4" i="121"/>
  <c r="T4" i="121"/>
  <c r="H52" i="203"/>
  <c r="D61" i="203"/>
  <c r="H4" i="202"/>
  <c r="P4" i="202"/>
  <c r="J8" i="202"/>
  <c r="R8" i="202"/>
  <c r="J22" i="202"/>
  <c r="R22" i="202"/>
  <c r="F27" i="202"/>
  <c r="K33" i="202"/>
  <c r="S33" i="202"/>
  <c r="S26" i="202" s="1"/>
  <c r="E61" i="202"/>
  <c r="M61" i="202"/>
  <c r="U61" i="202"/>
  <c r="P17" i="121"/>
  <c r="X17" i="121"/>
  <c r="S17" i="121"/>
  <c r="E8" i="174"/>
  <c r="D11" i="174"/>
  <c r="L11" i="174"/>
  <c r="T11" i="174"/>
  <c r="D27" i="174"/>
  <c r="L27" i="174"/>
  <c r="T27" i="174"/>
  <c r="F4" i="173"/>
  <c r="D8" i="173"/>
  <c r="L8" i="173"/>
  <c r="F22" i="173"/>
  <c r="F27" i="173"/>
  <c r="N27" i="173"/>
  <c r="V27" i="173"/>
  <c r="V26" i="173" s="1"/>
  <c r="Q27" i="173"/>
  <c r="Q26" i="173" s="1"/>
  <c r="D27" i="173"/>
  <c r="L27" i="173"/>
  <c r="T27" i="173"/>
  <c r="J52" i="173"/>
  <c r="R52" i="173"/>
  <c r="I4" i="172"/>
  <c r="E8" i="172"/>
  <c r="J27" i="172"/>
  <c r="R27" i="172"/>
  <c r="I4" i="171"/>
  <c r="Q4" i="171"/>
  <c r="E4" i="203"/>
  <c r="U4" i="203"/>
  <c r="E61" i="203"/>
  <c r="G27" i="202"/>
  <c r="D4" i="204"/>
  <c r="D17" i="204"/>
  <c r="F4" i="203"/>
  <c r="N4" i="203"/>
  <c r="V4" i="203"/>
  <c r="H11" i="203"/>
  <c r="X11" i="203"/>
  <c r="F33" i="203"/>
  <c r="D8" i="202"/>
  <c r="L8" i="202"/>
  <c r="T8" i="202"/>
  <c r="H17" i="202"/>
  <c r="X17" i="202"/>
  <c r="D22" i="202"/>
  <c r="L22" i="202"/>
  <c r="H27" i="202"/>
  <c r="X27" i="202"/>
  <c r="X27" i="169"/>
  <c r="E52" i="169"/>
  <c r="U52" i="169"/>
  <c r="J61" i="169"/>
  <c r="R61" i="169"/>
  <c r="J22" i="168"/>
  <c r="R22" i="168"/>
  <c r="E61" i="168"/>
  <c r="M61" i="168"/>
  <c r="U61" i="168"/>
  <c r="D4" i="167"/>
  <c r="L4" i="167"/>
  <c r="T4" i="167"/>
  <c r="N9" i="117"/>
  <c r="N8" i="165"/>
  <c r="P37" i="117"/>
  <c r="P33" i="165"/>
  <c r="I61" i="115"/>
  <c r="H4" i="201"/>
  <c r="G4" i="121"/>
  <c r="O4" i="121"/>
  <c r="W4" i="121"/>
  <c r="F17" i="121"/>
  <c r="N17" i="121"/>
  <c r="V17" i="121"/>
  <c r="F27" i="121"/>
  <c r="E27" i="159"/>
  <c r="M27" i="159"/>
  <c r="U27" i="159"/>
  <c r="I4" i="158"/>
  <c r="Q4" i="158"/>
  <c r="E8" i="158"/>
  <c r="M8" i="158"/>
  <c r="U8" i="158"/>
  <c r="E4" i="156"/>
  <c r="M4" i="156"/>
  <c r="U4" i="156"/>
  <c r="D52" i="156"/>
  <c r="G52" i="170"/>
  <c r="F4" i="169"/>
  <c r="N4" i="169"/>
  <c r="V4" i="169"/>
  <c r="D8" i="169"/>
  <c r="G17" i="169"/>
  <c r="W17" i="169"/>
  <c r="V52" i="169"/>
  <c r="H17" i="168"/>
  <c r="X17" i="168"/>
  <c r="K22" i="168"/>
  <c r="H27" i="168"/>
  <c r="R33" i="115"/>
  <c r="H4" i="121"/>
  <c r="D11" i="121"/>
  <c r="L11" i="121"/>
  <c r="T11" i="121"/>
  <c r="D33" i="121"/>
  <c r="L33" i="121"/>
  <c r="T33" i="121"/>
  <c r="J4" i="159"/>
  <c r="R4" i="159"/>
  <c r="F27" i="159"/>
  <c r="E33" i="159"/>
  <c r="M33" i="159"/>
  <c r="U33" i="159"/>
  <c r="K61" i="159"/>
  <c r="S61" i="159"/>
  <c r="F4" i="156"/>
  <c r="D17" i="156"/>
  <c r="L17" i="156"/>
  <c r="T17" i="156"/>
  <c r="J27" i="156"/>
  <c r="R27" i="156"/>
  <c r="G22" i="155"/>
  <c r="D8" i="170"/>
  <c r="J22" i="170"/>
  <c r="M27" i="170"/>
  <c r="U27" i="170"/>
  <c r="J4" i="169"/>
  <c r="M11" i="169"/>
  <c r="H17" i="169"/>
  <c r="P17" i="169"/>
  <c r="X17" i="169"/>
  <c r="F11" i="168"/>
  <c r="V11" i="168"/>
  <c r="V3" i="168" s="1"/>
  <c r="I27" i="168"/>
  <c r="Q27" i="168"/>
  <c r="H33" i="168"/>
  <c r="P33" i="168"/>
  <c r="X33" i="168"/>
  <c r="J61" i="168"/>
  <c r="F4" i="167"/>
  <c r="E61" i="167"/>
  <c r="H8" i="165"/>
  <c r="P8" i="165"/>
  <c r="E8" i="201"/>
  <c r="I4" i="121"/>
  <c r="G8" i="121"/>
  <c r="H27" i="121"/>
  <c r="E33" i="121"/>
  <c r="G52" i="121"/>
  <c r="O52" i="121"/>
  <c r="W52" i="121"/>
  <c r="H8" i="159"/>
  <c r="D11" i="159"/>
  <c r="I17" i="159"/>
  <c r="Q17" i="159"/>
  <c r="H22" i="159"/>
  <c r="P22" i="159"/>
  <c r="X22" i="159"/>
  <c r="G27" i="159"/>
  <c r="O27" i="159"/>
  <c r="W27" i="159"/>
  <c r="F33" i="159"/>
  <c r="G52" i="159"/>
  <c r="H17" i="158"/>
  <c r="P17" i="158"/>
  <c r="X17" i="158"/>
  <c r="G4" i="156"/>
  <c r="G3" i="156" s="1"/>
  <c r="I8" i="156"/>
  <c r="Q8" i="156"/>
  <c r="F52" i="156"/>
  <c r="N52" i="156"/>
  <c r="V52" i="156"/>
  <c r="H22" i="155"/>
  <c r="K11" i="170"/>
  <c r="S11" i="170"/>
  <c r="E33" i="170"/>
  <c r="M33" i="170"/>
  <c r="U33" i="170"/>
  <c r="F11" i="169"/>
  <c r="N11" i="169"/>
  <c r="V11" i="169"/>
  <c r="F22" i="169"/>
  <c r="V22" i="169"/>
  <c r="K27" i="169"/>
  <c r="F11" i="121"/>
  <c r="F33" i="121"/>
  <c r="N33" i="121"/>
  <c r="V33" i="121"/>
  <c r="E61" i="121"/>
  <c r="L52" i="159"/>
  <c r="E61" i="159"/>
  <c r="F27" i="158"/>
  <c r="N27" i="158"/>
  <c r="V27" i="158"/>
  <c r="D27" i="156"/>
  <c r="K54" i="117"/>
  <c r="K52" i="165"/>
  <c r="S54" i="117"/>
  <c r="S52" i="165"/>
  <c r="G33" i="121"/>
  <c r="N61" i="121"/>
  <c r="V61" i="121"/>
  <c r="D33" i="156"/>
  <c r="L33" i="156"/>
  <c r="T33" i="156"/>
  <c r="E61" i="156"/>
  <c r="D17" i="170"/>
  <c r="E27" i="169"/>
  <c r="U27" i="169"/>
  <c r="D33" i="169"/>
  <c r="G61" i="169"/>
  <c r="W61" i="169"/>
  <c r="D27" i="168"/>
  <c r="R61" i="168"/>
  <c r="W4" i="166"/>
  <c r="W52" i="166"/>
  <c r="R27" i="115"/>
  <c r="H61" i="201"/>
  <c r="J8" i="121"/>
  <c r="D22" i="121"/>
  <c r="L22" i="121"/>
  <c r="T22" i="121"/>
  <c r="G61" i="121"/>
  <c r="F4" i="159"/>
  <c r="N4" i="159"/>
  <c r="V4" i="159"/>
  <c r="G11" i="159"/>
  <c r="O11" i="159"/>
  <c r="W11" i="159"/>
  <c r="I33" i="159"/>
  <c r="Q33" i="159"/>
  <c r="T52" i="159"/>
  <c r="J52" i="159"/>
  <c r="R52" i="159"/>
  <c r="F11" i="158"/>
  <c r="N11" i="158"/>
  <c r="V11" i="158"/>
  <c r="D8" i="156"/>
  <c r="E33" i="156"/>
  <c r="F61" i="156"/>
  <c r="N61" i="156"/>
  <c r="V61" i="156"/>
  <c r="D33" i="155"/>
  <c r="F4" i="170"/>
  <c r="N4" i="170"/>
  <c r="V4" i="170"/>
  <c r="E17" i="170"/>
  <c r="M17" i="170"/>
  <c r="U17" i="170"/>
  <c r="K52" i="167"/>
  <c r="W22" i="165"/>
  <c r="F27" i="165"/>
  <c r="V27" i="165"/>
  <c r="O33" i="163"/>
  <c r="I61" i="163"/>
  <c r="E52" i="201"/>
  <c r="M52" i="201"/>
  <c r="U52" i="201"/>
  <c r="E22" i="121"/>
  <c r="M22" i="121"/>
  <c r="U22" i="121"/>
  <c r="D27" i="121"/>
  <c r="L27" i="121"/>
  <c r="T27" i="121"/>
  <c r="K52" i="121"/>
  <c r="S52" i="121"/>
  <c r="H61" i="121"/>
  <c r="P61" i="121"/>
  <c r="X61" i="121"/>
  <c r="G4" i="159"/>
  <c r="D8" i="159"/>
  <c r="L8" i="159"/>
  <c r="T8" i="159"/>
  <c r="E17" i="159"/>
  <c r="M17" i="159"/>
  <c r="U17" i="159"/>
  <c r="H19" i="120"/>
  <c r="P19" i="120"/>
  <c r="X19" i="120"/>
  <c r="K20" i="120"/>
  <c r="S20" i="120"/>
  <c r="F21" i="120"/>
  <c r="N21" i="120"/>
  <c r="V21" i="120"/>
  <c r="D22" i="159"/>
  <c r="L22" i="159"/>
  <c r="T22" i="159"/>
  <c r="K27" i="159"/>
  <c r="S27" i="159"/>
  <c r="H61" i="159"/>
  <c r="G11" i="158"/>
  <c r="I52" i="158"/>
  <c r="Q52" i="158"/>
  <c r="E8" i="156"/>
  <c r="D11" i="156"/>
  <c r="G61" i="156"/>
  <c r="D22" i="155"/>
  <c r="G4" i="170"/>
  <c r="G22" i="170"/>
  <c r="E52" i="170"/>
  <c r="U52" i="170"/>
  <c r="H8" i="168"/>
  <c r="P8" i="168"/>
  <c r="X8" i="168"/>
  <c r="S11" i="168"/>
  <c r="N27" i="168"/>
  <c r="V27" i="168"/>
  <c r="F52" i="168"/>
  <c r="V52" i="168"/>
  <c r="F33" i="165"/>
  <c r="N33" i="165"/>
  <c r="G61" i="170"/>
  <c r="O61" i="170"/>
  <c r="W61" i="170"/>
  <c r="E4" i="169"/>
  <c r="F17" i="169"/>
  <c r="F27" i="169"/>
  <c r="N27" i="169"/>
  <c r="V27" i="169"/>
  <c r="D52" i="169"/>
  <c r="H4" i="168"/>
  <c r="P4" i="168"/>
  <c r="F8" i="168"/>
  <c r="K17" i="168"/>
  <c r="S17" i="168"/>
  <c r="K8" i="167"/>
  <c r="S8" i="167"/>
  <c r="I11" i="166"/>
  <c r="Q11" i="166"/>
  <c r="F17" i="166"/>
  <c r="J54" i="117"/>
  <c r="R54" i="117"/>
  <c r="K61" i="165"/>
  <c r="S61" i="165"/>
  <c r="E4" i="163"/>
  <c r="M4" i="163"/>
  <c r="U4" i="163"/>
  <c r="E11" i="163"/>
  <c r="F61" i="115"/>
  <c r="E4" i="109"/>
  <c r="U4" i="109"/>
  <c r="I27" i="109"/>
  <c r="Q27" i="109"/>
  <c r="H33" i="109"/>
  <c r="P33" i="109"/>
  <c r="X33" i="109"/>
  <c r="E61" i="165"/>
  <c r="M61" i="165"/>
  <c r="U61" i="165"/>
  <c r="D17" i="163"/>
  <c r="L17" i="163"/>
  <c r="T17" i="163"/>
  <c r="G33" i="163"/>
  <c r="E27" i="115"/>
  <c r="J33" i="115"/>
  <c r="H61" i="115"/>
  <c r="F11" i="113"/>
  <c r="N11" i="113"/>
  <c r="V11" i="113"/>
  <c r="E17" i="113"/>
  <c r="H33" i="169"/>
  <c r="H26" i="169" s="1"/>
  <c r="P33" i="169"/>
  <c r="P26" i="169" s="1"/>
  <c r="X33" i="169"/>
  <c r="H11" i="168"/>
  <c r="E27" i="168"/>
  <c r="H17" i="167"/>
  <c r="P17" i="167"/>
  <c r="X17" i="167"/>
  <c r="D27" i="167"/>
  <c r="L27" i="167"/>
  <c r="T27" i="167"/>
  <c r="D11" i="166"/>
  <c r="G11" i="165"/>
  <c r="O12" i="117"/>
  <c r="J13" i="117"/>
  <c r="R13" i="117"/>
  <c r="E14" i="117"/>
  <c r="M14" i="117"/>
  <c r="U14" i="117"/>
  <c r="P15" i="117"/>
  <c r="X15" i="117"/>
  <c r="K16" i="117"/>
  <c r="S16" i="117"/>
  <c r="F61" i="165"/>
  <c r="N61" i="165"/>
  <c r="V61" i="165"/>
  <c r="J27" i="163"/>
  <c r="R27" i="163"/>
  <c r="E61" i="163"/>
  <c r="M61" i="163"/>
  <c r="U61" i="163"/>
  <c r="D17" i="115"/>
  <c r="G11" i="113"/>
  <c r="O11" i="113"/>
  <c r="W11" i="113"/>
  <c r="F17" i="113"/>
  <c r="H33" i="113"/>
  <c r="P33" i="113"/>
  <c r="X33" i="113"/>
  <c r="X26" i="113" s="1"/>
  <c r="D4" i="168"/>
  <c r="L4" i="168"/>
  <c r="T4" i="168"/>
  <c r="I11" i="168"/>
  <c r="Q11" i="168"/>
  <c r="G17" i="168"/>
  <c r="D11" i="167"/>
  <c r="L11" i="167"/>
  <c r="T11" i="167"/>
  <c r="P61" i="167"/>
  <c r="X61" i="167"/>
  <c r="D4" i="166"/>
  <c r="L4" i="166"/>
  <c r="T4" i="166"/>
  <c r="F33" i="166"/>
  <c r="O4" i="165"/>
  <c r="W4" i="165"/>
  <c r="X8" i="165"/>
  <c r="S17" i="165"/>
  <c r="I33" i="165"/>
  <c r="Q33" i="165"/>
  <c r="G61" i="165"/>
  <c r="O61" i="165"/>
  <c r="W61" i="165"/>
  <c r="F61" i="163"/>
  <c r="N61" i="163"/>
  <c r="V61" i="163"/>
  <c r="H4" i="115"/>
  <c r="D22" i="115"/>
  <c r="L22" i="115"/>
  <c r="T22" i="115"/>
  <c r="D33" i="115"/>
  <c r="G17" i="113"/>
  <c r="F52" i="170"/>
  <c r="N52" i="170"/>
  <c r="V52" i="170"/>
  <c r="E8" i="169"/>
  <c r="M8" i="169"/>
  <c r="U8" i="169"/>
  <c r="I52" i="169"/>
  <c r="Q52" i="169"/>
  <c r="E4" i="168"/>
  <c r="F22" i="168"/>
  <c r="K33" i="168"/>
  <c r="S33" i="168"/>
  <c r="S61" i="168"/>
  <c r="G4" i="167"/>
  <c r="O4" i="167"/>
  <c r="W4" i="167"/>
  <c r="G22" i="167"/>
  <c r="O22" i="167"/>
  <c r="W22" i="167"/>
  <c r="F27" i="167"/>
  <c r="N27" i="167"/>
  <c r="V27" i="167"/>
  <c r="K17" i="166"/>
  <c r="S17" i="166"/>
  <c r="H52" i="166"/>
  <c r="P52" i="166"/>
  <c r="X52" i="166"/>
  <c r="I11" i="165"/>
  <c r="Q11" i="165"/>
  <c r="D52" i="165"/>
  <c r="L52" i="165"/>
  <c r="T52" i="165"/>
  <c r="J11" i="163"/>
  <c r="R11" i="163"/>
  <c r="I4" i="115"/>
  <c r="G8" i="115"/>
  <c r="O8" i="115"/>
  <c r="F17" i="115"/>
  <c r="E22" i="115"/>
  <c r="H27" i="115"/>
  <c r="X27" i="115"/>
  <c r="G52" i="115"/>
  <c r="D4" i="113"/>
  <c r="F11" i="167"/>
  <c r="N11" i="167"/>
  <c r="V11" i="167"/>
  <c r="F33" i="167"/>
  <c r="F26" i="167" s="1"/>
  <c r="N33" i="167"/>
  <c r="V33" i="167"/>
  <c r="I27" i="166"/>
  <c r="Q27" i="166"/>
  <c r="E52" i="165"/>
  <c r="M52" i="165"/>
  <c r="U52" i="165"/>
  <c r="E27" i="163"/>
  <c r="D52" i="163"/>
  <c r="L52" i="163"/>
  <c r="T52" i="163"/>
  <c r="H11" i="115"/>
  <c r="X11" i="115"/>
  <c r="D61" i="115"/>
  <c r="T61" i="115"/>
  <c r="E4" i="113"/>
  <c r="I17" i="113"/>
  <c r="Q17" i="113"/>
  <c r="F17" i="165"/>
  <c r="N17" i="165"/>
  <c r="V17" i="165"/>
  <c r="D4" i="163"/>
  <c r="L4" i="163"/>
  <c r="T4" i="163"/>
  <c r="H8" i="163"/>
  <c r="P8" i="163"/>
  <c r="X8" i="163"/>
  <c r="D33" i="163"/>
  <c r="L33" i="163"/>
  <c r="T33" i="163"/>
  <c r="E52" i="163"/>
  <c r="M52" i="163"/>
  <c r="U52" i="163"/>
  <c r="S4" i="115"/>
  <c r="H17" i="115"/>
  <c r="F4" i="113"/>
  <c r="D11" i="109"/>
  <c r="I4" i="112"/>
  <c r="E27" i="112"/>
  <c r="S27" i="112"/>
  <c r="S26" i="112" s="1"/>
  <c r="E27" i="113"/>
  <c r="J11" i="109"/>
  <c r="F33" i="108"/>
  <c r="K52" i="194"/>
  <c r="S52" i="194"/>
  <c r="M33" i="113"/>
  <c r="M26" i="113" s="1"/>
  <c r="H61" i="109"/>
  <c r="H61" i="112"/>
  <c r="P61" i="112"/>
  <c r="X61" i="112"/>
  <c r="G33" i="108"/>
  <c r="G26" i="108" s="1"/>
  <c r="Q17" i="198"/>
  <c r="G27" i="198"/>
  <c r="O27" i="198"/>
  <c r="W27" i="198"/>
  <c r="D17" i="196"/>
  <c r="L17" i="196"/>
  <c r="T17" i="196"/>
  <c r="J61" i="196"/>
  <c r="R61" i="196"/>
  <c r="K4" i="195"/>
  <c r="E11" i="195"/>
  <c r="K33" i="195"/>
  <c r="S33" i="195"/>
  <c r="D8" i="193"/>
  <c r="E52" i="112"/>
  <c r="J4" i="114"/>
  <c r="R4" i="114"/>
  <c r="G8" i="114"/>
  <c r="O8" i="114"/>
  <c r="D17" i="114"/>
  <c r="I33" i="114"/>
  <c r="I26" i="114" s="1"/>
  <c r="Q33" i="114"/>
  <c r="J52" i="114"/>
  <c r="R52" i="114"/>
  <c r="G8" i="108"/>
  <c r="K22" i="108"/>
  <c r="S22" i="108"/>
  <c r="R52" i="108"/>
  <c r="E8" i="107"/>
  <c r="M8" i="107"/>
  <c r="U8" i="107"/>
  <c r="G33" i="198"/>
  <c r="O33" i="198"/>
  <c r="W33" i="198"/>
  <c r="K61" i="198"/>
  <c r="S61" i="198"/>
  <c r="G4" i="196"/>
  <c r="O4" i="196"/>
  <c r="W4" i="196"/>
  <c r="J11" i="196"/>
  <c r="R11" i="196"/>
  <c r="E17" i="196"/>
  <c r="F27" i="196"/>
  <c r="N27" i="196"/>
  <c r="V27" i="196"/>
  <c r="D4" i="195"/>
  <c r="L4" i="195"/>
  <c r="T4" i="195"/>
  <c r="E33" i="194"/>
  <c r="J4" i="193"/>
  <c r="J11" i="193"/>
  <c r="D17" i="109"/>
  <c r="J27" i="109"/>
  <c r="D4" i="112"/>
  <c r="L4" i="112"/>
  <c r="T4" i="112"/>
  <c r="F52" i="112"/>
  <c r="K4" i="114"/>
  <c r="E17" i="114"/>
  <c r="H61" i="114"/>
  <c r="P61" i="114"/>
  <c r="X61" i="114"/>
  <c r="I33" i="108"/>
  <c r="D61" i="198"/>
  <c r="K52" i="197"/>
  <c r="S52" i="197"/>
  <c r="I8" i="196"/>
  <c r="Q8" i="196"/>
  <c r="F17" i="196"/>
  <c r="N17" i="196"/>
  <c r="V17" i="196"/>
  <c r="K52" i="196"/>
  <c r="S52" i="196"/>
  <c r="D61" i="196"/>
  <c r="L61" i="196"/>
  <c r="T61" i="196"/>
  <c r="D52" i="195"/>
  <c r="L52" i="195"/>
  <c r="H4" i="198"/>
  <c r="P4" i="198"/>
  <c r="X4" i="198"/>
  <c r="D8" i="198"/>
  <c r="L8" i="198"/>
  <c r="T8" i="198"/>
  <c r="D11" i="196"/>
  <c r="L11" i="196"/>
  <c r="T11" i="196"/>
  <c r="F33" i="196"/>
  <c r="N33" i="196"/>
  <c r="V33" i="196"/>
  <c r="I27" i="195"/>
  <c r="Q27" i="195"/>
  <c r="J4" i="192"/>
  <c r="R4" i="192"/>
  <c r="H22" i="113"/>
  <c r="P22" i="113"/>
  <c r="I52" i="113"/>
  <c r="Q52" i="113"/>
  <c r="G61" i="113"/>
  <c r="O61" i="113"/>
  <c r="W61" i="113"/>
  <c r="H4" i="109"/>
  <c r="G8" i="109"/>
  <c r="F17" i="109"/>
  <c r="G8" i="112"/>
  <c r="F17" i="112"/>
  <c r="N17" i="112"/>
  <c r="V17" i="112"/>
  <c r="F22" i="112"/>
  <c r="N22" i="112"/>
  <c r="H11" i="114"/>
  <c r="G17" i="114"/>
  <c r="G27" i="114"/>
  <c r="O27" i="114"/>
  <c r="W27" i="114"/>
  <c r="Q17" i="108"/>
  <c r="G61" i="108"/>
  <c r="I4" i="107"/>
  <c r="Q4" i="107"/>
  <c r="H17" i="107"/>
  <c r="P17" i="107"/>
  <c r="J27" i="107"/>
  <c r="R27" i="107"/>
  <c r="D61" i="195"/>
  <c r="F17" i="194"/>
  <c r="N17" i="194"/>
  <c r="V17" i="194"/>
  <c r="I27" i="112"/>
  <c r="G33" i="112"/>
  <c r="E61" i="112"/>
  <c r="U61" i="112"/>
  <c r="D33" i="108"/>
  <c r="D26" i="108" s="1"/>
  <c r="L33" i="108"/>
  <c r="L26" i="108" s="1"/>
  <c r="T33" i="108"/>
  <c r="K4" i="197"/>
  <c r="S4" i="197"/>
  <c r="S3" i="197" s="1"/>
  <c r="K4" i="196"/>
  <c r="S4" i="196"/>
  <c r="F11" i="196"/>
  <c r="N11" i="196"/>
  <c r="V11" i="196"/>
  <c r="E22" i="196"/>
  <c r="M22" i="196"/>
  <c r="U22" i="196"/>
  <c r="J27" i="196"/>
  <c r="J26" i="196" s="1"/>
  <c r="R27" i="196"/>
  <c r="H22" i="195"/>
  <c r="K27" i="195"/>
  <c r="S27" i="195"/>
  <c r="F52" i="193"/>
  <c r="N52" i="193"/>
  <c r="V52" i="193"/>
  <c r="I8" i="109"/>
  <c r="I11" i="109"/>
  <c r="Q11" i="109"/>
  <c r="H17" i="109"/>
  <c r="P17" i="109"/>
  <c r="X17" i="109"/>
  <c r="F27" i="109"/>
  <c r="E52" i="109"/>
  <c r="H4" i="112"/>
  <c r="P4" i="112"/>
  <c r="X4" i="112"/>
  <c r="I11" i="112"/>
  <c r="H17" i="112"/>
  <c r="H22" i="112"/>
  <c r="H33" i="112"/>
  <c r="F61" i="112"/>
  <c r="G4" i="114"/>
  <c r="O4" i="114"/>
  <c r="W4" i="114"/>
  <c r="W3" i="114" s="1"/>
  <c r="D8" i="114"/>
  <c r="I17" i="114"/>
  <c r="Q17" i="114"/>
  <c r="H22" i="114"/>
  <c r="P22" i="114"/>
  <c r="X22" i="114"/>
  <c r="F33" i="114"/>
  <c r="F26" i="114" s="1"/>
  <c r="V33" i="114"/>
  <c r="G52" i="114"/>
  <c r="O52" i="114"/>
  <c r="E33" i="108"/>
  <c r="D4" i="196"/>
  <c r="E8" i="196"/>
  <c r="M8" i="196"/>
  <c r="U8" i="196"/>
  <c r="J17" i="196"/>
  <c r="R17" i="196"/>
  <c r="S27" i="196"/>
  <c r="G52" i="196"/>
  <c r="O52" i="196"/>
  <c r="W52" i="196"/>
  <c r="J8" i="195"/>
  <c r="R8" i="195"/>
  <c r="K11" i="195"/>
  <c r="S11" i="195"/>
  <c r="E22" i="194"/>
  <c r="M22" i="194"/>
  <c r="U22" i="194"/>
  <c r="D27" i="194"/>
  <c r="L27" i="194"/>
  <c r="T27" i="194"/>
  <c r="J8" i="193"/>
  <c r="R8" i="193"/>
  <c r="G11" i="193"/>
  <c r="E4" i="192"/>
  <c r="U4" i="192"/>
  <c r="R11" i="193"/>
  <c r="F17" i="193"/>
  <c r="N17" i="193"/>
  <c r="V17" i="193"/>
  <c r="J27" i="193"/>
  <c r="R27" i="193"/>
  <c r="G11" i="192"/>
  <c r="O11" i="192"/>
  <c r="W11" i="192"/>
  <c r="D17" i="192"/>
  <c r="G27" i="192"/>
  <c r="O27" i="192"/>
  <c r="W27" i="192"/>
  <c r="E4" i="190"/>
  <c r="G61" i="190"/>
  <c r="O61" i="190"/>
  <c r="W61" i="190"/>
  <c r="F4" i="189"/>
  <c r="H33" i="189"/>
  <c r="P33" i="189"/>
  <c r="X33" i="189"/>
  <c r="H4" i="188"/>
  <c r="K11" i="187"/>
  <c r="N11" i="187"/>
  <c r="Q11" i="187"/>
  <c r="K27" i="187"/>
  <c r="F27" i="187"/>
  <c r="V27" i="187"/>
  <c r="Q27" i="186"/>
  <c r="Q26" i="186" s="1"/>
  <c r="G33" i="192"/>
  <c r="O33" i="192"/>
  <c r="W33" i="192"/>
  <c r="D61" i="189"/>
  <c r="H33" i="188"/>
  <c r="P33" i="188"/>
  <c r="K22" i="185"/>
  <c r="D61" i="191"/>
  <c r="E33" i="190"/>
  <c r="M33" i="190"/>
  <c r="U33" i="190"/>
  <c r="H4" i="189"/>
  <c r="E27" i="186"/>
  <c r="D33" i="193"/>
  <c r="L33" i="193"/>
  <c r="T33" i="193"/>
  <c r="E52" i="193"/>
  <c r="M52" i="193"/>
  <c r="U52" i="193"/>
  <c r="I4" i="192"/>
  <c r="Q4" i="192"/>
  <c r="F8" i="192"/>
  <c r="N8" i="192"/>
  <c r="V8" i="192"/>
  <c r="G17" i="192"/>
  <c r="O17" i="192"/>
  <c r="W17" i="192"/>
  <c r="I33" i="192"/>
  <c r="Q33" i="192"/>
  <c r="F17" i="191"/>
  <c r="H4" i="190"/>
  <c r="K11" i="190"/>
  <c r="S11" i="190"/>
  <c r="I17" i="190"/>
  <c r="Q17" i="190"/>
  <c r="F52" i="190"/>
  <c r="N52" i="190"/>
  <c r="V52" i="190"/>
  <c r="I4" i="189"/>
  <c r="Q4" i="189"/>
  <c r="D17" i="189"/>
  <c r="T17" i="189"/>
  <c r="D27" i="189"/>
  <c r="I11" i="188"/>
  <c r="I3" i="188" s="1"/>
  <c r="Q11" i="188"/>
  <c r="R17" i="188"/>
  <c r="D27" i="188"/>
  <c r="S17" i="186"/>
  <c r="N17" i="186"/>
  <c r="V17" i="186"/>
  <c r="O52" i="186"/>
  <c r="N61" i="89"/>
  <c r="J22" i="88"/>
  <c r="R22" i="88"/>
  <c r="O27" i="90"/>
  <c r="W27" i="90"/>
  <c r="F33" i="193"/>
  <c r="N33" i="193"/>
  <c r="V33" i="193"/>
  <c r="G52" i="193"/>
  <c r="O52" i="193"/>
  <c r="W52" i="193"/>
  <c r="I17" i="192"/>
  <c r="Q17" i="192"/>
  <c r="I52" i="192"/>
  <c r="Q52" i="192"/>
  <c r="F22" i="191"/>
  <c r="E27" i="191"/>
  <c r="J8" i="190"/>
  <c r="R8" i="190"/>
  <c r="D61" i="190"/>
  <c r="D8" i="189"/>
  <c r="D3" i="189" s="1"/>
  <c r="F17" i="189"/>
  <c r="F27" i="189"/>
  <c r="N27" i="189"/>
  <c r="V27" i="189"/>
  <c r="D52" i="189"/>
  <c r="F27" i="188"/>
  <c r="N27" i="188"/>
  <c r="V27" i="188"/>
  <c r="E52" i="188"/>
  <c r="U52" i="188"/>
  <c r="K17" i="187"/>
  <c r="E4" i="186"/>
  <c r="M4" i="186"/>
  <c r="U4" i="186"/>
  <c r="X17" i="186"/>
  <c r="I52" i="186"/>
  <c r="S61" i="90"/>
  <c r="P11" i="193"/>
  <c r="D17" i="193"/>
  <c r="L17" i="193"/>
  <c r="T17" i="193"/>
  <c r="F61" i="193"/>
  <c r="N61" i="193"/>
  <c r="V61" i="193"/>
  <c r="E11" i="192"/>
  <c r="M11" i="192"/>
  <c r="U11" i="192"/>
  <c r="E27" i="192"/>
  <c r="M27" i="192"/>
  <c r="U27" i="192"/>
  <c r="D33" i="192"/>
  <c r="S4" i="190"/>
  <c r="E61" i="190"/>
  <c r="G17" i="189"/>
  <c r="F33" i="189"/>
  <c r="F4" i="188"/>
  <c r="N4" i="188"/>
  <c r="E17" i="188"/>
  <c r="U17" i="188"/>
  <c r="I11" i="187"/>
  <c r="I27" i="186"/>
  <c r="R17" i="87"/>
  <c r="G61" i="193"/>
  <c r="O61" i="193"/>
  <c r="W61" i="193"/>
  <c r="J8" i="192"/>
  <c r="F11" i="192"/>
  <c r="N11" i="192"/>
  <c r="V11" i="192"/>
  <c r="G22" i="192"/>
  <c r="O22" i="192"/>
  <c r="W22" i="192"/>
  <c r="I61" i="192"/>
  <c r="Q61" i="192"/>
  <c r="E11" i="191"/>
  <c r="O4" i="190"/>
  <c r="W4" i="190"/>
  <c r="J4" i="190"/>
  <c r="R4" i="190"/>
  <c r="D8" i="190"/>
  <c r="J17" i="190"/>
  <c r="R17" i="190"/>
  <c r="D22" i="190"/>
  <c r="L22" i="190"/>
  <c r="T22" i="190"/>
  <c r="K27" i="190"/>
  <c r="S27" i="190"/>
  <c r="E4" i="189"/>
  <c r="U4" i="189"/>
  <c r="F8" i="189"/>
  <c r="F11" i="189"/>
  <c r="N11" i="189"/>
  <c r="V11" i="189"/>
  <c r="H17" i="189"/>
  <c r="P17" i="189"/>
  <c r="X17" i="189"/>
  <c r="F22" i="189"/>
  <c r="H27" i="189"/>
  <c r="J61" i="189"/>
  <c r="R61" i="189"/>
  <c r="G4" i="188"/>
  <c r="E8" i="188"/>
  <c r="U8" i="188"/>
  <c r="P11" i="188"/>
  <c r="K52" i="187"/>
  <c r="G4" i="186"/>
  <c r="O4" i="186"/>
  <c r="O3" i="186" s="1"/>
  <c r="W4" i="186"/>
  <c r="R4" i="186"/>
  <c r="I8" i="186"/>
  <c r="Q8" i="186"/>
  <c r="L11" i="186"/>
  <c r="T11" i="186"/>
  <c r="W11" i="186"/>
  <c r="S61" i="186"/>
  <c r="H11" i="188"/>
  <c r="F17" i="188"/>
  <c r="D52" i="188"/>
  <c r="L52" i="188"/>
  <c r="T52" i="188"/>
  <c r="F4" i="186"/>
  <c r="F17" i="186"/>
  <c r="D33" i="186"/>
  <c r="L33" i="186"/>
  <c r="T33" i="186"/>
  <c r="O43" i="103"/>
  <c r="U45" i="103"/>
  <c r="E52" i="186"/>
  <c r="M52" i="186"/>
  <c r="U52" i="186"/>
  <c r="I61" i="186"/>
  <c r="Q61" i="186"/>
  <c r="D4" i="185"/>
  <c r="L4" i="185"/>
  <c r="D52" i="185"/>
  <c r="T52" i="185"/>
  <c r="I61" i="185"/>
  <c r="G4" i="91"/>
  <c r="W17" i="91"/>
  <c r="D22" i="91"/>
  <c r="J61" i="91"/>
  <c r="R61" i="91"/>
  <c r="G11" i="90"/>
  <c r="D17" i="90"/>
  <c r="L17" i="90"/>
  <c r="T17" i="90"/>
  <c r="D4" i="88"/>
  <c r="J17" i="88"/>
  <c r="R17" i="88"/>
  <c r="E27" i="88"/>
  <c r="K17" i="87"/>
  <c r="K27" i="87"/>
  <c r="S27" i="87"/>
  <c r="F11" i="85"/>
  <c r="N11" i="85"/>
  <c r="V11" i="85"/>
  <c r="K33" i="84"/>
  <c r="F22" i="188"/>
  <c r="G27" i="188"/>
  <c r="F52" i="188"/>
  <c r="H17" i="186"/>
  <c r="H27" i="186"/>
  <c r="K17" i="185"/>
  <c r="I4" i="91"/>
  <c r="Q4" i="91"/>
  <c r="I17" i="91"/>
  <c r="Q17" i="91"/>
  <c r="F22" i="91"/>
  <c r="N22" i="91"/>
  <c r="V22" i="91"/>
  <c r="H52" i="91"/>
  <c r="P52" i="91"/>
  <c r="X52" i="91"/>
  <c r="E8" i="90"/>
  <c r="I11" i="90"/>
  <c r="Q11" i="90"/>
  <c r="K22" i="90"/>
  <c r="S22" i="90"/>
  <c r="J27" i="90"/>
  <c r="R27" i="90"/>
  <c r="G4" i="89"/>
  <c r="O4" i="89"/>
  <c r="W4" i="89"/>
  <c r="D11" i="89"/>
  <c r="L11" i="89"/>
  <c r="T11" i="89"/>
  <c r="G17" i="89"/>
  <c r="O17" i="89"/>
  <c r="W17" i="89"/>
  <c r="D22" i="89"/>
  <c r="L22" i="89"/>
  <c r="T22" i="89"/>
  <c r="H52" i="89"/>
  <c r="P52" i="89"/>
  <c r="X52" i="89"/>
  <c r="G8" i="88"/>
  <c r="O8" i="88"/>
  <c r="W8" i="88"/>
  <c r="H22" i="88"/>
  <c r="P22" i="88"/>
  <c r="X22" i="88"/>
  <c r="G27" i="88"/>
  <c r="O27" i="88"/>
  <c r="W27" i="88"/>
  <c r="I61" i="88"/>
  <c r="H11" i="87"/>
  <c r="X11" i="87"/>
  <c r="H27" i="188"/>
  <c r="D61" i="188"/>
  <c r="D4" i="187"/>
  <c r="I4" i="186"/>
  <c r="J11" i="186"/>
  <c r="R11" i="186"/>
  <c r="H14" i="103"/>
  <c r="G11" i="185"/>
  <c r="O11" i="185"/>
  <c r="D17" i="185"/>
  <c r="J4" i="91"/>
  <c r="D27" i="91"/>
  <c r="J11" i="90"/>
  <c r="R11" i="90"/>
  <c r="E11" i="89"/>
  <c r="M11" i="89"/>
  <c r="U11" i="89"/>
  <c r="D27" i="89"/>
  <c r="L27" i="89"/>
  <c r="T27" i="89"/>
  <c r="F61" i="89"/>
  <c r="I22" i="88"/>
  <c r="Q22" i="88"/>
  <c r="H27" i="88"/>
  <c r="P27" i="88"/>
  <c r="X27" i="88"/>
  <c r="G33" i="88"/>
  <c r="F22" i="87"/>
  <c r="N22" i="87"/>
  <c r="F27" i="87"/>
  <c r="N27" i="87"/>
  <c r="V27" i="87"/>
  <c r="V33" i="86"/>
  <c r="G61" i="86"/>
  <c r="J61" i="85"/>
  <c r="H22" i="188"/>
  <c r="I27" i="188"/>
  <c r="I26" i="188" s="1"/>
  <c r="Q27" i="188"/>
  <c r="H52" i="188"/>
  <c r="E61" i="188"/>
  <c r="M61" i="188"/>
  <c r="U61" i="188"/>
  <c r="J4" i="186"/>
  <c r="J27" i="186"/>
  <c r="R27" i="186"/>
  <c r="X52" i="185"/>
  <c r="F11" i="91"/>
  <c r="N11" i="91"/>
  <c r="V11" i="91"/>
  <c r="H22" i="91"/>
  <c r="X22" i="91"/>
  <c r="J52" i="91"/>
  <c r="R52" i="91"/>
  <c r="G8" i="90"/>
  <c r="O8" i="90"/>
  <c r="W8" i="90"/>
  <c r="J33" i="90"/>
  <c r="R33" i="90"/>
  <c r="E61" i="90"/>
  <c r="M61" i="90"/>
  <c r="U61" i="90"/>
  <c r="J8" i="89"/>
  <c r="R8" i="89"/>
  <c r="F22" i="89"/>
  <c r="N22" i="89"/>
  <c r="V22" i="89"/>
  <c r="E27" i="89"/>
  <c r="M27" i="89"/>
  <c r="U27" i="89"/>
  <c r="E11" i="88"/>
  <c r="K61" i="88"/>
  <c r="S61" i="88"/>
  <c r="J11" i="87"/>
  <c r="R11" i="87"/>
  <c r="G17" i="87"/>
  <c r="O17" i="87"/>
  <c r="H61" i="86"/>
  <c r="F4" i="187"/>
  <c r="D11" i="186"/>
  <c r="F61" i="186"/>
  <c r="N61" i="186"/>
  <c r="V61" i="186"/>
  <c r="F8" i="185"/>
  <c r="N8" i="185"/>
  <c r="F61" i="185"/>
  <c r="G11" i="91"/>
  <c r="O11" i="91"/>
  <c r="W11" i="91"/>
  <c r="D4" i="90"/>
  <c r="L4" i="90"/>
  <c r="T4" i="90"/>
  <c r="H8" i="90"/>
  <c r="P8" i="90"/>
  <c r="X8" i="90"/>
  <c r="E27" i="90"/>
  <c r="M27" i="90"/>
  <c r="U27" i="90"/>
  <c r="F61" i="90"/>
  <c r="N61" i="90"/>
  <c r="V61" i="90"/>
  <c r="K8" i="89"/>
  <c r="S8" i="89"/>
  <c r="H61" i="89"/>
  <c r="P61" i="89"/>
  <c r="X61" i="89"/>
  <c r="I4" i="88"/>
  <c r="Q4" i="88"/>
  <c r="F11" i="88"/>
  <c r="N11" i="88"/>
  <c r="V11" i="88"/>
  <c r="D61" i="88"/>
  <c r="L61" i="88"/>
  <c r="T61" i="88"/>
  <c r="S17" i="87"/>
  <c r="D4" i="84"/>
  <c r="L4" i="84"/>
  <c r="T4" i="84"/>
  <c r="D33" i="90"/>
  <c r="L33" i="90"/>
  <c r="T33" i="90"/>
  <c r="I61" i="89"/>
  <c r="Q61" i="89"/>
  <c r="J33" i="88"/>
  <c r="R33" i="88"/>
  <c r="F4" i="91"/>
  <c r="F17" i="91"/>
  <c r="K17" i="90"/>
  <c r="S17" i="90"/>
  <c r="G27" i="90"/>
  <c r="D4" i="89"/>
  <c r="D17" i="89"/>
  <c r="G33" i="89"/>
  <c r="O33" i="89"/>
  <c r="W33" i="89"/>
  <c r="K4" i="88"/>
  <c r="S4" i="88"/>
  <c r="H11" i="88"/>
  <c r="P11" i="88"/>
  <c r="X11" i="88"/>
  <c r="I17" i="88"/>
  <c r="Q17" i="88"/>
  <c r="S4" i="87"/>
  <c r="J17" i="87"/>
  <c r="H61" i="87"/>
  <c r="P61" i="87"/>
  <c r="X61" i="87"/>
  <c r="G8" i="86"/>
  <c r="O8" i="86"/>
  <c r="D11" i="86"/>
  <c r="H17" i="86"/>
  <c r="P17" i="86"/>
  <c r="X17" i="86"/>
  <c r="E22" i="86"/>
  <c r="E52" i="86"/>
  <c r="D4" i="85"/>
  <c r="L4" i="85"/>
  <c r="T4" i="85"/>
  <c r="E8" i="85"/>
  <c r="G11" i="85"/>
  <c r="E11" i="84"/>
  <c r="M11" i="84"/>
  <c r="U11" i="84"/>
  <c r="H17" i="84"/>
  <c r="P17" i="84"/>
  <c r="X17" i="84"/>
  <c r="E27" i="84"/>
  <c r="M27" i="84"/>
  <c r="U27" i="84"/>
  <c r="H52" i="84"/>
  <c r="P52" i="84"/>
  <c r="X52" i="84"/>
  <c r="K61" i="84"/>
  <c r="S61" i="84"/>
  <c r="G8" i="83"/>
  <c r="O8" i="83"/>
  <c r="W8" i="83"/>
  <c r="I11" i="83"/>
  <c r="Q11" i="83"/>
  <c r="J17" i="83"/>
  <c r="R17" i="83"/>
  <c r="G22" i="83"/>
  <c r="E27" i="83"/>
  <c r="J33" i="83"/>
  <c r="R33" i="83"/>
  <c r="I52" i="83"/>
  <c r="Q52" i="83"/>
  <c r="E17" i="82"/>
  <c r="M17" i="82"/>
  <c r="U17" i="82"/>
  <c r="U8" i="79"/>
  <c r="K8" i="87"/>
  <c r="H17" i="87"/>
  <c r="D22" i="87"/>
  <c r="L22" i="87"/>
  <c r="T22" i="87"/>
  <c r="G52" i="87"/>
  <c r="O52" i="87"/>
  <c r="W52" i="87"/>
  <c r="F4" i="86"/>
  <c r="I17" i="86"/>
  <c r="Q17" i="86"/>
  <c r="E4" i="85"/>
  <c r="M4" i="85"/>
  <c r="U4" i="85"/>
  <c r="D33" i="85"/>
  <c r="L33" i="85"/>
  <c r="T33" i="85"/>
  <c r="G4" i="84"/>
  <c r="O4" i="84"/>
  <c r="W4" i="84"/>
  <c r="F11" i="84"/>
  <c r="N11" i="84"/>
  <c r="V11" i="84"/>
  <c r="I17" i="84"/>
  <c r="Q17" i="84"/>
  <c r="F27" i="84"/>
  <c r="N27" i="84"/>
  <c r="D61" i="84"/>
  <c r="K17" i="83"/>
  <c r="S17" i="83"/>
  <c r="K33" i="83"/>
  <c r="S33" i="83"/>
  <c r="J52" i="83"/>
  <c r="R52" i="83"/>
  <c r="D4" i="82"/>
  <c r="L4" i="82"/>
  <c r="D52" i="88"/>
  <c r="E22" i="87"/>
  <c r="M22" i="87"/>
  <c r="U22" i="87"/>
  <c r="E27" i="87"/>
  <c r="M27" i="87"/>
  <c r="H52" i="87"/>
  <c r="J61" i="87"/>
  <c r="R61" i="87"/>
  <c r="F11" i="86"/>
  <c r="N11" i="86"/>
  <c r="V11" i="86"/>
  <c r="G22" i="86"/>
  <c r="O22" i="86"/>
  <c r="W22" i="86"/>
  <c r="D27" i="86"/>
  <c r="I33" i="86"/>
  <c r="Q33" i="86"/>
  <c r="G52" i="86"/>
  <c r="F4" i="85"/>
  <c r="N4" i="85"/>
  <c r="I11" i="85"/>
  <c r="Q11" i="85"/>
  <c r="K17" i="85"/>
  <c r="S17" i="85"/>
  <c r="G22" i="85"/>
  <c r="E61" i="85"/>
  <c r="M61" i="85"/>
  <c r="U61" i="85"/>
  <c r="H4" i="84"/>
  <c r="P4" i="84"/>
  <c r="X4" i="84"/>
  <c r="G11" i="84"/>
  <c r="O11" i="84"/>
  <c r="W11" i="84"/>
  <c r="W3" i="84" s="1"/>
  <c r="G22" i="84"/>
  <c r="O22" i="84"/>
  <c r="W22" i="84"/>
  <c r="G27" i="84"/>
  <c r="O27" i="84"/>
  <c r="W27" i="84"/>
  <c r="D33" i="84"/>
  <c r="J52" i="84"/>
  <c r="R52" i="84"/>
  <c r="K11" i="83"/>
  <c r="S11" i="83"/>
  <c r="D17" i="83"/>
  <c r="L17" i="83"/>
  <c r="T17" i="83"/>
  <c r="I22" i="83"/>
  <c r="Q22" i="83"/>
  <c r="G27" i="83"/>
  <c r="O27" i="83"/>
  <c r="W27" i="83"/>
  <c r="K52" i="83"/>
  <c r="S52" i="83"/>
  <c r="E4" i="82"/>
  <c r="M4" i="82"/>
  <c r="U4" i="82"/>
  <c r="D8" i="82"/>
  <c r="L8" i="82"/>
  <c r="T8" i="82"/>
  <c r="D33" i="82"/>
  <c r="L33" i="82"/>
  <c r="T33" i="82"/>
  <c r="E17" i="83"/>
  <c r="M17" i="83"/>
  <c r="U17" i="83"/>
  <c r="H27" i="83"/>
  <c r="P27" i="83"/>
  <c r="X27" i="83"/>
  <c r="J11" i="82"/>
  <c r="R11" i="82"/>
  <c r="J61" i="88"/>
  <c r="R61" i="88"/>
  <c r="G22" i="87"/>
  <c r="O22" i="87"/>
  <c r="W22" i="87"/>
  <c r="I4" i="86"/>
  <c r="Q4" i="86"/>
  <c r="H11" i="86"/>
  <c r="F27" i="86"/>
  <c r="N27" i="86"/>
  <c r="V27" i="86"/>
  <c r="K33" i="86"/>
  <c r="S33" i="86"/>
  <c r="I52" i="86"/>
  <c r="Q52" i="86"/>
  <c r="D61" i="86"/>
  <c r="H4" i="85"/>
  <c r="P4" i="85"/>
  <c r="I8" i="85"/>
  <c r="Q8" i="85"/>
  <c r="E52" i="85"/>
  <c r="M52" i="85"/>
  <c r="U52" i="85"/>
  <c r="J4" i="84"/>
  <c r="R4" i="84"/>
  <c r="D8" i="84"/>
  <c r="L8" i="84"/>
  <c r="T8" i="84"/>
  <c r="I11" i="84"/>
  <c r="D17" i="84"/>
  <c r="F33" i="84"/>
  <c r="N33" i="84"/>
  <c r="V33" i="84"/>
  <c r="D52" i="84"/>
  <c r="J4" i="83"/>
  <c r="R4" i="83"/>
  <c r="E11" i="83"/>
  <c r="K22" i="83"/>
  <c r="S22" i="83"/>
  <c r="I27" i="83"/>
  <c r="K11" i="82"/>
  <c r="S11" i="82"/>
  <c r="I17" i="82"/>
  <c r="Q17" i="82"/>
  <c r="D33" i="86"/>
  <c r="E61" i="86"/>
  <c r="M61" i="86"/>
  <c r="U61" i="86"/>
  <c r="F17" i="85"/>
  <c r="N17" i="85"/>
  <c r="V17" i="85"/>
  <c r="I27" i="85"/>
  <c r="Q27" i="85"/>
  <c r="H61" i="85"/>
  <c r="P61" i="85"/>
  <c r="X61" i="85"/>
  <c r="G33" i="84"/>
  <c r="O33" i="84"/>
  <c r="W33" i="84"/>
  <c r="E52" i="84"/>
  <c r="K4" i="83"/>
  <c r="S4" i="83"/>
  <c r="J27" i="83"/>
  <c r="R27" i="83"/>
  <c r="K61" i="83"/>
  <c r="S61" i="83"/>
  <c r="H4" i="82"/>
  <c r="P4" i="82"/>
  <c r="X4" i="82"/>
  <c r="X27" i="82"/>
  <c r="G33" i="82"/>
  <c r="O33" i="82"/>
  <c r="W33" i="82"/>
  <c r="F4" i="87"/>
  <c r="N4" i="87"/>
  <c r="V4" i="87"/>
  <c r="H8" i="87"/>
  <c r="P8" i="87"/>
  <c r="X8" i="87"/>
  <c r="K11" i="87"/>
  <c r="S11" i="87"/>
  <c r="E17" i="87"/>
  <c r="M17" i="87"/>
  <c r="U17" i="87"/>
  <c r="F33" i="87"/>
  <c r="N33" i="87"/>
  <c r="V33" i="87"/>
  <c r="D52" i="87"/>
  <c r="K4" i="86"/>
  <c r="E8" i="86"/>
  <c r="M8" i="86"/>
  <c r="U8" i="86"/>
  <c r="H27" i="86"/>
  <c r="F61" i="86"/>
  <c r="E11" i="85"/>
  <c r="G17" i="85"/>
  <c r="O17" i="85"/>
  <c r="K22" i="85"/>
  <c r="S22" i="85"/>
  <c r="J27" i="85"/>
  <c r="R27" i="85"/>
  <c r="G52" i="85"/>
  <c r="O52" i="85"/>
  <c r="W52" i="85"/>
  <c r="F8" i="84"/>
  <c r="N8" i="84"/>
  <c r="V8" i="84"/>
  <c r="F17" i="84"/>
  <c r="N17" i="84"/>
  <c r="V17" i="84"/>
  <c r="H33" i="84"/>
  <c r="P33" i="84"/>
  <c r="F52" i="84"/>
  <c r="I61" i="84"/>
  <c r="Q61" i="84"/>
  <c r="D4" i="83"/>
  <c r="L4" i="83"/>
  <c r="T4" i="83"/>
  <c r="E8" i="83"/>
  <c r="G11" i="83"/>
  <c r="O11" i="83"/>
  <c r="W11" i="83"/>
  <c r="H17" i="83"/>
  <c r="E22" i="83"/>
  <c r="O17" i="80"/>
  <c r="W17" i="80"/>
  <c r="I27" i="86"/>
  <c r="Q27" i="86"/>
  <c r="D11" i="84"/>
  <c r="L11" i="84"/>
  <c r="T11" i="84"/>
  <c r="D27" i="84"/>
  <c r="L27" i="84"/>
  <c r="T27" i="84"/>
  <c r="I33" i="84"/>
  <c r="Q33" i="84"/>
  <c r="H11" i="82"/>
  <c r="K17" i="82"/>
  <c r="S17" i="82"/>
  <c r="K4" i="81"/>
  <c r="K3" i="81" s="1"/>
  <c r="S4" i="81"/>
  <c r="S3" i="81" s="1"/>
  <c r="H11" i="81"/>
  <c r="P11" i="81"/>
  <c r="X11" i="81"/>
  <c r="D17" i="81"/>
  <c r="E4" i="79"/>
  <c r="M4" i="79"/>
  <c r="U4" i="79"/>
  <c r="P4" i="79"/>
  <c r="F8" i="78"/>
  <c r="N8" i="78"/>
  <c r="V8" i="78"/>
  <c r="K33" i="78"/>
  <c r="L11" i="77"/>
  <c r="G52" i="77"/>
  <c r="O52" i="77"/>
  <c r="W52" i="77"/>
  <c r="K22" i="18"/>
  <c r="S22" i="18"/>
  <c r="Q52" i="18"/>
  <c r="D11" i="154"/>
  <c r="T11" i="154"/>
  <c r="G11" i="154"/>
  <c r="W11" i="154"/>
  <c r="L27" i="154"/>
  <c r="I27" i="152"/>
  <c r="S33" i="152"/>
  <c r="E61" i="152"/>
  <c r="I8" i="161"/>
  <c r="Q8" i="161"/>
  <c r="H22" i="80"/>
  <c r="P22" i="80"/>
  <c r="X22" i="80"/>
  <c r="G52" i="80"/>
  <c r="O52" i="80"/>
  <c r="W52" i="80"/>
  <c r="K8" i="79"/>
  <c r="I52" i="79"/>
  <c r="Q52" i="79"/>
  <c r="D4" i="78"/>
  <c r="E8" i="78"/>
  <c r="M8" i="78"/>
  <c r="U8" i="78"/>
  <c r="H8" i="78"/>
  <c r="P8" i="78"/>
  <c r="X8" i="78"/>
  <c r="X3" i="78" s="1"/>
  <c r="F4" i="77"/>
  <c r="V4" i="77"/>
  <c r="M17" i="77"/>
  <c r="U17" i="77"/>
  <c r="R4" i="19"/>
  <c r="R4" i="154"/>
  <c r="J52" i="154"/>
  <c r="R52" i="154"/>
  <c r="K17" i="153"/>
  <c r="L33" i="153"/>
  <c r="F11" i="161"/>
  <c r="N11" i="161"/>
  <c r="V11" i="161"/>
  <c r="Q11" i="161"/>
  <c r="S4" i="160"/>
  <c r="N11" i="160"/>
  <c r="H27" i="80"/>
  <c r="X27" i="80"/>
  <c r="K27" i="80"/>
  <c r="K52" i="80"/>
  <c r="O8" i="79"/>
  <c r="E61" i="79"/>
  <c r="M61" i="79"/>
  <c r="U61" i="79"/>
  <c r="H61" i="79"/>
  <c r="P61" i="79"/>
  <c r="X61" i="79"/>
  <c r="G4" i="77"/>
  <c r="O4" i="77"/>
  <c r="T4" i="82"/>
  <c r="G17" i="82"/>
  <c r="O17" i="82"/>
  <c r="W17" i="82"/>
  <c r="D22" i="82"/>
  <c r="L22" i="82"/>
  <c r="T22" i="82"/>
  <c r="K27" i="82"/>
  <c r="S27" i="82"/>
  <c r="G61" i="82"/>
  <c r="O61" i="82"/>
  <c r="W61" i="82"/>
  <c r="G4" i="81"/>
  <c r="O4" i="81"/>
  <c r="W4" i="81"/>
  <c r="E27" i="81"/>
  <c r="M27" i="81"/>
  <c r="U27" i="81"/>
  <c r="M11" i="80"/>
  <c r="U11" i="80"/>
  <c r="H33" i="80"/>
  <c r="P33" i="80"/>
  <c r="X17" i="79"/>
  <c r="H52" i="79"/>
  <c r="P52" i="79"/>
  <c r="X52" i="79"/>
  <c r="G52" i="78"/>
  <c r="O52" i="78"/>
  <c r="W52" i="78"/>
  <c r="D27" i="77"/>
  <c r="L27" i="77"/>
  <c r="T27" i="77"/>
  <c r="N4" i="19"/>
  <c r="F8" i="19"/>
  <c r="N8" i="19"/>
  <c r="V8" i="19"/>
  <c r="P17" i="19"/>
  <c r="G52" i="19"/>
  <c r="O52" i="19"/>
  <c r="W52" i="19"/>
  <c r="Q4" i="18"/>
  <c r="K17" i="18"/>
  <c r="S17" i="18"/>
  <c r="P8" i="154"/>
  <c r="X8" i="154"/>
  <c r="O22" i="154"/>
  <c r="Q52" i="154"/>
  <c r="L52" i="154"/>
  <c r="N8" i="153"/>
  <c r="V8" i="153"/>
  <c r="D22" i="153"/>
  <c r="T22" i="153"/>
  <c r="J27" i="153"/>
  <c r="G8" i="152"/>
  <c r="O8" i="152"/>
  <c r="W8" i="152"/>
  <c r="D22" i="152"/>
  <c r="L22" i="152"/>
  <c r="T22" i="152"/>
  <c r="G8" i="151"/>
  <c r="R8" i="151"/>
  <c r="D22" i="151"/>
  <c r="L22" i="151"/>
  <c r="T22" i="151"/>
  <c r="G52" i="151"/>
  <c r="W52" i="151"/>
  <c r="K4" i="161"/>
  <c r="S4" i="161"/>
  <c r="H8" i="82"/>
  <c r="P8" i="82"/>
  <c r="X8" i="82"/>
  <c r="E11" i="82"/>
  <c r="M11" i="82"/>
  <c r="U11" i="82"/>
  <c r="H4" i="81"/>
  <c r="P4" i="81"/>
  <c r="X4" i="81"/>
  <c r="E11" i="81"/>
  <c r="M11" i="81"/>
  <c r="U11" i="81"/>
  <c r="E22" i="81"/>
  <c r="M22" i="81"/>
  <c r="U22" i="81"/>
  <c r="F27" i="81"/>
  <c r="N27" i="81"/>
  <c r="N11" i="80"/>
  <c r="V11" i="80"/>
  <c r="J17" i="80"/>
  <c r="R17" i="80"/>
  <c r="E27" i="80"/>
  <c r="M27" i="80"/>
  <c r="P27" i="80"/>
  <c r="G17" i="79"/>
  <c r="R8" i="19"/>
  <c r="L17" i="18"/>
  <c r="P17" i="154"/>
  <c r="K17" i="154"/>
  <c r="J11" i="153"/>
  <c r="G4" i="152"/>
  <c r="O4" i="152"/>
  <c r="W4" i="152"/>
  <c r="G61" i="152"/>
  <c r="O61" i="152"/>
  <c r="W61" i="152"/>
  <c r="K4" i="151"/>
  <c r="S4" i="151"/>
  <c r="U22" i="151"/>
  <c r="M33" i="151"/>
  <c r="S27" i="161"/>
  <c r="L11" i="160"/>
  <c r="M17" i="79"/>
  <c r="U17" i="79"/>
  <c r="H17" i="79"/>
  <c r="P17" i="79"/>
  <c r="P27" i="79"/>
  <c r="S27" i="79"/>
  <c r="I8" i="78"/>
  <c r="Q8" i="78"/>
  <c r="T52" i="78"/>
  <c r="X61" i="77"/>
  <c r="K8" i="19"/>
  <c r="S8" i="19"/>
  <c r="M4" i="18"/>
  <c r="U4" i="18"/>
  <c r="E8" i="18"/>
  <c r="M8" i="18"/>
  <c r="U8" i="18"/>
  <c r="P8" i="18"/>
  <c r="F22" i="18"/>
  <c r="N22" i="18"/>
  <c r="V22" i="18"/>
  <c r="D52" i="18"/>
  <c r="L52" i="18"/>
  <c r="T52" i="18"/>
  <c r="V61" i="18"/>
  <c r="M8" i="154"/>
  <c r="Q17" i="154"/>
  <c r="P9" i="10"/>
  <c r="X8" i="153"/>
  <c r="K8" i="153"/>
  <c r="S8" i="153"/>
  <c r="F22" i="153"/>
  <c r="N22" i="153"/>
  <c r="V22" i="153"/>
  <c r="I22" i="153"/>
  <c r="Q22" i="153"/>
  <c r="S4" i="152"/>
  <c r="N22" i="151"/>
  <c r="V22" i="151"/>
  <c r="E52" i="161"/>
  <c r="M52" i="161"/>
  <c r="U52" i="161"/>
  <c r="G11" i="82"/>
  <c r="G33" i="81"/>
  <c r="O33" i="81"/>
  <c r="W33" i="81"/>
  <c r="J52" i="81"/>
  <c r="R52" i="81"/>
  <c r="D61" i="81"/>
  <c r="L61" i="81"/>
  <c r="T61" i="81"/>
  <c r="O61" i="81"/>
  <c r="E4" i="80"/>
  <c r="M4" i="80"/>
  <c r="U4" i="80"/>
  <c r="H4" i="80"/>
  <c r="P4" i="80"/>
  <c r="X4" i="80"/>
  <c r="I4" i="79"/>
  <c r="F11" i="79"/>
  <c r="H61" i="78"/>
  <c r="P61" i="78"/>
  <c r="X61" i="78"/>
  <c r="N11" i="19"/>
  <c r="V11" i="19"/>
  <c r="K17" i="19"/>
  <c r="S17" i="19"/>
  <c r="N17" i="19"/>
  <c r="V17" i="19"/>
  <c r="I17" i="19"/>
  <c r="D33" i="19"/>
  <c r="L33" i="19"/>
  <c r="T33" i="19"/>
  <c r="Q8" i="18"/>
  <c r="J22" i="18"/>
  <c r="R22" i="18"/>
  <c r="J22" i="153"/>
  <c r="R22" i="153"/>
  <c r="L22" i="161"/>
  <c r="T22" i="161"/>
  <c r="C6" i="119"/>
  <c r="C9" i="117"/>
  <c r="C13" i="117"/>
  <c r="C14" i="111"/>
  <c r="C16" i="104"/>
  <c r="C16" i="102" s="1"/>
  <c r="C25" i="117"/>
  <c r="C36" i="120"/>
  <c r="C44" i="120"/>
  <c r="C38" i="105"/>
  <c r="C46" i="105"/>
  <c r="C48" i="10"/>
  <c r="R4" i="203"/>
  <c r="F11" i="202"/>
  <c r="N11" i="202"/>
  <c r="C7" i="119"/>
  <c r="C10" i="117"/>
  <c r="C14" i="117"/>
  <c r="C16" i="106"/>
  <c r="C35" i="104"/>
  <c r="C43" i="104"/>
  <c r="C40" i="10"/>
  <c r="C51" i="8"/>
  <c r="C54" i="8"/>
  <c r="C67" i="119"/>
  <c r="C65" i="103"/>
  <c r="U11" i="203"/>
  <c r="C9" i="16"/>
  <c r="C9" i="10"/>
  <c r="C41" i="124"/>
  <c r="C49" i="124"/>
  <c r="C39" i="106"/>
  <c r="C47" i="106"/>
  <c r="C51" i="120"/>
  <c r="C67" i="124"/>
  <c r="C69" i="106"/>
  <c r="C16" i="125"/>
  <c r="C12" i="124"/>
  <c r="C13" i="120"/>
  <c r="C12" i="118"/>
  <c r="C15" i="118"/>
  <c r="C15" i="105"/>
  <c r="C13" i="103"/>
  <c r="C23" i="106"/>
  <c r="C32" i="125"/>
  <c r="C38" i="125"/>
  <c r="C46" i="125"/>
  <c r="C35" i="111"/>
  <c r="C43" i="111"/>
  <c r="C40" i="8"/>
  <c r="C48" i="8"/>
  <c r="C51" i="125"/>
  <c r="C64" i="117"/>
  <c r="C72" i="117"/>
  <c r="F8" i="202"/>
  <c r="C6" i="111"/>
  <c r="C6" i="103"/>
  <c r="C6" i="16"/>
  <c r="C6" i="8"/>
  <c r="C9" i="106"/>
  <c r="C9" i="105"/>
  <c r="C9" i="103"/>
  <c r="C9" i="102" s="1"/>
  <c r="C12" i="111"/>
  <c r="C12" i="104"/>
  <c r="C13" i="10"/>
  <c r="C24" i="106"/>
  <c r="C23" i="104"/>
  <c r="C30" i="120"/>
  <c r="C32" i="105"/>
  <c r="C51" i="119"/>
  <c r="C68" i="120"/>
  <c r="C66" i="105"/>
  <c r="M4" i="202"/>
  <c r="G8" i="202"/>
  <c r="C7" i="111"/>
  <c r="C7" i="103"/>
  <c r="C7" i="16"/>
  <c r="C7" i="8"/>
  <c r="C10" i="125"/>
  <c r="C10" i="106"/>
  <c r="C10" i="103"/>
  <c r="C12" i="106"/>
  <c r="C13" i="104"/>
  <c r="C21" i="103"/>
  <c r="C23" i="124"/>
  <c r="C24" i="119"/>
  <c r="C25" i="118"/>
  <c r="C40" i="117"/>
  <c r="C48" i="117"/>
  <c r="C66" i="125"/>
  <c r="C66" i="123" s="1"/>
  <c r="C65" i="111"/>
  <c r="G27" i="173"/>
  <c r="O27" i="173"/>
  <c r="W27" i="173"/>
  <c r="L8" i="203"/>
  <c r="O17" i="203"/>
  <c r="N4" i="202"/>
  <c r="C31" i="124"/>
  <c r="C30" i="119"/>
  <c r="C29" i="106"/>
  <c r="C35" i="118"/>
  <c r="C43" i="118"/>
  <c r="C51" i="124"/>
  <c r="C65" i="118"/>
  <c r="J5" i="124"/>
  <c r="R5" i="124"/>
  <c r="E6" i="124"/>
  <c r="M6" i="124"/>
  <c r="U6" i="124"/>
  <c r="H7" i="124"/>
  <c r="P7" i="124"/>
  <c r="C13" i="111"/>
  <c r="C14" i="8"/>
  <c r="C25" i="10"/>
  <c r="C31" i="119"/>
  <c r="C41" i="119"/>
  <c r="C49" i="119"/>
  <c r="C35" i="103"/>
  <c r="C43" i="103"/>
  <c r="C65" i="104"/>
  <c r="C64" i="10"/>
  <c r="C72" i="10"/>
  <c r="H22" i="173"/>
  <c r="P22" i="173"/>
  <c r="X22" i="173"/>
  <c r="E22" i="203"/>
  <c r="K11" i="201"/>
  <c r="S11" i="201"/>
  <c r="M8" i="121"/>
  <c r="U8" i="121"/>
  <c r="O22" i="121"/>
  <c r="W22" i="121"/>
  <c r="I9" i="118"/>
  <c r="Q9" i="118"/>
  <c r="D10" i="118"/>
  <c r="L10" i="118"/>
  <c r="T10" i="118"/>
  <c r="N42" i="118"/>
  <c r="W53" i="118"/>
  <c r="O63" i="118"/>
  <c r="P66" i="118"/>
  <c r="Q69" i="118"/>
  <c r="R72" i="118"/>
  <c r="K18" i="111"/>
  <c r="S18" i="111"/>
  <c r="F19" i="111"/>
  <c r="N19" i="111"/>
  <c r="V19" i="111"/>
  <c r="I20" i="111"/>
  <c r="Q20" i="111"/>
  <c r="D21" i="111"/>
  <c r="L21" i="111"/>
  <c r="T21" i="111"/>
  <c r="E11" i="189"/>
  <c r="P7" i="103"/>
  <c r="U23" i="103"/>
  <c r="K25" i="103"/>
  <c r="L28" i="103"/>
  <c r="W29" i="103"/>
  <c r="M31" i="103"/>
  <c r="X32" i="103"/>
  <c r="K42" i="103"/>
  <c r="X49" i="103"/>
  <c r="D64" i="103"/>
  <c r="I34" i="124"/>
  <c r="Q34" i="124"/>
  <c r="D35" i="124"/>
  <c r="L35" i="124"/>
  <c r="T35" i="124"/>
  <c r="G36" i="124"/>
  <c r="O36" i="124"/>
  <c r="W36" i="124"/>
  <c r="J37" i="124"/>
  <c r="R37" i="124"/>
  <c r="E38" i="124"/>
  <c r="M38" i="124"/>
  <c r="U38" i="124"/>
  <c r="H39" i="124"/>
  <c r="P39" i="124"/>
  <c r="X39" i="124"/>
  <c r="K40" i="124"/>
  <c r="S40" i="124"/>
  <c r="F41" i="124"/>
  <c r="N41" i="124"/>
  <c r="V41" i="124"/>
  <c r="I42" i="124"/>
  <c r="Q42" i="124"/>
  <c r="D43" i="124"/>
  <c r="L43" i="124"/>
  <c r="T43" i="124"/>
  <c r="G44" i="124"/>
  <c r="O44" i="124"/>
  <c r="W44" i="124"/>
  <c r="J45" i="124"/>
  <c r="R45" i="124"/>
  <c r="E46" i="124"/>
  <c r="M46" i="124"/>
  <c r="R54" i="124"/>
  <c r="E5" i="118"/>
  <c r="M5" i="118"/>
  <c r="U5" i="118"/>
  <c r="H6" i="118"/>
  <c r="P6" i="118"/>
  <c r="X6" i="118"/>
  <c r="K7" i="118"/>
  <c r="S7" i="118"/>
  <c r="U36" i="118"/>
  <c r="V39" i="118"/>
  <c r="W42" i="118"/>
  <c r="X45" i="118"/>
  <c r="D49" i="118"/>
  <c r="S64" i="118"/>
  <c r="D53" i="111"/>
  <c r="L53" i="111"/>
  <c r="T53" i="111"/>
  <c r="G54" i="111"/>
  <c r="O54" i="111"/>
  <c r="W54" i="111"/>
  <c r="D17" i="190"/>
  <c r="K12" i="103"/>
  <c r="O35" i="103"/>
  <c r="W62" i="103"/>
  <c r="D18" i="118"/>
  <c r="L18" i="118"/>
  <c r="T18" i="118"/>
  <c r="G19" i="118"/>
  <c r="O19" i="118"/>
  <c r="W19" i="118"/>
  <c r="J20" i="118"/>
  <c r="R20" i="118"/>
  <c r="E21" i="118"/>
  <c r="M21" i="118"/>
  <c r="U21" i="118"/>
  <c r="M49" i="118"/>
  <c r="R9" i="104"/>
  <c r="E34" i="104"/>
  <c r="K36" i="104"/>
  <c r="F37" i="104"/>
  <c r="V37" i="104"/>
  <c r="I38" i="104"/>
  <c r="Q38" i="104"/>
  <c r="D39" i="104"/>
  <c r="L39" i="104"/>
  <c r="T39" i="104"/>
  <c r="G40" i="104"/>
  <c r="O40" i="104"/>
  <c r="W40" i="104"/>
  <c r="J41" i="104"/>
  <c r="R41" i="104"/>
  <c r="E42" i="104"/>
  <c r="M42" i="104"/>
  <c r="U42" i="104"/>
  <c r="H43" i="104"/>
  <c r="P43" i="104"/>
  <c r="X43" i="104"/>
  <c r="K44" i="104"/>
  <c r="S44" i="104"/>
  <c r="F45" i="104"/>
  <c r="N45" i="104"/>
  <c r="V45" i="104"/>
  <c r="I46" i="104"/>
  <c r="Q46" i="104"/>
  <c r="D47" i="104"/>
  <c r="L47" i="104"/>
  <c r="T47" i="104"/>
  <c r="G48" i="104"/>
  <c r="O48" i="104"/>
  <c r="W48" i="104"/>
  <c r="J49" i="104"/>
  <c r="R49" i="104"/>
  <c r="E50" i="104"/>
  <c r="M50" i="104"/>
  <c r="U50" i="104"/>
  <c r="H51" i="104"/>
  <c r="P51" i="104"/>
  <c r="X51" i="104"/>
  <c r="F4" i="190"/>
  <c r="N4" i="190"/>
  <c r="V4" i="190"/>
  <c r="E17" i="190"/>
  <c r="M17" i="190"/>
  <c r="U17" i="190"/>
  <c r="T12" i="103"/>
  <c r="R14" i="103"/>
  <c r="H16" i="103"/>
  <c r="S44" i="103"/>
  <c r="D47" i="103"/>
  <c r="J49" i="103"/>
  <c r="O54" i="103"/>
  <c r="X7" i="124"/>
  <c r="I18" i="124"/>
  <c r="Q18" i="124"/>
  <c r="D19" i="124"/>
  <c r="L19" i="124"/>
  <c r="T19" i="124"/>
  <c r="G20" i="124"/>
  <c r="O20" i="124"/>
  <c r="W20" i="124"/>
  <c r="J21" i="124"/>
  <c r="R21" i="124"/>
  <c r="K23" i="118"/>
  <c r="S23" i="118"/>
  <c r="F24" i="118"/>
  <c r="N24" i="118"/>
  <c r="V24" i="118"/>
  <c r="I25" i="118"/>
  <c r="Q25" i="118"/>
  <c r="J28" i="118"/>
  <c r="R28" i="118"/>
  <c r="E29" i="118"/>
  <c r="M29" i="118"/>
  <c r="U29" i="118"/>
  <c r="H30" i="118"/>
  <c r="P30" i="118"/>
  <c r="X30" i="118"/>
  <c r="K31" i="118"/>
  <c r="S31" i="118"/>
  <c r="F32" i="118"/>
  <c r="N32" i="118"/>
  <c r="V32" i="118"/>
  <c r="I12" i="111"/>
  <c r="Q12" i="111"/>
  <c r="D13" i="111"/>
  <c r="L13" i="111"/>
  <c r="T13" i="111"/>
  <c r="G14" i="111"/>
  <c r="O14" i="111"/>
  <c r="W14" i="111"/>
  <c r="J15" i="111"/>
  <c r="R15" i="111"/>
  <c r="E16" i="111"/>
  <c r="M16" i="111"/>
  <c r="U16" i="111"/>
  <c r="J23" i="111"/>
  <c r="R23" i="111"/>
  <c r="E24" i="111"/>
  <c r="M24" i="111"/>
  <c r="U24" i="111"/>
  <c r="H25" i="111"/>
  <c r="P25" i="111"/>
  <c r="X25" i="111"/>
  <c r="I28" i="111"/>
  <c r="Q28" i="111"/>
  <c r="D29" i="111"/>
  <c r="L29" i="111"/>
  <c r="T29" i="111"/>
  <c r="G30" i="111"/>
  <c r="O30" i="111"/>
  <c r="W30" i="111"/>
  <c r="J31" i="111"/>
  <c r="R31" i="111"/>
  <c r="E32" i="111"/>
  <c r="M32" i="111"/>
  <c r="U32" i="111"/>
  <c r="G4" i="190"/>
  <c r="J9" i="103"/>
  <c r="U19" i="103"/>
  <c r="K21" i="103"/>
  <c r="N34" i="103"/>
  <c r="D36" i="103"/>
  <c r="O37" i="103"/>
  <c r="E39" i="103"/>
  <c r="P40" i="103"/>
  <c r="H48" i="103"/>
  <c r="N50" i="103"/>
  <c r="M53" i="103"/>
  <c r="F9" i="124"/>
  <c r="N9" i="124"/>
  <c r="V9" i="124"/>
  <c r="I10" i="124"/>
  <c r="I10" i="123" s="1"/>
  <c r="Q10" i="124"/>
  <c r="F4" i="121"/>
  <c r="V4" i="121"/>
  <c r="G11" i="121"/>
  <c r="O11" i="121"/>
  <c r="W11" i="121"/>
  <c r="F38" i="118"/>
  <c r="G41" i="118"/>
  <c r="H44" i="118"/>
  <c r="I47" i="118"/>
  <c r="W49" i="118"/>
  <c r="M51" i="118"/>
  <c r="N54" i="118"/>
  <c r="D5" i="111"/>
  <c r="L5" i="111"/>
  <c r="T5" i="111"/>
  <c r="G6" i="111"/>
  <c r="O6" i="111"/>
  <c r="W6" i="111"/>
  <c r="J7" i="111"/>
  <c r="R7" i="111"/>
  <c r="E18" i="104"/>
  <c r="U18" i="104"/>
  <c r="F21" i="104"/>
  <c r="V21" i="104"/>
  <c r="I11" i="189"/>
  <c r="Q11" i="189"/>
  <c r="S9" i="103"/>
  <c r="S8" i="103" s="1"/>
  <c r="I13" i="103"/>
  <c r="W25" i="103"/>
  <c r="X28" i="103"/>
  <c r="D32" i="103"/>
  <c r="E44" i="103"/>
  <c r="M63" i="103"/>
  <c r="P23" i="124"/>
  <c r="X23" i="124"/>
  <c r="K24" i="124"/>
  <c r="S24" i="124"/>
  <c r="F25" i="124"/>
  <c r="N25" i="124"/>
  <c r="V25" i="124"/>
  <c r="G28" i="124"/>
  <c r="O28" i="124"/>
  <c r="W28" i="124"/>
  <c r="J29" i="124"/>
  <c r="R29" i="124"/>
  <c r="E30" i="124"/>
  <c r="M30" i="124"/>
  <c r="U30" i="124"/>
  <c r="H31" i="124"/>
  <c r="P31" i="124"/>
  <c r="X31" i="124"/>
  <c r="K32" i="124"/>
  <c r="S32" i="124"/>
  <c r="J12" i="118"/>
  <c r="R12" i="118"/>
  <c r="E13" i="118"/>
  <c r="M13" i="118"/>
  <c r="U13" i="118"/>
  <c r="H14" i="118"/>
  <c r="P14" i="118"/>
  <c r="X14" i="118"/>
  <c r="K15" i="118"/>
  <c r="S15" i="118"/>
  <c r="F16" i="118"/>
  <c r="N16" i="118"/>
  <c r="V16" i="118"/>
  <c r="D4" i="192"/>
  <c r="L4" i="192"/>
  <c r="W24" i="104"/>
  <c r="J8" i="189"/>
  <c r="R6" i="103"/>
  <c r="X42" i="103"/>
  <c r="I45" i="103"/>
  <c r="O47" i="103"/>
  <c r="F50" i="124"/>
  <c r="Q51" i="124"/>
  <c r="J68" i="124"/>
  <c r="U69" i="124"/>
  <c r="V72" i="124"/>
  <c r="I11" i="121"/>
  <c r="Q11" i="121"/>
  <c r="D34" i="118"/>
  <c r="L34" i="118"/>
  <c r="T34" i="118"/>
  <c r="G35" i="118"/>
  <c r="O35" i="118"/>
  <c r="H9" i="111"/>
  <c r="P9" i="111"/>
  <c r="X9" i="111"/>
  <c r="K10" i="111"/>
  <c r="S10" i="111"/>
  <c r="K34" i="111"/>
  <c r="S34" i="111"/>
  <c r="F35" i="111"/>
  <c r="N35" i="111"/>
  <c r="V35" i="111"/>
  <c r="I36" i="111"/>
  <c r="Q36" i="111"/>
  <c r="D37" i="111"/>
  <c r="L37" i="111"/>
  <c r="T37" i="111"/>
  <c r="G38" i="111"/>
  <c r="O38" i="111"/>
  <c r="W38" i="111"/>
  <c r="J39" i="111"/>
  <c r="R39" i="111"/>
  <c r="E40" i="111"/>
  <c r="M40" i="111"/>
  <c r="U40" i="111"/>
  <c r="H41" i="111"/>
  <c r="P41" i="111"/>
  <c r="X41" i="111"/>
  <c r="K42" i="111"/>
  <c r="S42" i="111"/>
  <c r="F43" i="111"/>
  <c r="N43" i="111"/>
  <c r="V43" i="111"/>
  <c r="I44" i="111"/>
  <c r="Q44" i="111"/>
  <c r="D45" i="111"/>
  <c r="L45" i="111"/>
  <c r="T45" i="111"/>
  <c r="G46" i="111"/>
  <c r="O46" i="111"/>
  <c r="W46" i="111"/>
  <c r="J47" i="111"/>
  <c r="R47" i="111"/>
  <c r="E48" i="111"/>
  <c r="M48" i="111"/>
  <c r="U48" i="111"/>
  <c r="H49" i="111"/>
  <c r="P49" i="111"/>
  <c r="X49" i="111"/>
  <c r="K50" i="111"/>
  <c r="S50" i="111"/>
  <c r="F51" i="111"/>
  <c r="N51" i="111"/>
  <c r="V51" i="111"/>
  <c r="E62" i="111"/>
  <c r="M62" i="111"/>
  <c r="U62" i="111"/>
  <c r="H63" i="111"/>
  <c r="P63" i="111"/>
  <c r="X63" i="111"/>
  <c r="K64" i="111"/>
  <c r="S64" i="111"/>
  <c r="F65" i="111"/>
  <c r="N65" i="111"/>
  <c r="V65" i="111"/>
  <c r="I66" i="111"/>
  <c r="Q66" i="111"/>
  <c r="D67" i="111"/>
  <c r="L67" i="111"/>
  <c r="T67" i="111"/>
  <c r="G68" i="111"/>
  <c r="O68" i="111"/>
  <c r="W68" i="111"/>
  <c r="J69" i="111"/>
  <c r="R69" i="111"/>
  <c r="E70" i="111"/>
  <c r="M70" i="111"/>
  <c r="U70" i="111"/>
  <c r="H71" i="111"/>
  <c r="P71" i="111"/>
  <c r="X71" i="111"/>
  <c r="K72" i="111"/>
  <c r="S72" i="111"/>
  <c r="D31" i="104"/>
  <c r="H22" i="190"/>
  <c r="K8" i="189"/>
  <c r="H10" i="103"/>
  <c r="S13" i="103"/>
  <c r="I15" i="103"/>
  <c r="T16" i="103"/>
  <c r="K23" i="103"/>
  <c r="R64" i="103"/>
  <c r="G12" i="124"/>
  <c r="O12" i="124"/>
  <c r="W12" i="124"/>
  <c r="J13" i="124"/>
  <c r="R13" i="124"/>
  <c r="E14" i="124"/>
  <c r="M14" i="124"/>
  <c r="U14" i="124"/>
  <c r="H15" i="124"/>
  <c r="P15" i="124"/>
  <c r="X15" i="124"/>
  <c r="K16" i="124"/>
  <c r="S16" i="124"/>
  <c r="D39" i="118"/>
  <c r="S12" i="104"/>
  <c r="T15" i="104"/>
  <c r="K3" i="190"/>
  <c r="G7" i="103"/>
  <c r="Q10" i="103"/>
  <c r="Q8" i="103" s="1"/>
  <c r="I19" i="103"/>
  <c r="T20" i="103"/>
  <c r="E35" i="103"/>
  <c r="P36" i="103"/>
  <c r="F38" i="103"/>
  <c r="Q39" i="103"/>
  <c r="N46" i="103"/>
  <c r="T48" i="103"/>
  <c r="E51" i="103"/>
  <c r="K11" i="80"/>
  <c r="S11" i="80"/>
  <c r="G17" i="80"/>
  <c r="F27" i="80"/>
  <c r="N27" i="80"/>
  <c r="V27" i="80"/>
  <c r="I27" i="79"/>
  <c r="Q27" i="79"/>
  <c r="L27" i="79"/>
  <c r="T27" i="79"/>
  <c r="O27" i="79"/>
  <c r="W27" i="79"/>
  <c r="J27" i="79"/>
  <c r="R27" i="79"/>
  <c r="E27" i="79"/>
  <c r="M27" i="79"/>
  <c r="U27" i="79"/>
  <c r="H4" i="78"/>
  <c r="P4" i="78"/>
  <c r="P3" i="78" s="1"/>
  <c r="X4" i="78"/>
  <c r="J8" i="154"/>
  <c r="R8" i="154"/>
  <c r="D22" i="154"/>
  <c r="L22" i="154"/>
  <c r="T22" i="154"/>
  <c r="I61" i="153"/>
  <c r="Q61" i="153"/>
  <c r="D61" i="153"/>
  <c r="L61" i="153"/>
  <c r="T61" i="153"/>
  <c r="G61" i="153"/>
  <c r="O61" i="153"/>
  <c r="H4" i="152"/>
  <c r="P4" i="152"/>
  <c r="X4" i="152"/>
  <c r="S65" i="103"/>
  <c r="I61" i="81"/>
  <c r="Q61" i="81"/>
  <c r="R61" i="80"/>
  <c r="G4" i="79"/>
  <c r="P11" i="79"/>
  <c r="X11" i="79"/>
  <c r="S11" i="79"/>
  <c r="F33" i="78"/>
  <c r="N33" i="78"/>
  <c r="V33" i="78"/>
  <c r="F61" i="78"/>
  <c r="N61" i="78"/>
  <c r="V61" i="78"/>
  <c r="T4" i="77"/>
  <c r="I4" i="19"/>
  <c r="H17" i="19"/>
  <c r="I22" i="19"/>
  <c r="Q22" i="19"/>
  <c r="J61" i="81"/>
  <c r="R61" i="81"/>
  <c r="K4" i="80"/>
  <c r="S4" i="80"/>
  <c r="N11" i="79"/>
  <c r="V11" i="79"/>
  <c r="D61" i="79"/>
  <c r="L61" i="79"/>
  <c r="T61" i="79"/>
  <c r="G61" i="79"/>
  <c r="O61" i="79"/>
  <c r="W61" i="79"/>
  <c r="J61" i="79"/>
  <c r="I11" i="78"/>
  <c r="Q11" i="78"/>
  <c r="S17" i="78"/>
  <c r="G33" i="18"/>
  <c r="O33" i="18"/>
  <c r="W33" i="18"/>
  <c r="F17" i="154"/>
  <c r="N17" i="154"/>
  <c r="V17" i="154"/>
  <c r="X66" i="103"/>
  <c r="I69" i="103"/>
  <c r="I61" i="79"/>
  <c r="Q61" i="79"/>
  <c r="E27" i="153"/>
  <c r="M27" i="153"/>
  <c r="U27" i="153"/>
  <c r="G68" i="103"/>
  <c r="M70" i="103"/>
  <c r="S72" i="103"/>
  <c r="S61" i="154"/>
  <c r="L27" i="153"/>
  <c r="T27" i="153"/>
  <c r="G8" i="80"/>
  <c r="O8" i="80"/>
  <c r="W8" i="80"/>
  <c r="H11" i="80"/>
  <c r="P11" i="80"/>
  <c r="X11" i="80"/>
  <c r="J22" i="80"/>
  <c r="R22" i="80"/>
  <c r="I52" i="80"/>
  <c r="Q52" i="80"/>
  <c r="S4" i="79"/>
  <c r="N4" i="79"/>
  <c r="Q4" i="79"/>
  <c r="K17" i="79"/>
  <c r="S17" i="79"/>
  <c r="N17" i="79"/>
  <c r="V17" i="79"/>
  <c r="I17" i="79"/>
  <c r="Q17" i="79"/>
  <c r="D17" i="79"/>
  <c r="L17" i="79"/>
  <c r="T17" i="79"/>
  <c r="O22" i="79"/>
  <c r="W22" i="79"/>
  <c r="D22" i="78"/>
  <c r="L22" i="78"/>
  <c r="T22" i="78"/>
  <c r="O22" i="78"/>
  <c r="W22" i="78"/>
  <c r="K27" i="78"/>
  <c r="S27" i="78"/>
  <c r="K8" i="77"/>
  <c r="P17" i="77"/>
  <c r="H8" i="19"/>
  <c r="P8" i="19"/>
  <c r="X8" i="19"/>
  <c r="I11" i="19"/>
  <c r="Q11" i="19"/>
  <c r="L11" i="19"/>
  <c r="T11" i="19"/>
  <c r="D17" i="19"/>
  <c r="L17" i="19"/>
  <c r="T17" i="19"/>
  <c r="J11" i="154"/>
  <c r="R11" i="154"/>
  <c r="E11" i="154"/>
  <c r="M11" i="154"/>
  <c r="U11" i="154"/>
  <c r="G27" i="153"/>
  <c r="F61" i="153"/>
  <c r="H65" i="103"/>
  <c r="N67" i="103"/>
  <c r="H8" i="80"/>
  <c r="P8" i="80"/>
  <c r="X8" i="80"/>
  <c r="I11" i="80"/>
  <c r="Q11" i="80"/>
  <c r="E17" i="80"/>
  <c r="M17" i="80"/>
  <c r="U17" i="80"/>
  <c r="D27" i="80"/>
  <c r="G61" i="80"/>
  <c r="D4" i="79"/>
  <c r="L4" i="79"/>
  <c r="T4" i="79"/>
  <c r="F8" i="79"/>
  <c r="N8" i="79"/>
  <c r="V8" i="79"/>
  <c r="I8" i="79"/>
  <c r="H22" i="79"/>
  <c r="P22" i="79"/>
  <c r="X22" i="79"/>
  <c r="L4" i="78"/>
  <c r="D17" i="78"/>
  <c r="L17" i="78"/>
  <c r="T17" i="78"/>
  <c r="J17" i="78"/>
  <c r="R17" i="78"/>
  <c r="E22" i="78"/>
  <c r="M22" i="78"/>
  <c r="U22" i="78"/>
  <c r="H22" i="78"/>
  <c r="P22" i="78"/>
  <c r="E52" i="78"/>
  <c r="M52" i="78"/>
  <c r="U52" i="78"/>
  <c r="Q17" i="77"/>
  <c r="F33" i="77"/>
  <c r="F52" i="77"/>
  <c r="V52" i="77"/>
  <c r="I8" i="19"/>
  <c r="Q8" i="19"/>
  <c r="L8" i="19"/>
  <c r="T8" i="19"/>
  <c r="J11" i="19"/>
  <c r="R11" i="19"/>
  <c r="M11" i="19"/>
  <c r="U11" i="19"/>
  <c r="K22" i="19"/>
  <c r="S22" i="19"/>
  <c r="J27" i="19"/>
  <c r="R27" i="19"/>
  <c r="D52" i="19"/>
  <c r="L52" i="19"/>
  <c r="T52" i="19"/>
  <c r="Q17" i="153"/>
  <c r="P22" i="153"/>
  <c r="X22" i="153"/>
  <c r="L66" i="103"/>
  <c r="R68" i="103"/>
  <c r="X70" i="103"/>
  <c r="K52" i="81"/>
  <c r="S52" i="81"/>
  <c r="G8" i="79"/>
  <c r="W8" i="79"/>
  <c r="H27" i="79"/>
  <c r="X27" i="79"/>
  <c r="K27" i="79"/>
  <c r="F27" i="79"/>
  <c r="N27" i="79"/>
  <c r="V27" i="79"/>
  <c r="X33" i="79"/>
  <c r="F52" i="79"/>
  <c r="N52" i="79"/>
  <c r="V52" i="79"/>
  <c r="G4" i="78"/>
  <c r="O4" i="78"/>
  <c r="W4" i="78"/>
  <c r="J4" i="78"/>
  <c r="R4" i="78"/>
  <c r="R3" i="78" s="1"/>
  <c r="F11" i="78"/>
  <c r="N11" i="78"/>
  <c r="V11" i="78"/>
  <c r="E17" i="78"/>
  <c r="M17" i="78"/>
  <c r="U17" i="78"/>
  <c r="H17" i="78"/>
  <c r="P17" i="78"/>
  <c r="X17" i="78"/>
  <c r="K17" i="78"/>
  <c r="D33" i="78"/>
  <c r="L33" i="78"/>
  <c r="T33" i="78"/>
  <c r="F52" i="78"/>
  <c r="N52" i="78"/>
  <c r="V52" i="78"/>
  <c r="H8" i="77"/>
  <c r="P8" i="77"/>
  <c r="X8" i="77"/>
  <c r="T11" i="77"/>
  <c r="J8" i="19"/>
  <c r="D22" i="19"/>
  <c r="T22" i="19"/>
  <c r="E4" i="18"/>
  <c r="X8" i="18"/>
  <c r="D33" i="18"/>
  <c r="L33" i="18"/>
  <c r="T4" i="154"/>
  <c r="L11" i="154"/>
  <c r="O11" i="154"/>
  <c r="G17" i="153"/>
  <c r="O17" i="153"/>
  <c r="W17" i="153"/>
  <c r="J17" i="153"/>
  <c r="R17" i="153"/>
  <c r="P17" i="153"/>
  <c r="X17" i="153"/>
  <c r="I4" i="18"/>
  <c r="G8" i="18"/>
  <c r="O8" i="18"/>
  <c r="W8" i="18"/>
  <c r="F17" i="18"/>
  <c r="N17" i="18"/>
  <c r="V17" i="18"/>
  <c r="E27" i="18"/>
  <c r="M27" i="18"/>
  <c r="U27" i="18"/>
  <c r="N4" i="154"/>
  <c r="G27" i="154"/>
  <c r="O27" i="154"/>
  <c r="W27" i="154"/>
  <c r="I52" i="154"/>
  <c r="J4" i="153"/>
  <c r="L11" i="153"/>
  <c r="T11" i="153"/>
  <c r="S17" i="153"/>
  <c r="N61" i="153"/>
  <c r="V61" i="153"/>
  <c r="S11" i="152"/>
  <c r="P27" i="152"/>
  <c r="F33" i="152"/>
  <c r="N33" i="152"/>
  <c r="V33" i="152"/>
  <c r="Q33" i="152"/>
  <c r="L33" i="152"/>
  <c r="T33" i="152"/>
  <c r="G33" i="152"/>
  <c r="O33" i="152"/>
  <c r="W33" i="152"/>
  <c r="R33" i="152"/>
  <c r="K52" i="152"/>
  <c r="F4" i="151"/>
  <c r="N4" i="151"/>
  <c r="V4" i="151"/>
  <c r="F22" i="151"/>
  <c r="D27" i="151"/>
  <c r="D8" i="161"/>
  <c r="T8" i="161"/>
  <c r="F17" i="161"/>
  <c r="N17" i="161"/>
  <c r="V17" i="161"/>
  <c r="I17" i="161"/>
  <c r="Q17" i="161"/>
  <c r="L17" i="161"/>
  <c r="T17" i="161"/>
  <c r="O17" i="161"/>
  <c r="W17" i="161"/>
  <c r="F22" i="161"/>
  <c r="V22" i="161"/>
  <c r="I22" i="161"/>
  <c r="Q27" i="161"/>
  <c r="I52" i="161"/>
  <c r="Q52" i="161"/>
  <c r="D52" i="161"/>
  <c r="P52" i="151"/>
  <c r="E8" i="160"/>
  <c r="K11" i="161"/>
  <c r="O8" i="151"/>
  <c r="O33" i="19"/>
  <c r="W33" i="19"/>
  <c r="E52" i="19"/>
  <c r="M52" i="19"/>
  <c r="U52" i="19"/>
  <c r="I8" i="18"/>
  <c r="R27" i="18"/>
  <c r="H52" i="18"/>
  <c r="P52" i="18"/>
  <c r="X52" i="18"/>
  <c r="H4" i="154"/>
  <c r="K8" i="154"/>
  <c r="S8" i="154"/>
  <c r="F8" i="154"/>
  <c r="H17" i="154"/>
  <c r="X17" i="154"/>
  <c r="S17" i="154"/>
  <c r="E22" i="154"/>
  <c r="M22" i="154"/>
  <c r="U22" i="154"/>
  <c r="H22" i="154"/>
  <c r="D27" i="154"/>
  <c r="T27" i="154"/>
  <c r="K52" i="154"/>
  <c r="S52" i="154"/>
  <c r="G4" i="153"/>
  <c r="O4" i="153"/>
  <c r="W4" i="153"/>
  <c r="R4" i="153"/>
  <c r="M4" i="153"/>
  <c r="J8" i="153"/>
  <c r="R8" i="153"/>
  <c r="M8" i="153"/>
  <c r="U8" i="153"/>
  <c r="W27" i="153"/>
  <c r="R27" i="153"/>
  <c r="F52" i="153"/>
  <c r="N52" i="153"/>
  <c r="V52" i="153"/>
  <c r="I52" i="153"/>
  <c r="K4" i="152"/>
  <c r="X8" i="152"/>
  <c r="X22" i="152"/>
  <c r="K33" i="152"/>
  <c r="E52" i="152"/>
  <c r="M52" i="152"/>
  <c r="U52" i="152"/>
  <c r="P52" i="152"/>
  <c r="S8" i="151"/>
  <c r="K22" i="161"/>
  <c r="S22" i="161"/>
  <c r="K27" i="161"/>
  <c r="I27" i="161"/>
  <c r="F52" i="161"/>
  <c r="V52" i="161"/>
  <c r="I4" i="160"/>
  <c r="G22" i="160"/>
  <c r="X61" i="160"/>
  <c r="G4" i="18"/>
  <c r="O4" i="18"/>
  <c r="W4" i="18"/>
  <c r="J8" i="18"/>
  <c r="R8" i="18"/>
  <c r="D17" i="18"/>
  <c r="I52" i="18"/>
  <c r="F61" i="18"/>
  <c r="N61" i="18"/>
  <c r="I4" i="154"/>
  <c r="L4" i="154"/>
  <c r="D8" i="154"/>
  <c r="I17" i="154"/>
  <c r="I22" i="154"/>
  <c r="D33" i="154"/>
  <c r="L33" i="154"/>
  <c r="T33" i="154"/>
  <c r="G33" i="154"/>
  <c r="O33" i="154"/>
  <c r="W33" i="154"/>
  <c r="J33" i="154"/>
  <c r="R33" i="154"/>
  <c r="D52" i="154"/>
  <c r="T52" i="154"/>
  <c r="G52" i="154"/>
  <c r="F8" i="153"/>
  <c r="G11" i="153"/>
  <c r="O11" i="153"/>
  <c r="W11" i="153"/>
  <c r="J52" i="153"/>
  <c r="K17" i="152"/>
  <c r="S17" i="152"/>
  <c r="J33" i="152"/>
  <c r="F52" i="152"/>
  <c r="N52" i="152"/>
  <c r="V52" i="152"/>
  <c r="I52" i="152"/>
  <c r="Q52" i="152"/>
  <c r="G4" i="151"/>
  <c r="E52" i="151"/>
  <c r="M52" i="151"/>
  <c r="I61" i="151"/>
  <c r="F4" i="161"/>
  <c r="V4" i="161"/>
  <c r="T4" i="161"/>
  <c r="S11" i="161"/>
  <c r="D27" i="161"/>
  <c r="L27" i="161"/>
  <c r="T27" i="161"/>
  <c r="O27" i="161"/>
  <c r="W27" i="161"/>
  <c r="J27" i="161"/>
  <c r="R27" i="161"/>
  <c r="E27" i="161"/>
  <c r="M27" i="161"/>
  <c r="U27" i="161"/>
  <c r="J52" i="161"/>
  <c r="R52" i="161"/>
  <c r="E61" i="161"/>
  <c r="U61" i="161"/>
  <c r="G8" i="160"/>
  <c r="F11" i="160"/>
  <c r="S52" i="160"/>
  <c r="H4" i="18"/>
  <c r="H3" i="18" s="1"/>
  <c r="P4" i="18"/>
  <c r="X4" i="18"/>
  <c r="K8" i="18"/>
  <c r="S8" i="18"/>
  <c r="F8" i="18"/>
  <c r="N8" i="18"/>
  <c r="V8" i="18"/>
  <c r="J4" i="154"/>
  <c r="E8" i="154"/>
  <c r="U8" i="154"/>
  <c r="H8" i="154"/>
  <c r="Q27" i="154"/>
  <c r="E52" i="154"/>
  <c r="M52" i="154"/>
  <c r="U52" i="154"/>
  <c r="H52" i="154"/>
  <c r="P52" i="154"/>
  <c r="X52" i="154"/>
  <c r="I4" i="153"/>
  <c r="D17" i="153"/>
  <c r="L17" i="153"/>
  <c r="T17" i="153"/>
  <c r="K22" i="153"/>
  <c r="S22" i="153"/>
  <c r="I17" i="152"/>
  <c r="Q17" i="152"/>
  <c r="G52" i="152"/>
  <c r="O52" i="152"/>
  <c r="W52" i="152"/>
  <c r="E17" i="151"/>
  <c r="M17" i="151"/>
  <c r="U17" i="151"/>
  <c r="V52" i="151"/>
  <c r="G4" i="161"/>
  <c r="O4" i="161"/>
  <c r="W4" i="161"/>
  <c r="J4" i="161"/>
  <c r="R4" i="161"/>
  <c r="M4" i="161"/>
  <c r="U4" i="161"/>
  <c r="K8" i="161"/>
  <c r="S8" i="161"/>
  <c r="F8" i="161"/>
  <c r="N8" i="161"/>
  <c r="V8" i="161"/>
  <c r="I11" i="161"/>
  <c r="M17" i="161"/>
  <c r="U17" i="161"/>
  <c r="K17" i="161"/>
  <c r="S17" i="161"/>
  <c r="H52" i="161"/>
  <c r="P52" i="161"/>
  <c r="X52" i="161"/>
  <c r="G52" i="160"/>
  <c r="C7" i="106"/>
  <c r="C10" i="119"/>
  <c r="C10" i="116" s="1"/>
  <c r="C10" i="104"/>
  <c r="C10" i="105"/>
  <c r="C10" i="16"/>
  <c r="C10" i="10"/>
  <c r="C16" i="118"/>
  <c r="C12" i="105"/>
  <c r="C13" i="105"/>
  <c r="C14" i="75"/>
  <c r="C14" i="10"/>
  <c r="C15" i="10"/>
  <c r="C12" i="8"/>
  <c r="C21" i="111"/>
  <c r="C21" i="104"/>
  <c r="C24" i="75"/>
  <c r="C32" i="119"/>
  <c r="C30" i="118"/>
  <c r="C28" i="117"/>
  <c r="C29" i="111"/>
  <c r="C30" i="106"/>
  <c r="C30" i="104"/>
  <c r="C31" i="103"/>
  <c r="C31" i="75"/>
  <c r="C28" i="75"/>
  <c r="C29" i="10"/>
  <c r="C39" i="125"/>
  <c r="C47" i="125"/>
  <c r="C40" i="119"/>
  <c r="C48" i="119"/>
  <c r="C48" i="116" s="1"/>
  <c r="C41" i="118"/>
  <c r="C49" i="118"/>
  <c r="C37" i="117"/>
  <c r="C45" i="117"/>
  <c r="C40" i="111"/>
  <c r="C48" i="111"/>
  <c r="C35" i="106"/>
  <c r="C43" i="106"/>
  <c r="C38" i="104"/>
  <c r="C46" i="104"/>
  <c r="C40" i="105"/>
  <c r="C48" i="105"/>
  <c r="C36" i="103"/>
  <c r="C44" i="103"/>
  <c r="C45" i="75"/>
  <c r="C35" i="75"/>
  <c r="C43" i="75"/>
  <c r="C35" i="10"/>
  <c r="C43" i="10"/>
  <c r="C39" i="8"/>
  <c r="C47" i="8"/>
  <c r="C51" i="10"/>
  <c r="C54" i="125"/>
  <c r="C54" i="119"/>
  <c r="C54" i="104"/>
  <c r="C54" i="10"/>
  <c r="C69" i="124"/>
  <c r="C67" i="120"/>
  <c r="C67" i="116" s="1"/>
  <c r="C68" i="119"/>
  <c r="C68" i="118"/>
  <c r="C69" i="117"/>
  <c r="C66" i="111"/>
  <c r="C64" i="106"/>
  <c r="C72" i="106"/>
  <c r="C62" i="104"/>
  <c r="C70" i="104"/>
  <c r="C65" i="105"/>
  <c r="C66" i="103"/>
  <c r="C68" i="75"/>
  <c r="C65" i="10"/>
  <c r="C65" i="8"/>
  <c r="P61" i="183"/>
  <c r="X61" i="183"/>
  <c r="K61" i="183"/>
  <c r="S61" i="183"/>
  <c r="N61" i="183"/>
  <c r="V61" i="183"/>
  <c r="I61" i="183"/>
  <c r="Q61" i="183"/>
  <c r="L61" i="183"/>
  <c r="T61" i="183"/>
  <c r="O61" i="183"/>
  <c r="W61" i="183"/>
  <c r="G11" i="174"/>
  <c r="G3" i="174" s="1"/>
  <c r="O11" i="174"/>
  <c r="O3" i="174" s="1"/>
  <c r="W11" i="174"/>
  <c r="W3" i="174" s="1"/>
  <c r="J11" i="174"/>
  <c r="R11" i="174"/>
  <c r="E11" i="174"/>
  <c r="M11" i="174"/>
  <c r="U11" i="174"/>
  <c r="H11" i="174"/>
  <c r="P11" i="174"/>
  <c r="P3" i="174" s="1"/>
  <c r="X11" i="174"/>
  <c r="X3" i="174" s="1"/>
  <c r="I8" i="173"/>
  <c r="Q8" i="173"/>
  <c r="K22" i="173"/>
  <c r="S22" i="173"/>
  <c r="I61" i="172"/>
  <c r="Q61" i="172"/>
  <c r="L61" i="172"/>
  <c r="T61" i="172"/>
  <c r="G61" i="172"/>
  <c r="O61" i="172"/>
  <c r="W61" i="172"/>
  <c r="J61" i="172"/>
  <c r="R61" i="172"/>
  <c r="M61" i="172"/>
  <c r="U61" i="172"/>
  <c r="H61" i="172"/>
  <c r="P61" i="172"/>
  <c r="X61" i="172"/>
  <c r="S61" i="172"/>
  <c r="D5" i="125"/>
  <c r="L5" i="125"/>
  <c r="T5" i="125"/>
  <c r="G6" i="125"/>
  <c r="O6" i="125"/>
  <c r="W6" i="125"/>
  <c r="J7" i="125"/>
  <c r="R7" i="125"/>
  <c r="H9" i="125"/>
  <c r="P9" i="125"/>
  <c r="X9" i="125"/>
  <c r="K10" i="125"/>
  <c r="S10" i="125"/>
  <c r="D25" i="125"/>
  <c r="L25" i="125"/>
  <c r="T25" i="125"/>
  <c r="H28" i="125"/>
  <c r="P28" i="125"/>
  <c r="X28" i="125"/>
  <c r="K29" i="125"/>
  <c r="S29" i="125"/>
  <c r="F30" i="125"/>
  <c r="N30" i="125"/>
  <c r="V30" i="125"/>
  <c r="I31" i="125"/>
  <c r="Q31" i="125"/>
  <c r="D32" i="125"/>
  <c r="L32" i="125"/>
  <c r="T32" i="125"/>
  <c r="T32" i="123" s="1"/>
  <c r="C9" i="118"/>
  <c r="C15" i="125"/>
  <c r="C14" i="105"/>
  <c r="C15" i="75"/>
  <c r="C16" i="10"/>
  <c r="C18" i="124"/>
  <c r="C18" i="118"/>
  <c r="C18" i="106"/>
  <c r="C18" i="105"/>
  <c r="C18" i="75"/>
  <c r="C18" i="8"/>
  <c r="C24" i="124"/>
  <c r="C23" i="120"/>
  <c r="C25" i="119"/>
  <c r="C25" i="106"/>
  <c r="C24" i="104"/>
  <c r="C25" i="75"/>
  <c r="C23" i="10"/>
  <c r="C24" i="8"/>
  <c r="C28" i="124"/>
  <c r="C28" i="120"/>
  <c r="C31" i="118"/>
  <c r="C29" i="117"/>
  <c r="C30" i="111"/>
  <c r="C31" i="106"/>
  <c r="C31" i="104"/>
  <c r="C32" i="103"/>
  <c r="C29" i="75"/>
  <c r="C30" i="10"/>
  <c r="C28" i="8"/>
  <c r="C40" i="125"/>
  <c r="C48" i="125"/>
  <c r="C34" i="124"/>
  <c r="C42" i="124"/>
  <c r="C50" i="124"/>
  <c r="C37" i="120"/>
  <c r="C45" i="120"/>
  <c r="C34" i="118"/>
  <c r="C42" i="118"/>
  <c r="C50" i="118"/>
  <c r="C38" i="117"/>
  <c r="C46" i="117"/>
  <c r="C41" i="111"/>
  <c r="C49" i="111"/>
  <c r="C36" i="106"/>
  <c r="C44" i="106"/>
  <c r="C39" i="104"/>
  <c r="C47" i="104"/>
  <c r="C41" i="105"/>
  <c r="C49" i="105"/>
  <c r="C37" i="103"/>
  <c r="C45" i="103"/>
  <c r="C37" i="75"/>
  <c r="C36" i="75"/>
  <c r="C44" i="75"/>
  <c r="C53" i="118"/>
  <c r="C53" i="116" s="1"/>
  <c r="C53" i="75"/>
  <c r="C67" i="125"/>
  <c r="C62" i="124"/>
  <c r="C70" i="124"/>
  <c r="C69" i="119"/>
  <c r="C69" i="118"/>
  <c r="C62" i="117"/>
  <c r="C70" i="117"/>
  <c r="C67" i="111"/>
  <c r="C65" i="106"/>
  <c r="C63" i="104"/>
  <c r="C71" i="104"/>
  <c r="C67" i="103"/>
  <c r="C69" i="75"/>
  <c r="C66" i="10"/>
  <c r="C66" i="8"/>
  <c r="G27" i="174"/>
  <c r="O27" i="174"/>
  <c r="W27" i="174"/>
  <c r="J27" i="174"/>
  <c r="R27" i="174"/>
  <c r="M27" i="174"/>
  <c r="U27" i="174"/>
  <c r="H27" i="174"/>
  <c r="P27" i="174"/>
  <c r="X27" i="174"/>
  <c r="E4" i="173"/>
  <c r="M4" i="173"/>
  <c r="U4" i="173"/>
  <c r="P4" i="173"/>
  <c r="X4" i="173"/>
  <c r="M27" i="172"/>
  <c r="U27" i="172"/>
  <c r="H27" i="172"/>
  <c r="P27" i="172"/>
  <c r="X27" i="172"/>
  <c r="K27" i="172"/>
  <c r="S27" i="172"/>
  <c r="F27" i="172"/>
  <c r="N27" i="172"/>
  <c r="V27" i="172"/>
  <c r="E5" i="125"/>
  <c r="M5" i="125"/>
  <c r="U5" i="125"/>
  <c r="H6" i="125"/>
  <c r="P6" i="125"/>
  <c r="X6" i="125"/>
  <c r="K7" i="125"/>
  <c r="S7" i="125"/>
  <c r="I9" i="125"/>
  <c r="Q9" i="125"/>
  <c r="D10" i="125"/>
  <c r="L10" i="125"/>
  <c r="T10" i="125"/>
  <c r="H12" i="125"/>
  <c r="P12" i="125"/>
  <c r="X12" i="125"/>
  <c r="K13" i="125"/>
  <c r="S13" i="125"/>
  <c r="F14" i="125"/>
  <c r="N14" i="125"/>
  <c r="V14" i="125"/>
  <c r="I15" i="125"/>
  <c r="Q15" i="125"/>
  <c r="D16" i="125"/>
  <c r="L16" i="125"/>
  <c r="T16" i="125"/>
  <c r="E20" i="125"/>
  <c r="G23" i="125"/>
  <c r="O23" i="125"/>
  <c r="W23" i="125"/>
  <c r="J24" i="125"/>
  <c r="R24" i="125"/>
  <c r="E25" i="125"/>
  <c r="M25" i="125"/>
  <c r="U25" i="125"/>
  <c r="I28" i="125"/>
  <c r="Q28" i="125"/>
  <c r="D29" i="125"/>
  <c r="L29" i="125"/>
  <c r="T29" i="125"/>
  <c r="G30" i="125"/>
  <c r="O30" i="125"/>
  <c r="O30" i="123" s="1"/>
  <c r="W30" i="125"/>
  <c r="J31" i="125"/>
  <c r="R31" i="125"/>
  <c r="E32" i="125"/>
  <c r="M32" i="125"/>
  <c r="U32" i="125"/>
  <c r="C10" i="118"/>
  <c r="C16" i="75"/>
  <c r="C19" i="124"/>
  <c r="C19" i="118"/>
  <c r="C19" i="106"/>
  <c r="C19" i="105"/>
  <c r="C19" i="75"/>
  <c r="C19" i="8"/>
  <c r="C25" i="124"/>
  <c r="C24" i="120"/>
  <c r="C25" i="104"/>
  <c r="C23" i="103"/>
  <c r="C24" i="10"/>
  <c r="C25" i="8"/>
  <c r="C29" i="124"/>
  <c r="C29" i="120"/>
  <c r="C32" i="118"/>
  <c r="C30" i="117"/>
  <c r="C31" i="111"/>
  <c r="C32" i="106"/>
  <c r="C32" i="104"/>
  <c r="C28" i="105"/>
  <c r="C30" i="75"/>
  <c r="C31" i="10"/>
  <c r="C29" i="8"/>
  <c r="C41" i="125"/>
  <c r="C49" i="125"/>
  <c r="C35" i="124"/>
  <c r="C43" i="124"/>
  <c r="C38" i="120"/>
  <c r="C46" i="120"/>
  <c r="C34" i="119"/>
  <c r="C42" i="119"/>
  <c r="C50" i="119"/>
  <c r="C39" i="117"/>
  <c r="C47" i="117"/>
  <c r="C34" i="111"/>
  <c r="C42" i="111"/>
  <c r="C50" i="111"/>
  <c r="C37" i="106"/>
  <c r="C45" i="106"/>
  <c r="C40" i="104"/>
  <c r="C48" i="104"/>
  <c r="C34" i="105"/>
  <c r="C42" i="105"/>
  <c r="C50" i="105"/>
  <c r="C38" i="103"/>
  <c r="C46" i="103"/>
  <c r="C37" i="10"/>
  <c r="C45" i="10"/>
  <c r="C41" i="8"/>
  <c r="C49" i="8"/>
  <c r="C51" i="118"/>
  <c r="C54" i="118"/>
  <c r="C54" i="75"/>
  <c r="C68" i="125"/>
  <c r="C63" i="124"/>
  <c r="C71" i="124"/>
  <c r="C69" i="120"/>
  <c r="C62" i="119"/>
  <c r="C70" i="119"/>
  <c r="C62" i="118"/>
  <c r="C70" i="118"/>
  <c r="C63" i="117"/>
  <c r="C71" i="117"/>
  <c r="C68" i="111"/>
  <c r="C66" i="106"/>
  <c r="C64" i="104"/>
  <c r="C72" i="104"/>
  <c r="C67" i="105"/>
  <c r="C68" i="103"/>
  <c r="C67" i="75"/>
  <c r="C62" i="75"/>
  <c r="C70" i="75"/>
  <c r="C67" i="10"/>
  <c r="C67" i="8"/>
  <c r="F33" i="183"/>
  <c r="F26" i="183" s="1"/>
  <c r="N33" i="183"/>
  <c r="V33" i="183"/>
  <c r="V26" i="183" s="1"/>
  <c r="I33" i="183"/>
  <c r="Q33" i="183"/>
  <c r="Q26" i="183" s="1"/>
  <c r="L33" i="183"/>
  <c r="T33" i="183"/>
  <c r="G33" i="183"/>
  <c r="O33" i="183"/>
  <c r="W33" i="183"/>
  <c r="J33" i="183"/>
  <c r="R33" i="183"/>
  <c r="E33" i="183"/>
  <c r="M33" i="183"/>
  <c r="U33" i="183"/>
  <c r="P33" i="183"/>
  <c r="P26" i="183" s="1"/>
  <c r="K61" i="174"/>
  <c r="S61" i="174"/>
  <c r="N61" i="174"/>
  <c r="V61" i="174"/>
  <c r="I61" i="174"/>
  <c r="Q61" i="174"/>
  <c r="D61" i="174"/>
  <c r="L61" i="174"/>
  <c r="T61" i="174"/>
  <c r="O61" i="174"/>
  <c r="W61" i="174"/>
  <c r="J61" i="174"/>
  <c r="R61" i="174"/>
  <c r="M61" i="174"/>
  <c r="U61" i="174"/>
  <c r="J11" i="173"/>
  <c r="R11" i="173"/>
  <c r="M11" i="173"/>
  <c r="U11" i="173"/>
  <c r="P11" i="173"/>
  <c r="X11" i="173"/>
  <c r="K11" i="173"/>
  <c r="S11" i="173"/>
  <c r="S3" i="173" s="1"/>
  <c r="F5" i="125"/>
  <c r="N5" i="125"/>
  <c r="V5" i="125"/>
  <c r="I6" i="125"/>
  <c r="Q6" i="125"/>
  <c r="D7" i="125"/>
  <c r="L7" i="125"/>
  <c r="T7" i="125"/>
  <c r="J9" i="125"/>
  <c r="R9" i="125"/>
  <c r="E10" i="125"/>
  <c r="M10" i="125"/>
  <c r="U10" i="125"/>
  <c r="R3" i="171"/>
  <c r="I12" i="125"/>
  <c r="Q12" i="125"/>
  <c r="D13" i="125"/>
  <c r="L13" i="125"/>
  <c r="T13" i="125"/>
  <c r="G14" i="125"/>
  <c r="O14" i="125"/>
  <c r="W14" i="125"/>
  <c r="J15" i="125"/>
  <c r="R15" i="125"/>
  <c r="E16" i="125"/>
  <c r="M16" i="125"/>
  <c r="U16" i="125"/>
  <c r="H18" i="125"/>
  <c r="P18" i="125"/>
  <c r="X18" i="125"/>
  <c r="K19" i="125"/>
  <c r="S19" i="125"/>
  <c r="F20" i="125"/>
  <c r="N20" i="125"/>
  <c r="V20" i="125"/>
  <c r="I21" i="125"/>
  <c r="Q21" i="125"/>
  <c r="P23" i="125"/>
  <c r="X23" i="125"/>
  <c r="K24" i="125"/>
  <c r="S24" i="125"/>
  <c r="F25" i="125"/>
  <c r="N25" i="125"/>
  <c r="V25" i="125"/>
  <c r="H34" i="125"/>
  <c r="P34" i="125"/>
  <c r="X34" i="125"/>
  <c r="K35" i="125"/>
  <c r="C5" i="8"/>
  <c r="C9" i="120"/>
  <c r="C9" i="111"/>
  <c r="C9" i="75"/>
  <c r="C14" i="125"/>
  <c r="C13" i="124"/>
  <c r="C14" i="120"/>
  <c r="C12" i="119"/>
  <c r="C14" i="106"/>
  <c r="C14" i="104"/>
  <c r="C16" i="105"/>
  <c r="C14" i="103"/>
  <c r="C15" i="8"/>
  <c r="C20" i="125"/>
  <c r="C20" i="124"/>
  <c r="C20" i="120"/>
  <c r="C20" i="118"/>
  <c r="C20" i="106"/>
  <c r="C20" i="105"/>
  <c r="C20" i="75"/>
  <c r="C20" i="10"/>
  <c r="C20" i="8"/>
  <c r="C25" i="120"/>
  <c r="C24" i="103"/>
  <c r="C30" i="124"/>
  <c r="C31" i="117"/>
  <c r="C32" i="111"/>
  <c r="C29" i="105"/>
  <c r="C30" i="8"/>
  <c r="C34" i="125"/>
  <c r="C34" i="123" s="1"/>
  <c r="C42" i="125"/>
  <c r="C50" i="125"/>
  <c r="C36" i="124"/>
  <c r="C44" i="124"/>
  <c r="C39" i="120"/>
  <c r="C47" i="120"/>
  <c r="C35" i="119"/>
  <c r="C43" i="119"/>
  <c r="C36" i="118"/>
  <c r="C44" i="118"/>
  <c r="C38" i="106"/>
  <c r="C46" i="106"/>
  <c r="C41" i="104"/>
  <c r="C49" i="104"/>
  <c r="C35" i="105"/>
  <c r="C43" i="105"/>
  <c r="C39" i="103"/>
  <c r="C47" i="103"/>
  <c r="C38" i="75"/>
  <c r="C46" i="75"/>
  <c r="C38" i="10"/>
  <c r="C46" i="10"/>
  <c r="C34" i="8"/>
  <c r="C42" i="8"/>
  <c r="C50" i="8"/>
  <c r="C51" i="103"/>
  <c r="C51" i="75"/>
  <c r="C53" i="120"/>
  <c r="C53" i="111"/>
  <c r="C53" i="103"/>
  <c r="C69" i="125"/>
  <c r="C64" i="124"/>
  <c r="C72" i="124"/>
  <c r="C62" i="120"/>
  <c r="C70" i="120"/>
  <c r="C63" i="119"/>
  <c r="C71" i="119"/>
  <c r="C63" i="118"/>
  <c r="C71" i="118"/>
  <c r="C69" i="111"/>
  <c r="C67" i="106"/>
  <c r="C68" i="105"/>
  <c r="C69" i="103"/>
  <c r="C63" i="75"/>
  <c r="C71" i="75"/>
  <c r="C68" i="10"/>
  <c r="C68" i="8"/>
  <c r="G4" i="183"/>
  <c r="O4" i="183"/>
  <c r="W4" i="183"/>
  <c r="J4" i="183"/>
  <c r="R4" i="183"/>
  <c r="G52" i="183"/>
  <c r="O52" i="183"/>
  <c r="W52" i="183"/>
  <c r="H4" i="172"/>
  <c r="P4" i="172"/>
  <c r="X4" i="172"/>
  <c r="K4" i="172"/>
  <c r="S4" i="172"/>
  <c r="L8" i="172"/>
  <c r="T8" i="172"/>
  <c r="G17" i="172"/>
  <c r="O17" i="172"/>
  <c r="W17" i="172"/>
  <c r="J17" i="172"/>
  <c r="R17" i="172"/>
  <c r="M17" i="172"/>
  <c r="U17" i="172"/>
  <c r="I23" i="125"/>
  <c r="Q23" i="125"/>
  <c r="D24" i="125"/>
  <c r="L24" i="125"/>
  <c r="T24" i="125"/>
  <c r="G25" i="125"/>
  <c r="O25" i="125"/>
  <c r="W25" i="125"/>
  <c r="K28" i="125"/>
  <c r="S28" i="125"/>
  <c r="F29" i="125"/>
  <c r="N29" i="125"/>
  <c r="V29" i="125"/>
  <c r="I30" i="125"/>
  <c r="Q30" i="125"/>
  <c r="D31" i="125"/>
  <c r="L31" i="125"/>
  <c r="T31" i="125"/>
  <c r="G32" i="125"/>
  <c r="O32" i="125"/>
  <c r="W32" i="125"/>
  <c r="D62" i="125"/>
  <c r="L62" i="125"/>
  <c r="T62" i="125"/>
  <c r="G63" i="125"/>
  <c r="O63" i="125"/>
  <c r="W63" i="125"/>
  <c r="J64" i="125"/>
  <c r="R64" i="125"/>
  <c r="E65" i="125"/>
  <c r="M65" i="125"/>
  <c r="U65" i="125"/>
  <c r="H66" i="125"/>
  <c r="P66" i="125"/>
  <c r="X66" i="125"/>
  <c r="K67" i="125"/>
  <c r="S67" i="125"/>
  <c r="F68" i="125"/>
  <c r="N68" i="125"/>
  <c r="V68" i="125"/>
  <c r="I69" i="125"/>
  <c r="Q69" i="125"/>
  <c r="D70" i="125"/>
  <c r="L70" i="125"/>
  <c r="T70" i="125"/>
  <c r="G71" i="125"/>
  <c r="O71" i="125"/>
  <c r="W71" i="125"/>
  <c r="J72" i="125"/>
  <c r="R72" i="125"/>
  <c r="C10" i="120"/>
  <c r="C10" i="111"/>
  <c r="C10" i="75"/>
  <c r="C14" i="124"/>
  <c r="C12" i="120"/>
  <c r="C15" i="120"/>
  <c r="C16" i="111"/>
  <c r="C15" i="106"/>
  <c r="C15" i="104"/>
  <c r="C16" i="16"/>
  <c r="C16" i="8"/>
  <c r="C21" i="125"/>
  <c r="C21" i="124"/>
  <c r="C21" i="120"/>
  <c r="C21" i="118"/>
  <c r="C21" i="106"/>
  <c r="C21" i="105"/>
  <c r="C21" i="75"/>
  <c r="C21" i="10"/>
  <c r="C21" i="8"/>
  <c r="C23" i="125"/>
  <c r="C23" i="117"/>
  <c r="C23" i="105"/>
  <c r="C25" i="103"/>
  <c r="C28" i="125"/>
  <c r="C31" i="120"/>
  <c r="C28" i="119"/>
  <c r="C32" i="117"/>
  <c r="C30" i="105"/>
  <c r="C32" i="75"/>
  <c r="C31" i="8"/>
  <c r="C35" i="125"/>
  <c r="C43" i="125"/>
  <c r="C37" i="124"/>
  <c r="C45" i="124"/>
  <c r="C40" i="120"/>
  <c r="C48" i="120"/>
  <c r="C36" i="119"/>
  <c r="C44" i="119"/>
  <c r="C37" i="118"/>
  <c r="C45" i="118"/>
  <c r="C41" i="117"/>
  <c r="C49" i="117"/>
  <c r="C36" i="111"/>
  <c r="C44" i="111"/>
  <c r="C34" i="104"/>
  <c r="C42" i="104"/>
  <c r="C42" i="102" s="1"/>
  <c r="C50" i="104"/>
  <c r="C36" i="105"/>
  <c r="C44" i="105"/>
  <c r="C40" i="103"/>
  <c r="C48" i="103"/>
  <c r="C39" i="75"/>
  <c r="C47" i="75"/>
  <c r="C39" i="10"/>
  <c r="C47" i="10"/>
  <c r="C35" i="8"/>
  <c r="C43" i="8"/>
  <c r="C54" i="120"/>
  <c r="C54" i="111"/>
  <c r="C54" i="103"/>
  <c r="C62" i="125"/>
  <c r="C70" i="125"/>
  <c r="C65" i="124"/>
  <c r="C63" i="120"/>
  <c r="C71" i="120"/>
  <c r="C64" i="119"/>
  <c r="C72" i="119"/>
  <c r="C64" i="118"/>
  <c r="C72" i="118"/>
  <c r="C65" i="117"/>
  <c r="C62" i="111"/>
  <c r="C70" i="111"/>
  <c r="C68" i="106"/>
  <c r="C66" i="104"/>
  <c r="C69" i="105"/>
  <c r="C62" i="103"/>
  <c r="C70" i="103"/>
  <c r="C64" i="75"/>
  <c r="C72" i="75"/>
  <c r="C69" i="10"/>
  <c r="C69" i="8"/>
  <c r="I17" i="174"/>
  <c r="Q17" i="174"/>
  <c r="L17" i="174"/>
  <c r="T17" i="174"/>
  <c r="G17" i="174"/>
  <c r="O17" i="174"/>
  <c r="W17" i="174"/>
  <c r="P22" i="174"/>
  <c r="X22" i="174"/>
  <c r="I33" i="174"/>
  <c r="Q33" i="174"/>
  <c r="L33" i="174"/>
  <c r="T33" i="174"/>
  <c r="T26" i="174" s="1"/>
  <c r="G33" i="174"/>
  <c r="G26" i="174" s="1"/>
  <c r="O33" i="174"/>
  <c r="W33" i="174"/>
  <c r="J33" i="174"/>
  <c r="R33" i="174"/>
  <c r="M33" i="174"/>
  <c r="M26" i="174" s="1"/>
  <c r="U33" i="174"/>
  <c r="U26" i="174" s="1"/>
  <c r="H33" i="174"/>
  <c r="P33" i="174"/>
  <c r="X33" i="174"/>
  <c r="K33" i="174"/>
  <c r="S33" i="174"/>
  <c r="L33" i="173"/>
  <c r="T33" i="173"/>
  <c r="G33" i="173"/>
  <c r="O33" i="173"/>
  <c r="W33" i="173"/>
  <c r="J33" i="173"/>
  <c r="R33" i="173"/>
  <c r="M33" i="173"/>
  <c r="U33" i="173"/>
  <c r="H33" i="173"/>
  <c r="P33" i="173"/>
  <c r="X33" i="173"/>
  <c r="K33" i="173"/>
  <c r="S33" i="173"/>
  <c r="F61" i="173"/>
  <c r="N61" i="173"/>
  <c r="V61" i="173"/>
  <c r="I61" i="173"/>
  <c r="Q61" i="173"/>
  <c r="L61" i="173"/>
  <c r="T61" i="173"/>
  <c r="G61" i="173"/>
  <c r="O61" i="173"/>
  <c r="W61" i="173"/>
  <c r="J61" i="173"/>
  <c r="R61" i="173"/>
  <c r="E61" i="173"/>
  <c r="M61" i="173"/>
  <c r="U61" i="173"/>
  <c r="N22" i="172"/>
  <c r="V22" i="172"/>
  <c r="T26" i="172"/>
  <c r="O33" i="172"/>
  <c r="W33" i="172"/>
  <c r="J33" i="172"/>
  <c r="R33" i="172"/>
  <c r="M33" i="172"/>
  <c r="U33" i="172"/>
  <c r="H33" i="172"/>
  <c r="P33" i="172"/>
  <c r="X33" i="172"/>
  <c r="K33" i="172"/>
  <c r="S33" i="172"/>
  <c r="N33" i="172"/>
  <c r="V33" i="172"/>
  <c r="I33" i="172"/>
  <c r="Q33" i="172"/>
  <c r="P52" i="172"/>
  <c r="X52" i="172"/>
  <c r="K12" i="125"/>
  <c r="S12" i="125"/>
  <c r="F13" i="125"/>
  <c r="N13" i="125"/>
  <c r="V13" i="125"/>
  <c r="I14" i="125"/>
  <c r="Q14" i="125"/>
  <c r="D15" i="125"/>
  <c r="L15" i="125"/>
  <c r="T15" i="125"/>
  <c r="G16" i="125"/>
  <c r="O16" i="125"/>
  <c r="W16" i="125"/>
  <c r="J18" i="125"/>
  <c r="R18" i="125"/>
  <c r="E19" i="125"/>
  <c r="M19" i="125"/>
  <c r="U19" i="125"/>
  <c r="H20" i="125"/>
  <c r="P20" i="125"/>
  <c r="X20" i="125"/>
  <c r="K21" i="125"/>
  <c r="S21" i="125"/>
  <c r="J23" i="125"/>
  <c r="J22" i="125" s="1"/>
  <c r="R23" i="125"/>
  <c r="E24" i="125"/>
  <c r="M24" i="125"/>
  <c r="U24" i="125"/>
  <c r="H25" i="125"/>
  <c r="P25" i="125"/>
  <c r="X25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X32" i="125"/>
  <c r="J34" i="125"/>
  <c r="R34" i="125"/>
  <c r="E35" i="125"/>
  <c r="M35" i="125"/>
  <c r="U35" i="125"/>
  <c r="H36" i="125"/>
  <c r="P36" i="125"/>
  <c r="X36" i="125"/>
  <c r="K37" i="125"/>
  <c r="S37" i="125"/>
  <c r="F38" i="125"/>
  <c r="N38" i="125"/>
  <c r="N38" i="123" s="1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X44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1" i="125"/>
  <c r="M51" i="125"/>
  <c r="U51" i="125"/>
  <c r="C6" i="125"/>
  <c r="C6" i="124"/>
  <c r="C6" i="118"/>
  <c r="C6" i="104"/>
  <c r="C6" i="105"/>
  <c r="C6" i="75"/>
  <c r="C6" i="10"/>
  <c r="C9" i="124"/>
  <c r="C15" i="124"/>
  <c r="C12" i="10"/>
  <c r="C18" i="125"/>
  <c r="C18" i="119"/>
  <c r="C18" i="111"/>
  <c r="C18" i="104"/>
  <c r="C18" i="103"/>
  <c r="C18" i="10"/>
  <c r="C24" i="125"/>
  <c r="C24" i="117"/>
  <c r="C24" i="105"/>
  <c r="C29" i="125"/>
  <c r="C32" i="124"/>
  <c r="C32" i="123" s="1"/>
  <c r="C32" i="120"/>
  <c r="C29" i="119"/>
  <c r="C31" i="105"/>
  <c r="C28" i="103"/>
  <c r="C32" i="8"/>
  <c r="C36" i="125"/>
  <c r="C44" i="125"/>
  <c r="C38" i="124"/>
  <c r="C46" i="124"/>
  <c r="C41" i="120"/>
  <c r="C49" i="120"/>
  <c r="C37" i="119"/>
  <c r="C45" i="119"/>
  <c r="C38" i="118"/>
  <c r="C46" i="118"/>
  <c r="C34" i="117"/>
  <c r="C42" i="117"/>
  <c r="C50" i="117"/>
  <c r="C37" i="111"/>
  <c r="C45" i="111"/>
  <c r="C40" i="106"/>
  <c r="C48" i="106"/>
  <c r="C37" i="105"/>
  <c r="C45" i="105"/>
  <c r="C41" i="103"/>
  <c r="C49" i="103"/>
  <c r="C40" i="75"/>
  <c r="C48" i="75"/>
  <c r="C36" i="8"/>
  <c r="C44" i="8"/>
  <c r="C51" i="104"/>
  <c r="C53" i="124"/>
  <c r="C53" i="117"/>
  <c r="C53" i="10"/>
  <c r="C63" i="125"/>
  <c r="C63" i="123" s="1"/>
  <c r="C71" i="125"/>
  <c r="C66" i="124"/>
  <c r="C64" i="120"/>
  <c r="C72" i="120"/>
  <c r="C65" i="119"/>
  <c r="C66" i="117"/>
  <c r="C63" i="111"/>
  <c r="C71" i="111"/>
  <c r="C67" i="104"/>
  <c r="C62" i="105"/>
  <c r="C70" i="105"/>
  <c r="C63" i="103"/>
  <c r="C71" i="103"/>
  <c r="C65" i="75"/>
  <c r="C62" i="10"/>
  <c r="C70" i="10"/>
  <c r="C62" i="8"/>
  <c r="C70" i="8"/>
  <c r="H3" i="183"/>
  <c r="K8" i="183"/>
  <c r="K3" i="183" s="1"/>
  <c r="S8" i="183"/>
  <c r="F17" i="183"/>
  <c r="N17" i="183"/>
  <c r="V17" i="183"/>
  <c r="I17" i="183"/>
  <c r="Q17" i="183"/>
  <c r="D17" i="183"/>
  <c r="L17" i="183"/>
  <c r="T17" i="183"/>
  <c r="D27" i="183"/>
  <c r="L27" i="183"/>
  <c r="T27" i="183"/>
  <c r="O27" i="183"/>
  <c r="W27" i="183"/>
  <c r="J27" i="183"/>
  <c r="R27" i="183"/>
  <c r="E27" i="183"/>
  <c r="M27" i="183"/>
  <c r="U27" i="183"/>
  <c r="J4" i="174"/>
  <c r="R4" i="174"/>
  <c r="E4" i="174"/>
  <c r="M4" i="174"/>
  <c r="U4" i="174"/>
  <c r="D4" i="171"/>
  <c r="I5" i="125"/>
  <c r="Q5" i="125"/>
  <c r="D6" i="125"/>
  <c r="L6" i="125"/>
  <c r="T6" i="125"/>
  <c r="G7" i="125"/>
  <c r="O7" i="125"/>
  <c r="W7" i="125"/>
  <c r="E9" i="125"/>
  <c r="M9" i="125"/>
  <c r="U9" i="125"/>
  <c r="H10" i="125"/>
  <c r="P10" i="125"/>
  <c r="X10" i="125"/>
  <c r="K18" i="125"/>
  <c r="S18" i="125"/>
  <c r="F19" i="125"/>
  <c r="N19" i="125"/>
  <c r="V19" i="125"/>
  <c r="I20" i="125"/>
  <c r="Q20" i="125"/>
  <c r="D21" i="125"/>
  <c r="L21" i="125"/>
  <c r="T21" i="125"/>
  <c r="K34" i="125"/>
  <c r="S34" i="125"/>
  <c r="F35" i="125"/>
  <c r="N35" i="125"/>
  <c r="C7" i="125"/>
  <c r="C7" i="124"/>
  <c r="C7" i="118"/>
  <c r="C7" i="104"/>
  <c r="C7" i="105"/>
  <c r="C7" i="75"/>
  <c r="C7" i="10"/>
  <c r="C10" i="124"/>
  <c r="C16" i="124"/>
  <c r="C15" i="119"/>
  <c r="C13" i="118"/>
  <c r="C14" i="118"/>
  <c r="C15" i="111"/>
  <c r="C12" i="75"/>
  <c r="C19" i="125"/>
  <c r="C19" i="119"/>
  <c r="C19" i="111"/>
  <c r="C19" i="104"/>
  <c r="C19" i="103"/>
  <c r="C19" i="10"/>
  <c r="C25" i="125"/>
  <c r="C23" i="118"/>
  <c r="C23" i="111"/>
  <c r="C25" i="105"/>
  <c r="C30" i="125"/>
  <c r="C28" i="118"/>
  <c r="C28" i="106"/>
  <c r="C28" i="104"/>
  <c r="C29" i="103"/>
  <c r="C32" i="10"/>
  <c r="C37" i="125"/>
  <c r="C45" i="125"/>
  <c r="C39" i="124"/>
  <c r="C47" i="124"/>
  <c r="C34" i="120"/>
  <c r="C42" i="120"/>
  <c r="C50" i="120"/>
  <c r="C38" i="119"/>
  <c r="C46" i="119"/>
  <c r="C39" i="118"/>
  <c r="C47" i="118"/>
  <c r="C35" i="117"/>
  <c r="C43" i="117"/>
  <c r="C38" i="111"/>
  <c r="C46" i="111"/>
  <c r="C41" i="106"/>
  <c r="C49" i="106"/>
  <c r="C36" i="104"/>
  <c r="C44" i="104"/>
  <c r="C34" i="103"/>
  <c r="C42" i="103"/>
  <c r="C50" i="103"/>
  <c r="C39" i="16"/>
  <c r="C47" i="16"/>
  <c r="C41" i="10"/>
  <c r="C49" i="10"/>
  <c r="C37" i="8"/>
  <c r="C45" i="8"/>
  <c r="C54" i="124"/>
  <c r="C54" i="117"/>
  <c r="C64" i="125"/>
  <c r="C72" i="125"/>
  <c r="C65" i="120"/>
  <c r="C66" i="119"/>
  <c r="C66" i="118"/>
  <c r="C67" i="117"/>
  <c r="C64" i="111"/>
  <c r="C72" i="111"/>
  <c r="C62" i="106"/>
  <c r="C70" i="106"/>
  <c r="C68" i="104"/>
  <c r="C63" i="105"/>
  <c r="C71" i="105"/>
  <c r="C64" i="103"/>
  <c r="C72" i="103"/>
  <c r="C66" i="75"/>
  <c r="C63" i="10"/>
  <c r="C71" i="10"/>
  <c r="C63" i="8"/>
  <c r="C71" i="8"/>
  <c r="F8" i="174"/>
  <c r="N8" i="174"/>
  <c r="N3" i="174" s="1"/>
  <c r="V8" i="174"/>
  <c r="V3" i="174" s="1"/>
  <c r="J52" i="174"/>
  <c r="R52" i="174"/>
  <c r="J27" i="173"/>
  <c r="R27" i="173"/>
  <c r="R26" i="173" s="1"/>
  <c r="M27" i="173"/>
  <c r="U27" i="173"/>
  <c r="H27" i="173"/>
  <c r="P27" i="173"/>
  <c r="X27" i="173"/>
  <c r="K27" i="173"/>
  <c r="S27" i="173"/>
  <c r="M52" i="173"/>
  <c r="U52" i="173"/>
  <c r="E11" i="172"/>
  <c r="M11" i="172"/>
  <c r="U11" i="172"/>
  <c r="P11" i="172"/>
  <c r="X11" i="172"/>
  <c r="K11" i="172"/>
  <c r="S11" i="172"/>
  <c r="F11" i="172"/>
  <c r="N11" i="172"/>
  <c r="V11" i="172"/>
  <c r="E4" i="171"/>
  <c r="F9" i="125"/>
  <c r="N9" i="125"/>
  <c r="V9" i="125"/>
  <c r="I10" i="125"/>
  <c r="Q10" i="125"/>
  <c r="K14" i="125"/>
  <c r="D18" i="125"/>
  <c r="D18" i="123" s="1"/>
  <c r="L18" i="125"/>
  <c r="L18" i="123" s="1"/>
  <c r="T18" i="125"/>
  <c r="G19" i="125"/>
  <c r="O19" i="125"/>
  <c r="W19" i="125"/>
  <c r="J20" i="125"/>
  <c r="R20" i="125"/>
  <c r="E21" i="125"/>
  <c r="M21" i="125"/>
  <c r="U21" i="125"/>
  <c r="D23" i="125"/>
  <c r="L23" i="125"/>
  <c r="T23" i="125"/>
  <c r="G24" i="125"/>
  <c r="O24" i="125"/>
  <c r="W24" i="125"/>
  <c r="J25" i="125"/>
  <c r="R25" i="125"/>
  <c r="F28" i="125"/>
  <c r="N28" i="125"/>
  <c r="V28" i="125"/>
  <c r="I29" i="125"/>
  <c r="Q29" i="125"/>
  <c r="D30" i="125"/>
  <c r="L30" i="125"/>
  <c r="T30" i="125"/>
  <c r="G31" i="125"/>
  <c r="O31" i="125"/>
  <c r="W31" i="125"/>
  <c r="J32" i="125"/>
  <c r="R32" i="125"/>
  <c r="K53" i="125"/>
  <c r="S53" i="125"/>
  <c r="F54" i="125"/>
  <c r="N54" i="125"/>
  <c r="V54" i="125"/>
  <c r="C6" i="106"/>
  <c r="C9" i="125"/>
  <c r="C9" i="119"/>
  <c r="C9" i="104"/>
  <c r="C12" i="125"/>
  <c r="C13" i="125"/>
  <c r="C16" i="119"/>
  <c r="C12" i="117"/>
  <c r="C13" i="75"/>
  <c r="C20" i="111"/>
  <c r="C20" i="104"/>
  <c r="C24" i="118"/>
  <c r="C23" i="75"/>
  <c r="C31" i="125"/>
  <c r="C29" i="118"/>
  <c r="C28" i="111"/>
  <c r="C29" i="104"/>
  <c r="C30" i="103"/>
  <c r="C28" i="10"/>
  <c r="C40" i="124"/>
  <c r="C40" i="123" s="1"/>
  <c r="C48" i="124"/>
  <c r="C48" i="123" s="1"/>
  <c r="C35" i="120"/>
  <c r="C43" i="120"/>
  <c r="C39" i="119"/>
  <c r="C47" i="119"/>
  <c r="C40" i="118"/>
  <c r="C48" i="118"/>
  <c r="C36" i="117"/>
  <c r="C44" i="117"/>
  <c r="C39" i="111"/>
  <c r="C47" i="111"/>
  <c r="C34" i="106"/>
  <c r="C42" i="106"/>
  <c r="C50" i="106"/>
  <c r="C37" i="104"/>
  <c r="C45" i="104"/>
  <c r="C39" i="105"/>
  <c r="C47" i="105"/>
  <c r="C41" i="75"/>
  <c r="C49" i="75"/>
  <c r="C34" i="75"/>
  <c r="C42" i="75"/>
  <c r="C50" i="75"/>
  <c r="C36" i="10"/>
  <c r="C44" i="10"/>
  <c r="C34" i="10"/>
  <c r="C42" i="10"/>
  <c r="C50" i="10"/>
  <c r="C38" i="8"/>
  <c r="C46" i="8"/>
  <c r="C51" i="111"/>
  <c r="C53" i="125"/>
  <c r="C53" i="119"/>
  <c r="C53" i="104"/>
  <c r="C65" i="125"/>
  <c r="C68" i="124"/>
  <c r="C66" i="120"/>
  <c r="C67" i="118"/>
  <c r="C68" i="117"/>
  <c r="C63" i="106"/>
  <c r="C71" i="106"/>
  <c r="C69" i="104"/>
  <c r="C64" i="105"/>
  <c r="C72" i="105"/>
  <c r="C64" i="8"/>
  <c r="C72" i="8"/>
  <c r="D11" i="183"/>
  <c r="L11" i="183"/>
  <c r="T11" i="183"/>
  <c r="G11" i="183"/>
  <c r="O11" i="183"/>
  <c r="W11" i="183"/>
  <c r="J11" i="183"/>
  <c r="R11" i="183"/>
  <c r="R3" i="183" s="1"/>
  <c r="E11" i="183"/>
  <c r="M11" i="183"/>
  <c r="U11" i="183"/>
  <c r="E22" i="183"/>
  <c r="M22" i="183"/>
  <c r="U22" i="183"/>
  <c r="L17" i="173"/>
  <c r="T17" i="173"/>
  <c r="O17" i="173"/>
  <c r="W17" i="173"/>
  <c r="J17" i="173"/>
  <c r="R17" i="173"/>
  <c r="K5" i="125"/>
  <c r="S5" i="125"/>
  <c r="F6" i="125"/>
  <c r="N6" i="125"/>
  <c r="V6" i="125"/>
  <c r="I7" i="125"/>
  <c r="Q7" i="125"/>
  <c r="G9" i="125"/>
  <c r="O9" i="125"/>
  <c r="W9" i="125"/>
  <c r="J10" i="125"/>
  <c r="R10" i="125"/>
  <c r="J3" i="171"/>
  <c r="F12" i="125"/>
  <c r="N12" i="125"/>
  <c r="V12" i="125"/>
  <c r="I13" i="125"/>
  <c r="Q13" i="125"/>
  <c r="D14" i="125"/>
  <c r="L14" i="125"/>
  <c r="T14" i="125"/>
  <c r="G15" i="125"/>
  <c r="O15" i="125"/>
  <c r="W15" i="125"/>
  <c r="J16" i="125"/>
  <c r="R16" i="125"/>
  <c r="E18" i="125"/>
  <c r="M18" i="125"/>
  <c r="U18" i="125"/>
  <c r="H19" i="125"/>
  <c r="P19" i="125"/>
  <c r="X19" i="125"/>
  <c r="K20" i="125"/>
  <c r="S20" i="125"/>
  <c r="F21" i="125"/>
  <c r="N21" i="125"/>
  <c r="V21" i="125"/>
  <c r="E23" i="125"/>
  <c r="M23" i="125"/>
  <c r="U23" i="125"/>
  <c r="H24" i="125"/>
  <c r="P24" i="125"/>
  <c r="X24" i="125"/>
  <c r="K25" i="125"/>
  <c r="S25" i="125"/>
  <c r="E34" i="125"/>
  <c r="M34" i="125"/>
  <c r="U34" i="125"/>
  <c r="H35" i="125"/>
  <c r="P35" i="125"/>
  <c r="X35" i="125"/>
  <c r="K36" i="125"/>
  <c r="S36" i="125"/>
  <c r="F37" i="125"/>
  <c r="N37" i="125"/>
  <c r="V37" i="125"/>
  <c r="I38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X43" i="125"/>
  <c r="K44" i="125"/>
  <c r="S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1" i="125"/>
  <c r="P51" i="125"/>
  <c r="X51" i="125"/>
  <c r="D53" i="125"/>
  <c r="L53" i="125"/>
  <c r="T53" i="125"/>
  <c r="G54" i="125"/>
  <c r="O54" i="125"/>
  <c r="W54" i="125"/>
  <c r="E11" i="203"/>
  <c r="M61" i="203"/>
  <c r="U61" i="203"/>
  <c r="H61" i="203"/>
  <c r="P61" i="203"/>
  <c r="X61" i="203"/>
  <c r="K61" i="203"/>
  <c r="S61" i="203"/>
  <c r="F61" i="203"/>
  <c r="N61" i="203"/>
  <c r="V61" i="203"/>
  <c r="I61" i="203"/>
  <c r="Q61" i="203"/>
  <c r="L61" i="203"/>
  <c r="T61" i="203"/>
  <c r="E22" i="202"/>
  <c r="M22" i="202"/>
  <c r="U22" i="202"/>
  <c r="I9" i="124"/>
  <c r="Q9" i="124"/>
  <c r="D10" i="124"/>
  <c r="L10" i="124"/>
  <c r="T10" i="124"/>
  <c r="E12" i="124"/>
  <c r="M12" i="124"/>
  <c r="U12" i="124"/>
  <c r="H13" i="124"/>
  <c r="P13" i="124"/>
  <c r="X13" i="124"/>
  <c r="K14" i="124"/>
  <c r="K14" i="123" s="1"/>
  <c r="S14" i="124"/>
  <c r="F15" i="124"/>
  <c r="N15" i="124"/>
  <c r="V15" i="124"/>
  <c r="I16" i="124"/>
  <c r="Q16" i="124"/>
  <c r="J18" i="124"/>
  <c r="R18" i="124"/>
  <c r="E19" i="124"/>
  <c r="M17" i="201"/>
  <c r="U17" i="201"/>
  <c r="H17" i="201"/>
  <c r="P17" i="201"/>
  <c r="X17" i="201"/>
  <c r="K21" i="124"/>
  <c r="S21" i="124"/>
  <c r="H24" i="124"/>
  <c r="K25" i="124"/>
  <c r="S25" i="124"/>
  <c r="H32" i="124"/>
  <c r="P32" i="124"/>
  <c r="X32" i="124"/>
  <c r="X32" i="123" s="1"/>
  <c r="J34" i="124"/>
  <c r="R34" i="124"/>
  <c r="R34" i="123" s="1"/>
  <c r="E35" i="124"/>
  <c r="M35" i="124"/>
  <c r="U33" i="201"/>
  <c r="H33" i="201"/>
  <c r="P33" i="201"/>
  <c r="X33" i="201"/>
  <c r="K37" i="124"/>
  <c r="S37" i="124"/>
  <c r="F38" i="124"/>
  <c r="N38" i="124"/>
  <c r="V38" i="124"/>
  <c r="I39" i="124"/>
  <c r="Q39" i="124"/>
  <c r="D40" i="124"/>
  <c r="L40" i="124"/>
  <c r="T40" i="124"/>
  <c r="G41" i="124"/>
  <c r="O41" i="124"/>
  <c r="W41" i="124"/>
  <c r="J42" i="124"/>
  <c r="R42" i="124"/>
  <c r="E43" i="124"/>
  <c r="E43" i="123" s="1"/>
  <c r="M43" i="124"/>
  <c r="U43" i="124"/>
  <c r="U43" i="123" s="1"/>
  <c r="H44" i="124"/>
  <c r="P44" i="124"/>
  <c r="X44" i="124"/>
  <c r="X44" i="123" s="1"/>
  <c r="K45" i="124"/>
  <c r="K45" i="123" s="1"/>
  <c r="S45" i="124"/>
  <c r="F46" i="124"/>
  <c r="N46" i="124"/>
  <c r="K8" i="121"/>
  <c r="S8" i="121"/>
  <c r="F8" i="121"/>
  <c r="F3" i="121" s="1"/>
  <c r="N8" i="121"/>
  <c r="V8" i="121"/>
  <c r="H22" i="121"/>
  <c r="P22" i="121"/>
  <c r="X22" i="121"/>
  <c r="E4" i="159"/>
  <c r="M4" i="159"/>
  <c r="U4" i="159"/>
  <c r="D33" i="159"/>
  <c r="D26" i="159" s="1"/>
  <c r="L33" i="159"/>
  <c r="T33" i="159"/>
  <c r="N33" i="159"/>
  <c r="V33" i="159"/>
  <c r="E52" i="159"/>
  <c r="M52" i="159"/>
  <c r="U52" i="159"/>
  <c r="K7" i="120"/>
  <c r="S7" i="120"/>
  <c r="D12" i="120"/>
  <c r="L12" i="120"/>
  <c r="T12" i="120"/>
  <c r="G13" i="120"/>
  <c r="O13" i="120"/>
  <c r="W13" i="120"/>
  <c r="J14" i="120"/>
  <c r="R14" i="120"/>
  <c r="E15" i="120"/>
  <c r="M15" i="120"/>
  <c r="X69" i="120"/>
  <c r="G64" i="125"/>
  <c r="H67" i="125"/>
  <c r="F69" i="125"/>
  <c r="N69" i="125"/>
  <c r="V69" i="125"/>
  <c r="I70" i="125"/>
  <c r="Q70" i="125"/>
  <c r="D71" i="125"/>
  <c r="L71" i="125"/>
  <c r="T71" i="125"/>
  <c r="G72" i="125"/>
  <c r="O72" i="125"/>
  <c r="W72" i="125"/>
  <c r="F27" i="204"/>
  <c r="N27" i="204"/>
  <c r="V27" i="204"/>
  <c r="I27" i="204"/>
  <c r="Q27" i="204"/>
  <c r="D27" i="204"/>
  <c r="L27" i="204"/>
  <c r="T27" i="204"/>
  <c r="G27" i="204"/>
  <c r="O27" i="204"/>
  <c r="W27" i="204"/>
  <c r="J61" i="204"/>
  <c r="R61" i="204"/>
  <c r="M61" i="204"/>
  <c r="U61" i="204"/>
  <c r="H61" i="204"/>
  <c r="P61" i="204"/>
  <c r="X61" i="204"/>
  <c r="K61" i="204"/>
  <c r="S61" i="204"/>
  <c r="N61" i="204"/>
  <c r="V61" i="204"/>
  <c r="I61" i="204"/>
  <c r="Q61" i="204"/>
  <c r="D61" i="204"/>
  <c r="L61" i="204"/>
  <c r="T61" i="204"/>
  <c r="I11" i="203"/>
  <c r="Q11" i="203"/>
  <c r="L11" i="203"/>
  <c r="T11" i="203"/>
  <c r="G11" i="203"/>
  <c r="O11" i="203"/>
  <c r="W11" i="203"/>
  <c r="J11" i="203"/>
  <c r="J3" i="203" s="1"/>
  <c r="R11" i="203"/>
  <c r="R3" i="203" s="1"/>
  <c r="K33" i="203"/>
  <c r="S33" i="203"/>
  <c r="N33" i="203"/>
  <c r="V33" i="203"/>
  <c r="I33" i="203"/>
  <c r="I26" i="203" s="1"/>
  <c r="Q33" i="203"/>
  <c r="D33" i="203"/>
  <c r="D26" i="203" s="1"/>
  <c r="L33" i="203"/>
  <c r="T33" i="203"/>
  <c r="O33" i="203"/>
  <c r="W33" i="203"/>
  <c r="J33" i="203"/>
  <c r="R33" i="203"/>
  <c r="E33" i="203"/>
  <c r="M33" i="203"/>
  <c r="M26" i="203" s="1"/>
  <c r="U33" i="203"/>
  <c r="U26" i="203" s="1"/>
  <c r="L11" i="202"/>
  <c r="T11" i="202"/>
  <c r="O11" i="202"/>
  <c r="W11" i="202"/>
  <c r="J11" i="202"/>
  <c r="R11" i="202"/>
  <c r="E11" i="202"/>
  <c r="E3" i="202" s="1"/>
  <c r="M11" i="202"/>
  <c r="U11" i="202"/>
  <c r="K5" i="124"/>
  <c r="S5" i="124"/>
  <c r="F6" i="124"/>
  <c r="N4" i="201"/>
  <c r="V4" i="201"/>
  <c r="I4" i="201"/>
  <c r="Q4" i="201"/>
  <c r="J9" i="124"/>
  <c r="R9" i="124"/>
  <c r="R9" i="123" s="1"/>
  <c r="E10" i="124"/>
  <c r="M10" i="124"/>
  <c r="U10" i="124"/>
  <c r="F12" i="124"/>
  <c r="N12" i="124"/>
  <c r="V12" i="124"/>
  <c r="I13" i="124"/>
  <c r="Q13" i="124"/>
  <c r="D14" i="124"/>
  <c r="L14" i="124"/>
  <c r="T14" i="124"/>
  <c r="G15" i="124"/>
  <c r="O15" i="124"/>
  <c r="W15" i="124"/>
  <c r="J16" i="124"/>
  <c r="R16" i="124"/>
  <c r="K18" i="124"/>
  <c r="S18" i="124"/>
  <c r="F19" i="124"/>
  <c r="N19" i="124"/>
  <c r="N19" i="123" s="1"/>
  <c r="V19" i="124"/>
  <c r="I20" i="124"/>
  <c r="Q20" i="124"/>
  <c r="D21" i="124"/>
  <c r="L21" i="124"/>
  <c r="T21" i="124"/>
  <c r="F23" i="124"/>
  <c r="N23" i="124"/>
  <c r="N22" i="124" s="1"/>
  <c r="V23" i="124"/>
  <c r="I24" i="124"/>
  <c r="Q24" i="124"/>
  <c r="D25" i="124"/>
  <c r="L25" i="124"/>
  <c r="T25" i="124"/>
  <c r="E28" i="124"/>
  <c r="M28" i="124"/>
  <c r="U28" i="124"/>
  <c r="H29" i="124"/>
  <c r="P29" i="124"/>
  <c r="X29" i="124"/>
  <c r="K30" i="124"/>
  <c r="S30" i="124"/>
  <c r="F31" i="124"/>
  <c r="N31" i="124"/>
  <c r="V31" i="124"/>
  <c r="I32" i="124"/>
  <c r="Q32" i="124"/>
  <c r="G27" i="121"/>
  <c r="G26" i="121" s="1"/>
  <c r="O27" i="121"/>
  <c r="W27" i="121"/>
  <c r="I61" i="121"/>
  <c r="Q61" i="121"/>
  <c r="I22" i="159"/>
  <c r="Q22" i="159"/>
  <c r="U61" i="159"/>
  <c r="F5" i="120"/>
  <c r="N5" i="120"/>
  <c r="V5" i="120"/>
  <c r="I6" i="120"/>
  <c r="E12" i="120"/>
  <c r="M12" i="120"/>
  <c r="U12" i="120"/>
  <c r="H13" i="120"/>
  <c r="P13" i="120"/>
  <c r="X13" i="120"/>
  <c r="K14" i="120"/>
  <c r="S14" i="120"/>
  <c r="F15" i="120"/>
  <c r="N15" i="120"/>
  <c r="V15" i="120"/>
  <c r="I16" i="120"/>
  <c r="Q16" i="120"/>
  <c r="E36" i="125"/>
  <c r="F39" i="125"/>
  <c r="D41" i="125"/>
  <c r="L41" i="125"/>
  <c r="T41" i="125"/>
  <c r="G42" i="125"/>
  <c r="O42" i="125"/>
  <c r="W42" i="125"/>
  <c r="J43" i="125"/>
  <c r="R43" i="125"/>
  <c r="E44" i="125"/>
  <c r="M44" i="125"/>
  <c r="U44" i="125"/>
  <c r="H45" i="125"/>
  <c r="P45" i="125"/>
  <c r="X45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J51" i="125"/>
  <c r="R51" i="125"/>
  <c r="F53" i="125"/>
  <c r="N53" i="125"/>
  <c r="V53" i="125"/>
  <c r="I54" i="125"/>
  <c r="Q54" i="125"/>
  <c r="J62" i="125"/>
  <c r="R62" i="125"/>
  <c r="E63" i="125"/>
  <c r="M63" i="125"/>
  <c r="U63" i="125"/>
  <c r="H64" i="125"/>
  <c r="P64" i="125"/>
  <c r="X64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J70" i="125"/>
  <c r="R70" i="125"/>
  <c r="E71" i="125"/>
  <c r="M71" i="125"/>
  <c r="U71" i="125"/>
  <c r="H72" i="125"/>
  <c r="P72" i="125"/>
  <c r="X72" i="125"/>
  <c r="L52" i="203"/>
  <c r="T52" i="203"/>
  <c r="X26" i="202"/>
  <c r="N33" i="202"/>
  <c r="N26" i="202" s="1"/>
  <c r="V33" i="202"/>
  <c r="V26" i="202" s="1"/>
  <c r="I33" i="202"/>
  <c r="Q33" i="202"/>
  <c r="L33" i="202"/>
  <c r="T33" i="202"/>
  <c r="O33" i="202"/>
  <c r="W33" i="202"/>
  <c r="J33" i="202"/>
  <c r="R33" i="202"/>
  <c r="M33" i="202"/>
  <c r="U33" i="202"/>
  <c r="P33" i="202"/>
  <c r="P26" i="202" s="1"/>
  <c r="D18" i="124"/>
  <c r="L18" i="124"/>
  <c r="T18" i="124"/>
  <c r="G19" i="124"/>
  <c r="O19" i="124"/>
  <c r="W19" i="124"/>
  <c r="J20" i="124"/>
  <c r="R20" i="124"/>
  <c r="R20" i="123" s="1"/>
  <c r="E21" i="124"/>
  <c r="M21" i="124"/>
  <c r="U21" i="124"/>
  <c r="U21" i="123" s="1"/>
  <c r="D34" i="124"/>
  <c r="L34" i="124"/>
  <c r="T34" i="124"/>
  <c r="G35" i="124"/>
  <c r="O35" i="124"/>
  <c r="W35" i="124"/>
  <c r="J36" i="124"/>
  <c r="R36" i="124"/>
  <c r="E37" i="124"/>
  <c r="M37" i="124"/>
  <c r="U37" i="124"/>
  <c r="H38" i="124"/>
  <c r="P38" i="124"/>
  <c r="X38" i="124"/>
  <c r="K39" i="124"/>
  <c r="S39" i="124"/>
  <c r="F40" i="124"/>
  <c r="N40" i="124"/>
  <c r="V40" i="124"/>
  <c r="I41" i="124"/>
  <c r="Q41" i="124"/>
  <c r="D42" i="124"/>
  <c r="L42" i="124"/>
  <c r="T42" i="124"/>
  <c r="G43" i="124"/>
  <c r="O43" i="124"/>
  <c r="W43" i="124"/>
  <c r="J44" i="124"/>
  <c r="R44" i="124"/>
  <c r="E45" i="124"/>
  <c r="M45" i="124"/>
  <c r="U45" i="124"/>
  <c r="H46" i="124"/>
  <c r="P46" i="124"/>
  <c r="P4" i="121"/>
  <c r="X4" i="121"/>
  <c r="K4" i="121"/>
  <c r="S4" i="121"/>
  <c r="E8" i="121"/>
  <c r="J17" i="121"/>
  <c r="R17" i="121"/>
  <c r="M17" i="121"/>
  <c r="U17" i="121"/>
  <c r="G22" i="121"/>
  <c r="N52" i="121"/>
  <c r="V52" i="121"/>
  <c r="H27" i="159"/>
  <c r="P27" i="159"/>
  <c r="X27" i="159"/>
  <c r="G5" i="120"/>
  <c r="O5" i="120"/>
  <c r="W5" i="120"/>
  <c r="J6" i="120"/>
  <c r="R6" i="120"/>
  <c r="E7" i="120"/>
  <c r="M7" i="120"/>
  <c r="U7" i="120"/>
  <c r="K9" i="120"/>
  <c r="S9" i="120"/>
  <c r="F10" i="120"/>
  <c r="N10" i="120"/>
  <c r="V10" i="120"/>
  <c r="I11" i="158"/>
  <c r="Q11" i="158"/>
  <c r="D11" i="158"/>
  <c r="L11" i="158"/>
  <c r="T11" i="158"/>
  <c r="G15" i="120"/>
  <c r="O15" i="120"/>
  <c r="G34" i="120"/>
  <c r="O34" i="120"/>
  <c r="W34" i="120"/>
  <c r="J35" i="120"/>
  <c r="R35" i="120"/>
  <c r="E36" i="120"/>
  <c r="M36" i="120"/>
  <c r="U36" i="120"/>
  <c r="H37" i="120"/>
  <c r="P37" i="120"/>
  <c r="X37" i="120"/>
  <c r="K38" i="120"/>
  <c r="S38" i="120"/>
  <c r="F39" i="120"/>
  <c r="N39" i="120"/>
  <c r="V39" i="120"/>
  <c r="I40" i="120"/>
  <c r="Q40" i="120"/>
  <c r="D41" i="120"/>
  <c r="L41" i="120"/>
  <c r="T41" i="120"/>
  <c r="G42" i="120"/>
  <c r="O42" i="120"/>
  <c r="W42" i="120"/>
  <c r="J43" i="120"/>
  <c r="R43" i="120"/>
  <c r="E44" i="120"/>
  <c r="M44" i="120"/>
  <c r="U44" i="120"/>
  <c r="H45" i="120"/>
  <c r="P45" i="120"/>
  <c r="X45" i="120"/>
  <c r="K46" i="120"/>
  <c r="S46" i="120"/>
  <c r="F47" i="120"/>
  <c r="N47" i="120"/>
  <c r="V47" i="120"/>
  <c r="I48" i="120"/>
  <c r="Q48" i="120"/>
  <c r="D49" i="120"/>
  <c r="L49" i="120"/>
  <c r="T49" i="120"/>
  <c r="G50" i="120"/>
  <c r="O50" i="120"/>
  <c r="W50" i="120"/>
  <c r="J51" i="120"/>
  <c r="R51" i="120"/>
  <c r="H53" i="120"/>
  <c r="P53" i="120"/>
  <c r="X53" i="120"/>
  <c r="K54" i="120"/>
  <c r="S54" i="120"/>
  <c r="S35" i="125"/>
  <c r="F36" i="125"/>
  <c r="N36" i="125"/>
  <c r="V36" i="125"/>
  <c r="I37" i="125"/>
  <c r="Q37" i="125"/>
  <c r="D38" i="125"/>
  <c r="L38" i="125"/>
  <c r="T38" i="125"/>
  <c r="G39" i="125"/>
  <c r="O39" i="125"/>
  <c r="W39" i="125"/>
  <c r="J40" i="125"/>
  <c r="R40" i="125"/>
  <c r="E41" i="125"/>
  <c r="M41" i="125"/>
  <c r="U41" i="125"/>
  <c r="H42" i="125"/>
  <c r="P42" i="125"/>
  <c r="X42" i="125"/>
  <c r="K43" i="125"/>
  <c r="S43" i="125"/>
  <c r="F44" i="125"/>
  <c r="N44" i="125"/>
  <c r="V44" i="125"/>
  <c r="I45" i="125"/>
  <c r="Q45" i="125"/>
  <c r="D46" i="125"/>
  <c r="L46" i="125"/>
  <c r="T46" i="125"/>
  <c r="G47" i="125"/>
  <c r="O47" i="125"/>
  <c r="W47" i="125"/>
  <c r="J48" i="125"/>
  <c r="R48" i="125"/>
  <c r="E49" i="125"/>
  <c r="M49" i="125"/>
  <c r="U49" i="125"/>
  <c r="H50" i="125"/>
  <c r="P50" i="125"/>
  <c r="X50" i="125"/>
  <c r="K51" i="125"/>
  <c r="S51" i="125"/>
  <c r="G53" i="125"/>
  <c r="O53" i="125"/>
  <c r="O52" i="125" s="1"/>
  <c r="W53" i="125"/>
  <c r="J54" i="125"/>
  <c r="R54" i="125"/>
  <c r="H17" i="204"/>
  <c r="P17" i="204"/>
  <c r="X17" i="204"/>
  <c r="K17" i="204"/>
  <c r="S17" i="204"/>
  <c r="F17" i="204"/>
  <c r="N17" i="204"/>
  <c r="V17" i="204"/>
  <c r="O22" i="204"/>
  <c r="W22" i="204"/>
  <c r="G52" i="202"/>
  <c r="O52" i="202"/>
  <c r="W52" i="202"/>
  <c r="H72" i="124"/>
  <c r="E5" i="124"/>
  <c r="M5" i="124"/>
  <c r="U5" i="124"/>
  <c r="H6" i="124"/>
  <c r="P6" i="124"/>
  <c r="X6" i="124"/>
  <c r="K7" i="124"/>
  <c r="S7" i="124"/>
  <c r="D9" i="124"/>
  <c r="L9" i="124"/>
  <c r="T9" i="124"/>
  <c r="G10" i="124"/>
  <c r="O10" i="124"/>
  <c r="W10" i="124"/>
  <c r="H12" i="124"/>
  <c r="P12" i="124"/>
  <c r="X12" i="124"/>
  <c r="X12" i="123" s="1"/>
  <c r="F11" i="201"/>
  <c r="N11" i="201"/>
  <c r="V11" i="201"/>
  <c r="I15" i="124"/>
  <c r="Q15" i="124"/>
  <c r="D16" i="124"/>
  <c r="D16" i="123" s="1"/>
  <c r="L16" i="124"/>
  <c r="L16" i="123" s="1"/>
  <c r="T16" i="124"/>
  <c r="E18" i="124"/>
  <c r="M18" i="124"/>
  <c r="U18" i="124"/>
  <c r="U18" i="123" s="1"/>
  <c r="H19" i="124"/>
  <c r="P19" i="124"/>
  <c r="X19" i="124"/>
  <c r="K20" i="124"/>
  <c r="K20" i="123" s="1"/>
  <c r="S20" i="124"/>
  <c r="F21" i="124"/>
  <c r="N21" i="124"/>
  <c r="V21" i="124"/>
  <c r="V21" i="123" s="1"/>
  <c r="H23" i="124"/>
  <c r="H22" i="124" s="1"/>
  <c r="J11" i="121"/>
  <c r="R11" i="121"/>
  <c r="E11" i="121"/>
  <c r="M11" i="121"/>
  <c r="U11" i="121"/>
  <c r="H11" i="121"/>
  <c r="P11" i="121"/>
  <c r="X11" i="121"/>
  <c r="X3" i="121" s="1"/>
  <c r="K11" i="121"/>
  <c r="S11" i="121"/>
  <c r="N11" i="121"/>
  <c r="V11" i="121"/>
  <c r="K61" i="121"/>
  <c r="S61" i="121"/>
  <c r="M61" i="121"/>
  <c r="D17" i="159"/>
  <c r="L17" i="159"/>
  <c r="T17" i="159"/>
  <c r="K22" i="159"/>
  <c r="S22" i="159"/>
  <c r="D61" i="159"/>
  <c r="L61" i="159"/>
  <c r="T61" i="159"/>
  <c r="H5" i="120"/>
  <c r="P5" i="120"/>
  <c r="X5" i="120"/>
  <c r="K6" i="120"/>
  <c r="S6" i="120"/>
  <c r="F7" i="120"/>
  <c r="N7" i="120"/>
  <c r="V7" i="120"/>
  <c r="D9" i="120"/>
  <c r="L9" i="120"/>
  <c r="T9" i="120"/>
  <c r="G10" i="120"/>
  <c r="O10" i="120"/>
  <c r="O8" i="120" s="1"/>
  <c r="W10" i="120"/>
  <c r="I4" i="204"/>
  <c r="Q4" i="204"/>
  <c r="L4" i="204"/>
  <c r="T4" i="204"/>
  <c r="R3" i="204"/>
  <c r="M8" i="204"/>
  <c r="U8" i="204"/>
  <c r="M9" i="124"/>
  <c r="U9" i="124"/>
  <c r="H10" i="124"/>
  <c r="P10" i="124"/>
  <c r="X10" i="124"/>
  <c r="I12" i="124"/>
  <c r="Q12" i="124"/>
  <c r="D13" i="124"/>
  <c r="L13" i="124"/>
  <c r="T13" i="124"/>
  <c r="G14" i="124"/>
  <c r="O14" i="124"/>
  <c r="W14" i="124"/>
  <c r="J15" i="124"/>
  <c r="R15" i="124"/>
  <c r="E16" i="124"/>
  <c r="M16" i="124"/>
  <c r="U16" i="124"/>
  <c r="D20" i="124"/>
  <c r="I23" i="124"/>
  <c r="I23" i="123" s="1"/>
  <c r="Q23" i="124"/>
  <c r="D22" i="201"/>
  <c r="L22" i="201"/>
  <c r="T22" i="201"/>
  <c r="G25" i="124"/>
  <c r="O25" i="124"/>
  <c r="W25" i="124"/>
  <c r="H28" i="124"/>
  <c r="P28" i="124"/>
  <c r="X28" i="124"/>
  <c r="K27" i="201"/>
  <c r="S27" i="201"/>
  <c r="F27" i="201"/>
  <c r="N27" i="201"/>
  <c r="V27" i="201"/>
  <c r="I31" i="124"/>
  <c r="Q31" i="124"/>
  <c r="D32" i="124"/>
  <c r="L32" i="124"/>
  <c r="T32" i="124"/>
  <c r="D36" i="124"/>
  <c r="L36" i="124"/>
  <c r="J38" i="124"/>
  <c r="R38" i="124"/>
  <c r="E39" i="124"/>
  <c r="M39" i="124"/>
  <c r="U39" i="124"/>
  <c r="H40" i="124"/>
  <c r="P40" i="124"/>
  <c r="X40" i="124"/>
  <c r="K41" i="124"/>
  <c r="S41" i="124"/>
  <c r="F42" i="124"/>
  <c r="N42" i="124"/>
  <c r="V42" i="124"/>
  <c r="I43" i="124"/>
  <c r="Q43" i="124"/>
  <c r="D44" i="124"/>
  <c r="L44" i="124"/>
  <c r="T44" i="124"/>
  <c r="G45" i="124"/>
  <c r="O45" i="124"/>
  <c r="W45" i="124"/>
  <c r="J46" i="124"/>
  <c r="R46" i="124"/>
  <c r="E47" i="124"/>
  <c r="M47" i="124"/>
  <c r="U47" i="124"/>
  <c r="H48" i="124"/>
  <c r="P48" i="124"/>
  <c r="X48" i="124"/>
  <c r="K49" i="124"/>
  <c r="S49" i="124"/>
  <c r="N50" i="124"/>
  <c r="V50" i="124"/>
  <c r="I51" i="124"/>
  <c r="S61" i="201"/>
  <c r="F64" i="124"/>
  <c r="N64" i="124"/>
  <c r="V64" i="124"/>
  <c r="I61" i="201"/>
  <c r="D66" i="124"/>
  <c r="L66" i="124"/>
  <c r="T66" i="124"/>
  <c r="G67" i="124"/>
  <c r="O67" i="124"/>
  <c r="W67" i="124"/>
  <c r="R68" i="124"/>
  <c r="E69" i="124"/>
  <c r="M69" i="124"/>
  <c r="H70" i="124"/>
  <c r="P70" i="124"/>
  <c r="X70" i="124"/>
  <c r="K71" i="124"/>
  <c r="S71" i="124"/>
  <c r="F72" i="124"/>
  <c r="N72" i="124"/>
  <c r="J4" i="121"/>
  <c r="R4" i="121"/>
  <c r="R3" i="121" s="1"/>
  <c r="I17" i="121"/>
  <c r="Q17" i="121"/>
  <c r="O33" i="121"/>
  <c r="W33" i="121"/>
  <c r="J33" i="121"/>
  <c r="R33" i="121"/>
  <c r="M33" i="121"/>
  <c r="U33" i="121"/>
  <c r="P33" i="121"/>
  <c r="X33" i="121"/>
  <c r="H52" i="121"/>
  <c r="P52" i="121"/>
  <c r="X52" i="121"/>
  <c r="I4" i="159"/>
  <c r="J27" i="159"/>
  <c r="R27" i="159"/>
  <c r="D4" i="158"/>
  <c r="L4" i="158"/>
  <c r="T4" i="158"/>
  <c r="G4" i="158"/>
  <c r="O4" i="158"/>
  <c r="W4" i="158"/>
  <c r="H8" i="158"/>
  <c r="P8" i="158"/>
  <c r="X8" i="158"/>
  <c r="H12" i="120"/>
  <c r="P12" i="120"/>
  <c r="X12" i="120"/>
  <c r="K11" i="158"/>
  <c r="S11" i="158"/>
  <c r="F14" i="120"/>
  <c r="N14" i="120"/>
  <c r="V14" i="120"/>
  <c r="V14" i="116" s="1"/>
  <c r="I15" i="120"/>
  <c r="Q15" i="120"/>
  <c r="I53" i="125"/>
  <c r="Q53" i="125"/>
  <c r="D54" i="125"/>
  <c r="L54" i="125"/>
  <c r="T54" i="125"/>
  <c r="E62" i="125"/>
  <c r="M62" i="125"/>
  <c r="U62" i="125"/>
  <c r="H63" i="125"/>
  <c r="P63" i="125"/>
  <c r="X63" i="125"/>
  <c r="K64" i="125"/>
  <c r="S64" i="125"/>
  <c r="F65" i="125"/>
  <c r="N65" i="125"/>
  <c r="V65" i="125"/>
  <c r="I66" i="125"/>
  <c r="Q66" i="125"/>
  <c r="D67" i="125"/>
  <c r="L67" i="125"/>
  <c r="T67" i="125"/>
  <c r="G68" i="125"/>
  <c r="O68" i="125"/>
  <c r="W68" i="125"/>
  <c r="J69" i="125"/>
  <c r="R69" i="125"/>
  <c r="E70" i="125"/>
  <c r="M70" i="125"/>
  <c r="U70" i="125"/>
  <c r="H71" i="125"/>
  <c r="P71" i="125"/>
  <c r="X71" i="125"/>
  <c r="K72" i="125"/>
  <c r="S72" i="125"/>
  <c r="M26" i="204"/>
  <c r="H33" i="204"/>
  <c r="H26" i="204" s="1"/>
  <c r="P33" i="204"/>
  <c r="X33" i="204"/>
  <c r="X26" i="204" s="1"/>
  <c r="K33" i="204"/>
  <c r="S33" i="204"/>
  <c r="F33" i="204"/>
  <c r="N33" i="204"/>
  <c r="N26" i="204" s="1"/>
  <c r="V33" i="204"/>
  <c r="I33" i="204"/>
  <c r="Q33" i="204"/>
  <c r="L33" i="204"/>
  <c r="T33" i="204"/>
  <c r="G33" i="204"/>
  <c r="O33" i="204"/>
  <c r="W33" i="204"/>
  <c r="W26" i="204" s="1"/>
  <c r="J33" i="204"/>
  <c r="G4" i="203"/>
  <c r="K8" i="203"/>
  <c r="K3" i="203" s="1"/>
  <c r="G17" i="203"/>
  <c r="E27" i="203"/>
  <c r="D4" i="202"/>
  <c r="L4" i="202"/>
  <c r="T4" i="202"/>
  <c r="O4" i="202"/>
  <c r="W4" i="202"/>
  <c r="J4" i="202"/>
  <c r="R4" i="202"/>
  <c r="L27" i="202"/>
  <c r="T27" i="202"/>
  <c r="O27" i="202"/>
  <c r="W27" i="202"/>
  <c r="W26" i="202" s="1"/>
  <c r="J27" i="202"/>
  <c r="R27" i="202"/>
  <c r="E27" i="202"/>
  <c r="M27" i="202"/>
  <c r="U27" i="202"/>
  <c r="M8" i="201"/>
  <c r="I11" i="201"/>
  <c r="J12" i="124"/>
  <c r="R12" i="124"/>
  <c r="E13" i="124"/>
  <c r="M13" i="124"/>
  <c r="U13" i="124"/>
  <c r="H14" i="124"/>
  <c r="P14" i="124"/>
  <c r="X14" i="124"/>
  <c r="K15" i="124"/>
  <c r="S15" i="124"/>
  <c r="F16" i="124"/>
  <c r="N16" i="124"/>
  <c r="V16" i="124"/>
  <c r="G18" i="124"/>
  <c r="O18" i="124"/>
  <c r="W18" i="124"/>
  <c r="J19" i="124"/>
  <c r="R19" i="124"/>
  <c r="E20" i="124"/>
  <c r="M20" i="124"/>
  <c r="U20" i="124"/>
  <c r="H21" i="124"/>
  <c r="P21" i="124"/>
  <c r="X21" i="124"/>
  <c r="V22" i="201"/>
  <c r="I28" i="124"/>
  <c r="Q28" i="124"/>
  <c r="D29" i="124"/>
  <c r="L29" i="124"/>
  <c r="T29" i="124"/>
  <c r="G30" i="124"/>
  <c r="O30" i="124"/>
  <c r="W30" i="124"/>
  <c r="J31" i="124"/>
  <c r="R31" i="124"/>
  <c r="E32" i="124"/>
  <c r="E32" i="123" s="1"/>
  <c r="M32" i="124"/>
  <c r="U32" i="124"/>
  <c r="G34" i="124"/>
  <c r="O34" i="124"/>
  <c r="W34" i="124"/>
  <c r="J35" i="124"/>
  <c r="R35" i="124"/>
  <c r="E36" i="124"/>
  <c r="M36" i="124"/>
  <c r="U36" i="124"/>
  <c r="H37" i="124"/>
  <c r="P37" i="124"/>
  <c r="X37" i="124"/>
  <c r="K38" i="124"/>
  <c r="S38" i="124"/>
  <c r="F39" i="124"/>
  <c r="N39" i="124"/>
  <c r="V39" i="124"/>
  <c r="I40" i="124"/>
  <c r="Q40" i="124"/>
  <c r="D41" i="124"/>
  <c r="L41" i="124"/>
  <c r="T41" i="124"/>
  <c r="G42" i="124"/>
  <c r="O42" i="124"/>
  <c r="O42" i="123" s="1"/>
  <c r="W42" i="124"/>
  <c r="J43" i="124"/>
  <c r="R43" i="124"/>
  <c r="E44" i="124"/>
  <c r="E44" i="123" s="1"/>
  <c r="M44" i="124"/>
  <c r="U44" i="124"/>
  <c r="H45" i="124"/>
  <c r="P45" i="124"/>
  <c r="P45" i="123" s="1"/>
  <c r="X45" i="124"/>
  <c r="K46" i="124"/>
  <c r="G8" i="159"/>
  <c r="O8" i="159"/>
  <c r="W8" i="159"/>
  <c r="J11" i="159"/>
  <c r="J3" i="159" s="1"/>
  <c r="R11" i="159"/>
  <c r="V61" i="159"/>
  <c r="P61" i="159"/>
  <c r="F9" i="120"/>
  <c r="N9" i="120"/>
  <c r="V9" i="120"/>
  <c r="I10" i="120"/>
  <c r="Q10" i="120"/>
  <c r="I12" i="120"/>
  <c r="Q12" i="120"/>
  <c r="D13" i="120"/>
  <c r="L13" i="120"/>
  <c r="T13" i="120"/>
  <c r="G14" i="120"/>
  <c r="O14" i="120"/>
  <c r="W14" i="120"/>
  <c r="J15" i="120"/>
  <c r="V35" i="125"/>
  <c r="I36" i="125"/>
  <c r="Q3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X41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X49" i="125"/>
  <c r="K50" i="125"/>
  <c r="S50" i="125"/>
  <c r="F51" i="125"/>
  <c r="N51" i="125"/>
  <c r="V51" i="125"/>
  <c r="I52" i="204"/>
  <c r="Q52" i="204"/>
  <c r="H4" i="203"/>
  <c r="P4" i="203"/>
  <c r="D8" i="203"/>
  <c r="H17" i="203"/>
  <c r="P17" i="203"/>
  <c r="X17" i="203"/>
  <c r="K17" i="203"/>
  <c r="S17" i="203"/>
  <c r="N17" i="203"/>
  <c r="V17" i="203"/>
  <c r="I17" i="203"/>
  <c r="Q17" i="203"/>
  <c r="F22" i="203"/>
  <c r="F27" i="203"/>
  <c r="N27" i="203"/>
  <c r="V27" i="203"/>
  <c r="I27" i="203"/>
  <c r="Q27" i="203"/>
  <c r="L27" i="203"/>
  <c r="T27" i="203"/>
  <c r="G27" i="203"/>
  <c r="O27" i="203"/>
  <c r="W27" i="203"/>
  <c r="J27" i="203"/>
  <c r="R27" i="203"/>
  <c r="K17" i="202"/>
  <c r="S17" i="202"/>
  <c r="F17" i="202"/>
  <c r="N17" i="202"/>
  <c r="V17" i="202"/>
  <c r="I17" i="202"/>
  <c r="Q17" i="202"/>
  <c r="L17" i="202"/>
  <c r="T17" i="202"/>
  <c r="H61" i="202"/>
  <c r="P61" i="202"/>
  <c r="X61" i="202"/>
  <c r="K61" i="202"/>
  <c r="S61" i="202"/>
  <c r="F61" i="202"/>
  <c r="N61" i="202"/>
  <c r="V61" i="202"/>
  <c r="I61" i="202"/>
  <c r="Q61" i="202"/>
  <c r="L61" i="202"/>
  <c r="T61" i="202"/>
  <c r="G61" i="202"/>
  <c r="O61" i="202"/>
  <c r="W61" i="202"/>
  <c r="J61" i="202"/>
  <c r="R61" i="202"/>
  <c r="H5" i="124"/>
  <c r="P5" i="124"/>
  <c r="X5" i="124"/>
  <c r="K6" i="124"/>
  <c r="S6" i="124"/>
  <c r="F7" i="124"/>
  <c r="N7" i="124"/>
  <c r="V7" i="124"/>
  <c r="P8" i="201"/>
  <c r="G9" i="124"/>
  <c r="O9" i="124"/>
  <c r="W9" i="124"/>
  <c r="J8" i="201"/>
  <c r="R8" i="201"/>
  <c r="Q11" i="201"/>
  <c r="F22" i="201"/>
  <c r="K23" i="124"/>
  <c r="S23" i="124"/>
  <c r="F24" i="124"/>
  <c r="N24" i="124"/>
  <c r="V24" i="124"/>
  <c r="I25" i="124"/>
  <c r="Q25" i="124"/>
  <c r="J28" i="124"/>
  <c r="R28" i="124"/>
  <c r="E29" i="124"/>
  <c r="M29" i="124"/>
  <c r="U29" i="124"/>
  <c r="H30" i="124"/>
  <c r="P30" i="124"/>
  <c r="X30" i="124"/>
  <c r="K31" i="124"/>
  <c r="S31" i="124"/>
  <c r="F32" i="124"/>
  <c r="N32" i="124"/>
  <c r="V32" i="124"/>
  <c r="J62" i="124"/>
  <c r="R62" i="124"/>
  <c r="E63" i="124"/>
  <c r="M63" i="124"/>
  <c r="U63" i="124"/>
  <c r="H64" i="124"/>
  <c r="P64" i="124"/>
  <c r="X64" i="124"/>
  <c r="X64" i="123" s="1"/>
  <c r="K65" i="124"/>
  <c r="K65" i="123" s="1"/>
  <c r="S65" i="124"/>
  <c r="F66" i="124"/>
  <c r="N66" i="124"/>
  <c r="V66" i="124"/>
  <c r="I67" i="124"/>
  <c r="Q67" i="124"/>
  <c r="D68" i="124"/>
  <c r="D68" i="123" s="1"/>
  <c r="L68" i="124"/>
  <c r="T68" i="124"/>
  <c r="G69" i="124"/>
  <c r="O69" i="124"/>
  <c r="W69" i="124"/>
  <c r="J70" i="124"/>
  <c r="R70" i="124"/>
  <c r="E71" i="124"/>
  <c r="M71" i="124"/>
  <c r="U71" i="124"/>
  <c r="P72" i="124"/>
  <c r="X72" i="124"/>
  <c r="L8" i="121"/>
  <c r="L3" i="121" s="1"/>
  <c r="T8" i="121"/>
  <c r="H17" i="121"/>
  <c r="N22" i="121"/>
  <c r="V22" i="121"/>
  <c r="I33" i="121"/>
  <c r="Q33" i="121"/>
  <c r="J52" i="121"/>
  <c r="R52" i="121"/>
  <c r="K4" i="159"/>
  <c r="S4" i="159"/>
  <c r="K52" i="159"/>
  <c r="S52" i="159"/>
  <c r="K5" i="120"/>
  <c r="S5" i="120"/>
  <c r="F4" i="158"/>
  <c r="N4" i="158"/>
  <c r="V4" i="158"/>
  <c r="I7" i="120"/>
  <c r="Q7" i="120"/>
  <c r="G9" i="120"/>
  <c r="O9" i="120"/>
  <c r="W9" i="120"/>
  <c r="J8" i="158"/>
  <c r="R8" i="158"/>
  <c r="H14" i="120"/>
  <c r="P14" i="120"/>
  <c r="X14" i="120"/>
  <c r="K15" i="120"/>
  <c r="G18" i="120"/>
  <c r="O18" i="120"/>
  <c r="W18" i="120"/>
  <c r="J19" i="120"/>
  <c r="R19" i="120"/>
  <c r="E20" i="120"/>
  <c r="M20" i="120"/>
  <c r="U20" i="120"/>
  <c r="H21" i="120"/>
  <c r="P21" i="120"/>
  <c r="X21" i="120"/>
  <c r="I62" i="120"/>
  <c r="G62" i="125"/>
  <c r="O62" i="125"/>
  <c r="W62" i="125"/>
  <c r="J63" i="125"/>
  <c r="R63" i="125"/>
  <c r="E64" i="125"/>
  <c r="M64" i="125"/>
  <c r="U64" i="125"/>
  <c r="H65" i="125"/>
  <c r="P65" i="125"/>
  <c r="X65" i="125"/>
  <c r="K66" i="125"/>
  <c r="S66" i="125"/>
  <c r="F67" i="125"/>
  <c r="N67" i="125"/>
  <c r="V67" i="125"/>
  <c r="I68" i="125"/>
  <c r="Q68" i="125"/>
  <c r="D69" i="125"/>
  <c r="L69" i="125"/>
  <c r="T69" i="125"/>
  <c r="G70" i="125"/>
  <c r="O70" i="125"/>
  <c r="W70" i="125"/>
  <c r="J71" i="125"/>
  <c r="R71" i="125"/>
  <c r="E72" i="125"/>
  <c r="M72" i="125"/>
  <c r="U72" i="125"/>
  <c r="F11" i="204"/>
  <c r="N11" i="204"/>
  <c r="N3" i="204" s="1"/>
  <c r="V11" i="204"/>
  <c r="V3" i="204" s="1"/>
  <c r="I11" i="204"/>
  <c r="Q11" i="204"/>
  <c r="D11" i="204"/>
  <c r="D3" i="204" s="1"/>
  <c r="L11" i="204"/>
  <c r="T11" i="204"/>
  <c r="G11" i="204"/>
  <c r="O11" i="204"/>
  <c r="W11" i="204"/>
  <c r="I4" i="203"/>
  <c r="Q4" i="203"/>
  <c r="Q3" i="203" s="1"/>
  <c r="D4" i="203"/>
  <c r="L4" i="203"/>
  <c r="T4" i="203"/>
  <c r="O4" i="203"/>
  <c r="W4" i="203"/>
  <c r="E8" i="203"/>
  <c r="M8" i="203"/>
  <c r="M3" i="203" s="1"/>
  <c r="U8" i="203"/>
  <c r="H8" i="203"/>
  <c r="P8" i="203"/>
  <c r="X8" i="203"/>
  <c r="D11" i="203"/>
  <c r="G22" i="203"/>
  <c r="O22" i="203"/>
  <c r="W22" i="203"/>
  <c r="J22" i="203"/>
  <c r="R22" i="203"/>
  <c r="F4" i="202"/>
  <c r="H8" i="202"/>
  <c r="P8" i="202"/>
  <c r="P3" i="202" s="1"/>
  <c r="X8" i="202"/>
  <c r="K8" i="202"/>
  <c r="K3" i="202" s="1"/>
  <c r="S8" i="202"/>
  <c r="G11" i="202"/>
  <c r="P4" i="201"/>
  <c r="G13" i="124"/>
  <c r="H16" i="124"/>
  <c r="P16" i="124"/>
  <c r="X16" i="124"/>
  <c r="U46" i="124"/>
  <c r="R52" i="201"/>
  <c r="I26" i="121"/>
  <c r="K27" i="121"/>
  <c r="K26" i="121" s="1"/>
  <c r="S27" i="121"/>
  <c r="N27" i="121"/>
  <c r="V27" i="121"/>
  <c r="V26" i="121" s="1"/>
  <c r="I8" i="159"/>
  <c r="Q8" i="159"/>
  <c r="D5" i="120"/>
  <c r="L5" i="120"/>
  <c r="T5" i="120"/>
  <c r="G6" i="120"/>
  <c r="O6" i="120"/>
  <c r="W6" i="120"/>
  <c r="J7" i="120"/>
  <c r="R7" i="120"/>
  <c r="H9" i="120"/>
  <c r="P9" i="120"/>
  <c r="X9" i="120"/>
  <c r="K10" i="120"/>
  <c r="S10" i="120"/>
  <c r="F23" i="120"/>
  <c r="N23" i="120"/>
  <c r="V23" i="120"/>
  <c r="I24" i="120"/>
  <c r="Q24" i="120"/>
  <c r="D25" i="120"/>
  <c r="L25" i="120"/>
  <c r="T25" i="120"/>
  <c r="E28" i="120"/>
  <c r="M28" i="120"/>
  <c r="U28" i="120"/>
  <c r="H29" i="120"/>
  <c r="P29" i="120"/>
  <c r="X29" i="120"/>
  <c r="K30" i="120"/>
  <c r="K30" i="116" s="1"/>
  <c r="S30" i="120"/>
  <c r="F31" i="120"/>
  <c r="N31" i="120"/>
  <c r="V31" i="120"/>
  <c r="I32" i="120"/>
  <c r="Q32" i="120"/>
  <c r="U15" i="120"/>
  <c r="H16" i="120"/>
  <c r="P16" i="120"/>
  <c r="X16" i="120"/>
  <c r="J22" i="158"/>
  <c r="R22" i="158"/>
  <c r="E25" i="120"/>
  <c r="M25" i="120"/>
  <c r="U25" i="120"/>
  <c r="J36" i="120"/>
  <c r="R36" i="120"/>
  <c r="E37" i="120"/>
  <c r="M37" i="120"/>
  <c r="U37" i="120"/>
  <c r="H38" i="120"/>
  <c r="P38" i="120"/>
  <c r="X38" i="120"/>
  <c r="K39" i="120"/>
  <c r="S39" i="120"/>
  <c r="F40" i="120"/>
  <c r="N40" i="120"/>
  <c r="V40" i="120"/>
  <c r="D42" i="120"/>
  <c r="L42" i="120"/>
  <c r="T42" i="120"/>
  <c r="G43" i="120"/>
  <c r="O43" i="120"/>
  <c r="W43" i="120"/>
  <c r="J44" i="120"/>
  <c r="R44" i="120"/>
  <c r="E45" i="120"/>
  <c r="M45" i="120"/>
  <c r="U45" i="120"/>
  <c r="H46" i="120"/>
  <c r="P46" i="120"/>
  <c r="X46" i="120"/>
  <c r="K47" i="120"/>
  <c r="S47" i="120"/>
  <c r="F48" i="120"/>
  <c r="N48" i="120"/>
  <c r="V48" i="120"/>
  <c r="I49" i="120"/>
  <c r="Q49" i="120"/>
  <c r="D50" i="120"/>
  <c r="L50" i="120"/>
  <c r="T50" i="120"/>
  <c r="G51" i="120"/>
  <c r="O51" i="120"/>
  <c r="W51" i="120"/>
  <c r="R62" i="120"/>
  <c r="E63" i="120"/>
  <c r="M63" i="120"/>
  <c r="U63" i="120"/>
  <c r="D5" i="119"/>
  <c r="L5" i="119"/>
  <c r="T5" i="119"/>
  <c r="G6" i="119"/>
  <c r="O6" i="119"/>
  <c r="W6" i="119"/>
  <c r="J7" i="119"/>
  <c r="R7" i="119"/>
  <c r="G12" i="119"/>
  <c r="O12" i="119"/>
  <c r="W12" i="119"/>
  <c r="J13" i="119"/>
  <c r="R13" i="119"/>
  <c r="E14" i="119"/>
  <c r="M14" i="119"/>
  <c r="U14" i="119"/>
  <c r="H15" i="119"/>
  <c r="P15" i="119"/>
  <c r="X15" i="119"/>
  <c r="K16" i="119"/>
  <c r="S16" i="119"/>
  <c r="E20" i="119"/>
  <c r="M20" i="119"/>
  <c r="P23" i="119"/>
  <c r="X23" i="119"/>
  <c r="K24" i="119"/>
  <c r="S24" i="119"/>
  <c r="F25" i="119"/>
  <c r="N25" i="119"/>
  <c r="V25" i="119"/>
  <c r="H34" i="119"/>
  <c r="P34" i="119"/>
  <c r="X34" i="119"/>
  <c r="K35" i="119"/>
  <c r="S35" i="119"/>
  <c r="F36" i="119"/>
  <c r="N36" i="119"/>
  <c r="V36" i="119"/>
  <c r="I37" i="119"/>
  <c r="Q37" i="119"/>
  <c r="D38" i="119"/>
  <c r="L38" i="119"/>
  <c r="T38" i="119"/>
  <c r="G39" i="119"/>
  <c r="O39" i="119"/>
  <c r="W39" i="119"/>
  <c r="J40" i="119"/>
  <c r="R40" i="119"/>
  <c r="E41" i="119"/>
  <c r="M41" i="119"/>
  <c r="U41" i="119"/>
  <c r="H42" i="119"/>
  <c r="P42" i="119"/>
  <c r="X42" i="119"/>
  <c r="K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18" i="120"/>
  <c r="R18" i="120"/>
  <c r="E17" i="158"/>
  <c r="M17" i="158"/>
  <c r="U17" i="158"/>
  <c r="H20" i="120"/>
  <c r="P20" i="120"/>
  <c r="X20" i="120"/>
  <c r="K21" i="120"/>
  <c r="S21" i="120"/>
  <c r="H23" i="120"/>
  <c r="P23" i="120"/>
  <c r="X23" i="120"/>
  <c r="K24" i="120"/>
  <c r="S24" i="120"/>
  <c r="F25" i="120"/>
  <c r="N25" i="120"/>
  <c r="V25" i="120"/>
  <c r="I27" i="158"/>
  <c r="Q27" i="158"/>
  <c r="D27" i="158"/>
  <c r="L27" i="158"/>
  <c r="T27" i="158"/>
  <c r="G31" i="120"/>
  <c r="O31" i="120"/>
  <c r="W31" i="120"/>
  <c r="J32" i="120"/>
  <c r="R32" i="120"/>
  <c r="P4" i="156"/>
  <c r="X4" i="156"/>
  <c r="K4" i="156"/>
  <c r="S4" i="156"/>
  <c r="J9" i="119"/>
  <c r="R9" i="119"/>
  <c r="E10" i="119"/>
  <c r="M10" i="119"/>
  <c r="U10" i="119"/>
  <c r="H12" i="119"/>
  <c r="P12" i="119"/>
  <c r="X12" i="119"/>
  <c r="K13" i="119"/>
  <c r="S13" i="119"/>
  <c r="F14" i="119"/>
  <c r="N14" i="119"/>
  <c r="V14" i="119"/>
  <c r="I15" i="119"/>
  <c r="Q15" i="119"/>
  <c r="D16" i="119"/>
  <c r="L16" i="119"/>
  <c r="T16" i="119"/>
  <c r="H18" i="119"/>
  <c r="P18" i="119"/>
  <c r="X18" i="119"/>
  <c r="K19" i="119"/>
  <c r="S19" i="119"/>
  <c r="F20" i="119"/>
  <c r="N20" i="119"/>
  <c r="V20" i="119"/>
  <c r="I21" i="119"/>
  <c r="Q21" i="119"/>
  <c r="I23" i="119"/>
  <c r="Q23" i="119"/>
  <c r="D24" i="119"/>
  <c r="L24" i="119"/>
  <c r="T24" i="119"/>
  <c r="G25" i="119"/>
  <c r="O25" i="119"/>
  <c r="W25" i="119"/>
  <c r="K28" i="119"/>
  <c r="S28" i="119"/>
  <c r="F29" i="119"/>
  <c r="N29" i="119"/>
  <c r="V29" i="119"/>
  <c r="I30" i="119"/>
  <c r="Q30" i="119"/>
  <c r="D31" i="119"/>
  <c r="L31" i="119"/>
  <c r="T31" i="119"/>
  <c r="G32" i="119"/>
  <c r="O32" i="119"/>
  <c r="W32" i="119"/>
  <c r="I34" i="119"/>
  <c r="Q34" i="119"/>
  <c r="D35" i="119"/>
  <c r="L35" i="119"/>
  <c r="T35" i="119"/>
  <c r="G36" i="119"/>
  <c r="O36" i="119"/>
  <c r="W36" i="119"/>
  <c r="J37" i="119"/>
  <c r="R37" i="119"/>
  <c r="E38" i="119"/>
  <c r="M38" i="119"/>
  <c r="U38" i="119"/>
  <c r="H39" i="119"/>
  <c r="P39" i="119"/>
  <c r="X39" i="119"/>
  <c r="K40" i="119"/>
  <c r="S40" i="119"/>
  <c r="F41" i="119"/>
  <c r="N41" i="119"/>
  <c r="V41" i="119"/>
  <c r="I42" i="119"/>
  <c r="Q42" i="119"/>
  <c r="D43" i="119"/>
  <c r="L43" i="119"/>
  <c r="T43" i="119"/>
  <c r="G44" i="119"/>
  <c r="O44" i="119"/>
  <c r="W44" i="119"/>
  <c r="J45" i="119"/>
  <c r="R45" i="119"/>
  <c r="E46" i="119"/>
  <c r="M46" i="119"/>
  <c r="U46" i="119"/>
  <c r="H47" i="119"/>
  <c r="P47" i="119"/>
  <c r="X47" i="119"/>
  <c r="D62" i="119"/>
  <c r="L62" i="119"/>
  <c r="T62" i="119"/>
  <c r="G63" i="119"/>
  <c r="O63" i="119"/>
  <c r="W63" i="119"/>
  <c r="J64" i="119"/>
  <c r="R64" i="119"/>
  <c r="E65" i="119"/>
  <c r="M65" i="119"/>
  <c r="U65" i="119"/>
  <c r="H66" i="119"/>
  <c r="P66" i="119"/>
  <c r="X66" i="119"/>
  <c r="K67" i="119"/>
  <c r="S67" i="119"/>
  <c r="F68" i="119"/>
  <c r="N68" i="119"/>
  <c r="V68" i="119"/>
  <c r="I69" i="119"/>
  <c r="Q69" i="119"/>
  <c r="D70" i="119"/>
  <c r="L70" i="119"/>
  <c r="T70" i="119"/>
  <c r="G71" i="119"/>
  <c r="O71" i="119"/>
  <c r="W71" i="119"/>
  <c r="J72" i="119"/>
  <c r="R72" i="119"/>
  <c r="W15" i="120"/>
  <c r="J16" i="120"/>
  <c r="R16" i="120"/>
  <c r="I23" i="120"/>
  <c r="Q23" i="120"/>
  <c r="D22" i="158"/>
  <c r="L22" i="158"/>
  <c r="T22" i="158"/>
  <c r="G25" i="120"/>
  <c r="O25" i="120"/>
  <c r="W25" i="120"/>
  <c r="G28" i="120"/>
  <c r="O28" i="120"/>
  <c r="W28" i="120"/>
  <c r="J29" i="120"/>
  <c r="R29" i="120"/>
  <c r="E30" i="120"/>
  <c r="M30" i="120"/>
  <c r="U30" i="120"/>
  <c r="H31" i="120"/>
  <c r="P31" i="120"/>
  <c r="X31" i="120"/>
  <c r="K32" i="120"/>
  <c r="S32" i="120"/>
  <c r="F34" i="120"/>
  <c r="N34" i="120"/>
  <c r="V34" i="120"/>
  <c r="I35" i="120"/>
  <c r="Q35" i="120"/>
  <c r="D36" i="120"/>
  <c r="L36" i="120"/>
  <c r="T36" i="120"/>
  <c r="G37" i="120"/>
  <c r="O37" i="120"/>
  <c r="W37" i="120"/>
  <c r="J38" i="120"/>
  <c r="R38" i="120"/>
  <c r="E39" i="120"/>
  <c r="M39" i="120"/>
  <c r="U39" i="120"/>
  <c r="H40" i="120"/>
  <c r="P40" i="120"/>
  <c r="X40" i="120"/>
  <c r="K41" i="120"/>
  <c r="S41" i="120"/>
  <c r="F42" i="120"/>
  <c r="N42" i="120"/>
  <c r="V42" i="120"/>
  <c r="I43" i="120"/>
  <c r="Q43" i="120"/>
  <c r="D44" i="120"/>
  <c r="L44" i="120"/>
  <c r="T44" i="120"/>
  <c r="G45" i="120"/>
  <c r="O45" i="120"/>
  <c r="W45" i="120"/>
  <c r="J46" i="120"/>
  <c r="R46" i="120"/>
  <c r="E47" i="120"/>
  <c r="M47" i="120"/>
  <c r="U47" i="120"/>
  <c r="H48" i="120"/>
  <c r="P48" i="120"/>
  <c r="P48" i="116" s="1"/>
  <c r="X48" i="120"/>
  <c r="K49" i="120"/>
  <c r="S49" i="120"/>
  <c r="F50" i="120"/>
  <c r="N50" i="120"/>
  <c r="V50" i="120"/>
  <c r="I51" i="120"/>
  <c r="Q51" i="120"/>
  <c r="G53" i="120"/>
  <c r="G52" i="120" s="1"/>
  <c r="O53" i="120"/>
  <c r="O52" i="120" s="1"/>
  <c r="W53" i="120"/>
  <c r="J54" i="120"/>
  <c r="R54" i="120"/>
  <c r="D62" i="120"/>
  <c r="G17" i="156"/>
  <c r="O17" i="156"/>
  <c r="W17" i="156"/>
  <c r="J17" i="156"/>
  <c r="R17" i="156"/>
  <c r="M17" i="156"/>
  <c r="U17" i="156"/>
  <c r="E27" i="156"/>
  <c r="E26" i="156" s="1"/>
  <c r="M27" i="156"/>
  <c r="U27" i="156"/>
  <c r="P27" i="156"/>
  <c r="X27" i="156"/>
  <c r="K27" i="156"/>
  <c r="S27" i="156"/>
  <c r="N27" i="156"/>
  <c r="V27" i="156"/>
  <c r="H52" i="156"/>
  <c r="P52" i="156"/>
  <c r="X52" i="156"/>
  <c r="F5" i="119"/>
  <c r="N5" i="119"/>
  <c r="V5" i="119"/>
  <c r="I6" i="119"/>
  <c r="Q6" i="119"/>
  <c r="D7" i="119"/>
  <c r="L7" i="119"/>
  <c r="T7" i="119"/>
  <c r="K9" i="119"/>
  <c r="S9" i="119"/>
  <c r="F10" i="119"/>
  <c r="N10" i="119"/>
  <c r="V10" i="119"/>
  <c r="I12" i="119"/>
  <c r="Q12" i="119"/>
  <c r="D13" i="119"/>
  <c r="L13" i="119"/>
  <c r="T13" i="119"/>
  <c r="G14" i="119"/>
  <c r="O14" i="119"/>
  <c r="W14" i="119"/>
  <c r="J15" i="119"/>
  <c r="R15" i="119"/>
  <c r="E16" i="119"/>
  <c r="M16" i="119"/>
  <c r="U16" i="119"/>
  <c r="I18" i="119"/>
  <c r="Q18" i="119"/>
  <c r="D19" i="119"/>
  <c r="L19" i="119"/>
  <c r="T19" i="119"/>
  <c r="G20" i="119"/>
  <c r="O20" i="119"/>
  <c r="W20" i="119"/>
  <c r="J21" i="119"/>
  <c r="R21" i="119"/>
  <c r="J23" i="119"/>
  <c r="R23" i="119"/>
  <c r="E22" i="155"/>
  <c r="M22" i="155"/>
  <c r="U24" i="119"/>
  <c r="H25" i="119"/>
  <c r="P25" i="119"/>
  <c r="X25" i="119"/>
  <c r="D28" i="119"/>
  <c r="L28" i="119"/>
  <c r="T28" i="119"/>
  <c r="G29" i="119"/>
  <c r="O29" i="119"/>
  <c r="W29" i="119"/>
  <c r="J30" i="119"/>
  <c r="R30" i="119"/>
  <c r="E31" i="119"/>
  <c r="M31" i="119"/>
  <c r="U31" i="119"/>
  <c r="H32" i="119"/>
  <c r="P32" i="119"/>
  <c r="X32" i="119"/>
  <c r="J34" i="119"/>
  <c r="R34" i="119"/>
  <c r="E35" i="119"/>
  <c r="M35" i="119"/>
  <c r="U35" i="119"/>
  <c r="H36" i="119"/>
  <c r="P36" i="119"/>
  <c r="X36" i="119"/>
  <c r="K37" i="119"/>
  <c r="S37" i="119"/>
  <c r="F38" i="119"/>
  <c r="N38" i="119"/>
  <c r="V38" i="119"/>
  <c r="I39" i="119"/>
  <c r="Q39" i="119"/>
  <c r="D40" i="119"/>
  <c r="L40" i="119"/>
  <c r="T40" i="119"/>
  <c r="G41" i="119"/>
  <c r="O41" i="119"/>
  <c r="W41" i="119"/>
  <c r="J42" i="119"/>
  <c r="R42" i="119"/>
  <c r="E43" i="119"/>
  <c r="M43" i="119"/>
  <c r="U43" i="119"/>
  <c r="H44" i="119"/>
  <c r="P44" i="119"/>
  <c r="X44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51" i="119"/>
  <c r="M51" i="119"/>
  <c r="U51" i="119"/>
  <c r="S16" i="120"/>
  <c r="J20" i="120"/>
  <c r="R20" i="120"/>
  <c r="E21" i="120"/>
  <c r="M21" i="120"/>
  <c r="U21" i="120"/>
  <c r="H28" i="120"/>
  <c r="P28" i="120"/>
  <c r="X28" i="120"/>
  <c r="F30" i="120"/>
  <c r="N30" i="120"/>
  <c r="V30" i="120"/>
  <c r="I31" i="120"/>
  <c r="Q31" i="120"/>
  <c r="D32" i="120"/>
  <c r="L32" i="120"/>
  <c r="T32" i="120"/>
  <c r="L8" i="156"/>
  <c r="T8" i="156"/>
  <c r="T3" i="156" s="1"/>
  <c r="G5" i="119"/>
  <c r="O5" i="119"/>
  <c r="W5" i="119"/>
  <c r="J6" i="119"/>
  <c r="R6" i="119"/>
  <c r="E7" i="119"/>
  <c r="M7" i="119"/>
  <c r="U7" i="119"/>
  <c r="G10" i="119"/>
  <c r="J12" i="119"/>
  <c r="R12" i="119"/>
  <c r="E13" i="119"/>
  <c r="M13" i="119"/>
  <c r="U13" i="119"/>
  <c r="H14" i="119"/>
  <c r="P14" i="119"/>
  <c r="X14" i="119"/>
  <c r="K15" i="119"/>
  <c r="S15" i="119"/>
  <c r="F16" i="119"/>
  <c r="N16" i="119"/>
  <c r="V16" i="119"/>
  <c r="J18" i="119"/>
  <c r="R18" i="119"/>
  <c r="E19" i="119"/>
  <c r="M19" i="119"/>
  <c r="U19" i="119"/>
  <c r="H20" i="119"/>
  <c r="P20" i="119"/>
  <c r="X20" i="119"/>
  <c r="K21" i="119"/>
  <c r="S21" i="119"/>
  <c r="K30" i="119"/>
  <c r="K34" i="119"/>
  <c r="S34" i="119"/>
  <c r="F35" i="119"/>
  <c r="N35" i="119"/>
  <c r="V35" i="119"/>
  <c r="I36" i="119"/>
  <c r="Q36" i="119"/>
  <c r="D37" i="119"/>
  <c r="L37" i="119"/>
  <c r="T37" i="119"/>
  <c r="G38" i="119"/>
  <c r="O38" i="119"/>
  <c r="W38" i="119"/>
  <c r="J39" i="119"/>
  <c r="R39" i="119"/>
  <c r="E40" i="119"/>
  <c r="M40" i="119"/>
  <c r="U40" i="119"/>
  <c r="H41" i="119"/>
  <c r="P41" i="119"/>
  <c r="X41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D16" i="120"/>
  <c r="L16" i="120"/>
  <c r="T16" i="120"/>
  <c r="I25" i="120"/>
  <c r="Q25" i="120"/>
  <c r="G27" i="158"/>
  <c r="I37" i="120"/>
  <c r="Q37" i="120"/>
  <c r="D38" i="120"/>
  <c r="L38" i="120"/>
  <c r="T38" i="120"/>
  <c r="G39" i="120"/>
  <c r="O39" i="120"/>
  <c r="W39" i="120"/>
  <c r="J40" i="120"/>
  <c r="R40" i="120"/>
  <c r="E41" i="120"/>
  <c r="M41" i="120"/>
  <c r="U41" i="120"/>
  <c r="H42" i="120"/>
  <c r="P42" i="120"/>
  <c r="X42" i="120"/>
  <c r="K43" i="120"/>
  <c r="S43" i="120"/>
  <c r="F44" i="120"/>
  <c r="N44" i="120"/>
  <c r="V44" i="120"/>
  <c r="I45" i="120"/>
  <c r="Q45" i="120"/>
  <c r="D46" i="120"/>
  <c r="L46" i="120"/>
  <c r="T46" i="120"/>
  <c r="G47" i="120"/>
  <c r="O47" i="120"/>
  <c r="W47" i="120"/>
  <c r="J48" i="120"/>
  <c r="R48" i="120"/>
  <c r="E49" i="120"/>
  <c r="M49" i="120"/>
  <c r="U49" i="120"/>
  <c r="H50" i="120"/>
  <c r="P50" i="120"/>
  <c r="X50" i="120"/>
  <c r="K51" i="120"/>
  <c r="S51" i="120"/>
  <c r="D52" i="158"/>
  <c r="L52" i="158"/>
  <c r="T52" i="158"/>
  <c r="D64" i="120"/>
  <c r="L64" i="120"/>
  <c r="T64" i="120"/>
  <c r="G65" i="120"/>
  <c r="O65" i="120"/>
  <c r="W65" i="120"/>
  <c r="J66" i="120"/>
  <c r="R66" i="120"/>
  <c r="E67" i="120"/>
  <c r="M67" i="120"/>
  <c r="U67" i="120"/>
  <c r="H68" i="120"/>
  <c r="P68" i="120"/>
  <c r="X68" i="120"/>
  <c r="K69" i="120"/>
  <c r="S69" i="120"/>
  <c r="F70" i="120"/>
  <c r="N70" i="120"/>
  <c r="V70" i="120"/>
  <c r="I71" i="120"/>
  <c r="Q71" i="120"/>
  <c r="D72" i="120"/>
  <c r="L72" i="120"/>
  <c r="T72" i="120"/>
  <c r="N22" i="156"/>
  <c r="V22" i="156"/>
  <c r="E9" i="119"/>
  <c r="M9" i="119"/>
  <c r="U9" i="119"/>
  <c r="H10" i="119"/>
  <c r="P10" i="119"/>
  <c r="X10" i="119"/>
  <c r="K12" i="119"/>
  <c r="S12" i="119"/>
  <c r="F13" i="119"/>
  <c r="N13" i="119"/>
  <c r="V13" i="119"/>
  <c r="I14" i="119"/>
  <c r="Q14" i="119"/>
  <c r="D15" i="119"/>
  <c r="L15" i="119"/>
  <c r="T15" i="119"/>
  <c r="G16" i="119"/>
  <c r="O16" i="119"/>
  <c r="W16" i="119"/>
  <c r="K18" i="119"/>
  <c r="S18" i="119"/>
  <c r="F17" i="155"/>
  <c r="N19" i="119"/>
  <c r="V19" i="119"/>
  <c r="I20" i="119"/>
  <c r="Q20" i="119"/>
  <c r="D21" i="119"/>
  <c r="L21" i="119"/>
  <c r="T21" i="119"/>
  <c r="D23" i="119"/>
  <c r="L23" i="119"/>
  <c r="T23" i="119"/>
  <c r="T22" i="119" s="1"/>
  <c r="G24" i="119"/>
  <c r="O24" i="119"/>
  <c r="W24" i="119"/>
  <c r="J25" i="119"/>
  <c r="R25" i="119"/>
  <c r="F28" i="119"/>
  <c r="N28" i="119"/>
  <c r="V28" i="119"/>
  <c r="I29" i="119"/>
  <c r="Q29" i="119"/>
  <c r="D30" i="119"/>
  <c r="L30" i="119"/>
  <c r="T30" i="119"/>
  <c r="G31" i="119"/>
  <c r="O31" i="119"/>
  <c r="W31" i="119"/>
  <c r="J32" i="119"/>
  <c r="R32" i="119"/>
  <c r="K53" i="119"/>
  <c r="S53" i="119"/>
  <c r="F54" i="119"/>
  <c r="N54" i="119"/>
  <c r="V54" i="119"/>
  <c r="R15" i="120"/>
  <c r="E16" i="120"/>
  <c r="M16" i="120"/>
  <c r="F18" i="120"/>
  <c r="N18" i="120"/>
  <c r="V18" i="120"/>
  <c r="I19" i="120"/>
  <c r="Q19" i="120"/>
  <c r="D20" i="120"/>
  <c r="L20" i="120"/>
  <c r="T20" i="120"/>
  <c r="G21" i="120"/>
  <c r="O21" i="120"/>
  <c r="W21" i="120"/>
  <c r="H30" i="120"/>
  <c r="P30" i="120"/>
  <c r="X30" i="120"/>
  <c r="K31" i="120"/>
  <c r="S31" i="120"/>
  <c r="F32" i="120"/>
  <c r="N32" i="120"/>
  <c r="V32" i="120"/>
  <c r="O62" i="120"/>
  <c r="W62" i="120"/>
  <c r="E11" i="156"/>
  <c r="M11" i="156"/>
  <c r="M3" i="156" s="1"/>
  <c r="U11" i="156"/>
  <c r="H11" i="156"/>
  <c r="H3" i="156" s="1"/>
  <c r="P11" i="156"/>
  <c r="X11" i="156"/>
  <c r="K11" i="156"/>
  <c r="S11" i="156"/>
  <c r="F11" i="156"/>
  <c r="F3" i="156" s="1"/>
  <c r="N11" i="156"/>
  <c r="V11" i="156"/>
  <c r="G33" i="156"/>
  <c r="O33" i="156"/>
  <c r="W33" i="156"/>
  <c r="J33" i="156"/>
  <c r="J26" i="156" s="1"/>
  <c r="R33" i="156"/>
  <c r="R26" i="156" s="1"/>
  <c r="M33" i="156"/>
  <c r="U33" i="156"/>
  <c r="H33" i="156"/>
  <c r="P33" i="156"/>
  <c r="X33" i="156"/>
  <c r="K33" i="156"/>
  <c r="S33" i="156"/>
  <c r="N33" i="156"/>
  <c r="V33" i="156"/>
  <c r="I33" i="156"/>
  <c r="Q33" i="156"/>
  <c r="I5" i="119"/>
  <c r="Q5" i="119"/>
  <c r="D6" i="119"/>
  <c r="L6" i="119"/>
  <c r="T6" i="119"/>
  <c r="G7" i="119"/>
  <c r="O7" i="119"/>
  <c r="W7" i="119"/>
  <c r="N9" i="119"/>
  <c r="V9" i="119"/>
  <c r="V8" i="119" s="1"/>
  <c r="I10" i="119"/>
  <c r="Q10" i="119"/>
  <c r="D12" i="119"/>
  <c r="L12" i="119"/>
  <c r="T12" i="119"/>
  <c r="G13" i="119"/>
  <c r="O13" i="119"/>
  <c r="W13" i="119"/>
  <c r="J14" i="119"/>
  <c r="R14" i="119"/>
  <c r="E15" i="119"/>
  <c r="M15" i="119"/>
  <c r="U15" i="119"/>
  <c r="H16" i="119"/>
  <c r="P16" i="119"/>
  <c r="X16" i="119"/>
  <c r="E23" i="119"/>
  <c r="M23" i="119"/>
  <c r="U23" i="119"/>
  <c r="H24" i="119"/>
  <c r="P24" i="119"/>
  <c r="X24" i="119"/>
  <c r="K25" i="119"/>
  <c r="S25" i="119"/>
  <c r="G28" i="119"/>
  <c r="O28" i="119"/>
  <c r="W28" i="119"/>
  <c r="J29" i="119"/>
  <c r="R29" i="119"/>
  <c r="E30" i="119"/>
  <c r="M30" i="119"/>
  <c r="M30" i="116" s="1"/>
  <c r="U30" i="119"/>
  <c r="H31" i="119"/>
  <c r="P31" i="119"/>
  <c r="X31" i="119"/>
  <c r="K32" i="119"/>
  <c r="S32" i="119"/>
  <c r="E34" i="119"/>
  <c r="M34" i="119"/>
  <c r="U34" i="119"/>
  <c r="H35" i="119"/>
  <c r="P35" i="119"/>
  <c r="X35" i="119"/>
  <c r="K36" i="119"/>
  <c r="S36" i="119"/>
  <c r="F37" i="119"/>
  <c r="N37" i="119"/>
  <c r="V37" i="119"/>
  <c r="I38" i="119"/>
  <c r="Q38" i="119"/>
  <c r="D39" i="119"/>
  <c r="L39" i="119"/>
  <c r="T39" i="119"/>
  <c r="G40" i="119"/>
  <c r="O40" i="119"/>
  <c r="W40" i="119"/>
  <c r="J41" i="119"/>
  <c r="R41" i="119"/>
  <c r="E42" i="119"/>
  <c r="M42" i="119"/>
  <c r="U42" i="119"/>
  <c r="H43" i="119"/>
  <c r="P43" i="119"/>
  <c r="X43" i="119"/>
  <c r="K44" i="119"/>
  <c r="S44" i="119"/>
  <c r="F45" i="119"/>
  <c r="N45" i="119"/>
  <c r="V45" i="119"/>
  <c r="I46" i="119"/>
  <c r="Q46" i="119"/>
  <c r="D47" i="119"/>
  <c r="L47" i="119"/>
  <c r="T47" i="119"/>
  <c r="S15" i="120"/>
  <c r="F16" i="120"/>
  <c r="N16" i="120"/>
  <c r="V16" i="120"/>
  <c r="E23" i="120"/>
  <c r="M23" i="120"/>
  <c r="U23" i="120"/>
  <c r="U22" i="120" s="1"/>
  <c r="H24" i="120"/>
  <c r="P24" i="120"/>
  <c r="X24" i="120"/>
  <c r="K25" i="120"/>
  <c r="S25" i="120"/>
  <c r="J34" i="120"/>
  <c r="R34" i="120"/>
  <c r="H36" i="120"/>
  <c r="P36" i="120"/>
  <c r="X36" i="120"/>
  <c r="K37" i="120"/>
  <c r="S37" i="120"/>
  <c r="F38" i="120"/>
  <c r="N38" i="120"/>
  <c r="V38" i="120"/>
  <c r="I39" i="120"/>
  <c r="Q39" i="120"/>
  <c r="D40" i="120"/>
  <c r="L40" i="120"/>
  <c r="T40" i="120"/>
  <c r="G41" i="120"/>
  <c r="O41" i="120"/>
  <c r="W41" i="120"/>
  <c r="J42" i="120"/>
  <c r="R42" i="120"/>
  <c r="E43" i="120"/>
  <c r="M43" i="120"/>
  <c r="U43" i="120"/>
  <c r="H44" i="120"/>
  <c r="P44" i="120"/>
  <c r="X44" i="120"/>
  <c r="K45" i="120"/>
  <c r="S45" i="120"/>
  <c r="F46" i="120"/>
  <c r="N46" i="120"/>
  <c r="V46" i="120"/>
  <c r="I47" i="120"/>
  <c r="Q47" i="120"/>
  <c r="D48" i="120"/>
  <c r="L48" i="120"/>
  <c r="T48" i="120"/>
  <c r="G49" i="120"/>
  <c r="O49" i="120"/>
  <c r="W49" i="120"/>
  <c r="J50" i="120"/>
  <c r="R50" i="120"/>
  <c r="E51" i="120"/>
  <c r="M51" i="120"/>
  <c r="U51" i="120"/>
  <c r="K53" i="120"/>
  <c r="S53" i="120"/>
  <c r="F52" i="158"/>
  <c r="N52" i="158"/>
  <c r="V52" i="158"/>
  <c r="H62" i="120"/>
  <c r="I61" i="156"/>
  <c r="Q61" i="156"/>
  <c r="D61" i="156"/>
  <c r="L61" i="156"/>
  <c r="T61" i="156"/>
  <c r="O61" i="156"/>
  <c r="W61" i="156"/>
  <c r="J61" i="156"/>
  <c r="R61" i="156"/>
  <c r="M61" i="156"/>
  <c r="U61" i="156"/>
  <c r="H61" i="156"/>
  <c r="P61" i="156"/>
  <c r="X61" i="156"/>
  <c r="K61" i="156"/>
  <c r="J5" i="119"/>
  <c r="R5" i="119"/>
  <c r="E6" i="119"/>
  <c r="M6" i="119"/>
  <c r="U6" i="119"/>
  <c r="H7" i="119"/>
  <c r="P7" i="119"/>
  <c r="X7" i="119"/>
  <c r="G8" i="155"/>
  <c r="G3" i="155" s="1"/>
  <c r="G9" i="119"/>
  <c r="O9" i="119"/>
  <c r="W9" i="119"/>
  <c r="J10" i="119"/>
  <c r="R10" i="119"/>
  <c r="H13" i="119"/>
  <c r="I16" i="119"/>
  <c r="E18" i="119"/>
  <c r="M18" i="119"/>
  <c r="U18" i="119"/>
  <c r="H19" i="119"/>
  <c r="P19" i="119"/>
  <c r="X19" i="119"/>
  <c r="K20" i="119"/>
  <c r="S20" i="119"/>
  <c r="F21" i="119"/>
  <c r="N21" i="119"/>
  <c r="V21" i="119"/>
  <c r="D25" i="119"/>
  <c r="L25" i="119"/>
  <c r="T25" i="119"/>
  <c r="H28" i="119"/>
  <c r="P28" i="119"/>
  <c r="X28" i="119"/>
  <c r="K29" i="119"/>
  <c r="S29" i="119"/>
  <c r="F30" i="119"/>
  <c r="N30" i="119"/>
  <c r="V30" i="119"/>
  <c r="I31" i="119"/>
  <c r="Q31" i="119"/>
  <c r="D32" i="119"/>
  <c r="L32" i="119"/>
  <c r="T32" i="119"/>
  <c r="F34" i="119"/>
  <c r="N34" i="119"/>
  <c r="V34" i="119"/>
  <c r="I35" i="119"/>
  <c r="Q35" i="119"/>
  <c r="D36" i="119"/>
  <c r="L36" i="119"/>
  <c r="T36" i="119"/>
  <c r="G37" i="119"/>
  <c r="O37" i="119"/>
  <c r="W37" i="119"/>
  <c r="J38" i="119"/>
  <c r="R38" i="119"/>
  <c r="E39" i="119"/>
  <c r="M39" i="119"/>
  <c r="U39" i="119"/>
  <c r="H40" i="119"/>
  <c r="P40" i="119"/>
  <c r="X40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K17" i="158"/>
  <c r="S17" i="158"/>
  <c r="F17" i="158"/>
  <c r="N17" i="158"/>
  <c r="V17" i="158"/>
  <c r="I21" i="120"/>
  <c r="Q21" i="120"/>
  <c r="D28" i="120"/>
  <c r="L28" i="120"/>
  <c r="T28" i="120"/>
  <c r="G29" i="120"/>
  <c r="O29" i="120"/>
  <c r="W29" i="120"/>
  <c r="J30" i="120"/>
  <c r="R30" i="120"/>
  <c r="E31" i="120"/>
  <c r="M31" i="120"/>
  <c r="U31" i="120"/>
  <c r="H32" i="120"/>
  <c r="P32" i="120"/>
  <c r="X32" i="120"/>
  <c r="I4" i="155"/>
  <c r="K5" i="119"/>
  <c r="S5" i="119"/>
  <c r="F6" i="119"/>
  <c r="N6" i="119"/>
  <c r="V6" i="119"/>
  <c r="I7" i="119"/>
  <c r="Q7" i="119"/>
  <c r="H9" i="119"/>
  <c r="P9" i="119"/>
  <c r="X9" i="119"/>
  <c r="K10" i="119"/>
  <c r="S10" i="119"/>
  <c r="F12" i="119"/>
  <c r="N12" i="119"/>
  <c r="V12" i="119"/>
  <c r="I13" i="119"/>
  <c r="Q13" i="119"/>
  <c r="D14" i="119"/>
  <c r="L14" i="119"/>
  <c r="T14" i="119"/>
  <c r="G15" i="119"/>
  <c r="O15" i="119"/>
  <c r="W15" i="119"/>
  <c r="J16" i="119"/>
  <c r="R16" i="119"/>
  <c r="F18" i="119"/>
  <c r="N18" i="119"/>
  <c r="V18" i="119"/>
  <c r="I19" i="119"/>
  <c r="Q19" i="119"/>
  <c r="D20" i="119"/>
  <c r="L20" i="119"/>
  <c r="T20" i="119"/>
  <c r="G21" i="119"/>
  <c r="O21" i="119"/>
  <c r="W21" i="119"/>
  <c r="G23" i="119"/>
  <c r="O23" i="119"/>
  <c r="W23" i="119"/>
  <c r="J24" i="119"/>
  <c r="R24" i="119"/>
  <c r="E25" i="119"/>
  <c r="M25" i="119"/>
  <c r="U25" i="119"/>
  <c r="I28" i="119"/>
  <c r="Q28" i="119"/>
  <c r="D29" i="119"/>
  <c r="L29" i="119"/>
  <c r="T29" i="119"/>
  <c r="G30" i="119"/>
  <c r="O30" i="119"/>
  <c r="W30" i="119"/>
  <c r="J31" i="119"/>
  <c r="R31" i="119"/>
  <c r="E32" i="119"/>
  <c r="M32" i="119"/>
  <c r="U32" i="119"/>
  <c r="E36" i="119"/>
  <c r="D41" i="119"/>
  <c r="D41" i="116" s="1"/>
  <c r="L41" i="119"/>
  <c r="T41" i="119"/>
  <c r="G42" i="119"/>
  <c r="O42" i="119"/>
  <c r="W42" i="119"/>
  <c r="J43" i="119"/>
  <c r="R43" i="119"/>
  <c r="E44" i="119"/>
  <c r="M44" i="119"/>
  <c r="U44" i="119"/>
  <c r="H45" i="119"/>
  <c r="P45" i="119"/>
  <c r="X45" i="119"/>
  <c r="K46" i="119"/>
  <c r="S46" i="119"/>
  <c r="F47" i="119"/>
  <c r="N47" i="119"/>
  <c r="V47" i="119"/>
  <c r="G62" i="119"/>
  <c r="O62" i="119"/>
  <c r="W62" i="119"/>
  <c r="J63" i="119"/>
  <c r="R63" i="119"/>
  <c r="E64" i="119"/>
  <c r="M64" i="119"/>
  <c r="U64" i="119"/>
  <c r="H65" i="119"/>
  <c r="P65" i="119"/>
  <c r="X65" i="119"/>
  <c r="K66" i="119"/>
  <c r="S66" i="119"/>
  <c r="F67" i="119"/>
  <c r="N67" i="119"/>
  <c r="V67" i="119"/>
  <c r="I68" i="119"/>
  <c r="Q68" i="119"/>
  <c r="D69" i="119"/>
  <c r="L69" i="119"/>
  <c r="T69" i="119"/>
  <c r="G70" i="119"/>
  <c r="O70" i="119"/>
  <c r="W70" i="119"/>
  <c r="J71" i="119"/>
  <c r="R71" i="119"/>
  <c r="E72" i="119"/>
  <c r="M72" i="119"/>
  <c r="U72" i="119"/>
  <c r="X3" i="170"/>
  <c r="F11" i="170"/>
  <c r="N11" i="170"/>
  <c r="V11" i="170"/>
  <c r="I11" i="170"/>
  <c r="Q11" i="170"/>
  <c r="D11" i="170"/>
  <c r="L11" i="170"/>
  <c r="T11" i="170"/>
  <c r="G11" i="170"/>
  <c r="G3" i="170" s="1"/>
  <c r="O11" i="170"/>
  <c r="W11" i="170"/>
  <c r="J61" i="170"/>
  <c r="R61" i="170"/>
  <c r="M61" i="170"/>
  <c r="U61" i="170"/>
  <c r="H61" i="170"/>
  <c r="P61" i="170"/>
  <c r="X61" i="170"/>
  <c r="K61" i="170"/>
  <c r="S61" i="170"/>
  <c r="F61" i="170"/>
  <c r="N61" i="170"/>
  <c r="V61" i="170"/>
  <c r="I61" i="170"/>
  <c r="Q61" i="170"/>
  <c r="D61" i="170"/>
  <c r="L61" i="170"/>
  <c r="T61" i="170"/>
  <c r="K33" i="169"/>
  <c r="S33" i="169"/>
  <c r="N33" i="169"/>
  <c r="V33" i="169"/>
  <c r="V26" i="169" s="1"/>
  <c r="I33" i="169"/>
  <c r="Q33" i="169"/>
  <c r="L33" i="169"/>
  <c r="T33" i="169"/>
  <c r="O33" i="169"/>
  <c r="W33" i="169"/>
  <c r="J33" i="169"/>
  <c r="R33" i="169"/>
  <c r="E33" i="169"/>
  <c r="E26" i="169" s="1"/>
  <c r="M33" i="169"/>
  <c r="U33" i="169"/>
  <c r="K43" i="118"/>
  <c r="L46" i="118"/>
  <c r="X50" i="118"/>
  <c r="M61" i="169"/>
  <c r="U61" i="169"/>
  <c r="H61" i="169"/>
  <c r="P61" i="169"/>
  <c r="X61" i="169"/>
  <c r="K61" i="169"/>
  <c r="S61" i="169"/>
  <c r="F61" i="169"/>
  <c r="N61" i="169"/>
  <c r="V61" i="169"/>
  <c r="I61" i="169"/>
  <c r="Q61" i="169"/>
  <c r="L61" i="169"/>
  <c r="T61" i="169"/>
  <c r="J70" i="118"/>
  <c r="I17" i="167"/>
  <c r="Q17" i="167"/>
  <c r="F22" i="167"/>
  <c r="N22" i="167"/>
  <c r="V22" i="167"/>
  <c r="E27" i="167"/>
  <c r="M27" i="167"/>
  <c r="U27" i="167"/>
  <c r="H27" i="167"/>
  <c r="P27" i="167"/>
  <c r="X27" i="167"/>
  <c r="K27" i="167"/>
  <c r="S27" i="167"/>
  <c r="J52" i="167"/>
  <c r="R52" i="167"/>
  <c r="T62" i="118"/>
  <c r="U65" i="118"/>
  <c r="V68" i="118"/>
  <c r="W71" i="118"/>
  <c r="H5" i="118"/>
  <c r="P5" i="118"/>
  <c r="X5" i="118"/>
  <c r="K6" i="118"/>
  <c r="S6" i="118"/>
  <c r="F7" i="118"/>
  <c r="N7" i="118"/>
  <c r="V7" i="118"/>
  <c r="D9" i="118"/>
  <c r="L9" i="118"/>
  <c r="L8" i="118" s="1"/>
  <c r="T9" i="118"/>
  <c r="G10" i="118"/>
  <c r="O10" i="118"/>
  <c r="W10" i="118"/>
  <c r="E14" i="118"/>
  <c r="M14" i="118"/>
  <c r="U14" i="118"/>
  <c r="H15" i="118"/>
  <c r="P15" i="118"/>
  <c r="X15" i="118"/>
  <c r="K16" i="118"/>
  <c r="S16" i="118"/>
  <c r="F19" i="118"/>
  <c r="N19" i="118"/>
  <c r="V19" i="118"/>
  <c r="I20" i="118"/>
  <c r="Q20" i="118"/>
  <c r="D21" i="118"/>
  <c r="L21" i="118"/>
  <c r="T21" i="118"/>
  <c r="I23" i="118"/>
  <c r="Q23" i="118"/>
  <c r="D24" i="118"/>
  <c r="L24" i="118"/>
  <c r="T24" i="118"/>
  <c r="G25" i="118"/>
  <c r="O25" i="118"/>
  <c r="W25" i="118"/>
  <c r="E30" i="118"/>
  <c r="M30" i="118"/>
  <c r="U30" i="118"/>
  <c r="H31" i="118"/>
  <c r="P31" i="118"/>
  <c r="X31" i="118"/>
  <c r="K32" i="118"/>
  <c r="S32" i="118"/>
  <c r="I64" i="118"/>
  <c r="Q64" i="118"/>
  <c r="D65" i="118"/>
  <c r="L65" i="118"/>
  <c r="T65" i="118"/>
  <c r="G66" i="118"/>
  <c r="O66" i="118"/>
  <c r="W66" i="118"/>
  <c r="J67" i="118"/>
  <c r="R67" i="118"/>
  <c r="E68" i="118"/>
  <c r="M68" i="118"/>
  <c r="U68" i="118"/>
  <c r="X69" i="118"/>
  <c r="K70" i="118"/>
  <c r="S70" i="118"/>
  <c r="F71" i="118"/>
  <c r="N71" i="118"/>
  <c r="V71" i="118"/>
  <c r="I72" i="118"/>
  <c r="Q72" i="118"/>
  <c r="Q72" i="116" s="1"/>
  <c r="D8" i="165"/>
  <c r="D3" i="165" s="1"/>
  <c r="L8" i="165"/>
  <c r="L3" i="165" s="1"/>
  <c r="T8" i="165"/>
  <c r="J17" i="165"/>
  <c r="R17" i="165"/>
  <c r="I61" i="165"/>
  <c r="Q61" i="165"/>
  <c r="D61" i="165"/>
  <c r="L61" i="165"/>
  <c r="T61" i="165"/>
  <c r="H15" i="117"/>
  <c r="G48" i="119"/>
  <c r="O48" i="119"/>
  <c r="W48" i="119"/>
  <c r="J49" i="119"/>
  <c r="R49" i="119"/>
  <c r="E50" i="119"/>
  <c r="M50" i="119"/>
  <c r="U50" i="119"/>
  <c r="H51" i="119"/>
  <c r="P51" i="119"/>
  <c r="X51" i="119"/>
  <c r="D53" i="119"/>
  <c r="L53" i="119"/>
  <c r="T53" i="119"/>
  <c r="G54" i="119"/>
  <c r="O54" i="119"/>
  <c r="W54" i="119"/>
  <c r="H62" i="119"/>
  <c r="P62" i="119"/>
  <c r="X62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H70" i="119"/>
  <c r="P70" i="119"/>
  <c r="X70" i="119"/>
  <c r="K71" i="119"/>
  <c r="S71" i="119"/>
  <c r="F72" i="119"/>
  <c r="F72" i="116" s="1"/>
  <c r="N72" i="119"/>
  <c r="V72" i="119"/>
  <c r="F27" i="170"/>
  <c r="N27" i="170"/>
  <c r="V27" i="170"/>
  <c r="I27" i="170"/>
  <c r="Q27" i="170"/>
  <c r="D27" i="170"/>
  <c r="L27" i="170"/>
  <c r="T27" i="170"/>
  <c r="G27" i="170"/>
  <c r="O27" i="170"/>
  <c r="W27" i="170"/>
  <c r="I11" i="169"/>
  <c r="I3" i="169" s="1"/>
  <c r="Q11" i="169"/>
  <c r="D11" i="169"/>
  <c r="L11" i="169"/>
  <c r="T11" i="169"/>
  <c r="G11" i="169"/>
  <c r="O11" i="169"/>
  <c r="W11" i="169"/>
  <c r="J11" i="169"/>
  <c r="R11" i="169"/>
  <c r="P4" i="167"/>
  <c r="X4" i="167"/>
  <c r="K4" i="167"/>
  <c r="S4" i="167"/>
  <c r="K11" i="167"/>
  <c r="S11" i="167"/>
  <c r="S3" i="167" s="1"/>
  <c r="D48" i="118"/>
  <c r="J50" i="118"/>
  <c r="H12" i="118"/>
  <c r="P12" i="118"/>
  <c r="X12" i="118"/>
  <c r="K13" i="118"/>
  <c r="S13" i="118"/>
  <c r="F14" i="118"/>
  <c r="N14" i="118"/>
  <c r="V14" i="118"/>
  <c r="I15" i="118"/>
  <c r="Q15" i="118"/>
  <c r="D16" i="118"/>
  <c r="L16" i="118"/>
  <c r="T16" i="118"/>
  <c r="H28" i="118"/>
  <c r="P28" i="118"/>
  <c r="X28" i="118"/>
  <c r="K29" i="118"/>
  <c r="S29" i="118"/>
  <c r="F30" i="118"/>
  <c r="N30" i="118"/>
  <c r="V30" i="118"/>
  <c r="I31" i="118"/>
  <c r="Q31" i="118"/>
  <c r="D32" i="118"/>
  <c r="L32" i="118"/>
  <c r="T32" i="118"/>
  <c r="D62" i="118"/>
  <c r="G63" i="118"/>
  <c r="W63" i="118"/>
  <c r="J64" i="118"/>
  <c r="R64" i="118"/>
  <c r="E65" i="118"/>
  <c r="M65" i="118"/>
  <c r="H66" i="118"/>
  <c r="X66" i="118"/>
  <c r="K67" i="118"/>
  <c r="S67" i="118"/>
  <c r="F68" i="118"/>
  <c r="N68" i="118"/>
  <c r="I69" i="118"/>
  <c r="D70" i="118"/>
  <c r="L70" i="118"/>
  <c r="T70" i="118"/>
  <c r="G71" i="118"/>
  <c r="O71" i="118"/>
  <c r="J72" i="118"/>
  <c r="X33" i="165"/>
  <c r="V33" i="165"/>
  <c r="H5" i="117"/>
  <c r="P5" i="117"/>
  <c r="X5" i="117"/>
  <c r="K6" i="117"/>
  <c r="S6" i="117"/>
  <c r="F7" i="117"/>
  <c r="N7" i="117"/>
  <c r="V7" i="117"/>
  <c r="H48" i="119"/>
  <c r="P48" i="119"/>
  <c r="X48" i="119"/>
  <c r="K49" i="119"/>
  <c r="S49" i="119"/>
  <c r="F50" i="119"/>
  <c r="N50" i="119"/>
  <c r="V50" i="119"/>
  <c r="I51" i="119"/>
  <c r="Q51" i="119"/>
  <c r="D63" i="119"/>
  <c r="E66" i="119"/>
  <c r="F69" i="119"/>
  <c r="N69" i="119"/>
  <c r="V69" i="119"/>
  <c r="I70" i="119"/>
  <c r="Q70" i="119"/>
  <c r="D71" i="119"/>
  <c r="L71" i="119"/>
  <c r="T71" i="119"/>
  <c r="G72" i="119"/>
  <c r="O72" i="119"/>
  <c r="W72" i="119"/>
  <c r="L52" i="169"/>
  <c r="T52" i="169"/>
  <c r="S26" i="168"/>
  <c r="F33" i="168"/>
  <c r="F26" i="168" s="1"/>
  <c r="N33" i="168"/>
  <c r="V33" i="168"/>
  <c r="I33" i="168"/>
  <c r="Q33" i="168"/>
  <c r="L33" i="168"/>
  <c r="T33" i="168"/>
  <c r="G33" i="168"/>
  <c r="O33" i="168"/>
  <c r="W33" i="168"/>
  <c r="J33" i="168"/>
  <c r="R33" i="168"/>
  <c r="M33" i="168"/>
  <c r="U33" i="168"/>
  <c r="P41" i="118"/>
  <c r="Q44" i="118"/>
  <c r="R47" i="118"/>
  <c r="N61" i="168"/>
  <c r="V61" i="168"/>
  <c r="I61" i="168"/>
  <c r="Q61" i="168"/>
  <c r="D61" i="168"/>
  <c r="L61" i="168"/>
  <c r="T61" i="168"/>
  <c r="O61" i="168"/>
  <c r="W61" i="168"/>
  <c r="H22" i="167"/>
  <c r="P22" i="167"/>
  <c r="X22" i="167"/>
  <c r="G27" i="167"/>
  <c r="O27" i="167"/>
  <c r="W27" i="167"/>
  <c r="H7" i="118"/>
  <c r="P7" i="118"/>
  <c r="X7" i="118"/>
  <c r="G34" i="118"/>
  <c r="O34" i="118"/>
  <c r="W34" i="118"/>
  <c r="J35" i="118"/>
  <c r="R35" i="118"/>
  <c r="E36" i="118"/>
  <c r="M36" i="118"/>
  <c r="H33" i="166"/>
  <c r="P37" i="118"/>
  <c r="X37" i="118"/>
  <c r="K38" i="118"/>
  <c r="S38" i="118"/>
  <c r="F39" i="118"/>
  <c r="N39" i="118"/>
  <c r="I40" i="118"/>
  <c r="Q40" i="118"/>
  <c r="D41" i="118"/>
  <c r="L41" i="118"/>
  <c r="T41" i="118"/>
  <c r="G42" i="118"/>
  <c r="O42" i="118"/>
  <c r="O42" i="116" s="1"/>
  <c r="J43" i="118"/>
  <c r="R43" i="118"/>
  <c r="E44" i="118"/>
  <c r="M44" i="118"/>
  <c r="U44" i="118"/>
  <c r="H45" i="118"/>
  <c r="P45" i="118"/>
  <c r="P45" i="116" s="1"/>
  <c r="K46" i="118"/>
  <c r="S46" i="118"/>
  <c r="F47" i="118"/>
  <c r="N47" i="118"/>
  <c r="V47" i="118"/>
  <c r="I48" i="118"/>
  <c r="Q48" i="118"/>
  <c r="L49" i="118"/>
  <c r="G52" i="165"/>
  <c r="O52" i="165"/>
  <c r="W52" i="165"/>
  <c r="I5" i="117"/>
  <c r="Q5" i="117"/>
  <c r="D6" i="117"/>
  <c r="L6" i="117"/>
  <c r="T6" i="117"/>
  <c r="G7" i="117"/>
  <c r="O7" i="117"/>
  <c r="W7" i="117"/>
  <c r="T35" i="117"/>
  <c r="O36" i="117"/>
  <c r="U38" i="117"/>
  <c r="P39" i="117"/>
  <c r="V41" i="117"/>
  <c r="Q42" i="117"/>
  <c r="T43" i="117"/>
  <c r="G44" i="117"/>
  <c r="O44" i="117"/>
  <c r="W44" i="117"/>
  <c r="J45" i="117"/>
  <c r="R45" i="117"/>
  <c r="E46" i="117"/>
  <c r="M46" i="117"/>
  <c r="U46" i="117"/>
  <c r="H47" i="117"/>
  <c r="P47" i="117"/>
  <c r="X47" i="117"/>
  <c r="K48" i="117"/>
  <c r="S48" i="117"/>
  <c r="F49" i="117"/>
  <c r="N49" i="117"/>
  <c r="V49" i="117"/>
  <c r="I50" i="117"/>
  <c r="Q50" i="117"/>
  <c r="D51" i="117"/>
  <c r="L51" i="117"/>
  <c r="T51" i="117"/>
  <c r="J53" i="117"/>
  <c r="R53" i="117"/>
  <c r="R52" i="117" s="1"/>
  <c r="E54" i="117"/>
  <c r="M54" i="117"/>
  <c r="U54" i="117"/>
  <c r="I48" i="119"/>
  <c r="Q48" i="119"/>
  <c r="D49" i="119"/>
  <c r="L49" i="119"/>
  <c r="T49" i="119"/>
  <c r="G50" i="119"/>
  <c r="O50" i="119"/>
  <c r="W50" i="119"/>
  <c r="J51" i="119"/>
  <c r="R51" i="119"/>
  <c r="F53" i="119"/>
  <c r="N53" i="119"/>
  <c r="V53" i="119"/>
  <c r="I54" i="119"/>
  <c r="Q54" i="119"/>
  <c r="J62" i="119"/>
  <c r="R62" i="119"/>
  <c r="E63" i="119"/>
  <c r="M63" i="119"/>
  <c r="U63" i="119"/>
  <c r="H64" i="119"/>
  <c r="P64" i="119"/>
  <c r="X64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J70" i="119"/>
  <c r="R70" i="119"/>
  <c r="E71" i="119"/>
  <c r="M71" i="119"/>
  <c r="U71" i="119"/>
  <c r="H72" i="119"/>
  <c r="P72" i="119"/>
  <c r="X72" i="119"/>
  <c r="Q4" i="170"/>
  <c r="D4" i="170"/>
  <c r="L4" i="170"/>
  <c r="T4" i="170"/>
  <c r="H17" i="170"/>
  <c r="P17" i="170"/>
  <c r="X17" i="170"/>
  <c r="K17" i="170"/>
  <c r="S17" i="170"/>
  <c r="N17" i="170"/>
  <c r="V17" i="170"/>
  <c r="O22" i="170"/>
  <c r="W22" i="170"/>
  <c r="J4" i="167"/>
  <c r="R4" i="167"/>
  <c r="G11" i="167"/>
  <c r="O11" i="167"/>
  <c r="O3" i="167" s="1"/>
  <c r="W11" i="167"/>
  <c r="K5" i="118"/>
  <c r="S5" i="118"/>
  <c r="F6" i="118"/>
  <c r="N6" i="118"/>
  <c r="V6" i="118"/>
  <c r="I7" i="118"/>
  <c r="Q7" i="118"/>
  <c r="G9" i="118"/>
  <c r="O9" i="118"/>
  <c r="W9" i="118"/>
  <c r="J10" i="118"/>
  <c r="R10" i="118"/>
  <c r="K4" i="165"/>
  <c r="H52" i="165"/>
  <c r="P52" i="165"/>
  <c r="X52" i="165"/>
  <c r="J5" i="117"/>
  <c r="E6" i="117"/>
  <c r="F9" i="117"/>
  <c r="J48" i="119"/>
  <c r="R48" i="119"/>
  <c r="E49" i="119"/>
  <c r="M49" i="119"/>
  <c r="U49" i="119"/>
  <c r="H50" i="119"/>
  <c r="P50" i="119"/>
  <c r="X50" i="119"/>
  <c r="K51" i="119"/>
  <c r="S51" i="119"/>
  <c r="G53" i="119"/>
  <c r="O53" i="119"/>
  <c r="W53" i="119"/>
  <c r="J54" i="119"/>
  <c r="R54" i="119"/>
  <c r="K62" i="119"/>
  <c r="S62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X69" i="119"/>
  <c r="K70" i="119"/>
  <c r="S70" i="119"/>
  <c r="F71" i="119"/>
  <c r="N71" i="119"/>
  <c r="V71" i="119"/>
  <c r="I72" i="119"/>
  <c r="Q72" i="119"/>
  <c r="E26" i="170"/>
  <c r="H33" i="170"/>
  <c r="H26" i="170" s="1"/>
  <c r="P33" i="170"/>
  <c r="P26" i="170" s="1"/>
  <c r="X33" i="170"/>
  <c r="K33" i="170"/>
  <c r="S33" i="170"/>
  <c r="N33" i="170"/>
  <c r="V33" i="170"/>
  <c r="I33" i="170"/>
  <c r="Q33" i="170"/>
  <c r="L33" i="170"/>
  <c r="T33" i="170"/>
  <c r="T26" i="170" s="1"/>
  <c r="O33" i="170"/>
  <c r="O26" i="170" s="1"/>
  <c r="W33" i="170"/>
  <c r="J33" i="170"/>
  <c r="J26" i="170" s="1"/>
  <c r="R33" i="170"/>
  <c r="R26" i="170" s="1"/>
  <c r="L27" i="168"/>
  <c r="T27" i="168"/>
  <c r="G27" i="168"/>
  <c r="O27" i="168"/>
  <c r="W27" i="168"/>
  <c r="J27" i="168"/>
  <c r="R27" i="168"/>
  <c r="M27" i="168"/>
  <c r="U27" i="168"/>
  <c r="H61" i="168"/>
  <c r="P61" i="168"/>
  <c r="X61" i="168"/>
  <c r="T67" i="118"/>
  <c r="U70" i="118"/>
  <c r="D8" i="167"/>
  <c r="D3" i="167" s="1"/>
  <c r="L8" i="167"/>
  <c r="L3" i="167" s="1"/>
  <c r="T8" i="167"/>
  <c r="S53" i="118"/>
  <c r="K61" i="167"/>
  <c r="S61" i="167"/>
  <c r="I65" i="118"/>
  <c r="D66" i="118"/>
  <c r="J68" i="118"/>
  <c r="E69" i="118"/>
  <c r="M61" i="167"/>
  <c r="U61" i="167"/>
  <c r="K71" i="118"/>
  <c r="F72" i="118"/>
  <c r="V72" i="118"/>
  <c r="G18" i="118"/>
  <c r="O18" i="118"/>
  <c r="W18" i="118"/>
  <c r="J19" i="118"/>
  <c r="R19" i="118"/>
  <c r="E20" i="118"/>
  <c r="M20" i="118"/>
  <c r="U20" i="118"/>
  <c r="H21" i="118"/>
  <c r="P21" i="118"/>
  <c r="X21" i="118"/>
  <c r="K28" i="118"/>
  <c r="S28" i="118"/>
  <c r="F29" i="118"/>
  <c r="N29" i="118"/>
  <c r="V29" i="118"/>
  <c r="I30" i="118"/>
  <c r="Q30" i="118"/>
  <c r="D31" i="118"/>
  <c r="L31" i="118"/>
  <c r="T31" i="118"/>
  <c r="G32" i="118"/>
  <c r="O32" i="118"/>
  <c r="W32" i="118"/>
  <c r="W32" i="116" s="1"/>
  <c r="G36" i="118"/>
  <c r="O36" i="118"/>
  <c r="W36" i="118"/>
  <c r="J37" i="118"/>
  <c r="R37" i="118"/>
  <c r="E38" i="118"/>
  <c r="M38" i="118"/>
  <c r="U38" i="118"/>
  <c r="H39" i="118"/>
  <c r="P39" i="118"/>
  <c r="X39" i="118"/>
  <c r="K40" i="118"/>
  <c r="S40" i="118"/>
  <c r="F41" i="118"/>
  <c r="N41" i="118"/>
  <c r="V41" i="118"/>
  <c r="I42" i="118"/>
  <c r="Q42" i="118"/>
  <c r="D43" i="118"/>
  <c r="L43" i="118"/>
  <c r="T43" i="118"/>
  <c r="G44" i="118"/>
  <c r="O44" i="118"/>
  <c r="W44" i="118"/>
  <c r="J45" i="118"/>
  <c r="R45" i="118"/>
  <c r="E46" i="118"/>
  <c r="M46" i="118"/>
  <c r="U46" i="118"/>
  <c r="H47" i="118"/>
  <c r="P47" i="118"/>
  <c r="X47" i="118"/>
  <c r="K48" i="118"/>
  <c r="S48" i="118"/>
  <c r="F49" i="118"/>
  <c r="N49" i="118"/>
  <c r="V49" i="118"/>
  <c r="I50" i="118"/>
  <c r="Q50" i="118"/>
  <c r="D51" i="118"/>
  <c r="L51" i="118"/>
  <c r="T51" i="118"/>
  <c r="F22" i="165"/>
  <c r="N22" i="165"/>
  <c r="V22" i="165"/>
  <c r="I7" i="117"/>
  <c r="K48" i="119"/>
  <c r="S48" i="119"/>
  <c r="F49" i="119"/>
  <c r="N49" i="119"/>
  <c r="V49" i="119"/>
  <c r="I50" i="119"/>
  <c r="Q50" i="119"/>
  <c r="D51" i="119"/>
  <c r="L51" i="119"/>
  <c r="T51" i="119"/>
  <c r="W3" i="170"/>
  <c r="R3" i="170"/>
  <c r="M8" i="170"/>
  <c r="U8" i="170"/>
  <c r="I52" i="170"/>
  <c r="Q52" i="170"/>
  <c r="I27" i="169"/>
  <c r="Q27" i="169"/>
  <c r="L27" i="169"/>
  <c r="T27" i="169"/>
  <c r="G27" i="169"/>
  <c r="O27" i="169"/>
  <c r="W27" i="169"/>
  <c r="J27" i="169"/>
  <c r="R27" i="169"/>
  <c r="X3" i="168"/>
  <c r="K8" i="168"/>
  <c r="K3" i="168" s="1"/>
  <c r="S8" i="168"/>
  <c r="F17" i="168"/>
  <c r="N17" i="168"/>
  <c r="V17" i="168"/>
  <c r="I17" i="168"/>
  <c r="Q17" i="168"/>
  <c r="D17" i="168"/>
  <c r="L17" i="168"/>
  <c r="T17" i="168"/>
  <c r="M52" i="168"/>
  <c r="U52" i="168"/>
  <c r="V26" i="167"/>
  <c r="I33" i="167"/>
  <c r="I26" i="167" s="1"/>
  <c r="Q33" i="167"/>
  <c r="L36" i="118"/>
  <c r="M39" i="118"/>
  <c r="K33" i="167"/>
  <c r="S33" i="167"/>
  <c r="S26" i="167" s="1"/>
  <c r="I43" i="118"/>
  <c r="O45" i="118"/>
  <c r="J46" i="118"/>
  <c r="P48" i="118"/>
  <c r="K49" i="118"/>
  <c r="F23" i="118"/>
  <c r="F22" i="118" s="1"/>
  <c r="N23" i="118"/>
  <c r="V23" i="118"/>
  <c r="I24" i="118"/>
  <c r="Q24" i="118"/>
  <c r="D25" i="118"/>
  <c r="L25" i="118"/>
  <c r="T25" i="118"/>
  <c r="H32" i="118"/>
  <c r="P32" i="118"/>
  <c r="X32" i="118"/>
  <c r="J34" i="118"/>
  <c r="R34" i="118"/>
  <c r="E35" i="118"/>
  <c r="M35" i="118"/>
  <c r="U35" i="118"/>
  <c r="H36" i="118"/>
  <c r="P36" i="118"/>
  <c r="X36" i="118"/>
  <c r="K37" i="118"/>
  <c r="S37" i="118"/>
  <c r="N38" i="118"/>
  <c r="V38" i="118"/>
  <c r="I39" i="118"/>
  <c r="Q39" i="118"/>
  <c r="D40" i="118"/>
  <c r="L40" i="118"/>
  <c r="T40" i="118"/>
  <c r="O41" i="118"/>
  <c r="W41" i="118"/>
  <c r="J42" i="118"/>
  <c r="R42" i="118"/>
  <c r="E43" i="118"/>
  <c r="M43" i="118"/>
  <c r="U43" i="118"/>
  <c r="P44" i="118"/>
  <c r="X44" i="118"/>
  <c r="K45" i="118"/>
  <c r="S45" i="118"/>
  <c r="F46" i="118"/>
  <c r="N46" i="118"/>
  <c r="V46" i="118"/>
  <c r="Q47" i="118"/>
  <c r="L48" i="118"/>
  <c r="T48" i="118"/>
  <c r="G49" i="118"/>
  <c r="O49" i="118"/>
  <c r="R50" i="118"/>
  <c r="E51" i="118"/>
  <c r="U51" i="118"/>
  <c r="F54" i="118"/>
  <c r="V54" i="118"/>
  <c r="J4" i="165"/>
  <c r="D27" i="165"/>
  <c r="T27" i="165"/>
  <c r="G4" i="163"/>
  <c r="O4" i="163"/>
  <c r="W4" i="163"/>
  <c r="J7" i="117"/>
  <c r="I18" i="117"/>
  <c r="O20" i="117"/>
  <c r="J21" i="117"/>
  <c r="R21" i="117"/>
  <c r="I53" i="119"/>
  <c r="Q53" i="119"/>
  <c r="D54" i="119"/>
  <c r="L54" i="119"/>
  <c r="T54" i="119"/>
  <c r="E62" i="119"/>
  <c r="M62" i="119"/>
  <c r="U62" i="119"/>
  <c r="H63" i="119"/>
  <c r="P63" i="119"/>
  <c r="X63" i="119"/>
  <c r="K64" i="119"/>
  <c r="S64" i="119"/>
  <c r="F65" i="119"/>
  <c r="N65" i="119"/>
  <c r="V65" i="119"/>
  <c r="I66" i="119"/>
  <c r="Q66" i="119"/>
  <c r="D67" i="119"/>
  <c r="L67" i="119"/>
  <c r="T67" i="119"/>
  <c r="G68" i="119"/>
  <c r="O68" i="119"/>
  <c r="W68" i="119"/>
  <c r="J69" i="119"/>
  <c r="R69" i="119"/>
  <c r="E70" i="119"/>
  <c r="M70" i="119"/>
  <c r="U70" i="119"/>
  <c r="H71" i="119"/>
  <c r="P71" i="119"/>
  <c r="X71" i="119"/>
  <c r="K72" i="119"/>
  <c r="S72" i="119"/>
  <c r="D4" i="169"/>
  <c r="L4" i="169"/>
  <c r="T4" i="169"/>
  <c r="G4" i="169"/>
  <c r="O4" i="169"/>
  <c r="W4" i="169"/>
  <c r="K17" i="169"/>
  <c r="S17" i="169"/>
  <c r="N17" i="169"/>
  <c r="V17" i="169"/>
  <c r="I17" i="169"/>
  <c r="Q17" i="169"/>
  <c r="G4" i="168"/>
  <c r="O4" i="168"/>
  <c r="W4" i="168"/>
  <c r="J4" i="168"/>
  <c r="R4" i="168"/>
  <c r="E22" i="168"/>
  <c r="M22" i="168"/>
  <c r="U22" i="168"/>
  <c r="F8" i="167"/>
  <c r="F3" i="167" s="1"/>
  <c r="N8" i="167"/>
  <c r="V8" i="167"/>
  <c r="G17" i="167"/>
  <c r="O17" i="167"/>
  <c r="W17" i="167"/>
  <c r="J17" i="167"/>
  <c r="R17" i="167"/>
  <c r="E17" i="167"/>
  <c r="M17" i="167"/>
  <c r="U17" i="167"/>
  <c r="H52" i="167"/>
  <c r="P52" i="167"/>
  <c r="X52" i="167"/>
  <c r="F5" i="118"/>
  <c r="N5" i="118"/>
  <c r="V5" i="118"/>
  <c r="I6" i="118"/>
  <c r="Q6" i="118"/>
  <c r="D7" i="118"/>
  <c r="L7" i="118"/>
  <c r="T7" i="118"/>
  <c r="J9" i="118"/>
  <c r="R9" i="118"/>
  <c r="E10" i="118"/>
  <c r="M10" i="118"/>
  <c r="U10" i="118"/>
  <c r="E12" i="118"/>
  <c r="M12" i="118"/>
  <c r="U12" i="118"/>
  <c r="H13" i="118"/>
  <c r="P13" i="118"/>
  <c r="X13" i="118"/>
  <c r="K14" i="118"/>
  <c r="S14" i="118"/>
  <c r="F15" i="118"/>
  <c r="N15" i="118"/>
  <c r="V15" i="118"/>
  <c r="I16" i="118"/>
  <c r="Q16" i="118"/>
  <c r="G20" i="118"/>
  <c r="O20" i="118"/>
  <c r="W20" i="118"/>
  <c r="J21" i="118"/>
  <c r="R21" i="118"/>
  <c r="G23" i="118"/>
  <c r="O23" i="118"/>
  <c r="W23" i="118"/>
  <c r="J24" i="118"/>
  <c r="R24" i="118"/>
  <c r="E25" i="118"/>
  <c r="M25" i="118"/>
  <c r="U25" i="118"/>
  <c r="E28" i="118"/>
  <c r="M28" i="118"/>
  <c r="U28" i="118"/>
  <c r="H29" i="118"/>
  <c r="P29" i="118"/>
  <c r="X29" i="118"/>
  <c r="K30" i="118"/>
  <c r="S30" i="118"/>
  <c r="F31" i="118"/>
  <c r="N31" i="118"/>
  <c r="V31" i="118"/>
  <c r="I32" i="118"/>
  <c r="Q32" i="118"/>
  <c r="E48" i="119"/>
  <c r="M48" i="119"/>
  <c r="U48" i="119"/>
  <c r="H49" i="119"/>
  <c r="P49" i="119"/>
  <c r="X49" i="119"/>
  <c r="K50" i="119"/>
  <c r="S50" i="119"/>
  <c r="F51" i="119"/>
  <c r="N51" i="119"/>
  <c r="V51" i="119"/>
  <c r="J53" i="119"/>
  <c r="R53" i="119"/>
  <c r="E54" i="119"/>
  <c r="M54" i="119"/>
  <c r="U54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X68" i="119"/>
  <c r="K69" i="119"/>
  <c r="S69" i="119"/>
  <c r="F70" i="119"/>
  <c r="N70" i="119"/>
  <c r="V70" i="119"/>
  <c r="I71" i="119"/>
  <c r="Q71" i="119"/>
  <c r="D72" i="119"/>
  <c r="L72" i="119"/>
  <c r="T72" i="119"/>
  <c r="H8" i="169"/>
  <c r="H3" i="169" s="1"/>
  <c r="P8" i="169"/>
  <c r="X8" i="169"/>
  <c r="J22" i="169"/>
  <c r="R22" i="169"/>
  <c r="D11" i="168"/>
  <c r="L11" i="168"/>
  <c r="L3" i="168" s="1"/>
  <c r="T11" i="168"/>
  <c r="T3" i="168" s="1"/>
  <c r="G11" i="168"/>
  <c r="O11" i="168"/>
  <c r="W11" i="168"/>
  <c r="J11" i="168"/>
  <c r="R11" i="168"/>
  <c r="E11" i="168"/>
  <c r="E3" i="168" s="1"/>
  <c r="M11" i="168"/>
  <c r="U11" i="168"/>
  <c r="G52" i="168"/>
  <c r="O52" i="168"/>
  <c r="W52" i="168"/>
  <c r="N10" i="118"/>
  <c r="V10" i="118"/>
  <c r="J18" i="118"/>
  <c r="R18" i="118"/>
  <c r="E19" i="118"/>
  <c r="M19" i="118"/>
  <c r="U19" i="118"/>
  <c r="H20" i="118"/>
  <c r="P20" i="118"/>
  <c r="X20" i="118"/>
  <c r="K21" i="118"/>
  <c r="S21" i="118"/>
  <c r="F25" i="118"/>
  <c r="N25" i="118"/>
  <c r="V25" i="118"/>
  <c r="S8" i="165"/>
  <c r="H61" i="165"/>
  <c r="P61" i="165"/>
  <c r="X61" i="165"/>
  <c r="F5" i="117"/>
  <c r="N5" i="117"/>
  <c r="V5" i="117"/>
  <c r="I6" i="117"/>
  <c r="Q6" i="117"/>
  <c r="D7" i="117"/>
  <c r="L7" i="117"/>
  <c r="T7" i="117"/>
  <c r="K62" i="117"/>
  <c r="S62" i="117"/>
  <c r="F63" i="117"/>
  <c r="N63" i="117"/>
  <c r="V63" i="117"/>
  <c r="I64" i="117"/>
  <c r="Q64" i="117"/>
  <c r="D65" i="117"/>
  <c r="L65" i="117"/>
  <c r="T65" i="117"/>
  <c r="G66" i="117"/>
  <c r="O66" i="117"/>
  <c r="W66" i="117"/>
  <c r="J67" i="117"/>
  <c r="R67" i="117"/>
  <c r="E68" i="117"/>
  <c r="M68" i="117"/>
  <c r="U68" i="117"/>
  <c r="H69" i="117"/>
  <c r="P69" i="117"/>
  <c r="X69" i="117"/>
  <c r="K70" i="117"/>
  <c r="S70" i="117"/>
  <c r="F71" i="117"/>
  <c r="N71" i="117"/>
  <c r="V71" i="117"/>
  <c r="I72" i="117"/>
  <c r="I72" i="116" s="1"/>
  <c r="Q72" i="117"/>
  <c r="E9" i="117"/>
  <c r="M9" i="117"/>
  <c r="U9" i="117"/>
  <c r="H10" i="117"/>
  <c r="P10" i="117"/>
  <c r="X10" i="117"/>
  <c r="F14" i="117"/>
  <c r="N14" i="117"/>
  <c r="V14" i="117"/>
  <c r="I15" i="117"/>
  <c r="Q15" i="117"/>
  <c r="D16" i="117"/>
  <c r="L16" i="117"/>
  <c r="T16" i="117"/>
  <c r="G19" i="117"/>
  <c r="O19" i="117"/>
  <c r="W19" i="117"/>
  <c r="J20" i="117"/>
  <c r="R20" i="117"/>
  <c r="E21" i="117"/>
  <c r="M21" i="117"/>
  <c r="U21" i="117"/>
  <c r="E22" i="163"/>
  <c r="M22" i="163"/>
  <c r="U22" i="163"/>
  <c r="F30" i="117"/>
  <c r="N30" i="117"/>
  <c r="N27" i="117" s="1"/>
  <c r="V30" i="117"/>
  <c r="I31" i="117"/>
  <c r="Q31" i="117"/>
  <c r="D32" i="117"/>
  <c r="L32" i="117"/>
  <c r="T32" i="117"/>
  <c r="E34" i="117"/>
  <c r="M34" i="117"/>
  <c r="U34" i="117"/>
  <c r="H35" i="117"/>
  <c r="P35" i="117"/>
  <c r="X35" i="117"/>
  <c r="K36" i="117"/>
  <c r="S36" i="117"/>
  <c r="F37" i="117"/>
  <c r="N37" i="117"/>
  <c r="V37" i="117"/>
  <c r="I38" i="117"/>
  <c r="Q38" i="117"/>
  <c r="D39" i="117"/>
  <c r="L39" i="117"/>
  <c r="T39" i="117"/>
  <c r="G40" i="117"/>
  <c r="O40" i="117"/>
  <c r="W40" i="117"/>
  <c r="J41" i="117"/>
  <c r="R41" i="117"/>
  <c r="E42" i="117"/>
  <c r="M42" i="117"/>
  <c r="U42" i="117"/>
  <c r="H43" i="117"/>
  <c r="P43" i="117"/>
  <c r="X43" i="117"/>
  <c r="K44" i="117"/>
  <c r="S44" i="117"/>
  <c r="F45" i="117"/>
  <c r="N45" i="117"/>
  <c r="V45" i="117"/>
  <c r="I46" i="117"/>
  <c r="Q46" i="117"/>
  <c r="D47" i="117"/>
  <c r="L47" i="117"/>
  <c r="T47" i="117"/>
  <c r="G48" i="117"/>
  <c r="O48" i="117"/>
  <c r="W48" i="117"/>
  <c r="J49" i="117"/>
  <c r="R49" i="117"/>
  <c r="E50" i="117"/>
  <c r="M50" i="117"/>
  <c r="U50" i="117"/>
  <c r="H51" i="117"/>
  <c r="P51" i="117"/>
  <c r="X51" i="117"/>
  <c r="F53" i="117"/>
  <c r="N53" i="117"/>
  <c r="V53" i="117"/>
  <c r="I54" i="117"/>
  <c r="Q54" i="117"/>
  <c r="J62" i="117"/>
  <c r="R62" i="117"/>
  <c r="E63" i="117"/>
  <c r="M63" i="117"/>
  <c r="U63" i="117"/>
  <c r="H64" i="117"/>
  <c r="P64" i="117"/>
  <c r="X64" i="117"/>
  <c r="K65" i="117"/>
  <c r="S65" i="117"/>
  <c r="F66" i="117"/>
  <c r="N66" i="117"/>
  <c r="V66" i="117"/>
  <c r="I67" i="117"/>
  <c r="Q67" i="117"/>
  <c r="D68" i="117"/>
  <c r="L68" i="117"/>
  <c r="T68" i="117"/>
  <c r="G69" i="117"/>
  <c r="O69" i="117"/>
  <c r="W69" i="117"/>
  <c r="J70" i="117"/>
  <c r="R70" i="117"/>
  <c r="E71" i="117"/>
  <c r="M71" i="117"/>
  <c r="U71" i="117"/>
  <c r="H72" i="117"/>
  <c r="P72" i="117"/>
  <c r="X72" i="117"/>
  <c r="L4" i="113"/>
  <c r="T4" i="113"/>
  <c r="G4" i="113"/>
  <c r="G3" i="113" s="1"/>
  <c r="O4" i="113"/>
  <c r="W4" i="113"/>
  <c r="I11" i="113"/>
  <c r="Q11" i="113"/>
  <c r="Q3" i="113" s="1"/>
  <c r="L11" i="113"/>
  <c r="T11" i="113"/>
  <c r="J11" i="113"/>
  <c r="R11" i="113"/>
  <c r="I27" i="113"/>
  <c r="Q27" i="113"/>
  <c r="L27" i="113"/>
  <c r="T27" i="113"/>
  <c r="O27" i="113"/>
  <c r="W27" i="113"/>
  <c r="J27" i="113"/>
  <c r="R27" i="113"/>
  <c r="E4" i="112"/>
  <c r="M4" i="112"/>
  <c r="U4" i="112"/>
  <c r="K61" i="112"/>
  <c r="S61" i="112"/>
  <c r="N61" i="112"/>
  <c r="V61" i="112"/>
  <c r="I61" i="112"/>
  <c r="Q61" i="112"/>
  <c r="D61" i="112"/>
  <c r="L61" i="112"/>
  <c r="T61" i="112"/>
  <c r="O61" i="112"/>
  <c r="W61" i="112"/>
  <c r="R61" i="112"/>
  <c r="Q7" i="117"/>
  <c r="E18" i="117"/>
  <c r="M18" i="117"/>
  <c r="U18" i="117"/>
  <c r="H19" i="117"/>
  <c r="P19" i="117"/>
  <c r="X19" i="117"/>
  <c r="K20" i="117"/>
  <c r="S20" i="117"/>
  <c r="F21" i="117"/>
  <c r="N21" i="117"/>
  <c r="V21" i="117"/>
  <c r="F24" i="117"/>
  <c r="F22" i="117" s="1"/>
  <c r="N24" i="117"/>
  <c r="V24" i="117"/>
  <c r="I25" i="117"/>
  <c r="Q25" i="117"/>
  <c r="F34" i="117"/>
  <c r="N34" i="117"/>
  <c r="V34" i="117"/>
  <c r="I35" i="117"/>
  <c r="Q35" i="117"/>
  <c r="D36" i="117"/>
  <c r="L36" i="117"/>
  <c r="T36" i="117"/>
  <c r="G37" i="117"/>
  <c r="O37" i="117"/>
  <c r="W37" i="117"/>
  <c r="J38" i="117"/>
  <c r="R38" i="117"/>
  <c r="E39" i="117"/>
  <c r="M39" i="117"/>
  <c r="U39" i="117"/>
  <c r="H40" i="117"/>
  <c r="P40" i="117"/>
  <c r="X40" i="117"/>
  <c r="K41" i="117"/>
  <c r="S41" i="117"/>
  <c r="F42" i="117"/>
  <c r="N42" i="117"/>
  <c r="V42" i="117"/>
  <c r="I43" i="117"/>
  <c r="Q43" i="117"/>
  <c r="D44" i="117"/>
  <c r="L44" i="117"/>
  <c r="T44" i="117"/>
  <c r="G45" i="117"/>
  <c r="O45" i="117"/>
  <c r="W45" i="117"/>
  <c r="J46" i="117"/>
  <c r="R46" i="117"/>
  <c r="E47" i="117"/>
  <c r="M47" i="117"/>
  <c r="U47" i="117"/>
  <c r="H48" i="117"/>
  <c r="P48" i="117"/>
  <c r="X48" i="117"/>
  <c r="K49" i="117"/>
  <c r="S49" i="117"/>
  <c r="F50" i="117"/>
  <c r="N50" i="117"/>
  <c r="V50" i="117"/>
  <c r="I51" i="117"/>
  <c r="Q51" i="117"/>
  <c r="G53" i="117"/>
  <c r="O53" i="117"/>
  <c r="W53" i="117"/>
  <c r="R3" i="115"/>
  <c r="U8" i="115"/>
  <c r="U3" i="115" s="1"/>
  <c r="R7" i="117"/>
  <c r="E13" i="117"/>
  <c r="M13" i="117"/>
  <c r="U13" i="117"/>
  <c r="H14" i="117"/>
  <c r="P14" i="117"/>
  <c r="X14" i="117"/>
  <c r="K15" i="117"/>
  <c r="S15" i="117"/>
  <c r="F16" i="117"/>
  <c r="N16" i="117"/>
  <c r="V16" i="117"/>
  <c r="D23" i="117"/>
  <c r="L23" i="117"/>
  <c r="T23" i="117"/>
  <c r="G24" i="117"/>
  <c r="O24" i="117"/>
  <c r="W24" i="117"/>
  <c r="J25" i="117"/>
  <c r="R25" i="117"/>
  <c r="E29" i="117"/>
  <c r="M29" i="117"/>
  <c r="U29" i="117"/>
  <c r="H30" i="117"/>
  <c r="P30" i="117"/>
  <c r="X30" i="117"/>
  <c r="K31" i="117"/>
  <c r="S31" i="117"/>
  <c r="F32" i="117"/>
  <c r="N32" i="117"/>
  <c r="V32" i="117"/>
  <c r="J64" i="117"/>
  <c r="R64" i="117"/>
  <c r="E65" i="117"/>
  <c r="M65" i="117"/>
  <c r="U65" i="117"/>
  <c r="H66" i="117"/>
  <c r="P66" i="117"/>
  <c r="X66" i="117"/>
  <c r="K67" i="117"/>
  <c r="S67" i="117"/>
  <c r="F68" i="117"/>
  <c r="N68" i="117"/>
  <c r="V68" i="117"/>
  <c r="I69" i="117"/>
  <c r="Q69" i="117"/>
  <c r="D70" i="117"/>
  <c r="L70" i="117"/>
  <c r="T70" i="117"/>
  <c r="G71" i="117"/>
  <c r="O71" i="117"/>
  <c r="W71" i="117"/>
  <c r="J72" i="117"/>
  <c r="R72" i="117"/>
  <c r="D4" i="115"/>
  <c r="L4" i="115"/>
  <c r="T4" i="115"/>
  <c r="G11" i="115"/>
  <c r="O11" i="115"/>
  <c r="W11" i="115"/>
  <c r="G27" i="115"/>
  <c r="G26" i="115" s="1"/>
  <c r="O27" i="115"/>
  <c r="W27" i="115"/>
  <c r="L17" i="109"/>
  <c r="T17" i="109"/>
  <c r="L27" i="109"/>
  <c r="T27" i="109"/>
  <c r="G27" i="109"/>
  <c r="O27" i="109"/>
  <c r="W27" i="109"/>
  <c r="R27" i="109"/>
  <c r="E27" i="109"/>
  <c r="M27" i="109"/>
  <c r="U27" i="109"/>
  <c r="P26" i="109"/>
  <c r="X26" i="109"/>
  <c r="M33" i="109"/>
  <c r="I17" i="112"/>
  <c r="Q17" i="112"/>
  <c r="D17" i="112"/>
  <c r="L17" i="112"/>
  <c r="T17" i="112"/>
  <c r="W17" i="112"/>
  <c r="P22" i="112"/>
  <c r="X22" i="112"/>
  <c r="K8" i="163"/>
  <c r="S8" i="163"/>
  <c r="K12" i="117"/>
  <c r="S12" i="117"/>
  <c r="F13" i="117"/>
  <c r="N13" i="117"/>
  <c r="V13" i="117"/>
  <c r="I14" i="117"/>
  <c r="Q14" i="117"/>
  <c r="D15" i="117"/>
  <c r="L15" i="117"/>
  <c r="T15" i="117"/>
  <c r="G16" i="117"/>
  <c r="O16" i="117"/>
  <c r="W16" i="117"/>
  <c r="G18" i="117"/>
  <c r="O18" i="117"/>
  <c r="W18" i="117"/>
  <c r="J19" i="117"/>
  <c r="R19" i="117"/>
  <c r="E20" i="117"/>
  <c r="M20" i="117"/>
  <c r="U20" i="117"/>
  <c r="H21" i="117"/>
  <c r="P21" i="117"/>
  <c r="X21" i="117"/>
  <c r="P24" i="117"/>
  <c r="X24" i="117"/>
  <c r="K25" i="117"/>
  <c r="S25" i="117"/>
  <c r="K28" i="117"/>
  <c r="S28" i="117"/>
  <c r="F29" i="117"/>
  <c r="N29" i="117"/>
  <c r="V29" i="117"/>
  <c r="I30" i="117"/>
  <c r="Q30" i="117"/>
  <c r="D31" i="117"/>
  <c r="L31" i="117"/>
  <c r="T31" i="117"/>
  <c r="G32" i="117"/>
  <c r="O32" i="117"/>
  <c r="W32" i="117"/>
  <c r="H34" i="117"/>
  <c r="P34" i="117"/>
  <c r="X34" i="117"/>
  <c r="K35" i="117"/>
  <c r="S35" i="117"/>
  <c r="F36" i="117"/>
  <c r="N36" i="117"/>
  <c r="V36" i="117"/>
  <c r="I37" i="117"/>
  <c r="Q37" i="117"/>
  <c r="D38" i="117"/>
  <c r="L38" i="117"/>
  <c r="T38" i="117"/>
  <c r="G39" i="117"/>
  <c r="O39" i="117"/>
  <c r="W39" i="117"/>
  <c r="J40" i="117"/>
  <c r="R40" i="117"/>
  <c r="E41" i="117"/>
  <c r="M41" i="117"/>
  <c r="U41" i="117"/>
  <c r="H42" i="117"/>
  <c r="P42" i="117"/>
  <c r="X42" i="117"/>
  <c r="K43" i="117"/>
  <c r="S43" i="117"/>
  <c r="F44" i="117"/>
  <c r="N44" i="117"/>
  <c r="V44" i="117"/>
  <c r="I45" i="117"/>
  <c r="Q45" i="117"/>
  <c r="D46" i="117"/>
  <c r="L46" i="117"/>
  <c r="T46" i="117"/>
  <c r="G47" i="117"/>
  <c r="O47" i="117"/>
  <c r="W47" i="117"/>
  <c r="J48" i="117"/>
  <c r="R48" i="117"/>
  <c r="E49" i="117"/>
  <c r="M49" i="117"/>
  <c r="U49" i="117"/>
  <c r="H50" i="117"/>
  <c r="P50" i="117"/>
  <c r="X50" i="117"/>
  <c r="K51" i="117"/>
  <c r="S51" i="117"/>
  <c r="I53" i="117"/>
  <c r="I52" i="117" s="1"/>
  <c r="Q53" i="117"/>
  <c r="Q52" i="117" s="1"/>
  <c r="D54" i="117"/>
  <c r="L54" i="117"/>
  <c r="T54" i="117"/>
  <c r="H61" i="163"/>
  <c r="P61" i="163"/>
  <c r="X61" i="163"/>
  <c r="K64" i="117"/>
  <c r="S64" i="117"/>
  <c r="F65" i="117"/>
  <c r="N65" i="117"/>
  <c r="V65" i="117"/>
  <c r="I66" i="117"/>
  <c r="Q66" i="117"/>
  <c r="D67" i="117"/>
  <c r="L67" i="117"/>
  <c r="T67" i="117"/>
  <c r="G68" i="117"/>
  <c r="O68" i="117"/>
  <c r="W68" i="117"/>
  <c r="J69" i="117"/>
  <c r="R69" i="117"/>
  <c r="E70" i="117"/>
  <c r="M70" i="117"/>
  <c r="U70" i="117"/>
  <c r="H71" i="117"/>
  <c r="P71" i="117"/>
  <c r="X71" i="117"/>
  <c r="K72" i="117"/>
  <c r="S72" i="117"/>
  <c r="Q61" i="115"/>
  <c r="S3" i="113"/>
  <c r="J22" i="113"/>
  <c r="R22" i="113"/>
  <c r="K33" i="113"/>
  <c r="K26" i="113" s="1"/>
  <c r="S33" i="113"/>
  <c r="F33" i="113"/>
  <c r="F26" i="113" s="1"/>
  <c r="N33" i="113"/>
  <c r="V33" i="113"/>
  <c r="Q33" i="113"/>
  <c r="D33" i="113"/>
  <c r="L33" i="113"/>
  <c r="T33" i="113"/>
  <c r="G33" i="113"/>
  <c r="O33" i="113"/>
  <c r="W33" i="113"/>
  <c r="J33" i="113"/>
  <c r="R33" i="113"/>
  <c r="E33" i="113"/>
  <c r="U33" i="113"/>
  <c r="U26" i="113" s="1"/>
  <c r="J52" i="112"/>
  <c r="R52" i="112"/>
  <c r="D10" i="117"/>
  <c r="L10" i="117"/>
  <c r="T10" i="117"/>
  <c r="D12" i="117"/>
  <c r="L12" i="117"/>
  <c r="T12" i="117"/>
  <c r="G13" i="117"/>
  <c r="O13" i="117"/>
  <c r="W13" i="117"/>
  <c r="J14" i="117"/>
  <c r="R14" i="117"/>
  <c r="E15" i="117"/>
  <c r="M15" i="117"/>
  <c r="U15" i="117"/>
  <c r="H16" i="117"/>
  <c r="P16" i="117"/>
  <c r="X16" i="117"/>
  <c r="H18" i="117"/>
  <c r="P18" i="117"/>
  <c r="X18" i="117"/>
  <c r="K19" i="117"/>
  <c r="S19" i="117"/>
  <c r="F20" i="117"/>
  <c r="N20" i="117"/>
  <c r="V20" i="117"/>
  <c r="I21" i="117"/>
  <c r="Q21" i="117"/>
  <c r="D28" i="117"/>
  <c r="L28" i="117"/>
  <c r="T28" i="117"/>
  <c r="G29" i="117"/>
  <c r="O29" i="117"/>
  <c r="W29" i="117"/>
  <c r="J30" i="117"/>
  <c r="R30" i="117"/>
  <c r="E31" i="117"/>
  <c r="M31" i="117"/>
  <c r="U31" i="117"/>
  <c r="H32" i="117"/>
  <c r="P32" i="117"/>
  <c r="X32" i="117"/>
  <c r="I63" i="117"/>
  <c r="Q63" i="117"/>
  <c r="D64" i="117"/>
  <c r="L64" i="117"/>
  <c r="T64" i="117"/>
  <c r="G65" i="117"/>
  <c r="L52" i="113"/>
  <c r="T52" i="113"/>
  <c r="T61" i="113"/>
  <c r="D3" i="109"/>
  <c r="O4" i="109"/>
  <c r="W4" i="109"/>
  <c r="J4" i="109"/>
  <c r="R4" i="109"/>
  <c r="E22" i="109"/>
  <c r="M22" i="109"/>
  <c r="U22" i="109"/>
  <c r="P33" i="112"/>
  <c r="J9" i="117"/>
  <c r="R9" i="117"/>
  <c r="E10" i="117"/>
  <c r="M10" i="117"/>
  <c r="U10" i="117"/>
  <c r="E12" i="117"/>
  <c r="M12" i="117"/>
  <c r="U12" i="117"/>
  <c r="H13" i="117"/>
  <c r="P13" i="117"/>
  <c r="X13" i="117"/>
  <c r="K14" i="117"/>
  <c r="S14" i="117"/>
  <c r="F15" i="117"/>
  <c r="N15" i="117"/>
  <c r="V15" i="117"/>
  <c r="I16" i="117"/>
  <c r="Q16" i="117"/>
  <c r="G17" i="163"/>
  <c r="G23" i="117"/>
  <c r="O23" i="117"/>
  <c r="W23" i="117"/>
  <c r="J24" i="117"/>
  <c r="R24" i="117"/>
  <c r="E25" i="117"/>
  <c r="M25" i="117"/>
  <c r="U25" i="117"/>
  <c r="H36" i="117"/>
  <c r="P36" i="117"/>
  <c r="X36" i="117"/>
  <c r="K37" i="117"/>
  <c r="S37" i="117"/>
  <c r="F38" i="117"/>
  <c r="N38" i="117"/>
  <c r="V38" i="117"/>
  <c r="I39" i="117"/>
  <c r="Q39" i="117"/>
  <c r="D40" i="117"/>
  <c r="L40" i="117"/>
  <c r="T40" i="117"/>
  <c r="G41" i="117"/>
  <c r="O41" i="117"/>
  <c r="W41" i="117"/>
  <c r="J42" i="117"/>
  <c r="R42" i="117"/>
  <c r="E43" i="117"/>
  <c r="E43" i="116" s="1"/>
  <c r="M43" i="117"/>
  <c r="U43" i="117"/>
  <c r="H44" i="117"/>
  <c r="P44" i="117"/>
  <c r="X44" i="117"/>
  <c r="K45" i="117"/>
  <c r="S45" i="117"/>
  <c r="F46" i="117"/>
  <c r="N46" i="117"/>
  <c r="V46" i="117"/>
  <c r="I47" i="117"/>
  <c r="Q47" i="117"/>
  <c r="D48" i="117"/>
  <c r="L48" i="117"/>
  <c r="T48" i="117"/>
  <c r="G49" i="117"/>
  <c r="O49" i="117"/>
  <c r="W49" i="117"/>
  <c r="J50" i="117"/>
  <c r="R50" i="117"/>
  <c r="E51" i="117"/>
  <c r="M51" i="117"/>
  <c r="U51" i="117"/>
  <c r="G62" i="117"/>
  <c r="O62" i="117"/>
  <c r="W62" i="117"/>
  <c r="J63" i="117"/>
  <c r="R63" i="117"/>
  <c r="E64" i="117"/>
  <c r="M64" i="117"/>
  <c r="U64" i="117"/>
  <c r="H65" i="117"/>
  <c r="P65" i="117"/>
  <c r="X65" i="117"/>
  <c r="K66" i="117"/>
  <c r="S66" i="117"/>
  <c r="F67" i="117"/>
  <c r="N67" i="117"/>
  <c r="V67" i="117"/>
  <c r="I68" i="117"/>
  <c r="Q68" i="117"/>
  <c r="D69" i="117"/>
  <c r="L69" i="117"/>
  <c r="T69" i="117"/>
  <c r="G70" i="117"/>
  <c r="O70" i="117"/>
  <c r="W70" i="117"/>
  <c r="J71" i="117"/>
  <c r="R71" i="117"/>
  <c r="E72" i="117"/>
  <c r="M72" i="117"/>
  <c r="U72" i="117"/>
  <c r="N17" i="115"/>
  <c r="V17" i="115"/>
  <c r="O22" i="115"/>
  <c r="W22" i="115"/>
  <c r="K8" i="109"/>
  <c r="S8" i="109"/>
  <c r="S3" i="109" s="1"/>
  <c r="F8" i="112"/>
  <c r="N8" i="112"/>
  <c r="V8" i="112"/>
  <c r="K9" i="117"/>
  <c r="S9" i="117"/>
  <c r="F10" i="117"/>
  <c r="F8" i="117" s="1"/>
  <c r="N10" i="117"/>
  <c r="N8" i="117" s="1"/>
  <c r="V10" i="117"/>
  <c r="F12" i="117"/>
  <c r="N12" i="117"/>
  <c r="V12" i="117"/>
  <c r="I13" i="117"/>
  <c r="Q13" i="117"/>
  <c r="D14" i="117"/>
  <c r="L14" i="117"/>
  <c r="T14" i="117"/>
  <c r="G15" i="117"/>
  <c r="O15" i="117"/>
  <c r="W15" i="117"/>
  <c r="J16" i="117"/>
  <c r="R16" i="117"/>
  <c r="H20" i="117"/>
  <c r="P20" i="117"/>
  <c r="X20" i="117"/>
  <c r="K21" i="117"/>
  <c r="S21" i="117"/>
  <c r="F28" i="117"/>
  <c r="N28" i="117"/>
  <c r="V28" i="117"/>
  <c r="I29" i="117"/>
  <c r="Q29" i="117"/>
  <c r="D30" i="117"/>
  <c r="L30" i="117"/>
  <c r="T30" i="117"/>
  <c r="G31" i="117"/>
  <c r="O31" i="117"/>
  <c r="W31" i="117"/>
  <c r="J32" i="117"/>
  <c r="R32" i="117"/>
  <c r="G52" i="163"/>
  <c r="O52" i="163"/>
  <c r="W52" i="163"/>
  <c r="I52" i="115"/>
  <c r="Q52" i="115"/>
  <c r="H8" i="113"/>
  <c r="P8" i="113"/>
  <c r="P3" i="113" s="1"/>
  <c r="X8" i="113"/>
  <c r="G52" i="109"/>
  <c r="O52" i="109"/>
  <c r="W52" i="109"/>
  <c r="H11" i="112"/>
  <c r="P11" i="112"/>
  <c r="X11" i="112"/>
  <c r="D9" i="117"/>
  <c r="L9" i="117"/>
  <c r="T9" i="117"/>
  <c r="G10" i="117"/>
  <c r="O10" i="117"/>
  <c r="W10" i="117"/>
  <c r="F17" i="163"/>
  <c r="N17" i="163"/>
  <c r="V17" i="163"/>
  <c r="I20" i="117"/>
  <c r="Q20" i="117"/>
  <c r="D21" i="117"/>
  <c r="L21" i="117"/>
  <c r="T21" i="117"/>
  <c r="G25" i="117"/>
  <c r="O25" i="117"/>
  <c r="W25" i="117"/>
  <c r="G35" i="117"/>
  <c r="O35" i="117"/>
  <c r="W35" i="117"/>
  <c r="J36" i="117"/>
  <c r="R36" i="117"/>
  <c r="E37" i="117"/>
  <c r="M37" i="117"/>
  <c r="U37" i="117"/>
  <c r="H38" i="117"/>
  <c r="P38" i="117"/>
  <c r="X38" i="117"/>
  <c r="K39" i="117"/>
  <c r="S39" i="117"/>
  <c r="F40" i="117"/>
  <c r="N40" i="117"/>
  <c r="V40" i="117"/>
  <c r="I41" i="117"/>
  <c r="Q41" i="117"/>
  <c r="D42" i="117"/>
  <c r="L42" i="117"/>
  <c r="T42" i="117"/>
  <c r="G43" i="117"/>
  <c r="O43" i="117"/>
  <c r="W43" i="117"/>
  <c r="J44" i="117"/>
  <c r="R44" i="117"/>
  <c r="E45" i="117"/>
  <c r="M45" i="117"/>
  <c r="U45" i="117"/>
  <c r="H46" i="117"/>
  <c r="P46" i="117"/>
  <c r="X46" i="117"/>
  <c r="K47" i="117"/>
  <c r="S47" i="117"/>
  <c r="F48" i="117"/>
  <c r="N48" i="117"/>
  <c r="V48" i="117"/>
  <c r="I49" i="117"/>
  <c r="Q49" i="117"/>
  <c r="D50" i="117"/>
  <c r="L50" i="117"/>
  <c r="T50" i="117"/>
  <c r="G51" i="117"/>
  <c r="O51" i="117"/>
  <c r="W51" i="117"/>
  <c r="H54" i="117"/>
  <c r="P54" i="117"/>
  <c r="X54" i="117"/>
  <c r="X52" i="117" s="1"/>
  <c r="O33" i="115"/>
  <c r="W33" i="115"/>
  <c r="L11" i="109"/>
  <c r="L3" i="109" s="1"/>
  <c r="T11" i="109"/>
  <c r="T3" i="109" s="1"/>
  <c r="G11" i="109"/>
  <c r="O11" i="109"/>
  <c r="W11" i="109"/>
  <c r="R11" i="109"/>
  <c r="E11" i="109"/>
  <c r="M11" i="109"/>
  <c r="U11" i="109"/>
  <c r="H27" i="112"/>
  <c r="P27" i="112"/>
  <c r="X27" i="112"/>
  <c r="E4" i="114"/>
  <c r="M4" i="114"/>
  <c r="U4" i="114"/>
  <c r="X4" i="114"/>
  <c r="V26" i="114"/>
  <c r="E61" i="114"/>
  <c r="U61" i="114"/>
  <c r="W17" i="108"/>
  <c r="J17" i="108"/>
  <c r="R17" i="108"/>
  <c r="U17" i="108"/>
  <c r="O33" i="108"/>
  <c r="W33" i="108"/>
  <c r="W26" i="108" s="1"/>
  <c r="J33" i="108"/>
  <c r="J26" i="108" s="1"/>
  <c r="R33" i="108"/>
  <c r="V33" i="108"/>
  <c r="I22" i="107"/>
  <c r="Q22" i="107"/>
  <c r="G61" i="110"/>
  <c r="O61" i="110"/>
  <c r="W61" i="110"/>
  <c r="J61" i="110"/>
  <c r="R61" i="110"/>
  <c r="F61" i="110"/>
  <c r="N61" i="110"/>
  <c r="J4" i="199"/>
  <c r="R4" i="199"/>
  <c r="J27" i="198"/>
  <c r="R27" i="198"/>
  <c r="X35" i="111"/>
  <c r="K36" i="111"/>
  <c r="S36" i="111"/>
  <c r="I38" i="111"/>
  <c r="Q38" i="111"/>
  <c r="D39" i="111"/>
  <c r="L39" i="111"/>
  <c r="T39" i="111"/>
  <c r="G40" i="111"/>
  <c r="O40" i="111"/>
  <c r="W40" i="111"/>
  <c r="J41" i="111"/>
  <c r="R41" i="111"/>
  <c r="E42" i="111"/>
  <c r="M42" i="111"/>
  <c r="U42" i="111"/>
  <c r="H43" i="111"/>
  <c r="P43" i="111"/>
  <c r="X43" i="111"/>
  <c r="K44" i="111"/>
  <c r="S44" i="111"/>
  <c r="F45" i="111"/>
  <c r="N45" i="111"/>
  <c r="V45" i="111"/>
  <c r="I46" i="111"/>
  <c r="Q46" i="111"/>
  <c r="D47" i="111"/>
  <c r="L47" i="111"/>
  <c r="T47" i="111"/>
  <c r="G48" i="111"/>
  <c r="O48" i="111"/>
  <c r="W48" i="111"/>
  <c r="J49" i="111"/>
  <c r="R49" i="111"/>
  <c r="E50" i="111"/>
  <c r="M50" i="111"/>
  <c r="U50" i="111"/>
  <c r="H51" i="111"/>
  <c r="P51" i="111"/>
  <c r="X51" i="111"/>
  <c r="F9" i="111"/>
  <c r="N9" i="111"/>
  <c r="V9" i="111"/>
  <c r="I10" i="111"/>
  <c r="Q10" i="111"/>
  <c r="J12" i="111"/>
  <c r="R12" i="111"/>
  <c r="E11" i="197"/>
  <c r="M11" i="197"/>
  <c r="U11" i="197"/>
  <c r="H14" i="111"/>
  <c r="P14" i="111"/>
  <c r="X14" i="111"/>
  <c r="K15" i="111"/>
  <c r="S15" i="111"/>
  <c r="F16" i="111"/>
  <c r="N16" i="111"/>
  <c r="V16" i="111"/>
  <c r="F18" i="111"/>
  <c r="N18" i="111"/>
  <c r="V18" i="111"/>
  <c r="I19" i="111"/>
  <c r="Q19" i="111"/>
  <c r="D20" i="111"/>
  <c r="L20" i="111"/>
  <c r="T20" i="111"/>
  <c r="G21" i="111"/>
  <c r="O21" i="111"/>
  <c r="W21" i="111"/>
  <c r="D24" i="111"/>
  <c r="L24" i="111"/>
  <c r="T24" i="111"/>
  <c r="G25" i="111"/>
  <c r="O25" i="111"/>
  <c r="W25" i="111"/>
  <c r="E53" i="111"/>
  <c r="M53" i="111"/>
  <c r="U53" i="111"/>
  <c r="H54" i="111"/>
  <c r="P54" i="111"/>
  <c r="X54" i="111"/>
  <c r="E22" i="195"/>
  <c r="M22" i="195"/>
  <c r="U22" i="195"/>
  <c r="P25" i="106"/>
  <c r="Q18" i="106"/>
  <c r="S34" i="106"/>
  <c r="O3" i="108"/>
  <c r="W3" i="108"/>
  <c r="R3" i="107"/>
  <c r="J8" i="110"/>
  <c r="R8" i="110"/>
  <c r="H17" i="199"/>
  <c r="P17" i="199"/>
  <c r="X17" i="199"/>
  <c r="K17" i="199"/>
  <c r="S17" i="199"/>
  <c r="I52" i="199"/>
  <c r="Q52" i="199"/>
  <c r="E61" i="199"/>
  <c r="M61" i="199"/>
  <c r="U61" i="199"/>
  <c r="I61" i="199"/>
  <c r="Q61" i="199"/>
  <c r="D63" i="111"/>
  <c r="L63" i="111"/>
  <c r="T63" i="111"/>
  <c r="G64" i="111"/>
  <c r="O64" i="111"/>
  <c r="W64" i="111"/>
  <c r="J65" i="111"/>
  <c r="R65" i="111"/>
  <c r="E66" i="111"/>
  <c r="M66" i="111"/>
  <c r="U66" i="111"/>
  <c r="H67" i="111"/>
  <c r="P67" i="111"/>
  <c r="X67" i="111"/>
  <c r="K68" i="111"/>
  <c r="S68" i="111"/>
  <c r="F69" i="111"/>
  <c r="N69" i="111"/>
  <c r="V69" i="111"/>
  <c r="I70" i="111"/>
  <c r="Q70" i="111"/>
  <c r="D71" i="111"/>
  <c r="L71" i="111"/>
  <c r="T71" i="111"/>
  <c r="G72" i="111"/>
  <c r="O72" i="111"/>
  <c r="W72" i="111"/>
  <c r="E5" i="111"/>
  <c r="M5" i="111"/>
  <c r="U5" i="111"/>
  <c r="H4" i="197"/>
  <c r="P4" i="197"/>
  <c r="X4" i="197"/>
  <c r="K7" i="111"/>
  <c r="S7" i="111"/>
  <c r="G18" i="111"/>
  <c r="O18" i="111"/>
  <c r="F36" i="111"/>
  <c r="N36" i="111"/>
  <c r="D38" i="111"/>
  <c r="L38" i="111"/>
  <c r="T38" i="111"/>
  <c r="G39" i="111"/>
  <c r="O39" i="111"/>
  <c r="W39" i="111"/>
  <c r="J40" i="111"/>
  <c r="R40" i="111"/>
  <c r="E41" i="111"/>
  <c r="M41" i="111"/>
  <c r="U41" i="111"/>
  <c r="H42" i="111"/>
  <c r="P42" i="111"/>
  <c r="X42" i="111"/>
  <c r="K43" i="111"/>
  <c r="S43" i="111"/>
  <c r="F44" i="111"/>
  <c r="N44" i="111"/>
  <c r="V44" i="111"/>
  <c r="I45" i="111"/>
  <c r="Q45" i="111"/>
  <c r="D46" i="111"/>
  <c r="L46" i="111"/>
  <c r="T46" i="111"/>
  <c r="G47" i="111"/>
  <c r="O47" i="111"/>
  <c r="W47" i="111"/>
  <c r="J48" i="111"/>
  <c r="R48" i="111"/>
  <c r="E49" i="111"/>
  <c r="M49" i="111"/>
  <c r="U49" i="111"/>
  <c r="H50" i="111"/>
  <c r="P50" i="111"/>
  <c r="X50" i="111"/>
  <c r="K51" i="111"/>
  <c r="S51" i="111"/>
  <c r="H64" i="111"/>
  <c r="P64" i="111"/>
  <c r="X64" i="111"/>
  <c r="F66" i="111"/>
  <c r="N66" i="111"/>
  <c r="V66" i="111"/>
  <c r="D68" i="111"/>
  <c r="L68" i="111"/>
  <c r="T68" i="111"/>
  <c r="G69" i="111"/>
  <c r="O69" i="111"/>
  <c r="W69" i="111"/>
  <c r="J70" i="111"/>
  <c r="R70" i="111"/>
  <c r="E71" i="111"/>
  <c r="M71" i="111"/>
  <c r="U71" i="111"/>
  <c r="H72" i="111"/>
  <c r="P72" i="111"/>
  <c r="X72" i="111"/>
  <c r="Q4" i="195"/>
  <c r="F33" i="195"/>
  <c r="V33" i="195"/>
  <c r="I33" i="195"/>
  <c r="I26" i="195" s="1"/>
  <c r="Q33" i="195"/>
  <c r="Q26" i="195" s="1"/>
  <c r="J11" i="114"/>
  <c r="R11" i="114"/>
  <c r="E11" i="114"/>
  <c r="M11" i="114"/>
  <c r="U11" i="114"/>
  <c r="P11" i="114"/>
  <c r="X11" i="114"/>
  <c r="K11" i="114"/>
  <c r="K3" i="114" s="1"/>
  <c r="S11" i="114"/>
  <c r="N22" i="108"/>
  <c r="V22" i="108"/>
  <c r="M27" i="108"/>
  <c r="U27" i="108"/>
  <c r="H27" i="108"/>
  <c r="P27" i="108"/>
  <c r="X27" i="108"/>
  <c r="K27" i="108"/>
  <c r="S27" i="108"/>
  <c r="F27" i="108"/>
  <c r="N27" i="108"/>
  <c r="V27" i="108"/>
  <c r="I4" i="110"/>
  <c r="Q4" i="110"/>
  <c r="D11" i="110"/>
  <c r="L11" i="110"/>
  <c r="L3" i="110" s="1"/>
  <c r="T11" i="110"/>
  <c r="K27" i="110"/>
  <c r="S27" i="110"/>
  <c r="F27" i="110"/>
  <c r="N27" i="110"/>
  <c r="V27" i="110"/>
  <c r="F52" i="110"/>
  <c r="N52" i="110"/>
  <c r="V52" i="110"/>
  <c r="F8" i="199"/>
  <c r="N8" i="199"/>
  <c r="V8" i="199"/>
  <c r="I11" i="199"/>
  <c r="I3" i="199" s="1"/>
  <c r="Q11" i="199"/>
  <c r="I17" i="199"/>
  <c r="Q17" i="199"/>
  <c r="I27" i="199"/>
  <c r="Q27" i="199"/>
  <c r="J52" i="199"/>
  <c r="R52" i="199"/>
  <c r="J11" i="198"/>
  <c r="R11" i="198"/>
  <c r="J35" i="111"/>
  <c r="R35" i="111"/>
  <c r="E36" i="111"/>
  <c r="M36" i="111"/>
  <c r="U36" i="111"/>
  <c r="H37" i="111"/>
  <c r="P37" i="111"/>
  <c r="X37" i="111"/>
  <c r="K38" i="111"/>
  <c r="S38" i="111"/>
  <c r="F39" i="111"/>
  <c r="N39" i="111"/>
  <c r="V39" i="111"/>
  <c r="I40" i="111"/>
  <c r="Q40" i="111"/>
  <c r="D41" i="111"/>
  <c r="L41" i="111"/>
  <c r="T41" i="111"/>
  <c r="G42" i="111"/>
  <c r="O42" i="111"/>
  <c r="W42" i="111"/>
  <c r="J43" i="111"/>
  <c r="R43" i="111"/>
  <c r="E44" i="111"/>
  <c r="M44" i="111"/>
  <c r="U44" i="111"/>
  <c r="H45" i="111"/>
  <c r="P45" i="111"/>
  <c r="X45" i="111"/>
  <c r="K46" i="111"/>
  <c r="S46" i="111"/>
  <c r="F47" i="111"/>
  <c r="N47" i="111"/>
  <c r="V47" i="111"/>
  <c r="I48" i="111"/>
  <c r="Q48" i="111"/>
  <c r="D49" i="111"/>
  <c r="L49" i="111"/>
  <c r="T49" i="111"/>
  <c r="G50" i="111"/>
  <c r="O50" i="111"/>
  <c r="W50" i="111"/>
  <c r="J51" i="111"/>
  <c r="R51" i="111"/>
  <c r="D12" i="111"/>
  <c r="L12" i="111"/>
  <c r="T12" i="111"/>
  <c r="G13" i="111"/>
  <c r="O13" i="111"/>
  <c r="W13" i="111"/>
  <c r="J14" i="111"/>
  <c r="R14" i="111"/>
  <c r="E15" i="111"/>
  <c r="M15" i="111"/>
  <c r="U15" i="111"/>
  <c r="H16" i="111"/>
  <c r="P16" i="111"/>
  <c r="X16" i="111"/>
  <c r="K23" i="111"/>
  <c r="S23" i="111"/>
  <c r="F22" i="197"/>
  <c r="N22" i="197"/>
  <c r="V22" i="197"/>
  <c r="I25" i="111"/>
  <c r="Q25" i="111"/>
  <c r="J28" i="111"/>
  <c r="R28" i="111"/>
  <c r="E27" i="197"/>
  <c r="M27" i="197"/>
  <c r="U27" i="197"/>
  <c r="H30" i="111"/>
  <c r="P30" i="111"/>
  <c r="X30" i="111"/>
  <c r="K31" i="111"/>
  <c r="S31" i="111"/>
  <c r="F32" i="111"/>
  <c r="N32" i="111"/>
  <c r="V32" i="111"/>
  <c r="I34" i="111"/>
  <c r="Q34" i="111"/>
  <c r="D35" i="111"/>
  <c r="L35" i="111"/>
  <c r="T35" i="111"/>
  <c r="G36" i="111"/>
  <c r="O36" i="111"/>
  <c r="W36" i="111"/>
  <c r="J37" i="111"/>
  <c r="R37" i="111"/>
  <c r="E38" i="111"/>
  <c r="M38" i="111"/>
  <c r="U38" i="111"/>
  <c r="H39" i="111"/>
  <c r="P39" i="111"/>
  <c r="X39" i="111"/>
  <c r="K40" i="111"/>
  <c r="S40" i="111"/>
  <c r="F41" i="111"/>
  <c r="N41" i="111"/>
  <c r="V41" i="111"/>
  <c r="I42" i="111"/>
  <c r="Q42" i="111"/>
  <c r="D43" i="111"/>
  <c r="L43" i="111"/>
  <c r="T43" i="111"/>
  <c r="G44" i="111"/>
  <c r="O44" i="111"/>
  <c r="W44" i="111"/>
  <c r="J45" i="111"/>
  <c r="R45" i="111"/>
  <c r="E46" i="111"/>
  <c r="M46" i="111"/>
  <c r="U46" i="111"/>
  <c r="H47" i="111"/>
  <c r="P47" i="111"/>
  <c r="X47" i="111"/>
  <c r="K48" i="111"/>
  <c r="S48" i="111"/>
  <c r="F49" i="111"/>
  <c r="N49" i="111"/>
  <c r="V49" i="111"/>
  <c r="I50" i="111"/>
  <c r="Q50" i="111"/>
  <c r="D51" i="111"/>
  <c r="L51" i="111"/>
  <c r="T51" i="111"/>
  <c r="G53" i="111"/>
  <c r="O53" i="111"/>
  <c r="W53" i="111"/>
  <c r="J54" i="111"/>
  <c r="R54" i="111"/>
  <c r="K62" i="111"/>
  <c r="S62" i="111"/>
  <c r="F63" i="111"/>
  <c r="N63" i="111"/>
  <c r="V63" i="111"/>
  <c r="I64" i="111"/>
  <c r="Q64" i="111"/>
  <c r="D65" i="111"/>
  <c r="L65" i="111"/>
  <c r="T65" i="111"/>
  <c r="G66" i="111"/>
  <c r="O66" i="111"/>
  <c r="W66" i="111"/>
  <c r="J67" i="111"/>
  <c r="R67" i="111"/>
  <c r="E68" i="111"/>
  <c r="M68" i="111"/>
  <c r="U68" i="111"/>
  <c r="H69" i="111"/>
  <c r="P69" i="111"/>
  <c r="X69" i="111"/>
  <c r="K70" i="111"/>
  <c r="J4" i="196"/>
  <c r="R4" i="196"/>
  <c r="R3" i="196" s="1"/>
  <c r="Q3" i="196"/>
  <c r="G27" i="196"/>
  <c r="O27" i="196"/>
  <c r="W27" i="196"/>
  <c r="E27" i="196"/>
  <c r="M27" i="196"/>
  <c r="U27" i="196"/>
  <c r="J52" i="196"/>
  <c r="R52" i="196"/>
  <c r="G12" i="106"/>
  <c r="O12" i="106"/>
  <c r="W12" i="106"/>
  <c r="J13" i="106"/>
  <c r="R13" i="106"/>
  <c r="E14" i="106"/>
  <c r="M14" i="106"/>
  <c r="U14" i="106"/>
  <c r="H15" i="106"/>
  <c r="P15" i="106"/>
  <c r="X15" i="106"/>
  <c r="K16" i="106"/>
  <c r="S16" i="106"/>
  <c r="G22" i="195"/>
  <c r="O22" i="195"/>
  <c r="O28" i="106"/>
  <c r="P31" i="106"/>
  <c r="L33" i="114"/>
  <c r="T33" i="114"/>
  <c r="G33" i="114"/>
  <c r="G26" i="114" s="1"/>
  <c r="O33" i="114"/>
  <c r="W33" i="114"/>
  <c r="W26" i="114" s="1"/>
  <c r="J33" i="114"/>
  <c r="R33" i="114"/>
  <c r="E33" i="114"/>
  <c r="M33" i="114"/>
  <c r="U33" i="114"/>
  <c r="H33" i="114"/>
  <c r="P33" i="114"/>
  <c r="X33" i="114"/>
  <c r="K33" i="114"/>
  <c r="K4" i="108"/>
  <c r="S4" i="108"/>
  <c r="I27" i="107"/>
  <c r="Q27" i="107"/>
  <c r="T26" i="107"/>
  <c r="Q33" i="107"/>
  <c r="G52" i="110"/>
  <c r="O52" i="110"/>
  <c r="W52" i="110"/>
  <c r="G11" i="199"/>
  <c r="O11" i="199"/>
  <c r="W11" i="199"/>
  <c r="G22" i="199"/>
  <c r="O22" i="199"/>
  <c r="W22" i="199"/>
  <c r="H8" i="198"/>
  <c r="H3" i="198" s="1"/>
  <c r="P8" i="198"/>
  <c r="X8" i="198"/>
  <c r="F17" i="198"/>
  <c r="N17" i="198"/>
  <c r="V17" i="198"/>
  <c r="F61" i="198"/>
  <c r="N61" i="198"/>
  <c r="V61" i="198"/>
  <c r="S70" i="111"/>
  <c r="F71" i="111"/>
  <c r="N71" i="111"/>
  <c r="V71" i="111"/>
  <c r="I72" i="111"/>
  <c r="Q72" i="111"/>
  <c r="G5" i="111"/>
  <c r="O5" i="111"/>
  <c r="W5" i="111"/>
  <c r="J6" i="111"/>
  <c r="R6" i="111"/>
  <c r="E7" i="111"/>
  <c r="M7" i="111"/>
  <c r="U7" i="111"/>
  <c r="I9" i="111"/>
  <c r="Q9" i="111"/>
  <c r="D8" i="197"/>
  <c r="L8" i="197"/>
  <c r="T8" i="197"/>
  <c r="E12" i="111"/>
  <c r="M12" i="111"/>
  <c r="U12" i="111"/>
  <c r="H13" i="111"/>
  <c r="P13" i="111"/>
  <c r="X13" i="111"/>
  <c r="K14" i="111"/>
  <c r="S14" i="111"/>
  <c r="F15" i="111"/>
  <c r="N15" i="111"/>
  <c r="V15" i="111"/>
  <c r="I16" i="111"/>
  <c r="Q16" i="111"/>
  <c r="I18" i="111"/>
  <c r="Q18" i="111"/>
  <c r="D19" i="111"/>
  <c r="L19" i="111"/>
  <c r="T19" i="111"/>
  <c r="G20" i="111"/>
  <c r="O20" i="111"/>
  <c r="W20" i="111"/>
  <c r="J21" i="111"/>
  <c r="R21" i="111"/>
  <c r="N29" i="111"/>
  <c r="V29" i="111"/>
  <c r="I30" i="111"/>
  <c r="Q30" i="111"/>
  <c r="D31" i="111"/>
  <c r="L31" i="111"/>
  <c r="T31" i="111"/>
  <c r="G32" i="111"/>
  <c r="O32" i="111"/>
  <c r="W32" i="111"/>
  <c r="K8" i="195"/>
  <c r="S8" i="195"/>
  <c r="H17" i="195"/>
  <c r="P20" i="106"/>
  <c r="X17" i="195"/>
  <c r="W14" i="106"/>
  <c r="M52" i="114"/>
  <c r="U52" i="114"/>
  <c r="T8" i="108"/>
  <c r="F11" i="108"/>
  <c r="N11" i="108"/>
  <c r="V11" i="108"/>
  <c r="G8" i="107"/>
  <c r="O8" i="107"/>
  <c r="W8" i="107"/>
  <c r="W3" i="107" s="1"/>
  <c r="I11" i="107"/>
  <c r="Q11" i="107"/>
  <c r="L61" i="107"/>
  <c r="T61" i="107"/>
  <c r="O61" i="107"/>
  <c r="W61" i="107"/>
  <c r="J61" i="107"/>
  <c r="R61" i="107"/>
  <c r="E61" i="107"/>
  <c r="M61" i="107"/>
  <c r="U61" i="107"/>
  <c r="P61" i="107"/>
  <c r="X61" i="107"/>
  <c r="K61" i="107"/>
  <c r="S61" i="107"/>
  <c r="D22" i="110"/>
  <c r="L22" i="110"/>
  <c r="T22" i="110"/>
  <c r="T33" i="110"/>
  <c r="H22" i="199"/>
  <c r="P22" i="199"/>
  <c r="X22" i="199"/>
  <c r="E4" i="198"/>
  <c r="M4" i="198"/>
  <c r="U4" i="198"/>
  <c r="I8" i="198"/>
  <c r="Q8" i="198"/>
  <c r="D27" i="198"/>
  <c r="L27" i="198"/>
  <c r="T27" i="198"/>
  <c r="K54" i="111"/>
  <c r="S54" i="111"/>
  <c r="H5" i="111"/>
  <c r="P5" i="111"/>
  <c r="X5" i="111"/>
  <c r="K6" i="111"/>
  <c r="S6" i="111"/>
  <c r="F7" i="111"/>
  <c r="N7" i="111"/>
  <c r="V7" i="111"/>
  <c r="J9" i="111"/>
  <c r="R9" i="111"/>
  <c r="E10" i="111"/>
  <c r="M10" i="111"/>
  <c r="U10" i="111"/>
  <c r="D14" i="111"/>
  <c r="J16" i="111"/>
  <c r="R16" i="111"/>
  <c r="E19" i="111"/>
  <c r="M19" i="111"/>
  <c r="U19" i="111"/>
  <c r="H20" i="111"/>
  <c r="P20" i="111"/>
  <c r="X20" i="111"/>
  <c r="K21" i="111"/>
  <c r="S21" i="111"/>
  <c r="E23" i="111"/>
  <c r="M23" i="111"/>
  <c r="U23" i="111"/>
  <c r="U22" i="111" s="1"/>
  <c r="H24" i="111"/>
  <c r="P24" i="111"/>
  <c r="X24" i="111"/>
  <c r="K25" i="111"/>
  <c r="S25" i="111"/>
  <c r="D28" i="111"/>
  <c r="L28" i="111"/>
  <c r="T28" i="111"/>
  <c r="G29" i="111"/>
  <c r="O29" i="111"/>
  <c r="W29" i="111"/>
  <c r="J30" i="111"/>
  <c r="R30" i="111"/>
  <c r="E31" i="111"/>
  <c r="M31" i="111"/>
  <c r="U31" i="111"/>
  <c r="H32" i="111"/>
  <c r="P32" i="111"/>
  <c r="X32" i="111"/>
  <c r="G11" i="196"/>
  <c r="O11" i="196"/>
  <c r="O3" i="196" s="1"/>
  <c r="W11" i="196"/>
  <c r="W3" i="196" s="1"/>
  <c r="E11" i="196"/>
  <c r="M11" i="196"/>
  <c r="U11" i="196"/>
  <c r="I17" i="196"/>
  <c r="Q17" i="196"/>
  <c r="G17" i="196"/>
  <c r="O17" i="196"/>
  <c r="W17" i="196"/>
  <c r="E61" i="196"/>
  <c r="M61" i="196"/>
  <c r="U61" i="196"/>
  <c r="H61" i="196"/>
  <c r="P61" i="196"/>
  <c r="X61" i="196"/>
  <c r="S61" i="196"/>
  <c r="N61" i="196"/>
  <c r="D13" i="106"/>
  <c r="L11" i="195"/>
  <c r="T11" i="195"/>
  <c r="G14" i="106"/>
  <c r="O11" i="195"/>
  <c r="W11" i="195"/>
  <c r="J11" i="195"/>
  <c r="R11" i="195"/>
  <c r="E16" i="106"/>
  <c r="M16" i="106"/>
  <c r="U16" i="106"/>
  <c r="F17" i="195"/>
  <c r="N17" i="195"/>
  <c r="V17" i="195"/>
  <c r="Q17" i="195"/>
  <c r="D17" i="195"/>
  <c r="L17" i="195"/>
  <c r="T17" i="195"/>
  <c r="T27" i="195"/>
  <c r="G27" i="195"/>
  <c r="O27" i="195"/>
  <c r="W27" i="195"/>
  <c r="J27" i="195"/>
  <c r="R27" i="195"/>
  <c r="E27" i="195"/>
  <c r="M27" i="195"/>
  <c r="T5" i="106"/>
  <c r="J27" i="114"/>
  <c r="R27" i="114"/>
  <c r="E27" i="114"/>
  <c r="M27" i="114"/>
  <c r="U27" i="114"/>
  <c r="P27" i="114"/>
  <c r="X27" i="114"/>
  <c r="K27" i="114"/>
  <c r="S27" i="114"/>
  <c r="I26" i="108"/>
  <c r="E22" i="110"/>
  <c r="M22" i="110"/>
  <c r="K33" i="199"/>
  <c r="S33" i="199"/>
  <c r="G33" i="199"/>
  <c r="O33" i="199"/>
  <c r="W33" i="199"/>
  <c r="J19" i="111"/>
  <c r="R19" i="111"/>
  <c r="E20" i="111"/>
  <c r="M20" i="111"/>
  <c r="U20" i="111"/>
  <c r="H21" i="111"/>
  <c r="P21" i="111"/>
  <c r="X21" i="111"/>
  <c r="I24" i="111"/>
  <c r="Q24" i="111"/>
  <c r="D25" i="111"/>
  <c r="L25" i="111"/>
  <c r="T25" i="111"/>
  <c r="K9" i="111"/>
  <c r="S9" i="111"/>
  <c r="F10" i="111"/>
  <c r="N10" i="111"/>
  <c r="V10" i="111"/>
  <c r="G12" i="111"/>
  <c r="O12" i="111"/>
  <c r="W12" i="111"/>
  <c r="J13" i="111"/>
  <c r="R13" i="111"/>
  <c r="E14" i="111"/>
  <c r="M14" i="111"/>
  <c r="U14" i="111"/>
  <c r="H15" i="111"/>
  <c r="P15" i="111"/>
  <c r="X15" i="111"/>
  <c r="K16" i="111"/>
  <c r="S16" i="111"/>
  <c r="D34" i="111"/>
  <c r="L34" i="111"/>
  <c r="T34" i="111"/>
  <c r="J36" i="111"/>
  <c r="R36" i="111"/>
  <c r="E37" i="111"/>
  <c r="M37" i="111"/>
  <c r="U37" i="111"/>
  <c r="H38" i="111"/>
  <c r="P38" i="111"/>
  <c r="X38" i="111"/>
  <c r="K39" i="111"/>
  <c r="S39" i="111"/>
  <c r="F40" i="111"/>
  <c r="N40" i="111"/>
  <c r="V40" i="111"/>
  <c r="I41" i="111"/>
  <c r="Q41" i="111"/>
  <c r="D42" i="111"/>
  <c r="L42" i="111"/>
  <c r="T42" i="111"/>
  <c r="G43" i="111"/>
  <c r="O43" i="111"/>
  <c r="W43" i="111"/>
  <c r="J44" i="111"/>
  <c r="R44" i="111"/>
  <c r="E45" i="111"/>
  <c r="M45" i="111"/>
  <c r="U45" i="111"/>
  <c r="H46" i="111"/>
  <c r="P46" i="111"/>
  <c r="X46" i="111"/>
  <c r="K47" i="111"/>
  <c r="S47" i="111"/>
  <c r="F48" i="111"/>
  <c r="N48" i="111"/>
  <c r="V48" i="111"/>
  <c r="I49" i="111"/>
  <c r="Q49" i="111"/>
  <c r="D50" i="111"/>
  <c r="L50" i="111"/>
  <c r="T50" i="111"/>
  <c r="G51" i="111"/>
  <c r="O51" i="111"/>
  <c r="W51" i="111"/>
  <c r="J53" i="111"/>
  <c r="R53" i="111"/>
  <c r="E54" i="111"/>
  <c r="M54" i="111"/>
  <c r="M52" i="111" s="1"/>
  <c r="U54" i="111"/>
  <c r="F62" i="111"/>
  <c r="N62" i="111"/>
  <c r="V62" i="111"/>
  <c r="I63" i="111"/>
  <c r="Q63" i="111"/>
  <c r="D64" i="111"/>
  <c r="L64" i="111"/>
  <c r="T64" i="111"/>
  <c r="G65" i="111"/>
  <c r="O65" i="111"/>
  <c r="W65" i="111"/>
  <c r="J66" i="111"/>
  <c r="R66" i="111"/>
  <c r="E67" i="111"/>
  <c r="M67" i="111"/>
  <c r="U67" i="111"/>
  <c r="H68" i="111"/>
  <c r="P68" i="111"/>
  <c r="X68" i="111"/>
  <c r="K69" i="111"/>
  <c r="S69" i="111"/>
  <c r="F70" i="111"/>
  <c r="N70" i="111"/>
  <c r="V70" i="111"/>
  <c r="I71" i="111"/>
  <c r="Q71" i="111"/>
  <c r="D72" i="111"/>
  <c r="L72" i="111"/>
  <c r="T72" i="111"/>
  <c r="F8" i="196"/>
  <c r="N8" i="196"/>
  <c r="V8" i="196"/>
  <c r="V3" i="196" s="1"/>
  <c r="E8" i="195"/>
  <c r="M8" i="195"/>
  <c r="U8" i="195"/>
  <c r="I64" i="106"/>
  <c r="J67" i="106"/>
  <c r="K70" i="106"/>
  <c r="L17" i="114"/>
  <c r="T17" i="114"/>
  <c r="O17" i="114"/>
  <c r="W17" i="114"/>
  <c r="J17" i="114"/>
  <c r="R17" i="114"/>
  <c r="K22" i="114"/>
  <c r="S22" i="114"/>
  <c r="H26" i="114"/>
  <c r="G27" i="199"/>
  <c r="O27" i="199"/>
  <c r="W27" i="199"/>
  <c r="D11" i="198"/>
  <c r="L11" i="198"/>
  <c r="T11" i="198"/>
  <c r="K17" i="198"/>
  <c r="S17" i="198"/>
  <c r="J22" i="198"/>
  <c r="R22" i="198"/>
  <c r="H29" i="111"/>
  <c r="P29" i="111"/>
  <c r="X29" i="111"/>
  <c r="K30" i="111"/>
  <c r="S30" i="111"/>
  <c r="F31" i="111"/>
  <c r="N31" i="111"/>
  <c r="V31" i="111"/>
  <c r="I32" i="111"/>
  <c r="Q32" i="111"/>
  <c r="E52" i="198"/>
  <c r="M52" i="198"/>
  <c r="U52" i="198"/>
  <c r="J5" i="111"/>
  <c r="R5" i="111"/>
  <c r="E6" i="111"/>
  <c r="M6" i="111"/>
  <c r="U6" i="111"/>
  <c r="H7" i="111"/>
  <c r="P7" i="111"/>
  <c r="X7" i="111"/>
  <c r="D9" i="111"/>
  <c r="L9" i="111"/>
  <c r="T9" i="111"/>
  <c r="G10" i="111"/>
  <c r="O10" i="111"/>
  <c r="W10" i="111"/>
  <c r="D18" i="111"/>
  <c r="L18" i="111"/>
  <c r="T18" i="111"/>
  <c r="G17" i="197"/>
  <c r="O17" i="197"/>
  <c r="W17" i="197"/>
  <c r="J20" i="111"/>
  <c r="R20" i="111"/>
  <c r="E21" i="111"/>
  <c r="M21" i="111"/>
  <c r="U21" i="111"/>
  <c r="E25" i="111"/>
  <c r="M25" i="111"/>
  <c r="U25" i="111"/>
  <c r="D30" i="111"/>
  <c r="J32" i="111"/>
  <c r="R32" i="111"/>
  <c r="E34" i="111"/>
  <c r="M34" i="111"/>
  <c r="U34" i="111"/>
  <c r="H35" i="111"/>
  <c r="P35" i="111"/>
  <c r="F54" i="111"/>
  <c r="N54" i="111"/>
  <c r="V54" i="111"/>
  <c r="I33" i="196"/>
  <c r="I26" i="196" s="1"/>
  <c r="Q33" i="196"/>
  <c r="G33" i="196"/>
  <c r="O33" i="196"/>
  <c r="W33" i="196"/>
  <c r="E33" i="196"/>
  <c r="M33" i="196"/>
  <c r="U33" i="196"/>
  <c r="S33" i="196"/>
  <c r="O61" i="196"/>
  <c r="W61" i="196"/>
  <c r="I4" i="195"/>
  <c r="I3" i="195" s="1"/>
  <c r="F11" i="195"/>
  <c r="V11" i="195"/>
  <c r="N25" i="106"/>
  <c r="F27" i="195"/>
  <c r="V27" i="195"/>
  <c r="D43" i="106"/>
  <c r="I8" i="114"/>
  <c r="Q8" i="114"/>
  <c r="P52" i="108"/>
  <c r="X52" i="108"/>
  <c r="F4" i="107"/>
  <c r="N4" i="107"/>
  <c r="V4" i="107"/>
  <c r="X17" i="107"/>
  <c r="K52" i="107"/>
  <c r="S52" i="107"/>
  <c r="D33" i="110"/>
  <c r="L33" i="110"/>
  <c r="D4" i="199"/>
  <c r="L4" i="199"/>
  <c r="T4" i="199"/>
  <c r="D17" i="198"/>
  <c r="L17" i="198"/>
  <c r="T17" i="198"/>
  <c r="K22" i="198"/>
  <c r="S22" i="198"/>
  <c r="I27" i="198"/>
  <c r="Q27" i="198"/>
  <c r="K66" i="111"/>
  <c r="S66" i="111"/>
  <c r="F67" i="111"/>
  <c r="N67" i="111"/>
  <c r="V67" i="111"/>
  <c r="I68" i="111"/>
  <c r="Q68" i="111"/>
  <c r="D69" i="111"/>
  <c r="L69" i="111"/>
  <c r="T69" i="111"/>
  <c r="G70" i="111"/>
  <c r="O70" i="111"/>
  <c r="W70" i="111"/>
  <c r="J71" i="111"/>
  <c r="R71" i="111"/>
  <c r="E72" i="111"/>
  <c r="M72" i="111"/>
  <c r="U72" i="111"/>
  <c r="F6" i="111"/>
  <c r="N6" i="111"/>
  <c r="V6" i="111"/>
  <c r="I7" i="111"/>
  <c r="Q7" i="111"/>
  <c r="E18" i="111"/>
  <c r="M18" i="111"/>
  <c r="U18" i="111"/>
  <c r="H19" i="111"/>
  <c r="P19" i="111"/>
  <c r="X19" i="111"/>
  <c r="K20" i="111"/>
  <c r="S20" i="111"/>
  <c r="F21" i="111"/>
  <c r="N21" i="111"/>
  <c r="V21" i="111"/>
  <c r="H23" i="111"/>
  <c r="P23" i="111"/>
  <c r="X23" i="111"/>
  <c r="K24" i="111"/>
  <c r="S24" i="111"/>
  <c r="F25" i="111"/>
  <c r="N25" i="111"/>
  <c r="V25" i="111"/>
  <c r="G28" i="111"/>
  <c r="O28" i="111"/>
  <c r="W28" i="111"/>
  <c r="J29" i="111"/>
  <c r="R29" i="111"/>
  <c r="E30" i="111"/>
  <c r="M30" i="111"/>
  <c r="U30" i="111"/>
  <c r="H31" i="111"/>
  <c r="P31" i="111"/>
  <c r="X31" i="111"/>
  <c r="K32" i="111"/>
  <c r="S32" i="111"/>
  <c r="F34" i="111"/>
  <c r="N34" i="111"/>
  <c r="V34" i="111"/>
  <c r="I35" i="111"/>
  <c r="Q35" i="111"/>
  <c r="D36" i="111"/>
  <c r="L36" i="111"/>
  <c r="T36" i="111"/>
  <c r="G37" i="111"/>
  <c r="O37" i="111"/>
  <c r="W37" i="111"/>
  <c r="J38" i="111"/>
  <c r="R38" i="111"/>
  <c r="E39" i="111"/>
  <c r="M39" i="111"/>
  <c r="U39" i="111"/>
  <c r="H40" i="111"/>
  <c r="P40" i="111"/>
  <c r="X40" i="111"/>
  <c r="K41" i="111"/>
  <c r="S41" i="111"/>
  <c r="F42" i="111"/>
  <c r="N42" i="111"/>
  <c r="V42" i="111"/>
  <c r="I43" i="111"/>
  <c r="Q43" i="111"/>
  <c r="D44" i="111"/>
  <c r="L44" i="111"/>
  <c r="T44" i="111"/>
  <c r="G45" i="111"/>
  <c r="O45" i="111"/>
  <c r="W45" i="111"/>
  <c r="J46" i="111"/>
  <c r="R46" i="111"/>
  <c r="E47" i="111"/>
  <c r="M47" i="111"/>
  <c r="U47" i="111"/>
  <c r="H48" i="111"/>
  <c r="P48" i="111"/>
  <c r="X48" i="111"/>
  <c r="K49" i="111"/>
  <c r="S49" i="111"/>
  <c r="F50" i="111"/>
  <c r="N50" i="111"/>
  <c r="V50" i="111"/>
  <c r="I51" i="111"/>
  <c r="Q51" i="111"/>
  <c r="H62" i="111"/>
  <c r="P62" i="111"/>
  <c r="X62" i="111"/>
  <c r="K63" i="111"/>
  <c r="S63" i="111"/>
  <c r="F64" i="111"/>
  <c r="N64" i="111"/>
  <c r="V64" i="111"/>
  <c r="I65" i="111"/>
  <c r="Q65" i="111"/>
  <c r="D66" i="111"/>
  <c r="L66" i="111"/>
  <c r="T66" i="111"/>
  <c r="G67" i="111"/>
  <c r="O67" i="111"/>
  <c r="W67" i="111"/>
  <c r="J68" i="111"/>
  <c r="R68" i="111"/>
  <c r="E69" i="111"/>
  <c r="M69" i="111"/>
  <c r="U69" i="111"/>
  <c r="H70" i="111"/>
  <c r="P70" i="111"/>
  <c r="X70" i="111"/>
  <c r="K71" i="111"/>
  <c r="S71" i="111"/>
  <c r="F72" i="111"/>
  <c r="N72" i="111"/>
  <c r="V72" i="111"/>
  <c r="H22" i="196"/>
  <c r="P22" i="196"/>
  <c r="X22" i="196"/>
  <c r="G4" i="195"/>
  <c r="O4" i="195"/>
  <c r="W4" i="195"/>
  <c r="J4" i="195"/>
  <c r="R4" i="195"/>
  <c r="R3" i="195" s="1"/>
  <c r="Q23" i="106"/>
  <c r="Q34" i="106"/>
  <c r="O36" i="106"/>
  <c r="E51" i="106"/>
  <c r="F65" i="106"/>
  <c r="R37" i="106"/>
  <c r="P39" i="106"/>
  <c r="S40" i="106"/>
  <c r="Q42" i="106"/>
  <c r="T43" i="106"/>
  <c r="R45" i="106"/>
  <c r="U46" i="106"/>
  <c r="S48" i="106"/>
  <c r="V49" i="106"/>
  <c r="T51" i="106"/>
  <c r="E62" i="106"/>
  <c r="V65" i="106"/>
  <c r="T67" i="106"/>
  <c r="G68" i="106"/>
  <c r="W68" i="106"/>
  <c r="U70" i="106"/>
  <c r="H71" i="106"/>
  <c r="X71" i="106"/>
  <c r="F5" i="106"/>
  <c r="N5" i="106"/>
  <c r="V5" i="106"/>
  <c r="I6" i="106"/>
  <c r="Q6" i="106"/>
  <c r="D7" i="106"/>
  <c r="L7" i="106"/>
  <c r="T7" i="106"/>
  <c r="G11" i="194"/>
  <c r="O11" i="194"/>
  <c r="W11" i="194"/>
  <c r="J14" i="106"/>
  <c r="R14" i="106"/>
  <c r="E15" i="106"/>
  <c r="M15" i="106"/>
  <c r="U15" i="106"/>
  <c r="H11" i="194"/>
  <c r="P11" i="194"/>
  <c r="X11" i="194"/>
  <c r="I17" i="194"/>
  <c r="Q17" i="194"/>
  <c r="D17" i="194"/>
  <c r="L17" i="194"/>
  <c r="T17" i="194"/>
  <c r="G61" i="194"/>
  <c r="W61" i="194"/>
  <c r="K4" i="192"/>
  <c r="S4" i="192"/>
  <c r="F4" i="192"/>
  <c r="N4" i="192"/>
  <c r="N3" i="192" s="1"/>
  <c r="V4" i="192"/>
  <c r="V3" i="192" s="1"/>
  <c r="J22" i="192"/>
  <c r="R22" i="192"/>
  <c r="D27" i="192"/>
  <c r="L27" i="192"/>
  <c r="T27" i="192"/>
  <c r="L52" i="192"/>
  <c r="T52" i="192"/>
  <c r="E9" i="104"/>
  <c r="M9" i="104"/>
  <c r="U9" i="104"/>
  <c r="H10" i="104"/>
  <c r="P10" i="104"/>
  <c r="X10" i="104"/>
  <c r="I15" i="104"/>
  <c r="Q15" i="104"/>
  <c r="D16" i="104"/>
  <c r="L16" i="104"/>
  <c r="T16" i="104"/>
  <c r="G23" i="104"/>
  <c r="O23" i="104"/>
  <c r="W23" i="104"/>
  <c r="W22" i="104" s="1"/>
  <c r="J24" i="104"/>
  <c r="R24" i="104"/>
  <c r="E25" i="104"/>
  <c r="M25" i="104"/>
  <c r="U25" i="104"/>
  <c r="K34" i="104"/>
  <c r="S34" i="104"/>
  <c r="F35" i="104"/>
  <c r="I36" i="104"/>
  <c r="Q36" i="104"/>
  <c r="D37" i="104"/>
  <c r="L37" i="104"/>
  <c r="T37" i="104"/>
  <c r="G38" i="104"/>
  <c r="O38" i="104"/>
  <c r="W38" i="104"/>
  <c r="J39" i="104"/>
  <c r="R39" i="104"/>
  <c r="E40" i="104"/>
  <c r="M40" i="104"/>
  <c r="U40" i="104"/>
  <c r="H41" i="104"/>
  <c r="P41" i="104"/>
  <c r="X41" i="104"/>
  <c r="K42" i="104"/>
  <c r="S42" i="104"/>
  <c r="F43" i="104"/>
  <c r="N43" i="104"/>
  <c r="V43" i="104"/>
  <c r="I44" i="104"/>
  <c r="Q44" i="104"/>
  <c r="D45" i="104"/>
  <c r="L45" i="104"/>
  <c r="T45" i="104"/>
  <c r="G46" i="104"/>
  <c r="O46" i="104"/>
  <c r="W46" i="104"/>
  <c r="J47" i="104"/>
  <c r="R47" i="104"/>
  <c r="E48" i="104"/>
  <c r="M48" i="104"/>
  <c r="U48" i="104"/>
  <c r="H49" i="104"/>
  <c r="P49" i="104"/>
  <c r="X49" i="104"/>
  <c r="K50" i="104"/>
  <c r="S50" i="104"/>
  <c r="F51" i="104"/>
  <c r="N51" i="104"/>
  <c r="V51" i="104"/>
  <c r="M8" i="190"/>
  <c r="U8" i="190"/>
  <c r="J61" i="190"/>
  <c r="R61" i="190"/>
  <c r="M61" i="190"/>
  <c r="U61" i="190"/>
  <c r="H61" i="190"/>
  <c r="P61" i="190"/>
  <c r="X61" i="190"/>
  <c r="K61" i="190"/>
  <c r="S61" i="190"/>
  <c r="F61" i="190"/>
  <c r="N61" i="190"/>
  <c r="V61" i="190"/>
  <c r="I61" i="190"/>
  <c r="Q61" i="190"/>
  <c r="J4" i="194"/>
  <c r="R4" i="194"/>
  <c r="M33" i="194"/>
  <c r="K62" i="106"/>
  <c r="S62" i="106"/>
  <c r="F63" i="106"/>
  <c r="N63" i="106"/>
  <c r="L65" i="106"/>
  <c r="T65" i="106"/>
  <c r="O66" i="106"/>
  <c r="M68" i="106"/>
  <c r="P69" i="106"/>
  <c r="N71" i="106"/>
  <c r="Q72" i="106"/>
  <c r="H52" i="193"/>
  <c r="P52" i="193"/>
  <c r="X52" i="193"/>
  <c r="T4" i="192"/>
  <c r="G4" i="192"/>
  <c r="O4" i="192"/>
  <c r="W4" i="192"/>
  <c r="G8" i="192"/>
  <c r="O8" i="192"/>
  <c r="W8" i="192"/>
  <c r="F9" i="104"/>
  <c r="N9" i="104"/>
  <c r="N8" i="104" s="1"/>
  <c r="V9" i="104"/>
  <c r="V8" i="104" s="1"/>
  <c r="I10" i="104"/>
  <c r="Q10" i="104"/>
  <c r="I12" i="104"/>
  <c r="Q12" i="104"/>
  <c r="D13" i="104"/>
  <c r="G14" i="104"/>
  <c r="O14" i="104"/>
  <c r="W14" i="104"/>
  <c r="J15" i="104"/>
  <c r="R15" i="104"/>
  <c r="E16" i="104"/>
  <c r="M16" i="104"/>
  <c r="U16" i="104"/>
  <c r="H23" i="104"/>
  <c r="P23" i="104"/>
  <c r="X23" i="104"/>
  <c r="K24" i="104"/>
  <c r="S24" i="104"/>
  <c r="F25" i="104"/>
  <c r="N25" i="104"/>
  <c r="V25" i="104"/>
  <c r="F28" i="104"/>
  <c r="N28" i="104"/>
  <c r="V28" i="104"/>
  <c r="I29" i="104"/>
  <c r="Q29" i="104"/>
  <c r="D30" i="104"/>
  <c r="L30" i="104"/>
  <c r="T30" i="104"/>
  <c r="G31" i="104"/>
  <c r="O31" i="104"/>
  <c r="W31" i="104"/>
  <c r="J32" i="104"/>
  <c r="R32" i="104"/>
  <c r="D34" i="104"/>
  <c r="L34" i="104"/>
  <c r="T34" i="104"/>
  <c r="G35" i="104"/>
  <c r="O35" i="104"/>
  <c r="W35" i="104"/>
  <c r="J36" i="104"/>
  <c r="R36" i="104"/>
  <c r="E37" i="104"/>
  <c r="M37" i="104"/>
  <c r="U37" i="104"/>
  <c r="H38" i="104"/>
  <c r="P38" i="104"/>
  <c r="X38" i="104"/>
  <c r="K39" i="104"/>
  <c r="S39" i="104"/>
  <c r="F40" i="104"/>
  <c r="N40" i="104"/>
  <c r="V40" i="104"/>
  <c r="I41" i="104"/>
  <c r="Q41" i="104"/>
  <c r="D42" i="104"/>
  <c r="L42" i="104"/>
  <c r="T42" i="104"/>
  <c r="G43" i="104"/>
  <c r="O43" i="104"/>
  <c r="W43" i="104"/>
  <c r="J44" i="104"/>
  <c r="R44" i="104"/>
  <c r="E45" i="104"/>
  <c r="M45" i="104"/>
  <c r="U45" i="104"/>
  <c r="H46" i="104"/>
  <c r="P46" i="104"/>
  <c r="X46" i="104"/>
  <c r="K47" i="104"/>
  <c r="S47" i="104"/>
  <c r="F48" i="104"/>
  <c r="N48" i="104"/>
  <c r="V48" i="104"/>
  <c r="I49" i="104"/>
  <c r="Q49" i="104"/>
  <c r="D50" i="104"/>
  <c r="L50" i="104"/>
  <c r="T50" i="104"/>
  <c r="G51" i="104"/>
  <c r="O51" i="104"/>
  <c r="W51" i="104"/>
  <c r="E26" i="190"/>
  <c r="H33" i="190"/>
  <c r="P33" i="190"/>
  <c r="X33" i="190"/>
  <c r="X26" i="190" s="1"/>
  <c r="K33" i="190"/>
  <c r="K26" i="190" s="1"/>
  <c r="S33" i="190"/>
  <c r="F33" i="190"/>
  <c r="N33" i="190"/>
  <c r="V33" i="190"/>
  <c r="I33" i="190"/>
  <c r="Q33" i="190"/>
  <c r="L33" i="190"/>
  <c r="T33" i="190"/>
  <c r="G33" i="190"/>
  <c r="O33" i="190"/>
  <c r="W33" i="190"/>
  <c r="J33" i="190"/>
  <c r="J26" i="190" s="1"/>
  <c r="R33" i="190"/>
  <c r="K3" i="189"/>
  <c r="D11" i="189"/>
  <c r="L11" i="189"/>
  <c r="T11" i="189"/>
  <c r="G11" i="189"/>
  <c r="O11" i="189"/>
  <c r="W11" i="189"/>
  <c r="J11" i="189"/>
  <c r="R11" i="189"/>
  <c r="J5" i="105"/>
  <c r="R5" i="105"/>
  <c r="E6" i="105"/>
  <c r="M6" i="105"/>
  <c r="U6" i="105"/>
  <c r="H7" i="105"/>
  <c r="P7" i="105"/>
  <c r="X7" i="105"/>
  <c r="J53" i="105"/>
  <c r="R53" i="105"/>
  <c r="E54" i="105"/>
  <c r="M54" i="105"/>
  <c r="U54" i="105"/>
  <c r="T33" i="195"/>
  <c r="G33" i="195"/>
  <c r="W33" i="195"/>
  <c r="J33" i="195"/>
  <c r="R33" i="195"/>
  <c r="U40" i="106"/>
  <c r="H33" i="195"/>
  <c r="V43" i="106"/>
  <c r="W46" i="106"/>
  <c r="X49" i="106"/>
  <c r="U54" i="106"/>
  <c r="J61" i="195"/>
  <c r="R61" i="195"/>
  <c r="L61" i="195"/>
  <c r="H22" i="194"/>
  <c r="P22" i="194"/>
  <c r="X22" i="194"/>
  <c r="G27" i="194"/>
  <c r="O27" i="194"/>
  <c r="W27" i="194"/>
  <c r="J27" i="194"/>
  <c r="R27" i="194"/>
  <c r="H27" i="194"/>
  <c r="P27" i="194"/>
  <c r="X27" i="194"/>
  <c r="X47" i="106"/>
  <c r="K48" i="106"/>
  <c r="N49" i="106"/>
  <c r="I50" i="106"/>
  <c r="Q50" i="106"/>
  <c r="D51" i="106"/>
  <c r="L51" i="106"/>
  <c r="J52" i="194"/>
  <c r="R52" i="194"/>
  <c r="D62" i="106"/>
  <c r="L62" i="106"/>
  <c r="J64" i="106"/>
  <c r="R64" i="106"/>
  <c r="M65" i="106"/>
  <c r="K67" i="106"/>
  <c r="N68" i="106"/>
  <c r="L70" i="106"/>
  <c r="O71" i="106"/>
  <c r="P4" i="193"/>
  <c r="P3" i="193" s="1"/>
  <c r="X4" i="193"/>
  <c r="G17" i="193"/>
  <c r="O17" i="193"/>
  <c r="W17" i="193"/>
  <c r="R17" i="193"/>
  <c r="I52" i="193"/>
  <c r="Q52" i="193"/>
  <c r="H8" i="192"/>
  <c r="P8" i="192"/>
  <c r="X8" i="192"/>
  <c r="F34" i="104"/>
  <c r="N34" i="104"/>
  <c r="V34" i="104"/>
  <c r="I35" i="104"/>
  <c r="Q35" i="104"/>
  <c r="D36" i="104"/>
  <c r="L36" i="104"/>
  <c r="T36" i="104"/>
  <c r="G37" i="104"/>
  <c r="O37" i="104"/>
  <c r="W37" i="104"/>
  <c r="J38" i="104"/>
  <c r="R38" i="104"/>
  <c r="E39" i="104"/>
  <c r="M39" i="104"/>
  <c r="U39" i="104"/>
  <c r="H40" i="104"/>
  <c r="P40" i="104"/>
  <c r="X40" i="104"/>
  <c r="K41" i="104"/>
  <c r="S41" i="104"/>
  <c r="F42" i="104"/>
  <c r="N42" i="104"/>
  <c r="V42" i="104"/>
  <c r="I43" i="104"/>
  <c r="Q43" i="104"/>
  <c r="D44" i="104"/>
  <c r="L44" i="104"/>
  <c r="T44" i="104"/>
  <c r="G45" i="104"/>
  <c r="O45" i="104"/>
  <c r="W45" i="104"/>
  <c r="J46" i="104"/>
  <c r="R46" i="104"/>
  <c r="E47" i="104"/>
  <c r="M47" i="104"/>
  <c r="U47" i="104"/>
  <c r="H48" i="104"/>
  <c r="P48" i="104"/>
  <c r="X48" i="104"/>
  <c r="K49" i="104"/>
  <c r="S49" i="104"/>
  <c r="F50" i="104"/>
  <c r="N50" i="104"/>
  <c r="V50" i="104"/>
  <c r="I51" i="104"/>
  <c r="Q51" i="104"/>
  <c r="D61" i="192"/>
  <c r="L61" i="192"/>
  <c r="T61" i="192"/>
  <c r="G61" i="192"/>
  <c r="O61" i="192"/>
  <c r="W61" i="192"/>
  <c r="F61" i="192"/>
  <c r="N61" i="192"/>
  <c r="V61" i="192"/>
  <c r="G5" i="104"/>
  <c r="O5" i="104"/>
  <c r="W5" i="104"/>
  <c r="J6" i="104"/>
  <c r="R6" i="104"/>
  <c r="E7" i="104"/>
  <c r="M7" i="104"/>
  <c r="U7" i="104"/>
  <c r="J12" i="104"/>
  <c r="R12" i="104"/>
  <c r="E13" i="104"/>
  <c r="M13" i="104"/>
  <c r="U13" i="104"/>
  <c r="H14" i="104"/>
  <c r="P14" i="104"/>
  <c r="X14" i="104"/>
  <c r="K15" i="104"/>
  <c r="S15" i="104"/>
  <c r="F16" i="104"/>
  <c r="N16" i="104"/>
  <c r="V16" i="104"/>
  <c r="G25" i="104"/>
  <c r="O25" i="104"/>
  <c r="W25" i="104"/>
  <c r="G28" i="104"/>
  <c r="O28" i="104"/>
  <c r="W28" i="104"/>
  <c r="J29" i="104"/>
  <c r="R29" i="104"/>
  <c r="E30" i="104"/>
  <c r="M30" i="104"/>
  <c r="U30" i="104"/>
  <c r="H31" i="104"/>
  <c r="P31" i="104"/>
  <c r="X31" i="104"/>
  <c r="K32" i="104"/>
  <c r="S32" i="104"/>
  <c r="I52" i="190"/>
  <c r="Q52" i="190"/>
  <c r="F9" i="105"/>
  <c r="N9" i="105"/>
  <c r="V9" i="105"/>
  <c r="I10" i="105"/>
  <c r="Q10" i="105"/>
  <c r="F8" i="194"/>
  <c r="N8" i="194"/>
  <c r="V8" i="194"/>
  <c r="Q4" i="193"/>
  <c r="H17" i="193"/>
  <c r="P17" i="193"/>
  <c r="X17" i="193"/>
  <c r="K17" i="193"/>
  <c r="S17" i="193"/>
  <c r="F18" i="104"/>
  <c r="N18" i="104"/>
  <c r="V18" i="104"/>
  <c r="I19" i="104"/>
  <c r="Q19" i="104"/>
  <c r="D20" i="104"/>
  <c r="L20" i="104"/>
  <c r="T20" i="104"/>
  <c r="G21" i="104"/>
  <c r="O21" i="104"/>
  <c r="W21" i="104"/>
  <c r="O26" i="192"/>
  <c r="J33" i="192"/>
  <c r="J26" i="192" s="1"/>
  <c r="R33" i="192"/>
  <c r="E33" i="192"/>
  <c r="M33" i="192"/>
  <c r="M26" i="192" s="1"/>
  <c r="U33" i="192"/>
  <c r="U26" i="192" s="1"/>
  <c r="L33" i="192"/>
  <c r="T33" i="192"/>
  <c r="W50" i="104"/>
  <c r="J51" i="104"/>
  <c r="R51" i="104"/>
  <c r="H9" i="104"/>
  <c r="P9" i="104"/>
  <c r="X9" i="104"/>
  <c r="K8" i="191"/>
  <c r="S8" i="191"/>
  <c r="G18" i="104"/>
  <c r="O18" i="104"/>
  <c r="W18" i="104"/>
  <c r="J19" i="104"/>
  <c r="R19" i="104"/>
  <c r="E20" i="104"/>
  <c r="M20" i="104"/>
  <c r="U20" i="104"/>
  <c r="H21" i="104"/>
  <c r="P21" i="104"/>
  <c r="X21" i="104"/>
  <c r="J23" i="104"/>
  <c r="R23" i="104"/>
  <c r="E22" i="191"/>
  <c r="M22" i="191"/>
  <c r="U22" i="191"/>
  <c r="H25" i="104"/>
  <c r="P25" i="104"/>
  <c r="X25" i="104"/>
  <c r="I31" i="104"/>
  <c r="Q31" i="104"/>
  <c r="D32" i="104"/>
  <c r="L32" i="104"/>
  <c r="T32" i="104"/>
  <c r="F11" i="190"/>
  <c r="F3" i="190" s="1"/>
  <c r="N11" i="190"/>
  <c r="V11" i="190"/>
  <c r="V3" i="190" s="1"/>
  <c r="I11" i="190"/>
  <c r="Q11" i="190"/>
  <c r="D11" i="190"/>
  <c r="L11" i="190"/>
  <c r="T11" i="190"/>
  <c r="G11" i="190"/>
  <c r="O11" i="190"/>
  <c r="W11" i="190"/>
  <c r="G12" i="105"/>
  <c r="O12" i="105"/>
  <c r="W12" i="105"/>
  <c r="J13" i="105"/>
  <c r="R13" i="105"/>
  <c r="E14" i="105"/>
  <c r="M14" i="105"/>
  <c r="U14" i="105"/>
  <c r="H15" i="105"/>
  <c r="P15" i="105"/>
  <c r="X15" i="105"/>
  <c r="K16" i="105"/>
  <c r="S16" i="105"/>
  <c r="O52" i="195"/>
  <c r="W52" i="195"/>
  <c r="K34" i="106"/>
  <c r="F35" i="106"/>
  <c r="V35" i="106"/>
  <c r="I36" i="106"/>
  <c r="Q36" i="106"/>
  <c r="D37" i="106"/>
  <c r="L37" i="106"/>
  <c r="G38" i="106"/>
  <c r="W38" i="106"/>
  <c r="J39" i="106"/>
  <c r="R39" i="106"/>
  <c r="E40" i="106"/>
  <c r="M40" i="106"/>
  <c r="H41" i="106"/>
  <c r="X41" i="106"/>
  <c r="K42" i="106"/>
  <c r="S42" i="106"/>
  <c r="F43" i="106"/>
  <c r="I44" i="106"/>
  <c r="D45" i="106"/>
  <c r="L45" i="106"/>
  <c r="T45" i="106"/>
  <c r="G46" i="106"/>
  <c r="J47" i="106"/>
  <c r="E48" i="106"/>
  <c r="M48" i="106"/>
  <c r="U48" i="106"/>
  <c r="H49" i="106"/>
  <c r="K50" i="106"/>
  <c r="F51" i="106"/>
  <c r="N51" i="106"/>
  <c r="V51" i="106"/>
  <c r="G4" i="193"/>
  <c r="O4" i="193"/>
  <c r="W4" i="193"/>
  <c r="E11" i="193"/>
  <c r="M11" i="193"/>
  <c r="U11" i="193"/>
  <c r="H11" i="193"/>
  <c r="F22" i="193"/>
  <c r="N22" i="193"/>
  <c r="V22" i="193"/>
  <c r="E27" i="193"/>
  <c r="M27" i="193"/>
  <c r="U27" i="193"/>
  <c r="H27" i="193"/>
  <c r="I61" i="193"/>
  <c r="Q61" i="193"/>
  <c r="D61" i="193"/>
  <c r="L61" i="193"/>
  <c r="T61" i="193"/>
  <c r="K61" i="193"/>
  <c r="S61" i="193"/>
  <c r="J17" i="192"/>
  <c r="R17" i="192"/>
  <c r="E17" i="192"/>
  <c r="M17" i="192"/>
  <c r="U17" i="192"/>
  <c r="I5" i="104"/>
  <c r="Q5" i="104"/>
  <c r="D6" i="104"/>
  <c r="L6" i="104"/>
  <c r="T6" i="104"/>
  <c r="G7" i="104"/>
  <c r="O7" i="104"/>
  <c r="W7" i="104"/>
  <c r="L12" i="104"/>
  <c r="T12" i="104"/>
  <c r="G13" i="104"/>
  <c r="O13" i="104"/>
  <c r="W13" i="104"/>
  <c r="J14" i="104"/>
  <c r="R14" i="104"/>
  <c r="H18" i="104"/>
  <c r="P18" i="104"/>
  <c r="X18" i="104"/>
  <c r="K19" i="104"/>
  <c r="S19" i="104"/>
  <c r="F20" i="104"/>
  <c r="N20" i="104"/>
  <c r="V20" i="104"/>
  <c r="I21" i="104"/>
  <c r="Q21" i="104"/>
  <c r="I28" i="104"/>
  <c r="Q28" i="104"/>
  <c r="D29" i="104"/>
  <c r="G30" i="104"/>
  <c r="O30" i="104"/>
  <c r="W30" i="104"/>
  <c r="J31" i="104"/>
  <c r="R31" i="104"/>
  <c r="E32" i="104"/>
  <c r="M32" i="104"/>
  <c r="U32" i="104"/>
  <c r="G28" i="105"/>
  <c r="O28" i="105"/>
  <c r="W28" i="105"/>
  <c r="J29" i="105"/>
  <c r="R29" i="105"/>
  <c r="E30" i="105"/>
  <c r="M30" i="105"/>
  <c r="U30" i="105"/>
  <c r="H31" i="105"/>
  <c r="P31" i="105"/>
  <c r="X31" i="105"/>
  <c r="K32" i="105"/>
  <c r="S32" i="105"/>
  <c r="K62" i="105"/>
  <c r="S62" i="105"/>
  <c r="F63" i="105"/>
  <c r="N63" i="105"/>
  <c r="V63" i="105"/>
  <c r="I64" i="105"/>
  <c r="Q64" i="105"/>
  <c r="D65" i="105"/>
  <c r="L65" i="105"/>
  <c r="T65" i="105"/>
  <c r="G66" i="105"/>
  <c r="O66" i="105"/>
  <c r="W66" i="105"/>
  <c r="J67" i="105"/>
  <c r="R67" i="105"/>
  <c r="E68" i="105"/>
  <c r="M68" i="105"/>
  <c r="U68" i="105"/>
  <c r="H69" i="105"/>
  <c r="P69" i="105"/>
  <c r="X69" i="105"/>
  <c r="K70" i="105"/>
  <c r="S70" i="105"/>
  <c r="F71" i="105"/>
  <c r="N71" i="105"/>
  <c r="V71" i="105"/>
  <c r="I72" i="105"/>
  <c r="Q72" i="105"/>
  <c r="G28" i="106"/>
  <c r="W28" i="106"/>
  <c r="J29" i="106"/>
  <c r="R29" i="106"/>
  <c r="E30" i="106"/>
  <c r="M30" i="106"/>
  <c r="H31" i="106"/>
  <c r="X31" i="106"/>
  <c r="K32" i="106"/>
  <c r="S32" i="106"/>
  <c r="F11" i="193"/>
  <c r="N11" i="193"/>
  <c r="V11" i="193"/>
  <c r="I11" i="193"/>
  <c r="Q11" i="193"/>
  <c r="W11" i="193"/>
  <c r="G22" i="193"/>
  <c r="O22" i="193"/>
  <c r="W22" i="193"/>
  <c r="J61" i="193"/>
  <c r="R61" i="193"/>
  <c r="E61" i="193"/>
  <c r="M61" i="193"/>
  <c r="U61" i="193"/>
  <c r="E15" i="104"/>
  <c r="M15" i="104"/>
  <c r="U15" i="104"/>
  <c r="H16" i="104"/>
  <c r="P16" i="104"/>
  <c r="X16" i="104"/>
  <c r="K17" i="192"/>
  <c r="S17" i="192"/>
  <c r="F17" i="192"/>
  <c r="N17" i="192"/>
  <c r="V17" i="192"/>
  <c r="J5" i="104"/>
  <c r="R5" i="104"/>
  <c r="E6" i="104"/>
  <c r="M6" i="104"/>
  <c r="U6" i="104"/>
  <c r="H7" i="104"/>
  <c r="P7" i="104"/>
  <c r="X7" i="104"/>
  <c r="E12" i="104"/>
  <c r="M12" i="104"/>
  <c r="U12" i="104"/>
  <c r="H13" i="104"/>
  <c r="P13" i="104"/>
  <c r="X13" i="104"/>
  <c r="K14" i="104"/>
  <c r="S14" i="104"/>
  <c r="F15" i="104"/>
  <c r="N15" i="104"/>
  <c r="V15" i="104"/>
  <c r="I16" i="104"/>
  <c r="Q16" i="104"/>
  <c r="G17" i="191"/>
  <c r="I18" i="104"/>
  <c r="Q18" i="104"/>
  <c r="D19" i="104"/>
  <c r="L19" i="104"/>
  <c r="T19" i="104"/>
  <c r="G20" i="104"/>
  <c r="O20" i="104"/>
  <c r="W20" i="104"/>
  <c r="J21" i="104"/>
  <c r="R21" i="104"/>
  <c r="G22" i="191"/>
  <c r="H34" i="104"/>
  <c r="P34" i="104"/>
  <c r="X34" i="104"/>
  <c r="K35" i="104"/>
  <c r="S35" i="104"/>
  <c r="F36" i="104"/>
  <c r="N36" i="104"/>
  <c r="V36" i="104"/>
  <c r="I37" i="104"/>
  <c r="Q37" i="104"/>
  <c r="D38" i="104"/>
  <c r="L38" i="104"/>
  <c r="T38" i="104"/>
  <c r="G39" i="104"/>
  <c r="O39" i="104"/>
  <c r="W39" i="104"/>
  <c r="J40" i="104"/>
  <c r="R40" i="104"/>
  <c r="E41" i="104"/>
  <c r="M41" i="104"/>
  <c r="U41" i="104"/>
  <c r="H42" i="104"/>
  <c r="P42" i="104"/>
  <c r="X42" i="104"/>
  <c r="K43" i="104"/>
  <c r="S43" i="104"/>
  <c r="F44" i="104"/>
  <c r="N44" i="104"/>
  <c r="V44" i="104"/>
  <c r="I45" i="104"/>
  <c r="Q45" i="104"/>
  <c r="D46" i="104"/>
  <c r="L46" i="104"/>
  <c r="T46" i="104"/>
  <c r="G47" i="104"/>
  <c r="O47" i="104"/>
  <c r="W47" i="104"/>
  <c r="J48" i="104"/>
  <c r="R48" i="104"/>
  <c r="E49" i="104"/>
  <c r="M49" i="104"/>
  <c r="U49" i="104"/>
  <c r="H50" i="104"/>
  <c r="P50" i="104"/>
  <c r="X50" i="104"/>
  <c r="K51" i="104"/>
  <c r="S51" i="104"/>
  <c r="E65" i="104"/>
  <c r="M65" i="104"/>
  <c r="U65" i="104"/>
  <c r="H66" i="104"/>
  <c r="P66" i="104"/>
  <c r="X66" i="104"/>
  <c r="K67" i="104"/>
  <c r="S67" i="104"/>
  <c r="F68" i="104"/>
  <c r="N68" i="104"/>
  <c r="V68" i="104"/>
  <c r="I69" i="104"/>
  <c r="Q69" i="104"/>
  <c r="D70" i="104"/>
  <c r="L70" i="104"/>
  <c r="T70" i="104"/>
  <c r="G71" i="104"/>
  <c r="O71" i="104"/>
  <c r="W71" i="104"/>
  <c r="J72" i="104"/>
  <c r="R72" i="104"/>
  <c r="I52" i="195"/>
  <c r="Q52" i="195"/>
  <c r="V63" i="106"/>
  <c r="Q64" i="106"/>
  <c r="G66" i="106"/>
  <c r="W66" i="106"/>
  <c r="R67" i="106"/>
  <c r="U68" i="106"/>
  <c r="H69" i="106"/>
  <c r="X69" i="106"/>
  <c r="S70" i="106"/>
  <c r="V71" i="106"/>
  <c r="I72" i="106"/>
  <c r="L8" i="193"/>
  <c r="T8" i="193"/>
  <c r="H11" i="192"/>
  <c r="P11" i="192"/>
  <c r="P3" i="192" s="1"/>
  <c r="X11" i="192"/>
  <c r="K11" i="192"/>
  <c r="S11" i="192"/>
  <c r="E23" i="104"/>
  <c r="M23" i="104"/>
  <c r="U23" i="104"/>
  <c r="H24" i="104"/>
  <c r="P24" i="104"/>
  <c r="X24" i="104"/>
  <c r="K25" i="104"/>
  <c r="S25" i="104"/>
  <c r="D28" i="104"/>
  <c r="L28" i="104"/>
  <c r="T28" i="104"/>
  <c r="G29" i="104"/>
  <c r="O29" i="104"/>
  <c r="W29" i="104"/>
  <c r="J30" i="104"/>
  <c r="R30" i="104"/>
  <c r="E31" i="104"/>
  <c r="M31" i="104"/>
  <c r="U31" i="104"/>
  <c r="H32" i="104"/>
  <c r="P32" i="104"/>
  <c r="X32" i="104"/>
  <c r="K9" i="104"/>
  <c r="S9" i="104"/>
  <c r="F10" i="104"/>
  <c r="N10" i="104"/>
  <c r="V10" i="104"/>
  <c r="F12" i="104"/>
  <c r="N12" i="104"/>
  <c r="V12" i="104"/>
  <c r="I13" i="104"/>
  <c r="Q13" i="104"/>
  <c r="D14" i="104"/>
  <c r="L14" i="104"/>
  <c r="T14" i="104"/>
  <c r="G15" i="104"/>
  <c r="O15" i="104"/>
  <c r="W15" i="104"/>
  <c r="J16" i="104"/>
  <c r="R16" i="104"/>
  <c r="K21" i="104"/>
  <c r="S21" i="104"/>
  <c r="H22" i="191"/>
  <c r="I34" i="104"/>
  <c r="Q34" i="104"/>
  <c r="D35" i="104"/>
  <c r="L35" i="104"/>
  <c r="T35" i="104"/>
  <c r="G36" i="104"/>
  <c r="O36" i="104"/>
  <c r="W36" i="104"/>
  <c r="J37" i="104"/>
  <c r="R37" i="104"/>
  <c r="E38" i="104"/>
  <c r="M38" i="104"/>
  <c r="U38" i="104"/>
  <c r="H39" i="104"/>
  <c r="P39" i="104"/>
  <c r="X39" i="104"/>
  <c r="K40" i="104"/>
  <c r="S40" i="104"/>
  <c r="F41" i="104"/>
  <c r="N41" i="104"/>
  <c r="V41" i="104"/>
  <c r="I42" i="104"/>
  <c r="Q42" i="104"/>
  <c r="D43" i="104"/>
  <c r="L43" i="104"/>
  <c r="T43" i="104"/>
  <c r="G44" i="104"/>
  <c r="O44" i="104"/>
  <c r="W44" i="104"/>
  <c r="J45" i="104"/>
  <c r="R45" i="104"/>
  <c r="E46" i="104"/>
  <c r="M46" i="104"/>
  <c r="U46" i="104"/>
  <c r="H47" i="104"/>
  <c r="P47" i="104"/>
  <c r="X47" i="104"/>
  <c r="K48" i="104"/>
  <c r="S48" i="104"/>
  <c r="F49" i="104"/>
  <c r="N49" i="104"/>
  <c r="V49" i="104"/>
  <c r="I50" i="104"/>
  <c r="Q50" i="104"/>
  <c r="D51" i="104"/>
  <c r="L51" i="104"/>
  <c r="T51" i="104"/>
  <c r="I4" i="190"/>
  <c r="Q4" i="190"/>
  <c r="D4" i="190"/>
  <c r="L4" i="190"/>
  <c r="T4" i="190"/>
  <c r="H17" i="190"/>
  <c r="P17" i="190"/>
  <c r="X17" i="190"/>
  <c r="K17" i="190"/>
  <c r="S17" i="190"/>
  <c r="F17" i="190"/>
  <c r="N17" i="190"/>
  <c r="V17" i="190"/>
  <c r="O22" i="190"/>
  <c r="W22" i="190"/>
  <c r="F27" i="190"/>
  <c r="F26" i="190" s="1"/>
  <c r="N27" i="190"/>
  <c r="V27" i="190"/>
  <c r="I27" i="190"/>
  <c r="Q27" i="190"/>
  <c r="L27" i="190"/>
  <c r="T27" i="190"/>
  <c r="G27" i="190"/>
  <c r="O27" i="190"/>
  <c r="W27" i="190"/>
  <c r="D4" i="189"/>
  <c r="L4" i="189"/>
  <c r="T4" i="189"/>
  <c r="O4" i="189"/>
  <c r="W4" i="189"/>
  <c r="M8" i="193"/>
  <c r="U8" i="193"/>
  <c r="G33" i="193"/>
  <c r="O33" i="193"/>
  <c r="W33" i="193"/>
  <c r="J33" i="193"/>
  <c r="R33" i="193"/>
  <c r="I33" i="193"/>
  <c r="Q33" i="193"/>
  <c r="I11" i="192"/>
  <c r="I3" i="192" s="1"/>
  <c r="Q11" i="192"/>
  <c r="Q3" i="192" s="1"/>
  <c r="D11" i="192"/>
  <c r="L11" i="192"/>
  <c r="T11" i="192"/>
  <c r="I22" i="192"/>
  <c r="Q22" i="192"/>
  <c r="H27" i="192"/>
  <c r="P27" i="192"/>
  <c r="X27" i="192"/>
  <c r="K27" i="192"/>
  <c r="S27" i="192"/>
  <c r="K52" i="192"/>
  <c r="S52" i="192"/>
  <c r="D5" i="104"/>
  <c r="L5" i="104"/>
  <c r="T5" i="104"/>
  <c r="G4" i="191"/>
  <c r="O4" i="191"/>
  <c r="W4" i="191"/>
  <c r="J7" i="104"/>
  <c r="R7" i="104"/>
  <c r="E8" i="191"/>
  <c r="G12" i="104"/>
  <c r="O12" i="104"/>
  <c r="W12" i="104"/>
  <c r="J13" i="104"/>
  <c r="R13" i="104"/>
  <c r="E14" i="104"/>
  <c r="M14" i="104"/>
  <c r="U14" i="104"/>
  <c r="H15" i="104"/>
  <c r="P15" i="104"/>
  <c r="X15" i="104"/>
  <c r="K16" i="104"/>
  <c r="S16" i="104"/>
  <c r="K18" i="104"/>
  <c r="S18" i="104"/>
  <c r="F19" i="104"/>
  <c r="N17" i="191"/>
  <c r="V17" i="191"/>
  <c r="I20" i="104"/>
  <c r="Q20" i="104"/>
  <c r="D21" i="104"/>
  <c r="L21" i="104"/>
  <c r="T21" i="104"/>
  <c r="K37" i="104"/>
  <c r="S37" i="104"/>
  <c r="F38" i="104"/>
  <c r="N38" i="104"/>
  <c r="V38" i="104"/>
  <c r="I39" i="104"/>
  <c r="Q39" i="104"/>
  <c r="D40" i="104"/>
  <c r="L40" i="104"/>
  <c r="T40" i="104"/>
  <c r="G41" i="104"/>
  <c r="O41" i="104"/>
  <c r="W41" i="104"/>
  <c r="J42" i="104"/>
  <c r="R42" i="104"/>
  <c r="E43" i="104"/>
  <c r="M43" i="104"/>
  <c r="U43" i="104"/>
  <c r="H44" i="104"/>
  <c r="P44" i="104"/>
  <c r="X44" i="104"/>
  <c r="K45" i="104"/>
  <c r="S45" i="104"/>
  <c r="F46" i="104"/>
  <c r="N46" i="104"/>
  <c r="V46" i="104"/>
  <c r="I47" i="104"/>
  <c r="Q47" i="104"/>
  <c r="D48" i="104"/>
  <c r="L48" i="104"/>
  <c r="T48" i="104"/>
  <c r="G49" i="104"/>
  <c r="O49" i="104"/>
  <c r="W49" i="104"/>
  <c r="J50" i="104"/>
  <c r="R50" i="104"/>
  <c r="E51" i="104"/>
  <c r="M51" i="104"/>
  <c r="U51" i="104"/>
  <c r="H8" i="189"/>
  <c r="H3" i="189" s="1"/>
  <c r="P8" i="189"/>
  <c r="P3" i="189" s="1"/>
  <c r="X8" i="189"/>
  <c r="I18" i="105"/>
  <c r="Q18" i="105"/>
  <c r="D19" i="105"/>
  <c r="L19" i="105"/>
  <c r="T19" i="105"/>
  <c r="G20" i="105"/>
  <c r="O20" i="105"/>
  <c r="W20" i="105"/>
  <c r="J21" i="105"/>
  <c r="R21" i="105"/>
  <c r="P23" i="105"/>
  <c r="X23" i="105"/>
  <c r="K24" i="105"/>
  <c r="S24" i="105"/>
  <c r="F25" i="105"/>
  <c r="N25" i="105"/>
  <c r="V25" i="105"/>
  <c r="I34" i="105"/>
  <c r="Q34" i="105"/>
  <c r="D35" i="105"/>
  <c r="L35" i="105"/>
  <c r="T35" i="105"/>
  <c r="G36" i="105"/>
  <c r="O36" i="105"/>
  <c r="W36" i="105"/>
  <c r="J37" i="105"/>
  <c r="R37" i="105"/>
  <c r="E38" i="105"/>
  <c r="M38" i="105"/>
  <c r="U38" i="105"/>
  <c r="H39" i="105"/>
  <c r="P39" i="105"/>
  <c r="X39" i="105"/>
  <c r="K40" i="105"/>
  <c r="S40" i="105"/>
  <c r="F41" i="105"/>
  <c r="N41" i="105"/>
  <c r="V41" i="105"/>
  <c r="I42" i="105"/>
  <c r="Q42" i="105"/>
  <c r="D43" i="105"/>
  <c r="L43" i="105"/>
  <c r="T43" i="105"/>
  <c r="G44" i="105"/>
  <c r="O44" i="105"/>
  <c r="W44" i="105"/>
  <c r="J45" i="105"/>
  <c r="R45" i="105"/>
  <c r="E46" i="105"/>
  <c r="M46" i="105"/>
  <c r="U46" i="105"/>
  <c r="H47" i="105"/>
  <c r="P47" i="105"/>
  <c r="X47" i="105"/>
  <c r="K48" i="105"/>
  <c r="S48" i="105"/>
  <c r="F49" i="105"/>
  <c r="N49" i="105"/>
  <c r="V49" i="105"/>
  <c r="I50" i="105"/>
  <c r="Q50" i="105"/>
  <c r="D51" i="105"/>
  <c r="L51" i="105"/>
  <c r="T51" i="105"/>
  <c r="J22" i="189"/>
  <c r="R22" i="189"/>
  <c r="X26" i="189"/>
  <c r="K33" i="189"/>
  <c r="K26" i="189" s="1"/>
  <c r="S33" i="189"/>
  <c r="S26" i="189" s="1"/>
  <c r="N33" i="189"/>
  <c r="V33" i="189"/>
  <c r="I33" i="189"/>
  <c r="Q33" i="189"/>
  <c r="L33" i="189"/>
  <c r="T33" i="189"/>
  <c r="G33" i="189"/>
  <c r="O33" i="189"/>
  <c r="W33" i="189"/>
  <c r="J33" i="189"/>
  <c r="R33" i="189"/>
  <c r="E33" i="189"/>
  <c r="M33" i="189"/>
  <c r="M26" i="189" s="1"/>
  <c r="U33" i="189"/>
  <c r="M61" i="189"/>
  <c r="U61" i="189"/>
  <c r="H61" i="189"/>
  <c r="P61" i="189"/>
  <c r="X61" i="189"/>
  <c r="K61" i="189"/>
  <c r="S61" i="189"/>
  <c r="F61" i="189"/>
  <c r="N61" i="189"/>
  <c r="V61" i="189"/>
  <c r="I61" i="189"/>
  <c r="Q61" i="189"/>
  <c r="L61" i="189"/>
  <c r="T61" i="189"/>
  <c r="O4" i="188"/>
  <c r="W4" i="188"/>
  <c r="J4" i="188"/>
  <c r="R4" i="188"/>
  <c r="E22" i="188"/>
  <c r="M22" i="188"/>
  <c r="U22" i="188"/>
  <c r="G9" i="105"/>
  <c r="O9" i="105"/>
  <c r="W9" i="105"/>
  <c r="J10" i="105"/>
  <c r="R10" i="105"/>
  <c r="E34" i="105"/>
  <c r="E34" i="102" s="1"/>
  <c r="M34" i="105"/>
  <c r="U34" i="105"/>
  <c r="H35" i="105"/>
  <c r="P35" i="105"/>
  <c r="X35" i="105"/>
  <c r="K36" i="105"/>
  <c r="S36" i="105"/>
  <c r="F37" i="105"/>
  <c r="N37" i="105"/>
  <c r="V37" i="105"/>
  <c r="I38" i="105"/>
  <c r="Q38" i="105"/>
  <c r="D39" i="105"/>
  <c r="L39" i="105"/>
  <c r="T39" i="105"/>
  <c r="G40" i="105"/>
  <c r="O40" i="105"/>
  <c r="W40" i="105"/>
  <c r="J41" i="105"/>
  <c r="R41" i="105"/>
  <c r="E42" i="105"/>
  <c r="M42" i="105"/>
  <c r="U42" i="105"/>
  <c r="H43" i="105"/>
  <c r="P43" i="105"/>
  <c r="X43" i="105"/>
  <c r="K44" i="105"/>
  <c r="S44" i="105"/>
  <c r="F45" i="105"/>
  <c r="N45" i="105"/>
  <c r="V45" i="105"/>
  <c r="I46" i="105"/>
  <c r="Q46" i="105"/>
  <c r="D47" i="105"/>
  <c r="L47" i="105"/>
  <c r="T47" i="105"/>
  <c r="G48" i="105"/>
  <c r="O48" i="105"/>
  <c r="W48" i="105"/>
  <c r="J49" i="105"/>
  <c r="R49" i="105"/>
  <c r="E50" i="105"/>
  <c r="M50" i="105"/>
  <c r="U50" i="105"/>
  <c r="H51" i="105"/>
  <c r="P51" i="105"/>
  <c r="X51" i="105"/>
  <c r="D53" i="105"/>
  <c r="L53" i="105"/>
  <c r="T53" i="105"/>
  <c r="G54" i="105"/>
  <c r="O54" i="105"/>
  <c r="W54" i="105"/>
  <c r="K8" i="188"/>
  <c r="S8" i="188"/>
  <c r="E5" i="105"/>
  <c r="M5" i="105"/>
  <c r="U5" i="105"/>
  <c r="H6" i="105"/>
  <c r="P6" i="105"/>
  <c r="X6" i="105"/>
  <c r="K7" i="105"/>
  <c r="S7" i="105"/>
  <c r="P12" i="105"/>
  <c r="X12" i="105"/>
  <c r="K13" i="105"/>
  <c r="S13" i="105"/>
  <c r="F14" i="105"/>
  <c r="N14" i="105"/>
  <c r="V14" i="105"/>
  <c r="I15" i="105"/>
  <c r="Q15" i="105"/>
  <c r="D16" i="105"/>
  <c r="L16" i="105"/>
  <c r="T16" i="105"/>
  <c r="G21" i="105"/>
  <c r="H24" i="105"/>
  <c r="K25" i="105"/>
  <c r="S25" i="105"/>
  <c r="D36" i="105"/>
  <c r="E39" i="105"/>
  <c r="K41" i="105"/>
  <c r="S41" i="105"/>
  <c r="F42" i="105"/>
  <c r="N42" i="105"/>
  <c r="V42" i="105"/>
  <c r="I43" i="105"/>
  <c r="Q43" i="105"/>
  <c r="D44" i="105"/>
  <c r="L44" i="105"/>
  <c r="T44" i="105"/>
  <c r="G45" i="105"/>
  <c r="O45" i="105"/>
  <c r="W45" i="105"/>
  <c r="J46" i="105"/>
  <c r="R46" i="105"/>
  <c r="E47" i="105"/>
  <c r="M47" i="105"/>
  <c r="U47" i="105"/>
  <c r="H48" i="105"/>
  <c r="P48" i="105"/>
  <c r="X48" i="105"/>
  <c r="K49" i="105"/>
  <c r="S49" i="105"/>
  <c r="F50" i="105"/>
  <c r="N50" i="105"/>
  <c r="V50" i="105"/>
  <c r="I51" i="105"/>
  <c r="Q51" i="105"/>
  <c r="E53" i="105"/>
  <c r="M53" i="105"/>
  <c r="U53" i="105"/>
  <c r="H54" i="105"/>
  <c r="P54" i="105"/>
  <c r="X54" i="105"/>
  <c r="L52" i="189"/>
  <c r="T52" i="189"/>
  <c r="I9" i="105"/>
  <c r="Q9" i="105"/>
  <c r="D10" i="105"/>
  <c r="L10" i="105"/>
  <c r="T10" i="105"/>
  <c r="G18" i="105"/>
  <c r="O18" i="105"/>
  <c r="W18" i="105"/>
  <c r="J19" i="105"/>
  <c r="R19" i="105"/>
  <c r="E20" i="105"/>
  <c r="M20" i="105"/>
  <c r="U20" i="105"/>
  <c r="H21" i="105"/>
  <c r="P21" i="105"/>
  <c r="X21" i="105"/>
  <c r="F23" i="105"/>
  <c r="N23" i="105"/>
  <c r="V23" i="105"/>
  <c r="I24" i="105"/>
  <c r="Q24" i="105"/>
  <c r="D25" i="105"/>
  <c r="L25" i="105"/>
  <c r="T25" i="105"/>
  <c r="H28" i="105"/>
  <c r="P28" i="105"/>
  <c r="X28" i="105"/>
  <c r="K29" i="105"/>
  <c r="S29" i="105"/>
  <c r="F30" i="105"/>
  <c r="N30" i="105"/>
  <c r="V30" i="105"/>
  <c r="I31" i="105"/>
  <c r="Q31" i="105"/>
  <c r="D32" i="105"/>
  <c r="L32" i="105"/>
  <c r="T32" i="105"/>
  <c r="G34" i="105"/>
  <c r="O34" i="105"/>
  <c r="W34" i="105"/>
  <c r="J35" i="105"/>
  <c r="R35" i="105"/>
  <c r="E36" i="105"/>
  <c r="M36" i="105"/>
  <c r="U36" i="105"/>
  <c r="H37" i="105"/>
  <c r="P37" i="105"/>
  <c r="X37" i="105"/>
  <c r="K38" i="105"/>
  <c r="S38" i="105"/>
  <c r="F39" i="105"/>
  <c r="N39" i="105"/>
  <c r="V39" i="105"/>
  <c r="I40" i="105"/>
  <c r="Q40" i="105"/>
  <c r="D41" i="105"/>
  <c r="L41" i="105"/>
  <c r="T41" i="105"/>
  <c r="G42" i="105"/>
  <c r="O42" i="105"/>
  <c r="W42" i="105"/>
  <c r="J43" i="105"/>
  <c r="R43" i="105"/>
  <c r="E44" i="105"/>
  <c r="M44" i="105"/>
  <c r="U44" i="105"/>
  <c r="H45" i="105"/>
  <c r="P45" i="105"/>
  <c r="X45" i="105"/>
  <c r="K46" i="105"/>
  <c r="S46" i="105"/>
  <c r="F47" i="105"/>
  <c r="N47" i="105"/>
  <c r="V47" i="105"/>
  <c r="I48" i="105"/>
  <c r="Q48" i="105"/>
  <c r="D49" i="105"/>
  <c r="L49" i="105"/>
  <c r="T49" i="105"/>
  <c r="G50" i="105"/>
  <c r="O50" i="105"/>
  <c r="W50" i="105"/>
  <c r="J51" i="105"/>
  <c r="R51" i="105"/>
  <c r="L62" i="105"/>
  <c r="T62" i="105"/>
  <c r="G63" i="105"/>
  <c r="O63" i="105"/>
  <c r="W63" i="105"/>
  <c r="J64" i="105"/>
  <c r="R64" i="105"/>
  <c r="E65" i="105"/>
  <c r="M65" i="105"/>
  <c r="U65" i="105"/>
  <c r="H66" i="105"/>
  <c r="P66" i="105"/>
  <c r="X66" i="105"/>
  <c r="K67" i="105"/>
  <c r="S67" i="105"/>
  <c r="F68" i="105"/>
  <c r="N68" i="105"/>
  <c r="V68" i="105"/>
  <c r="I69" i="105"/>
  <c r="Q69" i="105"/>
  <c r="D70" i="105"/>
  <c r="L70" i="105"/>
  <c r="T70" i="105"/>
  <c r="G71" i="105"/>
  <c r="O71" i="105"/>
  <c r="W71" i="105"/>
  <c r="J72" i="105"/>
  <c r="R72" i="105"/>
  <c r="P4" i="186"/>
  <c r="L11" i="188"/>
  <c r="T11" i="188"/>
  <c r="O11" i="188"/>
  <c r="W11" i="188"/>
  <c r="J11" i="188"/>
  <c r="R11" i="188"/>
  <c r="E11" i="188"/>
  <c r="M11" i="188"/>
  <c r="M3" i="188" s="1"/>
  <c r="U11" i="188"/>
  <c r="U3" i="188" s="1"/>
  <c r="P26" i="188"/>
  <c r="O52" i="188"/>
  <c r="W52" i="188"/>
  <c r="J12" i="105"/>
  <c r="R12" i="105"/>
  <c r="E13" i="105"/>
  <c r="M13" i="105"/>
  <c r="U13" i="105"/>
  <c r="H14" i="105"/>
  <c r="P14" i="105"/>
  <c r="X14" i="105"/>
  <c r="K15" i="105"/>
  <c r="S15" i="105"/>
  <c r="F16" i="105"/>
  <c r="N16" i="105"/>
  <c r="V16" i="105"/>
  <c r="I28" i="105"/>
  <c r="Q28" i="105"/>
  <c r="D29" i="105"/>
  <c r="L29" i="105"/>
  <c r="T29" i="105"/>
  <c r="G30" i="105"/>
  <c r="O30" i="105"/>
  <c r="W30" i="105"/>
  <c r="J31" i="105"/>
  <c r="R31" i="105"/>
  <c r="E32" i="105"/>
  <c r="M32" i="105"/>
  <c r="U32" i="105"/>
  <c r="K26" i="188"/>
  <c r="F33" i="188"/>
  <c r="F26" i="188" s="1"/>
  <c r="N33" i="188"/>
  <c r="N26" i="188" s="1"/>
  <c r="V33" i="188"/>
  <c r="I33" i="188"/>
  <c r="Q33" i="188"/>
  <c r="D33" i="188"/>
  <c r="D26" i="188" s="1"/>
  <c r="L33" i="188"/>
  <c r="T33" i="188"/>
  <c r="G33" i="188"/>
  <c r="O33" i="188"/>
  <c r="W33" i="188"/>
  <c r="W26" i="188" s="1"/>
  <c r="J33" i="188"/>
  <c r="R33" i="188"/>
  <c r="E33" i="188"/>
  <c r="M33" i="188"/>
  <c r="U33" i="188"/>
  <c r="H5" i="105"/>
  <c r="P5" i="105"/>
  <c r="X5" i="105"/>
  <c r="K6" i="105"/>
  <c r="S6" i="105"/>
  <c r="F7" i="105"/>
  <c r="N7" i="105"/>
  <c r="V7" i="105"/>
  <c r="K12" i="105"/>
  <c r="S12" i="105"/>
  <c r="F13" i="105"/>
  <c r="N13" i="105"/>
  <c r="V13" i="105"/>
  <c r="I14" i="105"/>
  <c r="Q14" i="105"/>
  <c r="D15" i="105"/>
  <c r="L15" i="105"/>
  <c r="T15" i="105"/>
  <c r="G16" i="105"/>
  <c r="O16" i="105"/>
  <c r="W16" i="105"/>
  <c r="J28" i="105"/>
  <c r="R28" i="105"/>
  <c r="E29" i="105"/>
  <c r="M29" i="105"/>
  <c r="U29" i="105"/>
  <c r="H30" i="105"/>
  <c r="P30" i="105"/>
  <c r="X30" i="105"/>
  <c r="K31" i="105"/>
  <c r="S31" i="105"/>
  <c r="F32" i="105"/>
  <c r="N32" i="105"/>
  <c r="V32" i="105"/>
  <c r="H53" i="105"/>
  <c r="P53" i="105"/>
  <c r="X53" i="105"/>
  <c r="K54" i="105"/>
  <c r="S54" i="105"/>
  <c r="F62" i="105"/>
  <c r="N62" i="105"/>
  <c r="V62" i="105"/>
  <c r="I63" i="105"/>
  <c r="Q63" i="105"/>
  <c r="D64" i="105"/>
  <c r="L64" i="105"/>
  <c r="T64" i="105"/>
  <c r="G65" i="105"/>
  <c r="O65" i="105"/>
  <c r="W65" i="105"/>
  <c r="J66" i="105"/>
  <c r="R66" i="105"/>
  <c r="E67" i="105"/>
  <c r="M67" i="105"/>
  <c r="U67" i="105"/>
  <c r="H68" i="105"/>
  <c r="P68" i="105"/>
  <c r="X68" i="105"/>
  <c r="K69" i="105"/>
  <c r="S69" i="105"/>
  <c r="F70" i="105"/>
  <c r="N70" i="105"/>
  <c r="V70" i="105"/>
  <c r="I71" i="105"/>
  <c r="Q71" i="105"/>
  <c r="D72" i="105"/>
  <c r="L72" i="105"/>
  <c r="T72" i="105"/>
  <c r="I27" i="189"/>
  <c r="Q27" i="189"/>
  <c r="L27" i="189"/>
  <c r="T27" i="189"/>
  <c r="G27" i="189"/>
  <c r="O27" i="189"/>
  <c r="W27" i="189"/>
  <c r="J27" i="189"/>
  <c r="R27" i="189"/>
  <c r="R26" i="189" s="1"/>
  <c r="I5" i="105"/>
  <c r="Q5" i="105"/>
  <c r="D6" i="105"/>
  <c r="L6" i="105"/>
  <c r="T6" i="105"/>
  <c r="G7" i="105"/>
  <c r="O7" i="105"/>
  <c r="W7" i="105"/>
  <c r="D9" i="105"/>
  <c r="L9" i="105"/>
  <c r="T9" i="105"/>
  <c r="G10" i="105"/>
  <c r="O10" i="105"/>
  <c r="W10" i="105"/>
  <c r="G13" i="105"/>
  <c r="H16" i="105"/>
  <c r="J18" i="105"/>
  <c r="R18" i="105"/>
  <c r="E19" i="105"/>
  <c r="M19" i="105"/>
  <c r="U19" i="105"/>
  <c r="H20" i="105"/>
  <c r="P20" i="105"/>
  <c r="X20" i="105"/>
  <c r="K21" i="105"/>
  <c r="S21" i="105"/>
  <c r="I23" i="105"/>
  <c r="Q23" i="105"/>
  <c r="D24" i="105"/>
  <c r="L24" i="105"/>
  <c r="T24" i="105"/>
  <c r="G25" i="105"/>
  <c r="O25" i="105"/>
  <c r="W25" i="105"/>
  <c r="J34" i="105"/>
  <c r="R34" i="105"/>
  <c r="E35" i="105"/>
  <c r="M35" i="105"/>
  <c r="U35" i="105"/>
  <c r="H36" i="105"/>
  <c r="P36" i="105"/>
  <c r="X36" i="105"/>
  <c r="K37" i="105"/>
  <c r="S37" i="105"/>
  <c r="F38" i="105"/>
  <c r="N38" i="105"/>
  <c r="V38" i="105"/>
  <c r="I39" i="105"/>
  <c r="Q39" i="105"/>
  <c r="D40" i="105"/>
  <c r="L40" i="105"/>
  <c r="T40" i="105"/>
  <c r="G41" i="105"/>
  <c r="O41" i="105"/>
  <c r="W41" i="105"/>
  <c r="J42" i="105"/>
  <c r="R42" i="105"/>
  <c r="E43" i="105"/>
  <c r="M43" i="105"/>
  <c r="U43" i="105"/>
  <c r="H44" i="105"/>
  <c r="P44" i="105"/>
  <c r="X44" i="105"/>
  <c r="K45" i="105"/>
  <c r="S45" i="105"/>
  <c r="F46" i="105"/>
  <c r="N46" i="105"/>
  <c r="V46" i="105"/>
  <c r="I47" i="105"/>
  <c r="Q47" i="105"/>
  <c r="D48" i="105"/>
  <c r="L48" i="105"/>
  <c r="T48" i="105"/>
  <c r="G49" i="105"/>
  <c r="O49" i="105"/>
  <c r="W49" i="105"/>
  <c r="J50" i="105"/>
  <c r="R50" i="105"/>
  <c r="E51" i="105"/>
  <c r="M51" i="105"/>
  <c r="U51" i="105"/>
  <c r="G62" i="105"/>
  <c r="O62" i="105"/>
  <c r="W62" i="105"/>
  <c r="J63" i="105"/>
  <c r="R63" i="105"/>
  <c r="E64" i="105"/>
  <c r="M64" i="105"/>
  <c r="U64" i="105"/>
  <c r="H65" i="105"/>
  <c r="P65" i="105"/>
  <c r="X65" i="105"/>
  <c r="K66" i="105"/>
  <c r="S66" i="105"/>
  <c r="F67" i="105"/>
  <c r="N67" i="105"/>
  <c r="V67" i="105"/>
  <c r="I68" i="105"/>
  <c r="Q68" i="105"/>
  <c r="D69" i="105"/>
  <c r="L69" i="105"/>
  <c r="T69" i="105"/>
  <c r="G70" i="105"/>
  <c r="O70" i="105"/>
  <c r="W70" i="105"/>
  <c r="J71" i="105"/>
  <c r="R71" i="105"/>
  <c r="E72" i="105"/>
  <c r="M72" i="105"/>
  <c r="U72" i="105"/>
  <c r="H23" i="105"/>
  <c r="I6" i="103"/>
  <c r="L27" i="188"/>
  <c r="L26" i="188" s="1"/>
  <c r="T27" i="188"/>
  <c r="T26" i="188" s="1"/>
  <c r="O27" i="188"/>
  <c r="W27" i="188"/>
  <c r="J27" i="188"/>
  <c r="R27" i="188"/>
  <c r="E27" i="188"/>
  <c r="M27" i="188"/>
  <c r="U27" i="188"/>
  <c r="E12" i="105"/>
  <c r="M12" i="105"/>
  <c r="U12" i="105"/>
  <c r="H13" i="105"/>
  <c r="P13" i="105"/>
  <c r="X13" i="105"/>
  <c r="K14" i="105"/>
  <c r="S14" i="105"/>
  <c r="F15" i="105"/>
  <c r="N15" i="105"/>
  <c r="V15" i="105"/>
  <c r="I16" i="105"/>
  <c r="Q16" i="105"/>
  <c r="K18" i="105"/>
  <c r="S18" i="105"/>
  <c r="F19" i="105"/>
  <c r="N19" i="105"/>
  <c r="V19" i="105"/>
  <c r="I20" i="105"/>
  <c r="Q20" i="105"/>
  <c r="D21" i="105"/>
  <c r="L21" i="105"/>
  <c r="T21" i="105"/>
  <c r="J23" i="105"/>
  <c r="R23" i="105"/>
  <c r="E24" i="105"/>
  <c r="M24" i="105"/>
  <c r="U24" i="105"/>
  <c r="H25" i="105"/>
  <c r="P25" i="105"/>
  <c r="X25" i="105"/>
  <c r="F64" i="105"/>
  <c r="D66" i="105"/>
  <c r="G67" i="105"/>
  <c r="E69" i="105"/>
  <c r="M69" i="105"/>
  <c r="U69" i="105"/>
  <c r="H70" i="105"/>
  <c r="P70" i="105"/>
  <c r="X70" i="105"/>
  <c r="K71" i="105"/>
  <c r="S71" i="105"/>
  <c r="F72" i="105"/>
  <c r="N72" i="105"/>
  <c r="V72" i="105"/>
  <c r="K17" i="189"/>
  <c r="S17" i="189"/>
  <c r="N17" i="189"/>
  <c r="V17" i="189"/>
  <c r="I17" i="189"/>
  <c r="Q17" i="189"/>
  <c r="N17" i="188"/>
  <c r="V17" i="188"/>
  <c r="I17" i="188"/>
  <c r="Q17" i="188"/>
  <c r="D17" i="188"/>
  <c r="L17" i="188"/>
  <c r="T17" i="188"/>
  <c r="H61" i="188"/>
  <c r="P61" i="188"/>
  <c r="X61" i="188"/>
  <c r="K61" i="188"/>
  <c r="S61" i="188"/>
  <c r="F61" i="188"/>
  <c r="N61" i="188"/>
  <c r="V61" i="188"/>
  <c r="I61" i="188"/>
  <c r="Q61" i="188"/>
  <c r="L61" i="188"/>
  <c r="T61" i="188"/>
  <c r="G61" i="188"/>
  <c r="O61" i="188"/>
  <c r="W61" i="188"/>
  <c r="R61" i="188"/>
  <c r="K5" i="105"/>
  <c r="S5" i="105"/>
  <c r="F6" i="105"/>
  <c r="N6" i="105"/>
  <c r="V6" i="105"/>
  <c r="I7" i="105"/>
  <c r="Q7" i="105"/>
  <c r="D18" i="105"/>
  <c r="L18" i="105"/>
  <c r="T18" i="105"/>
  <c r="G19" i="105"/>
  <c r="O19" i="105"/>
  <c r="W19" i="105"/>
  <c r="J20" i="105"/>
  <c r="R20" i="105"/>
  <c r="E21" i="105"/>
  <c r="M21" i="105"/>
  <c r="U21" i="105"/>
  <c r="K23" i="105"/>
  <c r="S23" i="105"/>
  <c r="F24" i="105"/>
  <c r="N24" i="105"/>
  <c r="V24" i="105"/>
  <c r="I25" i="105"/>
  <c r="Q25" i="105"/>
  <c r="E28" i="105"/>
  <c r="M28" i="105"/>
  <c r="U28" i="105"/>
  <c r="H29" i="105"/>
  <c r="P29" i="105"/>
  <c r="X29" i="105"/>
  <c r="K30" i="105"/>
  <c r="S30" i="105"/>
  <c r="F31" i="105"/>
  <c r="N31" i="105"/>
  <c r="V31" i="105"/>
  <c r="I32" i="105"/>
  <c r="Q32" i="105"/>
  <c r="D34" i="105"/>
  <c r="L34" i="105"/>
  <c r="T34" i="105"/>
  <c r="G35" i="105"/>
  <c r="O35" i="105"/>
  <c r="W35" i="105"/>
  <c r="J36" i="105"/>
  <c r="R36" i="105"/>
  <c r="E37" i="105"/>
  <c r="M37" i="105"/>
  <c r="U37" i="105"/>
  <c r="H38" i="105"/>
  <c r="P38" i="105"/>
  <c r="X38" i="105"/>
  <c r="K39" i="105"/>
  <c r="S39" i="105"/>
  <c r="F40" i="105"/>
  <c r="N40" i="105"/>
  <c r="V40" i="105"/>
  <c r="I41" i="105"/>
  <c r="Q41" i="105"/>
  <c r="D42" i="105"/>
  <c r="L42" i="105"/>
  <c r="T42" i="105"/>
  <c r="G43" i="105"/>
  <c r="O43" i="105"/>
  <c r="W43" i="105"/>
  <c r="J44" i="105"/>
  <c r="R44" i="105"/>
  <c r="E45" i="105"/>
  <c r="M45" i="105"/>
  <c r="U45" i="105"/>
  <c r="H46" i="105"/>
  <c r="P46" i="105"/>
  <c r="X46" i="105"/>
  <c r="K47" i="105"/>
  <c r="S47" i="105"/>
  <c r="F48" i="105"/>
  <c r="N48" i="105"/>
  <c r="V48" i="105"/>
  <c r="I49" i="105"/>
  <c r="Q49" i="105"/>
  <c r="D50" i="105"/>
  <c r="L50" i="105"/>
  <c r="T50" i="105"/>
  <c r="G51" i="105"/>
  <c r="O51" i="105"/>
  <c r="W51" i="105"/>
  <c r="K53" i="105"/>
  <c r="S53" i="105"/>
  <c r="F54" i="105"/>
  <c r="N54" i="105"/>
  <c r="V54" i="105"/>
  <c r="I62" i="105"/>
  <c r="Q62" i="105"/>
  <c r="D63" i="105"/>
  <c r="L63" i="105"/>
  <c r="T63" i="105"/>
  <c r="G64" i="105"/>
  <c r="O64" i="105"/>
  <c r="W64" i="105"/>
  <c r="J65" i="105"/>
  <c r="R65" i="105"/>
  <c r="E66" i="105"/>
  <c r="M66" i="105"/>
  <c r="U66" i="105"/>
  <c r="H67" i="105"/>
  <c r="P67" i="105"/>
  <c r="X67" i="105"/>
  <c r="K68" i="105"/>
  <c r="S68" i="105"/>
  <c r="F69" i="105"/>
  <c r="N69" i="105"/>
  <c r="V69" i="105"/>
  <c r="I70" i="105"/>
  <c r="Q70" i="105"/>
  <c r="D71" i="105"/>
  <c r="L71" i="105"/>
  <c r="T71" i="105"/>
  <c r="G72" i="105"/>
  <c r="O72" i="105"/>
  <c r="W72" i="105"/>
  <c r="E11" i="186"/>
  <c r="M11" i="186"/>
  <c r="U11" i="186"/>
  <c r="P11" i="186"/>
  <c r="X11" i="186"/>
  <c r="K11" i="186"/>
  <c r="S11" i="186"/>
  <c r="F11" i="186"/>
  <c r="F3" i="186" s="1"/>
  <c r="N11" i="186"/>
  <c r="N3" i="186" s="1"/>
  <c r="V11" i="186"/>
  <c r="V3" i="186" s="1"/>
  <c r="K10" i="103"/>
  <c r="S10" i="103"/>
  <c r="S12" i="103"/>
  <c r="F13" i="103"/>
  <c r="N13" i="103"/>
  <c r="V13" i="103"/>
  <c r="I14" i="103"/>
  <c r="Q14" i="103"/>
  <c r="D15" i="103"/>
  <c r="L15" i="103"/>
  <c r="T15" i="103"/>
  <c r="G16" i="103"/>
  <c r="O16" i="103"/>
  <c r="W16" i="103"/>
  <c r="J19" i="103"/>
  <c r="R19" i="103"/>
  <c r="E20" i="103"/>
  <c r="M20" i="103"/>
  <c r="U20" i="103"/>
  <c r="H21" i="103"/>
  <c r="P21" i="103"/>
  <c r="X21" i="103"/>
  <c r="E23" i="103"/>
  <c r="M23" i="103"/>
  <c r="H24" i="103"/>
  <c r="P24" i="103"/>
  <c r="X24" i="103"/>
  <c r="S25" i="103"/>
  <c r="D28" i="103"/>
  <c r="T28" i="103"/>
  <c r="G29" i="103"/>
  <c r="O29" i="103"/>
  <c r="J30" i="103"/>
  <c r="R30" i="103"/>
  <c r="E31" i="103"/>
  <c r="U31" i="103"/>
  <c r="H32" i="103"/>
  <c r="P32" i="103"/>
  <c r="N35" i="103"/>
  <c r="V35" i="103"/>
  <c r="D37" i="103"/>
  <c r="L37" i="103"/>
  <c r="T37" i="103"/>
  <c r="G38" i="103"/>
  <c r="O38" i="103"/>
  <c r="W38" i="103"/>
  <c r="J39" i="103"/>
  <c r="R39" i="103"/>
  <c r="E40" i="103"/>
  <c r="M40" i="103"/>
  <c r="U40" i="103"/>
  <c r="P41" i="103"/>
  <c r="S42" i="103"/>
  <c r="F43" i="103"/>
  <c r="N43" i="103"/>
  <c r="V43" i="103"/>
  <c r="Q44" i="103"/>
  <c r="L45" i="103"/>
  <c r="T45" i="103"/>
  <c r="G46" i="103"/>
  <c r="O46" i="103"/>
  <c r="W46" i="103"/>
  <c r="R47" i="103"/>
  <c r="M48" i="103"/>
  <c r="U48" i="103"/>
  <c r="H49" i="103"/>
  <c r="P49" i="103"/>
  <c r="S50" i="103"/>
  <c r="N51" i="103"/>
  <c r="V51" i="103"/>
  <c r="K4" i="91"/>
  <c r="S4" i="91"/>
  <c r="F33" i="91"/>
  <c r="N33" i="91"/>
  <c r="V33" i="91"/>
  <c r="H61" i="91"/>
  <c r="D27" i="90"/>
  <c r="D26" i="90" s="1"/>
  <c r="L27" i="90"/>
  <c r="T27" i="90"/>
  <c r="K11" i="88"/>
  <c r="S11" i="88"/>
  <c r="I11" i="88"/>
  <c r="Q11" i="88"/>
  <c r="D11" i="88"/>
  <c r="L11" i="88"/>
  <c r="T11" i="88"/>
  <c r="D17" i="88"/>
  <c r="L17" i="88"/>
  <c r="T17" i="88"/>
  <c r="F5" i="103"/>
  <c r="N5" i="103"/>
  <c r="V5" i="103"/>
  <c r="Q6" i="103"/>
  <c r="D7" i="103"/>
  <c r="L7" i="103"/>
  <c r="T7" i="103"/>
  <c r="I9" i="103"/>
  <c r="I8" i="103" s="1"/>
  <c r="Q9" i="103"/>
  <c r="D10" i="103"/>
  <c r="L10" i="103"/>
  <c r="T10" i="103"/>
  <c r="D12" i="103"/>
  <c r="L12" i="103"/>
  <c r="G13" i="103"/>
  <c r="O13" i="103"/>
  <c r="W13" i="103"/>
  <c r="J14" i="103"/>
  <c r="E15" i="103"/>
  <c r="M15" i="103"/>
  <c r="U15" i="103"/>
  <c r="P16" i="103"/>
  <c r="X16" i="103"/>
  <c r="H18" i="103"/>
  <c r="P18" i="103"/>
  <c r="X18" i="103"/>
  <c r="K19" i="103"/>
  <c r="S19" i="103"/>
  <c r="F20" i="103"/>
  <c r="N20" i="103"/>
  <c r="V20" i="103"/>
  <c r="I21" i="103"/>
  <c r="Q21" i="103"/>
  <c r="I24" i="103"/>
  <c r="Q24" i="103"/>
  <c r="D25" i="103"/>
  <c r="L25" i="103"/>
  <c r="T25" i="103"/>
  <c r="H29" i="103"/>
  <c r="P29" i="103"/>
  <c r="X29" i="103"/>
  <c r="K30" i="103"/>
  <c r="S30" i="103"/>
  <c r="F31" i="103"/>
  <c r="N31" i="103"/>
  <c r="V31" i="103"/>
  <c r="I32" i="103"/>
  <c r="Q32" i="103"/>
  <c r="K53" i="103"/>
  <c r="F54" i="103"/>
  <c r="N54" i="103"/>
  <c r="V54" i="103"/>
  <c r="G62" i="103"/>
  <c r="M64" i="103"/>
  <c r="P65" i="103"/>
  <c r="X65" i="103"/>
  <c r="S66" i="103"/>
  <c r="V67" i="103"/>
  <c r="I68" i="103"/>
  <c r="Q68" i="103"/>
  <c r="T69" i="103"/>
  <c r="O70" i="103"/>
  <c r="W70" i="103"/>
  <c r="R71" i="103"/>
  <c r="E72" i="103"/>
  <c r="U72" i="103"/>
  <c r="H8" i="91"/>
  <c r="P8" i="91"/>
  <c r="X8" i="91"/>
  <c r="J22" i="91"/>
  <c r="R22" i="91"/>
  <c r="F17" i="90"/>
  <c r="N17" i="90"/>
  <c r="V17" i="90"/>
  <c r="K61" i="89"/>
  <c r="S61" i="89"/>
  <c r="I8" i="88"/>
  <c r="Q8" i="88"/>
  <c r="E17" i="88"/>
  <c r="M17" i="88"/>
  <c r="U17" i="88"/>
  <c r="K17" i="88"/>
  <c r="S17" i="88"/>
  <c r="E33" i="88"/>
  <c r="M33" i="88"/>
  <c r="U33" i="88"/>
  <c r="K33" i="88"/>
  <c r="S33" i="88"/>
  <c r="F33" i="88"/>
  <c r="N33" i="88"/>
  <c r="V33" i="88"/>
  <c r="O33" i="88"/>
  <c r="W33" i="88"/>
  <c r="F61" i="88"/>
  <c r="N61" i="88"/>
  <c r="V61" i="88"/>
  <c r="G5" i="103"/>
  <c r="O5" i="103"/>
  <c r="W5" i="103"/>
  <c r="J6" i="103"/>
  <c r="E7" i="103"/>
  <c r="M7" i="103"/>
  <c r="U7" i="103"/>
  <c r="R9" i="103"/>
  <c r="E10" i="103"/>
  <c r="M10" i="103"/>
  <c r="U10" i="103"/>
  <c r="H13" i="103"/>
  <c r="P13" i="103"/>
  <c r="X13" i="103"/>
  <c r="K14" i="103"/>
  <c r="S14" i="103"/>
  <c r="F15" i="103"/>
  <c r="N15" i="103"/>
  <c r="V15" i="103"/>
  <c r="I16" i="103"/>
  <c r="Q16" i="103"/>
  <c r="G23" i="103"/>
  <c r="O23" i="103"/>
  <c r="W23" i="103"/>
  <c r="W22" i="103" s="1"/>
  <c r="J24" i="103"/>
  <c r="R24" i="103"/>
  <c r="E25" i="103"/>
  <c r="M25" i="103"/>
  <c r="U25" i="103"/>
  <c r="F28" i="103"/>
  <c r="N28" i="103"/>
  <c r="V28" i="103"/>
  <c r="I29" i="103"/>
  <c r="Q29" i="103"/>
  <c r="D30" i="103"/>
  <c r="L30" i="103"/>
  <c r="T30" i="103"/>
  <c r="G31" i="103"/>
  <c r="O31" i="103"/>
  <c r="W31" i="103"/>
  <c r="J32" i="103"/>
  <c r="R32" i="103"/>
  <c r="E34" i="103"/>
  <c r="M34" i="103"/>
  <c r="U34" i="103"/>
  <c r="H35" i="103"/>
  <c r="P35" i="103"/>
  <c r="X35" i="103"/>
  <c r="K36" i="103"/>
  <c r="S36" i="103"/>
  <c r="F37" i="103"/>
  <c r="N37" i="103"/>
  <c r="V37" i="103"/>
  <c r="I38" i="103"/>
  <c r="Q38" i="103"/>
  <c r="D39" i="103"/>
  <c r="L39" i="103"/>
  <c r="T39" i="103"/>
  <c r="G40" i="103"/>
  <c r="O40" i="103"/>
  <c r="W40" i="103"/>
  <c r="J41" i="103"/>
  <c r="R41" i="103"/>
  <c r="M42" i="103"/>
  <c r="H43" i="103"/>
  <c r="P43" i="103"/>
  <c r="X43" i="103"/>
  <c r="K44" i="103"/>
  <c r="N45" i="103"/>
  <c r="I46" i="103"/>
  <c r="Q46" i="103"/>
  <c r="L47" i="103"/>
  <c r="T47" i="103"/>
  <c r="O48" i="103"/>
  <c r="R49" i="103"/>
  <c r="E50" i="103"/>
  <c r="M50" i="103"/>
  <c r="U50" i="103"/>
  <c r="P51" i="103"/>
  <c r="G52" i="185"/>
  <c r="O52" i="185"/>
  <c r="W54" i="103"/>
  <c r="H62" i="103"/>
  <c r="P62" i="103"/>
  <c r="X62" i="103"/>
  <c r="K63" i="103"/>
  <c r="F64" i="103"/>
  <c r="V64" i="103"/>
  <c r="I65" i="103"/>
  <c r="Q65" i="103"/>
  <c r="W67" i="103"/>
  <c r="E69" i="103"/>
  <c r="M69" i="103"/>
  <c r="S71" i="103"/>
  <c r="F72" i="103"/>
  <c r="D52" i="91"/>
  <c r="L52" i="91"/>
  <c r="T52" i="91"/>
  <c r="J33" i="89"/>
  <c r="R33" i="89"/>
  <c r="H33" i="89"/>
  <c r="P33" i="89"/>
  <c r="X33" i="89"/>
  <c r="K33" i="89"/>
  <c r="S33" i="89"/>
  <c r="D33" i="89"/>
  <c r="D26" i="89" s="1"/>
  <c r="L33" i="89"/>
  <c r="L26" i="89" s="1"/>
  <c r="T33" i="89"/>
  <c r="D61" i="89"/>
  <c r="L61" i="89"/>
  <c r="T61" i="89"/>
  <c r="J61" i="89"/>
  <c r="R61" i="89"/>
  <c r="E61" i="89"/>
  <c r="M61" i="89"/>
  <c r="U61" i="89"/>
  <c r="V61" i="89"/>
  <c r="J8" i="88"/>
  <c r="R8" i="88"/>
  <c r="G61" i="88"/>
  <c r="O61" i="88"/>
  <c r="W61" i="88"/>
  <c r="E61" i="88"/>
  <c r="M61" i="88"/>
  <c r="U61" i="88"/>
  <c r="H61" i="88"/>
  <c r="P61" i="88"/>
  <c r="X61" i="88"/>
  <c r="H4" i="87"/>
  <c r="H3" i="87" s="1"/>
  <c r="P4" i="87"/>
  <c r="P3" i="87" s="1"/>
  <c r="X4" i="87"/>
  <c r="M27" i="186"/>
  <c r="U27" i="186"/>
  <c r="P27" i="186"/>
  <c r="X27" i="186"/>
  <c r="K27" i="186"/>
  <c r="K26" i="186" s="1"/>
  <c r="S27" i="186"/>
  <c r="F27" i="186"/>
  <c r="N27" i="186"/>
  <c r="V27" i="186"/>
  <c r="K6" i="103"/>
  <c r="S6" i="103"/>
  <c r="F7" i="103"/>
  <c r="N7" i="103"/>
  <c r="V7" i="103"/>
  <c r="K9" i="103"/>
  <c r="F10" i="103"/>
  <c r="N10" i="103"/>
  <c r="V10" i="103"/>
  <c r="F12" i="103"/>
  <c r="N12" i="103"/>
  <c r="V12" i="103"/>
  <c r="Q13" i="103"/>
  <c r="D14" i="103"/>
  <c r="L14" i="103"/>
  <c r="T14" i="103"/>
  <c r="G15" i="103"/>
  <c r="O15" i="103"/>
  <c r="W15" i="103"/>
  <c r="J16" i="103"/>
  <c r="R16" i="103"/>
  <c r="R18" i="103"/>
  <c r="E19" i="103"/>
  <c r="M19" i="103"/>
  <c r="U17" i="185"/>
  <c r="H20" i="103"/>
  <c r="P20" i="103"/>
  <c r="X17" i="185"/>
  <c r="S21" i="103"/>
  <c r="F34" i="103"/>
  <c r="V34" i="103"/>
  <c r="I35" i="103"/>
  <c r="Q35" i="103"/>
  <c r="L36" i="103"/>
  <c r="T36" i="103"/>
  <c r="G37" i="103"/>
  <c r="W37" i="103"/>
  <c r="J38" i="103"/>
  <c r="R38" i="103"/>
  <c r="M39" i="103"/>
  <c r="U39" i="103"/>
  <c r="H40" i="103"/>
  <c r="X40" i="103"/>
  <c r="K41" i="103"/>
  <c r="S41" i="103"/>
  <c r="F42" i="103"/>
  <c r="V42" i="103"/>
  <c r="Q43" i="103"/>
  <c r="D44" i="103"/>
  <c r="L44" i="103"/>
  <c r="T44" i="103"/>
  <c r="G45" i="103"/>
  <c r="W45" i="103"/>
  <c r="R46" i="103"/>
  <c r="E47" i="103"/>
  <c r="M47" i="103"/>
  <c r="U47" i="103"/>
  <c r="X48" i="103"/>
  <c r="S49" i="103"/>
  <c r="F50" i="103"/>
  <c r="V50" i="103"/>
  <c r="I51" i="103"/>
  <c r="E53" i="103"/>
  <c r="H54" i="103"/>
  <c r="X54" i="103"/>
  <c r="D63" i="103"/>
  <c r="L63" i="103"/>
  <c r="T63" i="103"/>
  <c r="G64" i="103"/>
  <c r="O64" i="103"/>
  <c r="W64" i="103"/>
  <c r="J65" i="103"/>
  <c r="R65" i="103"/>
  <c r="E66" i="103"/>
  <c r="M66" i="103"/>
  <c r="U66" i="103"/>
  <c r="H67" i="103"/>
  <c r="P67" i="103"/>
  <c r="X67" i="103"/>
  <c r="K68" i="103"/>
  <c r="S68" i="103"/>
  <c r="F69" i="103"/>
  <c r="N69" i="103"/>
  <c r="V61" i="185"/>
  <c r="I70" i="103"/>
  <c r="Q70" i="103"/>
  <c r="D71" i="103"/>
  <c r="L71" i="103"/>
  <c r="T71" i="103"/>
  <c r="G72" i="103"/>
  <c r="O72" i="103"/>
  <c r="W72" i="103"/>
  <c r="H61" i="90"/>
  <c r="P61" i="90"/>
  <c r="X61" i="90"/>
  <c r="J4" i="89"/>
  <c r="R4" i="89"/>
  <c r="R3" i="89" s="1"/>
  <c r="G11" i="89"/>
  <c r="O11" i="89"/>
  <c r="W11" i="89"/>
  <c r="I17" i="89"/>
  <c r="Q17" i="89"/>
  <c r="K22" i="88"/>
  <c r="S22" i="88"/>
  <c r="I4" i="87"/>
  <c r="Q4" i="87"/>
  <c r="E11" i="87"/>
  <c r="M11" i="87"/>
  <c r="U11" i="87"/>
  <c r="X26" i="79"/>
  <c r="X4" i="186"/>
  <c r="K4" i="186"/>
  <c r="S4" i="186"/>
  <c r="G61" i="186"/>
  <c r="O61" i="186"/>
  <c r="W61" i="186"/>
  <c r="J61" i="186"/>
  <c r="R61" i="186"/>
  <c r="M61" i="186"/>
  <c r="U61" i="186"/>
  <c r="H61" i="186"/>
  <c r="P61" i="186"/>
  <c r="X61" i="186"/>
  <c r="I5" i="103"/>
  <c r="Q5" i="103"/>
  <c r="D6" i="103"/>
  <c r="L6" i="103"/>
  <c r="T6" i="103"/>
  <c r="O7" i="103"/>
  <c r="W7" i="103"/>
  <c r="G10" i="103"/>
  <c r="O10" i="103"/>
  <c r="W10" i="103"/>
  <c r="W12" i="103"/>
  <c r="W12" i="102" s="1"/>
  <c r="J13" i="103"/>
  <c r="J13" i="102" s="1"/>
  <c r="S18" i="103"/>
  <c r="S17" i="103" s="1"/>
  <c r="F19" i="103"/>
  <c r="N19" i="103"/>
  <c r="V17" i="185"/>
  <c r="I20" i="103"/>
  <c r="Q20" i="103"/>
  <c r="D21" i="103"/>
  <c r="L21" i="103"/>
  <c r="T21" i="103"/>
  <c r="I23" i="103"/>
  <c r="D24" i="103"/>
  <c r="L22" i="185"/>
  <c r="T24" i="103"/>
  <c r="G25" i="103"/>
  <c r="O25" i="103"/>
  <c r="K29" i="103"/>
  <c r="S29" i="103"/>
  <c r="N27" i="185"/>
  <c r="V30" i="103"/>
  <c r="I31" i="103"/>
  <c r="Q31" i="103"/>
  <c r="L32" i="103"/>
  <c r="T32" i="103"/>
  <c r="J35" i="103"/>
  <c r="R35" i="103"/>
  <c r="E36" i="103"/>
  <c r="M36" i="103"/>
  <c r="U36" i="103"/>
  <c r="H37" i="103"/>
  <c r="P37" i="103"/>
  <c r="X37" i="103"/>
  <c r="K38" i="103"/>
  <c r="S38" i="103"/>
  <c r="F39" i="103"/>
  <c r="N39" i="103"/>
  <c r="V39" i="103"/>
  <c r="I40" i="103"/>
  <c r="Q40" i="103"/>
  <c r="D41" i="103"/>
  <c r="L41" i="103"/>
  <c r="T33" i="185"/>
  <c r="G42" i="103"/>
  <c r="O42" i="103"/>
  <c r="W42" i="103"/>
  <c r="J43" i="103"/>
  <c r="R43" i="103"/>
  <c r="M44" i="103"/>
  <c r="U44" i="103"/>
  <c r="H45" i="103"/>
  <c r="P45" i="103"/>
  <c r="X45" i="103"/>
  <c r="K46" i="103"/>
  <c r="S46" i="103"/>
  <c r="F47" i="103"/>
  <c r="N47" i="103"/>
  <c r="V47" i="103"/>
  <c r="I48" i="103"/>
  <c r="Q48" i="103"/>
  <c r="D49" i="103"/>
  <c r="L49" i="103"/>
  <c r="T49" i="103"/>
  <c r="G50" i="103"/>
  <c r="O50" i="103"/>
  <c r="W50" i="103"/>
  <c r="J51" i="103"/>
  <c r="R51" i="103"/>
  <c r="F53" i="103"/>
  <c r="N53" i="103"/>
  <c r="V53" i="103"/>
  <c r="Q54" i="103"/>
  <c r="R62" i="103"/>
  <c r="U63" i="103"/>
  <c r="H64" i="103"/>
  <c r="X64" i="103"/>
  <c r="F66" i="103"/>
  <c r="N66" i="103"/>
  <c r="V66" i="103"/>
  <c r="D68" i="103"/>
  <c r="T68" i="103"/>
  <c r="G69" i="103"/>
  <c r="W69" i="103"/>
  <c r="J70" i="103"/>
  <c r="E71" i="103"/>
  <c r="H72" i="103"/>
  <c r="P72" i="103"/>
  <c r="N30" i="103"/>
  <c r="D4" i="91"/>
  <c r="L4" i="91"/>
  <c r="T4" i="91"/>
  <c r="O4" i="91"/>
  <c r="W4" i="91"/>
  <c r="I27" i="91"/>
  <c r="I26" i="91" s="1"/>
  <c r="Q27" i="91"/>
  <c r="Q26" i="91" s="1"/>
  <c r="F4" i="90"/>
  <c r="N4" i="90"/>
  <c r="V4" i="90"/>
  <c r="D11" i="90"/>
  <c r="L11" i="90"/>
  <c r="L3" i="90" s="1"/>
  <c r="T11" i="90"/>
  <c r="K27" i="90"/>
  <c r="S27" i="90"/>
  <c r="F27" i="90"/>
  <c r="N27" i="90"/>
  <c r="V27" i="90"/>
  <c r="J17" i="89"/>
  <c r="R17" i="89"/>
  <c r="H17" i="89"/>
  <c r="P17" i="89"/>
  <c r="X17" i="89"/>
  <c r="J52" i="89"/>
  <c r="R52" i="89"/>
  <c r="D22" i="88"/>
  <c r="L22" i="88"/>
  <c r="T22" i="88"/>
  <c r="J27" i="88"/>
  <c r="J26" i="88" s="1"/>
  <c r="R27" i="88"/>
  <c r="E52" i="88"/>
  <c r="M52" i="88"/>
  <c r="U52" i="88"/>
  <c r="F11" i="87"/>
  <c r="N11" i="87"/>
  <c r="V11" i="87"/>
  <c r="D11" i="87"/>
  <c r="L11" i="87"/>
  <c r="T11" i="87"/>
  <c r="G11" i="87"/>
  <c r="O11" i="87"/>
  <c r="W11" i="87"/>
  <c r="W3" i="87" s="1"/>
  <c r="G17" i="186"/>
  <c r="O17" i="186"/>
  <c r="W17" i="186"/>
  <c r="J17" i="186"/>
  <c r="R17" i="186"/>
  <c r="M17" i="186"/>
  <c r="U17" i="186"/>
  <c r="J5" i="103"/>
  <c r="R5" i="103"/>
  <c r="E6" i="103"/>
  <c r="M6" i="103"/>
  <c r="U6" i="103"/>
  <c r="H7" i="103"/>
  <c r="X7" i="103"/>
  <c r="E9" i="103"/>
  <c r="M9" i="103"/>
  <c r="U9" i="103"/>
  <c r="P10" i="103"/>
  <c r="X10" i="103"/>
  <c r="K13" i="103"/>
  <c r="F14" i="103"/>
  <c r="N14" i="103"/>
  <c r="Q15" i="103"/>
  <c r="D16" i="103"/>
  <c r="L16" i="103"/>
  <c r="J23" i="103"/>
  <c r="E24" i="103"/>
  <c r="M22" i="185"/>
  <c r="U24" i="103"/>
  <c r="H25" i="103"/>
  <c r="P25" i="103"/>
  <c r="X25" i="103"/>
  <c r="D27" i="185"/>
  <c r="L29" i="103"/>
  <c r="T29" i="103"/>
  <c r="G30" i="103"/>
  <c r="O27" i="185"/>
  <c r="W30" i="103"/>
  <c r="J31" i="103"/>
  <c r="R31" i="103"/>
  <c r="E32" i="103"/>
  <c r="M32" i="103"/>
  <c r="U32" i="103"/>
  <c r="H34" i="103"/>
  <c r="P34" i="103"/>
  <c r="X34" i="103"/>
  <c r="K35" i="103"/>
  <c r="S35" i="103"/>
  <c r="F36" i="103"/>
  <c r="N36" i="103"/>
  <c r="V36" i="103"/>
  <c r="I37" i="103"/>
  <c r="Q37" i="103"/>
  <c r="D38" i="103"/>
  <c r="L38" i="103"/>
  <c r="T38" i="103"/>
  <c r="G39" i="103"/>
  <c r="O39" i="103"/>
  <c r="W39" i="103"/>
  <c r="J40" i="103"/>
  <c r="R40" i="103"/>
  <c r="M41" i="103"/>
  <c r="U41" i="103"/>
  <c r="H42" i="103"/>
  <c r="P42" i="103"/>
  <c r="S43" i="103"/>
  <c r="N44" i="103"/>
  <c r="V44" i="103"/>
  <c r="Q45" i="103"/>
  <c r="D46" i="103"/>
  <c r="T46" i="103"/>
  <c r="W47" i="103"/>
  <c r="J48" i="103"/>
  <c r="R48" i="103"/>
  <c r="E49" i="103"/>
  <c r="U49" i="103"/>
  <c r="P50" i="103"/>
  <c r="X50" i="103"/>
  <c r="K51" i="103"/>
  <c r="S51" i="103"/>
  <c r="G53" i="103"/>
  <c r="O53" i="103"/>
  <c r="O52" i="103" s="1"/>
  <c r="W53" i="103"/>
  <c r="J54" i="103"/>
  <c r="K17" i="91"/>
  <c r="S17" i="91"/>
  <c r="N17" i="91"/>
  <c r="V17" i="91"/>
  <c r="G4" i="90"/>
  <c r="O4" i="90"/>
  <c r="O3" i="90" s="1"/>
  <c r="W4" i="90"/>
  <c r="J8" i="90"/>
  <c r="J3" i="90" s="1"/>
  <c r="R8" i="90"/>
  <c r="H17" i="90"/>
  <c r="P17" i="90"/>
  <c r="X17" i="90"/>
  <c r="E22" i="90"/>
  <c r="M22" i="90"/>
  <c r="U22" i="90"/>
  <c r="Q33" i="90"/>
  <c r="H22" i="89"/>
  <c r="P22" i="89"/>
  <c r="X22" i="89"/>
  <c r="K52" i="89"/>
  <c r="S52" i="89"/>
  <c r="K27" i="88"/>
  <c r="S27" i="88"/>
  <c r="I27" i="88"/>
  <c r="Q27" i="88"/>
  <c r="D27" i="88"/>
  <c r="L27" i="88"/>
  <c r="T27" i="88"/>
  <c r="F52" i="88"/>
  <c r="N52" i="88"/>
  <c r="V52" i="88"/>
  <c r="D8" i="87"/>
  <c r="L8" i="87"/>
  <c r="T8" i="87"/>
  <c r="I3" i="186"/>
  <c r="Q3" i="186"/>
  <c r="L8" i="186"/>
  <c r="T8" i="186"/>
  <c r="N22" i="186"/>
  <c r="V22" i="186"/>
  <c r="K5" i="103"/>
  <c r="S5" i="103"/>
  <c r="F6" i="103"/>
  <c r="N6" i="103"/>
  <c r="V6" i="103"/>
  <c r="I4" i="185"/>
  <c r="Q4" i="185"/>
  <c r="E8" i="185"/>
  <c r="V9" i="103"/>
  <c r="I10" i="103"/>
  <c r="D13" i="103"/>
  <c r="L13" i="103"/>
  <c r="T11" i="185"/>
  <c r="G14" i="103"/>
  <c r="O14" i="103"/>
  <c r="W14" i="103"/>
  <c r="J15" i="103"/>
  <c r="R15" i="103"/>
  <c r="E16" i="103"/>
  <c r="M16" i="103"/>
  <c r="U16" i="103"/>
  <c r="E18" i="103"/>
  <c r="M18" i="103"/>
  <c r="U18" i="103"/>
  <c r="H19" i="103"/>
  <c r="P19" i="103"/>
  <c r="X19" i="103"/>
  <c r="K20" i="103"/>
  <c r="S20" i="103"/>
  <c r="F21" i="103"/>
  <c r="N21" i="103"/>
  <c r="V21" i="103"/>
  <c r="J28" i="103"/>
  <c r="R28" i="103"/>
  <c r="E29" i="103"/>
  <c r="U29" i="103"/>
  <c r="H30" i="103"/>
  <c r="P30" i="103"/>
  <c r="K31" i="103"/>
  <c r="S31" i="103"/>
  <c r="F32" i="103"/>
  <c r="V32" i="103"/>
  <c r="K54" i="103"/>
  <c r="S54" i="103"/>
  <c r="G63" i="103"/>
  <c r="O63" i="103"/>
  <c r="W63" i="103"/>
  <c r="M65" i="103"/>
  <c r="H66" i="103"/>
  <c r="P66" i="103"/>
  <c r="K67" i="103"/>
  <c r="S67" i="103"/>
  <c r="N68" i="103"/>
  <c r="Q69" i="103"/>
  <c r="D70" i="103"/>
  <c r="L70" i="103"/>
  <c r="T70" i="103"/>
  <c r="O71" i="103"/>
  <c r="J72" i="103"/>
  <c r="R72" i="103"/>
  <c r="L5" i="103"/>
  <c r="L24" i="103"/>
  <c r="I11" i="91"/>
  <c r="Q11" i="91"/>
  <c r="D11" i="91"/>
  <c r="L11" i="91"/>
  <c r="T11" i="91"/>
  <c r="K8" i="90"/>
  <c r="S8" i="90"/>
  <c r="G52" i="90"/>
  <c r="O52" i="90"/>
  <c r="W52" i="90"/>
  <c r="F8" i="89"/>
  <c r="N8" i="89"/>
  <c r="V8" i="89"/>
  <c r="I22" i="89"/>
  <c r="Q22" i="89"/>
  <c r="G27" i="89"/>
  <c r="O27" i="89"/>
  <c r="O26" i="89" s="1"/>
  <c r="W27" i="89"/>
  <c r="W26" i="89" s="1"/>
  <c r="E4" i="88"/>
  <c r="E3" i="88" s="1"/>
  <c r="M4" i="88"/>
  <c r="M3" i="88" s="1"/>
  <c r="U4" i="88"/>
  <c r="E8" i="87"/>
  <c r="E3" i="87" s="1"/>
  <c r="M8" i="87"/>
  <c r="M3" i="87" s="1"/>
  <c r="U8" i="87"/>
  <c r="L26" i="186"/>
  <c r="T26" i="186"/>
  <c r="G33" i="186"/>
  <c r="O33" i="186"/>
  <c r="W33" i="186"/>
  <c r="W26" i="186" s="1"/>
  <c r="J33" i="186"/>
  <c r="R33" i="186"/>
  <c r="E33" i="186"/>
  <c r="M33" i="186"/>
  <c r="U33" i="186"/>
  <c r="H33" i="186"/>
  <c r="H26" i="186" s="1"/>
  <c r="P33" i="186"/>
  <c r="X33" i="186"/>
  <c r="K33" i="186"/>
  <c r="S33" i="186"/>
  <c r="F33" i="186"/>
  <c r="N33" i="186"/>
  <c r="V33" i="186"/>
  <c r="I33" i="186"/>
  <c r="L61" i="186"/>
  <c r="T61" i="186"/>
  <c r="T5" i="103"/>
  <c r="G6" i="103"/>
  <c r="O6" i="103"/>
  <c r="W6" i="103"/>
  <c r="J7" i="103"/>
  <c r="R7" i="103"/>
  <c r="R4" i="103" s="1"/>
  <c r="I8" i="185"/>
  <c r="J10" i="103"/>
  <c r="R10" i="103"/>
  <c r="F18" i="103"/>
  <c r="N18" i="103"/>
  <c r="V18" i="103"/>
  <c r="Q19" i="103"/>
  <c r="D20" i="103"/>
  <c r="L20" i="103"/>
  <c r="G21" i="103"/>
  <c r="O21" i="103"/>
  <c r="W21" i="103"/>
  <c r="D23" i="103"/>
  <c r="L23" i="103"/>
  <c r="T23" i="103"/>
  <c r="G24" i="103"/>
  <c r="O24" i="103"/>
  <c r="W24" i="103"/>
  <c r="J25" i="103"/>
  <c r="R25" i="103"/>
  <c r="K28" i="103"/>
  <c r="S28" i="103"/>
  <c r="F29" i="103"/>
  <c r="N29" i="103"/>
  <c r="V29" i="103"/>
  <c r="I30" i="103"/>
  <c r="Q30" i="103"/>
  <c r="D31" i="103"/>
  <c r="L31" i="103"/>
  <c r="T31" i="103"/>
  <c r="G32" i="103"/>
  <c r="O32" i="103"/>
  <c r="W32" i="103"/>
  <c r="M35" i="103"/>
  <c r="U35" i="103"/>
  <c r="X36" i="103"/>
  <c r="K37" i="103"/>
  <c r="S37" i="103"/>
  <c r="N38" i="103"/>
  <c r="V38" i="103"/>
  <c r="I39" i="103"/>
  <c r="D40" i="103"/>
  <c r="L40" i="103"/>
  <c r="G41" i="103"/>
  <c r="W41" i="103"/>
  <c r="J42" i="103"/>
  <c r="R42" i="103"/>
  <c r="E43" i="103"/>
  <c r="M43" i="103"/>
  <c r="H44" i="103"/>
  <c r="X44" i="103"/>
  <c r="K45" i="103"/>
  <c r="S45" i="103"/>
  <c r="F46" i="103"/>
  <c r="I47" i="103"/>
  <c r="D48" i="103"/>
  <c r="L48" i="103"/>
  <c r="G49" i="103"/>
  <c r="O49" i="103"/>
  <c r="J50" i="103"/>
  <c r="M51" i="103"/>
  <c r="U51" i="103"/>
  <c r="Q53" i="103"/>
  <c r="D54" i="103"/>
  <c r="L54" i="103"/>
  <c r="U62" i="103"/>
  <c r="P63" i="103"/>
  <c r="X63" i="103"/>
  <c r="F65" i="103"/>
  <c r="V65" i="103"/>
  <c r="Q66" i="103"/>
  <c r="D67" i="103"/>
  <c r="L67" i="103"/>
  <c r="T67" i="103"/>
  <c r="W68" i="103"/>
  <c r="R69" i="103"/>
  <c r="E70" i="103"/>
  <c r="U70" i="103"/>
  <c r="H71" i="103"/>
  <c r="X71" i="103"/>
  <c r="J18" i="103"/>
  <c r="E61" i="91"/>
  <c r="M61" i="91"/>
  <c r="U61" i="91"/>
  <c r="I4" i="89"/>
  <c r="Q4" i="89"/>
  <c r="F11" i="89"/>
  <c r="N11" i="89"/>
  <c r="V11" i="89"/>
  <c r="I11" i="89"/>
  <c r="Q11" i="89"/>
  <c r="H27" i="89"/>
  <c r="P27" i="89"/>
  <c r="X27" i="89"/>
  <c r="F27" i="89"/>
  <c r="N27" i="89"/>
  <c r="V27" i="89"/>
  <c r="I27" i="89"/>
  <c r="Q27" i="89"/>
  <c r="F4" i="88"/>
  <c r="N4" i="88"/>
  <c r="N3" i="88" s="1"/>
  <c r="V4" i="88"/>
  <c r="J11" i="88"/>
  <c r="R11" i="88"/>
  <c r="P22" i="87"/>
  <c r="X22" i="87"/>
  <c r="K61" i="87"/>
  <c r="S61" i="87"/>
  <c r="N61" i="87"/>
  <c r="V61" i="87"/>
  <c r="I61" i="87"/>
  <c r="Q61" i="87"/>
  <c r="D61" i="87"/>
  <c r="E61" i="87"/>
  <c r="I8" i="86"/>
  <c r="Q8" i="86"/>
  <c r="K22" i="86"/>
  <c r="S22" i="86"/>
  <c r="F33" i="86"/>
  <c r="H11" i="84"/>
  <c r="P11" i="84"/>
  <c r="X11" i="84"/>
  <c r="S11" i="84"/>
  <c r="Q11" i="84"/>
  <c r="Q3" i="84" s="1"/>
  <c r="J17" i="84"/>
  <c r="R17" i="84"/>
  <c r="M17" i="84"/>
  <c r="U17" i="84"/>
  <c r="J33" i="84"/>
  <c r="R33" i="84"/>
  <c r="E33" i="84"/>
  <c r="E26" i="84" s="1"/>
  <c r="M33" i="84"/>
  <c r="M26" i="84" s="1"/>
  <c r="U33" i="84"/>
  <c r="X33" i="84"/>
  <c r="S33" i="84"/>
  <c r="G33" i="83"/>
  <c r="F17" i="82"/>
  <c r="N17" i="82"/>
  <c r="X35" i="75"/>
  <c r="I33" i="82"/>
  <c r="Q33" i="82"/>
  <c r="I27" i="81"/>
  <c r="Q27" i="81"/>
  <c r="G27" i="81"/>
  <c r="O27" i="81"/>
  <c r="W27" i="81"/>
  <c r="J27" i="81"/>
  <c r="R27" i="81"/>
  <c r="D11" i="79"/>
  <c r="L11" i="79"/>
  <c r="G27" i="79"/>
  <c r="F4" i="78"/>
  <c r="N4" i="78"/>
  <c r="V4" i="78"/>
  <c r="K22" i="78"/>
  <c r="J52" i="87"/>
  <c r="R52" i="87"/>
  <c r="L33" i="86"/>
  <c r="T33" i="86"/>
  <c r="G33" i="86"/>
  <c r="O33" i="86"/>
  <c r="W33" i="86"/>
  <c r="J33" i="86"/>
  <c r="R33" i="86"/>
  <c r="E33" i="86"/>
  <c r="M33" i="86"/>
  <c r="U33" i="86"/>
  <c r="K4" i="84"/>
  <c r="S4" i="84"/>
  <c r="N4" i="84"/>
  <c r="V4" i="84"/>
  <c r="D26" i="84"/>
  <c r="J27" i="84"/>
  <c r="R27" i="84"/>
  <c r="F11" i="83"/>
  <c r="P33" i="83"/>
  <c r="X33" i="83"/>
  <c r="F33" i="83"/>
  <c r="N33" i="83"/>
  <c r="O33" i="83"/>
  <c r="H8" i="81"/>
  <c r="P8" i="81"/>
  <c r="X8" i="81"/>
  <c r="E22" i="80"/>
  <c r="M22" i="80"/>
  <c r="U22" i="80"/>
  <c r="L52" i="80"/>
  <c r="T52" i="80"/>
  <c r="F45" i="75"/>
  <c r="R4" i="85"/>
  <c r="H52" i="85"/>
  <c r="P52" i="85"/>
  <c r="X52" i="85"/>
  <c r="I22" i="84"/>
  <c r="Q22" i="84"/>
  <c r="H27" i="84"/>
  <c r="H26" i="84" s="1"/>
  <c r="P27" i="84"/>
  <c r="X27" i="84"/>
  <c r="K27" i="84"/>
  <c r="S27" i="84"/>
  <c r="V27" i="84"/>
  <c r="V26" i="84" s="1"/>
  <c r="I27" i="84"/>
  <c r="Q27" i="84"/>
  <c r="Q26" i="84" s="1"/>
  <c r="H4" i="83"/>
  <c r="P4" i="83"/>
  <c r="G4" i="82"/>
  <c r="O4" i="82"/>
  <c r="W4" i="82"/>
  <c r="P11" i="82"/>
  <c r="H17" i="82"/>
  <c r="P17" i="82"/>
  <c r="X17" i="82"/>
  <c r="S20" i="75"/>
  <c r="V17" i="82"/>
  <c r="E22" i="82"/>
  <c r="I52" i="82"/>
  <c r="Q52" i="82"/>
  <c r="J22" i="81"/>
  <c r="R22" i="81"/>
  <c r="E33" i="81"/>
  <c r="M33" i="81"/>
  <c r="U33" i="81"/>
  <c r="D33" i="81"/>
  <c r="L33" i="81"/>
  <c r="G61" i="81"/>
  <c r="W61" i="81"/>
  <c r="R61" i="79"/>
  <c r="S33" i="87"/>
  <c r="F17" i="86"/>
  <c r="V17" i="86"/>
  <c r="X4" i="85"/>
  <c r="K4" i="85"/>
  <c r="S4" i="85"/>
  <c r="G27" i="85"/>
  <c r="W27" i="85"/>
  <c r="G8" i="84"/>
  <c r="O8" i="84"/>
  <c r="W8" i="84"/>
  <c r="F61" i="84"/>
  <c r="N4" i="83"/>
  <c r="V4" i="83"/>
  <c r="Q4" i="83"/>
  <c r="U27" i="83"/>
  <c r="V52" i="83"/>
  <c r="K8" i="82"/>
  <c r="K3" i="82" s="1"/>
  <c r="S8" i="82"/>
  <c r="S3" i="82" s="1"/>
  <c r="F11" i="82"/>
  <c r="N11" i="82"/>
  <c r="V11" i="82"/>
  <c r="O11" i="82"/>
  <c r="W11" i="82"/>
  <c r="W3" i="82" s="1"/>
  <c r="E61" i="81"/>
  <c r="M61" i="81"/>
  <c r="U61" i="81"/>
  <c r="K61" i="81"/>
  <c r="S61" i="81"/>
  <c r="F61" i="81"/>
  <c r="N61" i="81"/>
  <c r="I4" i="80"/>
  <c r="I3" i="80" s="1"/>
  <c r="Q4" i="80"/>
  <c r="O4" i="79"/>
  <c r="W4" i="79"/>
  <c r="J4" i="79"/>
  <c r="R4" i="79"/>
  <c r="X3" i="79"/>
  <c r="S8" i="79"/>
  <c r="I4" i="78"/>
  <c r="I3" i="78" s="1"/>
  <c r="Q4" i="78"/>
  <c r="P17" i="87"/>
  <c r="X17" i="87"/>
  <c r="I33" i="87"/>
  <c r="Q33" i="87"/>
  <c r="D33" i="87"/>
  <c r="L33" i="87"/>
  <c r="T33" i="87"/>
  <c r="O33" i="87"/>
  <c r="W33" i="87"/>
  <c r="R33" i="87"/>
  <c r="L11" i="86"/>
  <c r="L3" i="86" s="1"/>
  <c r="T11" i="86"/>
  <c r="T3" i="86" s="1"/>
  <c r="L17" i="86"/>
  <c r="T17" i="86"/>
  <c r="G17" i="86"/>
  <c r="O17" i="86"/>
  <c r="W17" i="86"/>
  <c r="J17" i="86"/>
  <c r="R17" i="86"/>
  <c r="J27" i="86"/>
  <c r="R27" i="86"/>
  <c r="M27" i="86"/>
  <c r="U27" i="86"/>
  <c r="P27" i="86"/>
  <c r="X27" i="86"/>
  <c r="P61" i="86"/>
  <c r="N22" i="85"/>
  <c r="V22" i="85"/>
  <c r="M27" i="85"/>
  <c r="U27" i="85"/>
  <c r="H27" i="85"/>
  <c r="P27" i="85"/>
  <c r="X27" i="85"/>
  <c r="S27" i="85"/>
  <c r="F27" i="85"/>
  <c r="N27" i="85"/>
  <c r="L61" i="84"/>
  <c r="T61" i="84"/>
  <c r="G61" i="84"/>
  <c r="O61" i="84"/>
  <c r="W61" i="84"/>
  <c r="J61" i="84"/>
  <c r="R61" i="84"/>
  <c r="E61" i="84"/>
  <c r="M61" i="84"/>
  <c r="N27" i="83"/>
  <c r="V27" i="83"/>
  <c r="Q27" i="83"/>
  <c r="D27" i="83"/>
  <c r="I4" i="82"/>
  <c r="Q4" i="82"/>
  <c r="G22" i="82"/>
  <c r="O22" i="82"/>
  <c r="W22" i="82"/>
  <c r="H27" i="82"/>
  <c r="G4" i="80"/>
  <c r="O4" i="80"/>
  <c r="W4" i="80"/>
  <c r="I27" i="80"/>
  <c r="Q27" i="80"/>
  <c r="L27" i="80"/>
  <c r="T27" i="80"/>
  <c r="G27" i="80"/>
  <c r="O27" i="80"/>
  <c r="W27" i="80"/>
  <c r="J27" i="80"/>
  <c r="R27" i="80"/>
  <c r="E17" i="79"/>
  <c r="J22" i="79"/>
  <c r="R22" i="79"/>
  <c r="M22" i="79"/>
  <c r="U22" i="79"/>
  <c r="J52" i="79"/>
  <c r="R52" i="79"/>
  <c r="M52" i="79"/>
  <c r="U52" i="79"/>
  <c r="Q17" i="87"/>
  <c r="L17" i="87"/>
  <c r="T17" i="87"/>
  <c r="W17" i="87"/>
  <c r="G4" i="86"/>
  <c r="O4" i="86"/>
  <c r="O3" i="86" s="1"/>
  <c r="J11" i="86"/>
  <c r="R11" i="86"/>
  <c r="E11" i="86"/>
  <c r="M11" i="86"/>
  <c r="U11" i="86"/>
  <c r="P11" i="86"/>
  <c r="X11" i="86"/>
  <c r="S11" i="86"/>
  <c r="S3" i="86" s="1"/>
  <c r="N61" i="86"/>
  <c r="V61" i="86"/>
  <c r="I61" i="86"/>
  <c r="Q61" i="86"/>
  <c r="L61" i="86"/>
  <c r="T61" i="86"/>
  <c r="O61" i="86"/>
  <c r="W61" i="86"/>
  <c r="M11" i="83"/>
  <c r="E8" i="82"/>
  <c r="M8" i="82"/>
  <c r="U8" i="82"/>
  <c r="F27" i="82"/>
  <c r="N27" i="82"/>
  <c r="V27" i="82"/>
  <c r="L27" i="82"/>
  <c r="L26" i="82" s="1"/>
  <c r="T27" i="82"/>
  <c r="G27" i="82"/>
  <c r="O27" i="82"/>
  <c r="W27" i="82"/>
  <c r="J61" i="82"/>
  <c r="R61" i="82"/>
  <c r="H61" i="82"/>
  <c r="P61" i="82"/>
  <c r="X61" i="82"/>
  <c r="S61" i="82"/>
  <c r="D61" i="82"/>
  <c r="H17" i="80"/>
  <c r="P17" i="80"/>
  <c r="F4" i="79"/>
  <c r="F3" i="79" s="1"/>
  <c r="J8" i="79"/>
  <c r="R8" i="79"/>
  <c r="I11" i="79"/>
  <c r="I3" i="79" s="1"/>
  <c r="Q11" i="79"/>
  <c r="Q3" i="79" s="1"/>
  <c r="T11" i="79"/>
  <c r="G11" i="79"/>
  <c r="O11" i="79"/>
  <c r="W11" i="79"/>
  <c r="J11" i="79"/>
  <c r="R11" i="79"/>
  <c r="E11" i="79"/>
  <c r="M11" i="79"/>
  <c r="M3" i="79" s="1"/>
  <c r="U11" i="79"/>
  <c r="K52" i="79"/>
  <c r="S52" i="79"/>
  <c r="E11" i="78"/>
  <c r="M11" i="78"/>
  <c r="U11" i="78"/>
  <c r="I27" i="87"/>
  <c r="Q27" i="87"/>
  <c r="E4" i="86"/>
  <c r="M4" i="86"/>
  <c r="U4" i="86"/>
  <c r="X4" i="86"/>
  <c r="W11" i="85"/>
  <c r="W3" i="85" s="1"/>
  <c r="I33" i="85"/>
  <c r="Q33" i="85"/>
  <c r="J3" i="84"/>
  <c r="S52" i="84"/>
  <c r="N11" i="83"/>
  <c r="N3" i="83" s="1"/>
  <c r="V11" i="83"/>
  <c r="V3" i="83" s="1"/>
  <c r="I61" i="83"/>
  <c r="Q61" i="83"/>
  <c r="H61" i="83"/>
  <c r="P61" i="83"/>
  <c r="M17" i="81"/>
  <c r="D52" i="81"/>
  <c r="L52" i="81"/>
  <c r="T52" i="81"/>
  <c r="F17" i="80"/>
  <c r="N17" i="80"/>
  <c r="V17" i="80"/>
  <c r="D17" i="80"/>
  <c r="L17" i="80"/>
  <c r="T17" i="80"/>
  <c r="M61" i="80"/>
  <c r="U61" i="80"/>
  <c r="H61" i="80"/>
  <c r="P61" i="80"/>
  <c r="X61" i="80"/>
  <c r="S61" i="80"/>
  <c r="F61" i="80"/>
  <c r="N61" i="80"/>
  <c r="V61" i="80"/>
  <c r="I61" i="80"/>
  <c r="Q61" i="80"/>
  <c r="T61" i="80"/>
  <c r="W61" i="80"/>
  <c r="K33" i="79"/>
  <c r="S33" i="79"/>
  <c r="N33" i="79"/>
  <c r="N26" i="79" s="1"/>
  <c r="V33" i="79"/>
  <c r="I33" i="79"/>
  <c r="Q33" i="79"/>
  <c r="D33" i="79"/>
  <c r="L33" i="79"/>
  <c r="T33" i="79"/>
  <c r="T26" i="79" s="1"/>
  <c r="G33" i="79"/>
  <c r="O33" i="79"/>
  <c r="W33" i="79"/>
  <c r="J33" i="79"/>
  <c r="R33" i="79"/>
  <c r="U33" i="79"/>
  <c r="H33" i="79"/>
  <c r="H26" i="79" s="1"/>
  <c r="P33" i="79"/>
  <c r="G52" i="79"/>
  <c r="O52" i="79"/>
  <c r="W52" i="79"/>
  <c r="J27" i="87"/>
  <c r="R27" i="87"/>
  <c r="U27" i="87"/>
  <c r="H27" i="87"/>
  <c r="H26" i="87" s="1"/>
  <c r="P27" i="87"/>
  <c r="M52" i="86"/>
  <c r="U52" i="86"/>
  <c r="T8" i="85"/>
  <c r="H11" i="85"/>
  <c r="P11" i="85"/>
  <c r="X11" i="85"/>
  <c r="W17" i="85"/>
  <c r="J17" i="85"/>
  <c r="R17" i="85"/>
  <c r="U17" i="85"/>
  <c r="O33" i="85"/>
  <c r="O26" i="85" s="1"/>
  <c r="W33" i="85"/>
  <c r="J33" i="85"/>
  <c r="J26" i="85" s="1"/>
  <c r="R33" i="85"/>
  <c r="M33" i="85"/>
  <c r="U33" i="85"/>
  <c r="H33" i="85"/>
  <c r="P33" i="85"/>
  <c r="X33" i="85"/>
  <c r="R11" i="84"/>
  <c r="T33" i="84"/>
  <c r="P17" i="83"/>
  <c r="X17" i="83"/>
  <c r="J33" i="82"/>
  <c r="R33" i="82"/>
  <c r="D4" i="81"/>
  <c r="L4" i="81"/>
  <c r="T4" i="81"/>
  <c r="I11" i="81"/>
  <c r="Q11" i="81"/>
  <c r="G11" i="81"/>
  <c r="O11" i="81"/>
  <c r="O3" i="81" s="1"/>
  <c r="W11" i="81"/>
  <c r="W3" i="81" s="1"/>
  <c r="J11" i="81"/>
  <c r="K17" i="81"/>
  <c r="S17" i="81"/>
  <c r="I17" i="81"/>
  <c r="Q17" i="81"/>
  <c r="K27" i="81"/>
  <c r="S27" i="81"/>
  <c r="K8" i="80"/>
  <c r="K3" i="80" s="1"/>
  <c r="S8" i="80"/>
  <c r="S3" i="80" s="1"/>
  <c r="D11" i="80"/>
  <c r="D3" i="80" s="1"/>
  <c r="L11" i="80"/>
  <c r="T11" i="80"/>
  <c r="T3" i="80" s="1"/>
  <c r="J11" i="80"/>
  <c r="R11" i="80"/>
  <c r="E11" i="80"/>
  <c r="K33" i="80"/>
  <c r="S33" i="80"/>
  <c r="N33" i="80"/>
  <c r="V33" i="80"/>
  <c r="I33" i="80"/>
  <c r="Q33" i="80"/>
  <c r="L33" i="80"/>
  <c r="T33" i="80"/>
  <c r="O33" i="80"/>
  <c r="W33" i="80"/>
  <c r="J33" i="80"/>
  <c r="R33" i="80"/>
  <c r="M33" i="80"/>
  <c r="U33" i="80"/>
  <c r="U26" i="80" s="1"/>
  <c r="F44" i="75"/>
  <c r="H4" i="79"/>
  <c r="K11" i="79"/>
  <c r="K3" i="79" s="1"/>
  <c r="D11" i="78"/>
  <c r="D3" i="78" s="1"/>
  <c r="L11" i="78"/>
  <c r="T11" i="78"/>
  <c r="T3" i="78" s="1"/>
  <c r="G11" i="78"/>
  <c r="O11" i="78"/>
  <c r="O3" i="78" s="1"/>
  <c r="W11" i="78"/>
  <c r="W3" i="78" s="1"/>
  <c r="H11" i="78"/>
  <c r="P11" i="78"/>
  <c r="X11" i="78"/>
  <c r="G17" i="78"/>
  <c r="O17" i="78"/>
  <c r="W17" i="78"/>
  <c r="G22" i="78"/>
  <c r="E27" i="78"/>
  <c r="M27" i="78"/>
  <c r="U27" i="78"/>
  <c r="S22" i="77"/>
  <c r="V27" i="77"/>
  <c r="I27" i="77"/>
  <c r="I52" i="77"/>
  <c r="E4" i="19"/>
  <c r="M4" i="19"/>
  <c r="U4" i="19"/>
  <c r="H4" i="19"/>
  <c r="H3" i="19" s="1"/>
  <c r="P4" i="19"/>
  <c r="X4" i="19"/>
  <c r="K4" i="19"/>
  <c r="S4" i="19"/>
  <c r="E11" i="19"/>
  <c r="G17" i="19"/>
  <c r="O17" i="19"/>
  <c r="W17" i="19"/>
  <c r="J22" i="19"/>
  <c r="R22" i="19"/>
  <c r="E22" i="19"/>
  <c r="M22" i="19"/>
  <c r="U22" i="19"/>
  <c r="I27" i="19"/>
  <c r="Q27" i="19"/>
  <c r="T27" i="19"/>
  <c r="G27" i="19"/>
  <c r="W27" i="19"/>
  <c r="E61" i="19"/>
  <c r="M61" i="19"/>
  <c r="U61" i="19"/>
  <c r="H61" i="19"/>
  <c r="P61" i="19"/>
  <c r="X61" i="19"/>
  <c r="K61" i="19"/>
  <c r="S61" i="19"/>
  <c r="V4" i="18"/>
  <c r="E11" i="18"/>
  <c r="M11" i="18"/>
  <c r="U11" i="18"/>
  <c r="H11" i="18"/>
  <c r="P11" i="18"/>
  <c r="X11" i="18"/>
  <c r="F11" i="18"/>
  <c r="N11" i="18"/>
  <c r="V11" i="18"/>
  <c r="I11" i="18"/>
  <c r="I3" i="18" s="1"/>
  <c r="Q11" i="18"/>
  <c r="E22" i="18"/>
  <c r="M22" i="18"/>
  <c r="U22" i="18"/>
  <c r="P22" i="18"/>
  <c r="X22" i="18"/>
  <c r="D27" i="18"/>
  <c r="L27" i="18"/>
  <c r="T27" i="18"/>
  <c r="O27" i="18"/>
  <c r="O26" i="18" s="1"/>
  <c r="W27" i="18"/>
  <c r="W26" i="18" s="1"/>
  <c r="J27" i="18"/>
  <c r="G52" i="18"/>
  <c r="O52" i="18"/>
  <c r="W52" i="18"/>
  <c r="J52" i="18"/>
  <c r="R52" i="18"/>
  <c r="I8" i="154"/>
  <c r="Q8" i="154"/>
  <c r="Q3" i="154" s="1"/>
  <c r="L8" i="154"/>
  <c r="T8" i="154"/>
  <c r="D17" i="154"/>
  <c r="L17" i="154"/>
  <c r="T17" i="154"/>
  <c r="G17" i="154"/>
  <c r="O17" i="154"/>
  <c r="W17" i="154"/>
  <c r="J17" i="154"/>
  <c r="R17" i="154"/>
  <c r="M17" i="154"/>
  <c r="U17" i="154"/>
  <c r="E11" i="153"/>
  <c r="M11" i="153"/>
  <c r="U11" i="153"/>
  <c r="H11" i="153"/>
  <c r="P11" i="153"/>
  <c r="X11" i="153"/>
  <c r="K11" i="153"/>
  <c r="S11" i="153"/>
  <c r="F11" i="153"/>
  <c r="N11" i="153"/>
  <c r="V11" i="153"/>
  <c r="I11" i="153"/>
  <c r="Q11" i="153"/>
  <c r="D27" i="153"/>
  <c r="U51" i="10"/>
  <c r="D4" i="152"/>
  <c r="L4" i="152"/>
  <c r="T4" i="152"/>
  <c r="K8" i="152"/>
  <c r="S8" i="152"/>
  <c r="N8" i="152"/>
  <c r="V8" i="152"/>
  <c r="H22" i="152"/>
  <c r="P22" i="152"/>
  <c r="F27" i="152"/>
  <c r="F26" i="152" s="1"/>
  <c r="N27" i="152"/>
  <c r="N26" i="152" s="1"/>
  <c r="V27" i="152"/>
  <c r="U27" i="77"/>
  <c r="E27" i="19"/>
  <c r="M27" i="19"/>
  <c r="U27" i="19"/>
  <c r="H27" i="19"/>
  <c r="P27" i="19"/>
  <c r="X27" i="19"/>
  <c r="K27" i="19"/>
  <c r="S27" i="19"/>
  <c r="F27" i="19"/>
  <c r="N27" i="19"/>
  <c r="J4" i="18"/>
  <c r="R4" i="18"/>
  <c r="I22" i="18"/>
  <c r="Q22" i="18"/>
  <c r="H27" i="18"/>
  <c r="P27" i="18"/>
  <c r="X27" i="18"/>
  <c r="F27" i="18"/>
  <c r="N27" i="18"/>
  <c r="V27" i="18"/>
  <c r="I27" i="18"/>
  <c r="Q27" i="18"/>
  <c r="K52" i="18"/>
  <c r="S52" i="18"/>
  <c r="H27" i="153"/>
  <c r="P27" i="153"/>
  <c r="X27" i="153"/>
  <c r="K27" i="153"/>
  <c r="S27" i="153"/>
  <c r="I27" i="153"/>
  <c r="Q27" i="153"/>
  <c r="M61" i="152"/>
  <c r="U61" i="152"/>
  <c r="L61" i="152"/>
  <c r="G70" i="10"/>
  <c r="I52" i="78"/>
  <c r="Q52" i="78"/>
  <c r="I11" i="77"/>
  <c r="Q11" i="77"/>
  <c r="J3" i="19"/>
  <c r="F3" i="19"/>
  <c r="K4" i="18"/>
  <c r="S4" i="18"/>
  <c r="M33" i="154"/>
  <c r="U33" i="154"/>
  <c r="H33" i="154"/>
  <c r="P33" i="154"/>
  <c r="X33" i="154"/>
  <c r="K33" i="154"/>
  <c r="S33" i="154"/>
  <c r="F33" i="154"/>
  <c r="N33" i="154"/>
  <c r="V33" i="154"/>
  <c r="I33" i="154"/>
  <c r="Q33" i="154"/>
  <c r="E17" i="153"/>
  <c r="F27" i="153"/>
  <c r="N27" i="153"/>
  <c r="V27" i="153"/>
  <c r="E17" i="152"/>
  <c r="M17" i="152"/>
  <c r="U17" i="152"/>
  <c r="X27" i="152"/>
  <c r="W40" i="10"/>
  <c r="I33" i="78"/>
  <c r="Q33" i="78"/>
  <c r="J33" i="78"/>
  <c r="R33" i="78"/>
  <c r="S33" i="78"/>
  <c r="J52" i="78"/>
  <c r="R52" i="78"/>
  <c r="S17" i="77"/>
  <c r="P11" i="154"/>
  <c r="X11" i="154"/>
  <c r="K11" i="154"/>
  <c r="S11" i="154"/>
  <c r="F11" i="154"/>
  <c r="N11" i="154"/>
  <c r="N3" i="154" s="1"/>
  <c r="V11" i="154"/>
  <c r="V3" i="154" s="1"/>
  <c r="F17" i="153"/>
  <c r="M53" i="10"/>
  <c r="G17" i="152"/>
  <c r="O17" i="152"/>
  <c r="W17" i="152"/>
  <c r="J29" i="10"/>
  <c r="R29" i="10"/>
  <c r="H31" i="10"/>
  <c r="P31" i="10"/>
  <c r="X31" i="10"/>
  <c r="S3" i="161"/>
  <c r="W11" i="19"/>
  <c r="J33" i="19"/>
  <c r="R33" i="19"/>
  <c r="E33" i="19"/>
  <c r="M33" i="19"/>
  <c r="U33" i="19"/>
  <c r="H33" i="19"/>
  <c r="P33" i="19"/>
  <c r="X33" i="19"/>
  <c r="X26" i="19" s="1"/>
  <c r="K24" i="10"/>
  <c r="S24" i="10"/>
  <c r="F25" i="10"/>
  <c r="N25" i="10"/>
  <c r="V25" i="10"/>
  <c r="W33" i="77"/>
  <c r="I61" i="77"/>
  <c r="H61" i="77"/>
  <c r="P61" i="77"/>
  <c r="P11" i="19"/>
  <c r="X11" i="19"/>
  <c r="K11" i="19"/>
  <c r="S11" i="19"/>
  <c r="J17" i="19"/>
  <c r="R17" i="19"/>
  <c r="E17" i="19"/>
  <c r="M17" i="19"/>
  <c r="U17" i="19"/>
  <c r="H4" i="153"/>
  <c r="H3" i="153" s="1"/>
  <c r="P4" i="153"/>
  <c r="X4" i="153"/>
  <c r="K4" i="153"/>
  <c r="S4" i="153"/>
  <c r="F4" i="153"/>
  <c r="N4" i="153"/>
  <c r="V4" i="153"/>
  <c r="H17" i="153"/>
  <c r="G22" i="153"/>
  <c r="O22" i="153"/>
  <c r="Q28" i="10"/>
  <c r="G33" i="153"/>
  <c r="O33" i="153"/>
  <c r="W33" i="153"/>
  <c r="W26" i="153" s="1"/>
  <c r="J33" i="153"/>
  <c r="J26" i="153" s="1"/>
  <c r="R33" i="153"/>
  <c r="R26" i="153" s="1"/>
  <c r="E33" i="153"/>
  <c r="M33" i="153"/>
  <c r="U33" i="153"/>
  <c r="N39" i="10"/>
  <c r="I33" i="153"/>
  <c r="Q33" i="153"/>
  <c r="D33" i="153"/>
  <c r="T33" i="153"/>
  <c r="T26" i="153" s="1"/>
  <c r="G52" i="153"/>
  <c r="F4" i="152"/>
  <c r="N4" i="152"/>
  <c r="V4" i="152"/>
  <c r="E22" i="152"/>
  <c r="M22" i="152"/>
  <c r="U22" i="152"/>
  <c r="W4" i="151"/>
  <c r="X22" i="78"/>
  <c r="F27" i="78"/>
  <c r="N27" i="78"/>
  <c r="N26" i="78" s="1"/>
  <c r="V27" i="78"/>
  <c r="V26" i="78" s="1"/>
  <c r="K61" i="78"/>
  <c r="S61" i="78"/>
  <c r="D61" i="78"/>
  <c r="L61" i="78"/>
  <c r="T61" i="78"/>
  <c r="E61" i="78"/>
  <c r="M61" i="78"/>
  <c r="U61" i="78"/>
  <c r="H52" i="19"/>
  <c r="P52" i="19"/>
  <c r="X52" i="19"/>
  <c r="I17" i="18"/>
  <c r="Q17" i="18"/>
  <c r="T17" i="18"/>
  <c r="J33" i="18"/>
  <c r="R33" i="18"/>
  <c r="H33" i="18"/>
  <c r="P33" i="18"/>
  <c r="X33" i="18"/>
  <c r="K33" i="18"/>
  <c r="S33" i="18"/>
  <c r="T33" i="18"/>
  <c r="D4" i="154"/>
  <c r="G8" i="154"/>
  <c r="G22" i="154"/>
  <c r="E61" i="154"/>
  <c r="D8" i="153"/>
  <c r="L8" i="153"/>
  <c r="L3" i="153" s="1"/>
  <c r="T8" i="153"/>
  <c r="G8" i="153"/>
  <c r="O8" i="153"/>
  <c r="O3" i="153" s="1"/>
  <c r="W8" i="153"/>
  <c r="H22" i="153"/>
  <c r="H52" i="153"/>
  <c r="P52" i="153"/>
  <c r="X52" i="153"/>
  <c r="K52" i="153"/>
  <c r="S52" i="153"/>
  <c r="J4" i="152"/>
  <c r="R4" i="152"/>
  <c r="E4" i="152"/>
  <c r="M4" i="152"/>
  <c r="U4" i="152"/>
  <c r="I8" i="152"/>
  <c r="J52" i="152"/>
  <c r="R52" i="152"/>
  <c r="K11" i="78"/>
  <c r="S11" i="78"/>
  <c r="S3" i="78" s="1"/>
  <c r="F17" i="78"/>
  <c r="N17" i="78"/>
  <c r="V17" i="78"/>
  <c r="I17" i="78"/>
  <c r="Q17" i="78"/>
  <c r="F22" i="78"/>
  <c r="N22" i="78"/>
  <c r="V22" i="78"/>
  <c r="D27" i="78"/>
  <c r="D26" i="78" s="1"/>
  <c r="L27" i="78"/>
  <c r="L26" i="78" s="1"/>
  <c r="T27" i="78"/>
  <c r="T26" i="78" s="1"/>
  <c r="G27" i="78"/>
  <c r="O27" i="78"/>
  <c r="W27" i="78"/>
  <c r="H27" i="78"/>
  <c r="P27" i="78"/>
  <c r="X27" i="78"/>
  <c r="D4" i="77"/>
  <c r="L4" i="77"/>
  <c r="W22" i="77"/>
  <c r="J22" i="77"/>
  <c r="R22" i="77"/>
  <c r="F17" i="19"/>
  <c r="D11" i="18"/>
  <c r="D3" i="18" s="1"/>
  <c r="L11" i="18"/>
  <c r="L3" i="18" s="1"/>
  <c r="T11" i="18"/>
  <c r="T3" i="18" s="1"/>
  <c r="G11" i="18"/>
  <c r="O11" i="18"/>
  <c r="W11" i="18"/>
  <c r="J11" i="18"/>
  <c r="R11" i="18"/>
  <c r="G17" i="18"/>
  <c r="O17" i="18"/>
  <c r="W17" i="18"/>
  <c r="J17" i="18"/>
  <c r="R17" i="18"/>
  <c r="H17" i="18"/>
  <c r="P17" i="18"/>
  <c r="X17" i="18"/>
  <c r="D22" i="18"/>
  <c r="L22" i="18"/>
  <c r="T22" i="18"/>
  <c r="F52" i="18"/>
  <c r="N52" i="18"/>
  <c r="V52" i="18"/>
  <c r="I61" i="18"/>
  <c r="Q61" i="18"/>
  <c r="D61" i="18"/>
  <c r="L61" i="18"/>
  <c r="T61" i="18"/>
  <c r="J61" i="18"/>
  <c r="R61" i="18"/>
  <c r="E61" i="18"/>
  <c r="M61" i="18"/>
  <c r="U61" i="18"/>
  <c r="E4" i="154"/>
  <c r="M4" i="154"/>
  <c r="M3" i="154" s="1"/>
  <c r="U4" i="154"/>
  <c r="U3" i="154" s="1"/>
  <c r="P4" i="154"/>
  <c r="X4" i="154"/>
  <c r="K4" i="154"/>
  <c r="S4" i="154"/>
  <c r="J27" i="154"/>
  <c r="R27" i="154"/>
  <c r="E27" i="154"/>
  <c r="M27" i="154"/>
  <c r="M26" i="154" s="1"/>
  <c r="M2" i="154" s="1"/>
  <c r="U27" i="154"/>
  <c r="H27" i="154"/>
  <c r="P27" i="154"/>
  <c r="X27" i="154"/>
  <c r="K27" i="154"/>
  <c r="K26" i="154" s="1"/>
  <c r="S27" i="154"/>
  <c r="F27" i="154"/>
  <c r="N27" i="154"/>
  <c r="V27" i="154"/>
  <c r="F61" i="154"/>
  <c r="N61" i="154"/>
  <c r="V61" i="154"/>
  <c r="I61" i="154"/>
  <c r="Q61" i="154"/>
  <c r="L61" i="154"/>
  <c r="T61" i="154"/>
  <c r="G61" i="154"/>
  <c r="O61" i="154"/>
  <c r="W61" i="154"/>
  <c r="J61" i="154"/>
  <c r="R61" i="154"/>
  <c r="M61" i="154"/>
  <c r="U61" i="154"/>
  <c r="H61" i="154"/>
  <c r="P61" i="154"/>
  <c r="X61" i="154"/>
  <c r="K61" i="154"/>
  <c r="P8" i="153"/>
  <c r="E8" i="153"/>
  <c r="D11" i="153"/>
  <c r="J8" i="152"/>
  <c r="R8" i="152"/>
  <c r="D11" i="152"/>
  <c r="L11" i="152"/>
  <c r="T11" i="152"/>
  <c r="G11" i="152"/>
  <c r="O11" i="152"/>
  <c r="W11" i="152"/>
  <c r="W3" i="152" s="1"/>
  <c r="J11" i="152"/>
  <c r="R11" i="152"/>
  <c r="E11" i="152"/>
  <c r="M11" i="152"/>
  <c r="U11" i="152"/>
  <c r="H11" i="152"/>
  <c r="P11" i="152"/>
  <c r="X11" i="152"/>
  <c r="R17" i="152"/>
  <c r="I33" i="152"/>
  <c r="I26" i="152" s="1"/>
  <c r="H52" i="152"/>
  <c r="X52" i="152"/>
  <c r="O4" i="151"/>
  <c r="D8" i="151"/>
  <c r="T8" i="151"/>
  <c r="R52" i="151"/>
  <c r="Q61" i="151"/>
  <c r="D4" i="160"/>
  <c r="D5" i="8"/>
  <c r="L4" i="160"/>
  <c r="L5" i="8"/>
  <c r="T4" i="160"/>
  <c r="T5" i="8"/>
  <c r="G6" i="8"/>
  <c r="O6" i="8"/>
  <c r="O4" i="160"/>
  <c r="W6" i="8"/>
  <c r="J7" i="8"/>
  <c r="R7" i="8"/>
  <c r="D9" i="8"/>
  <c r="L9" i="8"/>
  <c r="L8" i="160"/>
  <c r="T9" i="8"/>
  <c r="G10" i="8"/>
  <c r="O10" i="8"/>
  <c r="W10" i="8"/>
  <c r="I17" i="160"/>
  <c r="I18" i="8"/>
  <c r="Q17" i="160"/>
  <c r="Q18" i="8"/>
  <c r="D17" i="160"/>
  <c r="D19" i="8"/>
  <c r="L17" i="160"/>
  <c r="L19" i="8"/>
  <c r="T17" i="160"/>
  <c r="T19" i="8"/>
  <c r="G17" i="160"/>
  <c r="G20" i="8"/>
  <c r="O17" i="160"/>
  <c r="O20" i="8"/>
  <c r="W17" i="160"/>
  <c r="W20" i="8"/>
  <c r="J21" i="8"/>
  <c r="R17" i="160"/>
  <c r="R21" i="8"/>
  <c r="F11" i="152"/>
  <c r="N11" i="152"/>
  <c r="V11" i="152"/>
  <c r="K27" i="152"/>
  <c r="S27" i="152"/>
  <c r="Q27" i="152"/>
  <c r="Q26" i="152" s="1"/>
  <c r="D61" i="152"/>
  <c r="T61" i="152"/>
  <c r="E5" i="8"/>
  <c r="M5" i="8"/>
  <c r="U5" i="8"/>
  <c r="H6" i="8"/>
  <c r="P6" i="8"/>
  <c r="X6" i="8"/>
  <c r="K7" i="8"/>
  <c r="S7" i="8"/>
  <c r="J18" i="8"/>
  <c r="R18" i="8"/>
  <c r="E19" i="8"/>
  <c r="W61" i="153"/>
  <c r="J61" i="153"/>
  <c r="R61" i="153"/>
  <c r="E61" i="153"/>
  <c r="M61" i="153"/>
  <c r="U61" i="153"/>
  <c r="H61" i="153"/>
  <c r="P61" i="153"/>
  <c r="X61" i="153"/>
  <c r="K61" i="153"/>
  <c r="S61" i="153"/>
  <c r="T71" i="10"/>
  <c r="H8" i="152"/>
  <c r="P8" i="152"/>
  <c r="D17" i="152"/>
  <c r="L17" i="152"/>
  <c r="T17" i="152"/>
  <c r="G22" i="152"/>
  <c r="O22" i="152"/>
  <c r="W22" i="152"/>
  <c r="J27" i="152"/>
  <c r="R27" i="152"/>
  <c r="E27" i="152"/>
  <c r="M27" i="152"/>
  <c r="U27" i="152"/>
  <c r="H27" i="152"/>
  <c r="H33" i="152"/>
  <c r="P33" i="152"/>
  <c r="P26" i="152" s="1"/>
  <c r="X33" i="152"/>
  <c r="L27" i="151"/>
  <c r="T27" i="151"/>
  <c r="I52" i="151"/>
  <c r="Q52" i="151"/>
  <c r="D11" i="161"/>
  <c r="L11" i="161"/>
  <c r="T11" i="161"/>
  <c r="G11" i="161"/>
  <c r="O11" i="161"/>
  <c r="W11" i="161"/>
  <c r="R11" i="161"/>
  <c r="R3" i="161" s="1"/>
  <c r="E11" i="161"/>
  <c r="M11" i="161"/>
  <c r="M3" i="161" s="1"/>
  <c r="U11" i="161"/>
  <c r="H11" i="161"/>
  <c r="P11" i="161"/>
  <c r="X11" i="161"/>
  <c r="X3" i="161" s="1"/>
  <c r="E22" i="161"/>
  <c r="M22" i="161"/>
  <c r="U22" i="161"/>
  <c r="P22" i="161"/>
  <c r="X22" i="161"/>
  <c r="G52" i="161"/>
  <c r="O52" i="161"/>
  <c r="W52" i="161"/>
  <c r="F4" i="160"/>
  <c r="F5" i="8"/>
  <c r="N4" i="160"/>
  <c r="N5" i="8"/>
  <c r="V4" i="160"/>
  <c r="V5" i="8"/>
  <c r="I6" i="8"/>
  <c r="Q6" i="8"/>
  <c r="D7" i="8"/>
  <c r="L7" i="8"/>
  <c r="T7" i="8"/>
  <c r="G11" i="160"/>
  <c r="G12" i="8"/>
  <c r="O11" i="160"/>
  <c r="O12" i="8"/>
  <c r="W11" i="160"/>
  <c r="W12" i="8"/>
  <c r="J11" i="160"/>
  <c r="J13" i="8"/>
  <c r="R11" i="160"/>
  <c r="R13" i="8"/>
  <c r="E11" i="160"/>
  <c r="E14" i="8"/>
  <c r="M11" i="160"/>
  <c r="M14" i="8"/>
  <c r="U11" i="160"/>
  <c r="U14" i="8"/>
  <c r="H11" i="160"/>
  <c r="H15" i="8"/>
  <c r="P11" i="160"/>
  <c r="P15" i="8"/>
  <c r="X11" i="160"/>
  <c r="X15" i="8"/>
  <c r="K16" i="8"/>
  <c r="S16" i="8"/>
  <c r="G9" i="8"/>
  <c r="O9" i="8"/>
  <c r="W9" i="8"/>
  <c r="J10" i="8"/>
  <c r="R10" i="8"/>
  <c r="H12" i="8"/>
  <c r="P12" i="8"/>
  <c r="X12" i="8"/>
  <c r="K13" i="8"/>
  <c r="S13" i="8"/>
  <c r="F14" i="8"/>
  <c r="N14" i="8"/>
  <c r="V14" i="8"/>
  <c r="I15" i="8"/>
  <c r="Q15" i="8"/>
  <c r="D16" i="8"/>
  <c r="L16" i="8"/>
  <c r="T16" i="8"/>
  <c r="D18" i="8"/>
  <c r="L18" i="8"/>
  <c r="T18" i="8"/>
  <c r="G19" i="8"/>
  <c r="O19" i="8"/>
  <c r="W19" i="8"/>
  <c r="J20" i="8"/>
  <c r="H27" i="161"/>
  <c r="P27" i="161"/>
  <c r="X27" i="161"/>
  <c r="H8" i="160"/>
  <c r="H9" i="8"/>
  <c r="P8" i="160"/>
  <c r="P9" i="8"/>
  <c r="X8" i="160"/>
  <c r="X9" i="8"/>
  <c r="K10" i="8"/>
  <c r="S10" i="8"/>
  <c r="I11" i="160"/>
  <c r="I12" i="8"/>
  <c r="Q11" i="160"/>
  <c r="Q12" i="8"/>
  <c r="D13" i="8"/>
  <c r="L13" i="8"/>
  <c r="T13" i="8"/>
  <c r="G14" i="8"/>
  <c r="O14" i="8"/>
  <c r="W14" i="8"/>
  <c r="J15" i="8"/>
  <c r="R15" i="8"/>
  <c r="E16" i="8"/>
  <c r="M16" i="8"/>
  <c r="U16" i="8"/>
  <c r="H4" i="161"/>
  <c r="I5" i="8"/>
  <c r="Q5" i="8"/>
  <c r="D6" i="8"/>
  <c r="L6" i="8"/>
  <c r="T6" i="8"/>
  <c r="G7" i="8"/>
  <c r="O7" i="8"/>
  <c r="W7" i="8"/>
  <c r="I9" i="8"/>
  <c r="Q9" i="8"/>
  <c r="D10" i="8"/>
  <c r="L10" i="8"/>
  <c r="T10" i="8"/>
  <c r="T11" i="160"/>
  <c r="J12" i="8"/>
  <c r="R12" i="8"/>
  <c r="E13" i="8"/>
  <c r="M13" i="8"/>
  <c r="U13" i="8"/>
  <c r="H14" i="8"/>
  <c r="P14" i="8"/>
  <c r="X14" i="8"/>
  <c r="K15" i="8"/>
  <c r="S15" i="8"/>
  <c r="F16" i="8"/>
  <c r="N16" i="8"/>
  <c r="V16" i="8"/>
  <c r="K35" i="10"/>
  <c r="S35" i="10"/>
  <c r="I37" i="10"/>
  <c r="Q37" i="10"/>
  <c r="D38" i="10"/>
  <c r="L38" i="10"/>
  <c r="T38" i="10"/>
  <c r="G39" i="10"/>
  <c r="O39" i="10"/>
  <c r="W39" i="10"/>
  <c r="J40" i="10"/>
  <c r="R40" i="10"/>
  <c r="E41" i="10"/>
  <c r="M41" i="10"/>
  <c r="U41" i="10"/>
  <c r="H42" i="10"/>
  <c r="P42" i="10"/>
  <c r="X42" i="10"/>
  <c r="K43" i="10"/>
  <c r="S43" i="10"/>
  <c r="F44" i="10"/>
  <c r="N44" i="10"/>
  <c r="V44" i="10"/>
  <c r="I45" i="10"/>
  <c r="Q45" i="10"/>
  <c r="D46" i="10"/>
  <c r="L46" i="10"/>
  <c r="T46" i="10"/>
  <c r="G47" i="10"/>
  <c r="O47" i="10"/>
  <c r="W47" i="10"/>
  <c r="J48" i="10"/>
  <c r="R48" i="10"/>
  <c r="J61" i="151"/>
  <c r="R61" i="151"/>
  <c r="I4" i="161"/>
  <c r="Q4" i="161"/>
  <c r="D4" i="161"/>
  <c r="L4" i="161"/>
  <c r="H17" i="161"/>
  <c r="P17" i="161"/>
  <c r="X17" i="161"/>
  <c r="F27" i="161"/>
  <c r="N27" i="161"/>
  <c r="V27" i="161"/>
  <c r="J4" i="160"/>
  <c r="J5" i="8"/>
  <c r="R4" i="160"/>
  <c r="R5" i="8"/>
  <c r="E4" i="160"/>
  <c r="E3" i="160" s="1"/>
  <c r="E6" i="8"/>
  <c r="M4" i="160"/>
  <c r="M6" i="8"/>
  <c r="U4" i="160"/>
  <c r="U6" i="8"/>
  <c r="H4" i="160"/>
  <c r="H7" i="8"/>
  <c r="P4" i="160"/>
  <c r="P7" i="8"/>
  <c r="X4" i="160"/>
  <c r="X7" i="8"/>
  <c r="J8" i="160"/>
  <c r="J9" i="8"/>
  <c r="R8" i="160"/>
  <c r="R9" i="8"/>
  <c r="E10" i="8"/>
  <c r="M10" i="8"/>
  <c r="M8" i="160"/>
  <c r="U10" i="8"/>
  <c r="V11" i="160"/>
  <c r="K12" i="8"/>
  <c r="S12" i="8"/>
  <c r="F13" i="8"/>
  <c r="N13" i="8"/>
  <c r="V13" i="8"/>
  <c r="I14" i="8"/>
  <c r="Q14" i="8"/>
  <c r="D15" i="8"/>
  <c r="L15" i="8"/>
  <c r="T15" i="8"/>
  <c r="G16" i="8"/>
  <c r="O16" i="8"/>
  <c r="W16" i="8"/>
  <c r="G27" i="161"/>
  <c r="F33" i="161"/>
  <c r="N33" i="161"/>
  <c r="V33" i="161"/>
  <c r="I33" i="161"/>
  <c r="Q33" i="161"/>
  <c r="Q26" i="161" s="1"/>
  <c r="L33" i="161"/>
  <c r="L26" i="161" s="1"/>
  <c r="T33" i="161"/>
  <c r="G33" i="161"/>
  <c r="O33" i="161"/>
  <c r="W33" i="161"/>
  <c r="J33" i="161"/>
  <c r="R33" i="161"/>
  <c r="E33" i="161"/>
  <c r="M33" i="161"/>
  <c r="U33" i="161"/>
  <c r="K33" i="161"/>
  <c r="S33" i="161"/>
  <c r="H61" i="161"/>
  <c r="P61" i="161"/>
  <c r="X61" i="161"/>
  <c r="K61" i="161"/>
  <c r="S61" i="161"/>
  <c r="F61" i="161"/>
  <c r="N61" i="161"/>
  <c r="V61" i="161"/>
  <c r="I61" i="161"/>
  <c r="Q61" i="161"/>
  <c r="G61" i="161"/>
  <c r="O61" i="161"/>
  <c r="W61" i="161"/>
  <c r="M61" i="161"/>
  <c r="K5" i="8"/>
  <c r="K4" i="160"/>
  <c r="S5" i="8"/>
  <c r="F6" i="8"/>
  <c r="N6" i="8"/>
  <c r="V6" i="8"/>
  <c r="I7" i="8"/>
  <c r="Q7" i="8"/>
  <c r="D8" i="160"/>
  <c r="W8" i="160"/>
  <c r="K9" i="8"/>
  <c r="S9" i="8"/>
  <c r="F10" i="8"/>
  <c r="N10" i="8"/>
  <c r="V10" i="8"/>
  <c r="D12" i="8"/>
  <c r="D11" i="160"/>
  <c r="L12" i="8"/>
  <c r="T12" i="8"/>
  <c r="G13" i="8"/>
  <c r="O13" i="8"/>
  <c r="W13" i="8"/>
  <c r="J14" i="8"/>
  <c r="R14" i="8"/>
  <c r="E15" i="8"/>
  <c r="M15" i="8"/>
  <c r="H18" i="8"/>
  <c r="H17" i="160"/>
  <c r="P18" i="8"/>
  <c r="X18" i="8"/>
  <c r="X17" i="160"/>
  <c r="K19" i="8"/>
  <c r="S19" i="8"/>
  <c r="F20" i="8"/>
  <c r="N20" i="8"/>
  <c r="V20" i="8"/>
  <c r="I21" i="8"/>
  <c r="Q21" i="8"/>
  <c r="K52" i="161"/>
  <c r="S52" i="161"/>
  <c r="H5" i="8"/>
  <c r="P5" i="8"/>
  <c r="X5" i="8"/>
  <c r="K6" i="8"/>
  <c r="S6" i="8"/>
  <c r="F7" i="8"/>
  <c r="N7" i="8"/>
  <c r="V7" i="8"/>
  <c r="F8" i="160"/>
  <c r="F9" i="8"/>
  <c r="N8" i="160"/>
  <c r="N9" i="8"/>
  <c r="V8" i="160"/>
  <c r="V3" i="160" s="1"/>
  <c r="V9" i="8"/>
  <c r="I8" i="160"/>
  <c r="I10" i="8"/>
  <c r="Q8" i="160"/>
  <c r="Q10" i="8"/>
  <c r="F12" i="8"/>
  <c r="N12" i="8"/>
  <c r="V12" i="8"/>
  <c r="I13" i="8"/>
  <c r="Q13" i="8"/>
  <c r="D14" i="8"/>
  <c r="L14" i="8"/>
  <c r="T14" i="8"/>
  <c r="G15" i="8"/>
  <c r="O15" i="8"/>
  <c r="W15" i="8"/>
  <c r="J16" i="8"/>
  <c r="R16" i="8"/>
  <c r="G18" i="8"/>
  <c r="O18" i="8"/>
  <c r="W18" i="8"/>
  <c r="J19" i="8"/>
  <c r="R19" i="8"/>
  <c r="E20" i="8"/>
  <c r="M20" i="8"/>
  <c r="U20" i="8"/>
  <c r="H21" i="8"/>
  <c r="P21" i="8"/>
  <c r="X21" i="8"/>
  <c r="J22" i="160"/>
  <c r="J23" i="8"/>
  <c r="R22" i="160"/>
  <c r="R23" i="8"/>
  <c r="E24" i="8"/>
  <c r="M24" i="8"/>
  <c r="U24" i="8"/>
  <c r="H25" i="8"/>
  <c r="P25" i="8"/>
  <c r="X25" i="8"/>
  <c r="J28" i="8"/>
  <c r="R28" i="8"/>
  <c r="E29" i="8"/>
  <c r="M29" i="8"/>
  <c r="U29" i="8"/>
  <c r="H30" i="8"/>
  <c r="P30" i="8"/>
  <c r="X30" i="8"/>
  <c r="K31" i="8"/>
  <c r="S31" i="8"/>
  <c r="F32" i="8"/>
  <c r="N32" i="8"/>
  <c r="V32" i="8"/>
  <c r="H34" i="8"/>
  <c r="P34" i="8"/>
  <c r="X34" i="8"/>
  <c r="K35" i="8"/>
  <c r="S35" i="8"/>
  <c r="F36" i="8"/>
  <c r="N36" i="8"/>
  <c r="V36" i="8"/>
  <c r="I37" i="8"/>
  <c r="Q37" i="8"/>
  <c r="D38" i="8"/>
  <c r="L38" i="8"/>
  <c r="T38" i="8"/>
  <c r="G39" i="8"/>
  <c r="O39" i="8"/>
  <c r="W39" i="8"/>
  <c r="J40" i="8"/>
  <c r="R40" i="8"/>
  <c r="E41" i="8"/>
  <c r="M41" i="8"/>
  <c r="U41" i="8"/>
  <c r="H42" i="8"/>
  <c r="P42" i="8"/>
  <c r="X42" i="8"/>
  <c r="K43" i="8"/>
  <c r="S43" i="8"/>
  <c r="F44" i="8"/>
  <c r="N44" i="8"/>
  <c r="V44" i="8"/>
  <c r="I45" i="8"/>
  <c r="Q45" i="8"/>
  <c r="D46" i="8"/>
  <c r="L46" i="8"/>
  <c r="T46" i="8"/>
  <c r="G47" i="8"/>
  <c r="O47" i="8"/>
  <c r="W47" i="8"/>
  <c r="J48" i="8"/>
  <c r="R48" i="8"/>
  <c r="E49" i="8"/>
  <c r="M49" i="8"/>
  <c r="U49" i="8"/>
  <c r="H50" i="8"/>
  <c r="P50" i="8"/>
  <c r="X50" i="8"/>
  <c r="K51" i="8"/>
  <c r="S51" i="8"/>
  <c r="M53" i="8"/>
  <c r="P54" i="8"/>
  <c r="D65" i="8"/>
  <c r="K23" i="8"/>
  <c r="S23" i="8"/>
  <c r="F24" i="8"/>
  <c r="N24" i="8"/>
  <c r="V24" i="8"/>
  <c r="I25" i="8"/>
  <c r="Q25" i="8"/>
  <c r="K28" i="8"/>
  <c r="S28" i="8"/>
  <c r="F29" i="8"/>
  <c r="N29" i="8"/>
  <c r="V29" i="8"/>
  <c r="I30" i="8"/>
  <c r="Q30" i="8"/>
  <c r="D31" i="8"/>
  <c r="L31" i="8"/>
  <c r="T31" i="8"/>
  <c r="G32" i="8"/>
  <c r="O32" i="8"/>
  <c r="W32" i="8"/>
  <c r="I33" i="160"/>
  <c r="I34" i="8"/>
  <c r="Q33" i="160"/>
  <c r="Q34" i="8"/>
  <c r="D35" i="8"/>
  <c r="L33" i="160"/>
  <c r="L35" i="8"/>
  <c r="T33" i="160"/>
  <c r="T35" i="8"/>
  <c r="G33" i="160"/>
  <c r="G36" i="8"/>
  <c r="O33" i="160"/>
  <c r="O36" i="8"/>
  <c r="W33" i="160"/>
  <c r="W36" i="8"/>
  <c r="J33" i="160"/>
  <c r="J37" i="8"/>
  <c r="R33" i="160"/>
  <c r="R26" i="160" s="1"/>
  <c r="R37" i="8"/>
  <c r="E38" i="8"/>
  <c r="M33" i="160"/>
  <c r="M38" i="8"/>
  <c r="U33" i="160"/>
  <c r="U38" i="8"/>
  <c r="H33" i="160"/>
  <c r="H39" i="8"/>
  <c r="P33" i="160"/>
  <c r="P39" i="8"/>
  <c r="X33" i="160"/>
  <c r="X39" i="8"/>
  <c r="K33" i="160"/>
  <c r="K40" i="8"/>
  <c r="S33" i="160"/>
  <c r="S40" i="8"/>
  <c r="F41" i="8"/>
  <c r="N33" i="160"/>
  <c r="N41" i="8"/>
  <c r="V33" i="160"/>
  <c r="V41" i="8"/>
  <c r="I42" i="8"/>
  <c r="Q42" i="8"/>
  <c r="D43" i="8"/>
  <c r="L43" i="8"/>
  <c r="T43" i="8"/>
  <c r="G44" i="8"/>
  <c r="O44" i="8"/>
  <c r="W44" i="8"/>
  <c r="J45" i="8"/>
  <c r="R45" i="8"/>
  <c r="E46" i="8"/>
  <c r="M46" i="8"/>
  <c r="U46" i="8"/>
  <c r="H47" i="8"/>
  <c r="P47" i="8"/>
  <c r="X47" i="8"/>
  <c r="K48" i="8"/>
  <c r="S48" i="8"/>
  <c r="F49" i="8"/>
  <c r="N49" i="8"/>
  <c r="V49" i="8"/>
  <c r="I50" i="8"/>
  <c r="Q50" i="8"/>
  <c r="D51" i="8"/>
  <c r="L51" i="8"/>
  <c r="T51" i="8"/>
  <c r="U65" i="8"/>
  <c r="X66" i="8"/>
  <c r="S67" i="8"/>
  <c r="V68" i="8"/>
  <c r="Q69" i="8"/>
  <c r="D22" i="160"/>
  <c r="D23" i="8"/>
  <c r="L22" i="160"/>
  <c r="L23" i="8"/>
  <c r="T22" i="160"/>
  <c r="T23" i="8"/>
  <c r="G24" i="8"/>
  <c r="O24" i="8"/>
  <c r="W24" i="8"/>
  <c r="J25" i="8"/>
  <c r="R25" i="8"/>
  <c r="D28" i="8"/>
  <c r="L28" i="8"/>
  <c r="T28" i="8"/>
  <c r="G29" i="8"/>
  <c r="O29" i="8"/>
  <c r="W29" i="8"/>
  <c r="J30" i="8"/>
  <c r="R30" i="8"/>
  <c r="E31" i="8"/>
  <c r="M31" i="8"/>
  <c r="U31" i="8"/>
  <c r="H32" i="8"/>
  <c r="P32" i="8"/>
  <c r="X32" i="8"/>
  <c r="J34" i="8"/>
  <c r="R34" i="8"/>
  <c r="E35" i="8"/>
  <c r="M35" i="8"/>
  <c r="U35" i="8"/>
  <c r="H36" i="8"/>
  <c r="P36" i="8"/>
  <c r="X36" i="8"/>
  <c r="K37" i="8"/>
  <c r="S37" i="8"/>
  <c r="F38" i="8"/>
  <c r="N38" i="8"/>
  <c r="V38" i="8"/>
  <c r="I39" i="8"/>
  <c r="Q39" i="8"/>
  <c r="D40" i="8"/>
  <c r="L40" i="8"/>
  <c r="T40" i="8"/>
  <c r="G41" i="8"/>
  <c r="O41" i="8"/>
  <c r="W41" i="8"/>
  <c r="J42" i="8"/>
  <c r="R42" i="8"/>
  <c r="E43" i="8"/>
  <c r="M43" i="8"/>
  <c r="U43" i="8"/>
  <c r="H44" i="8"/>
  <c r="P44" i="8"/>
  <c r="X44" i="8"/>
  <c r="K45" i="8"/>
  <c r="S45" i="8"/>
  <c r="F46" i="8"/>
  <c r="N46" i="8"/>
  <c r="V46" i="8"/>
  <c r="I47" i="8"/>
  <c r="Q47" i="8"/>
  <c r="D48" i="8"/>
  <c r="L48" i="8"/>
  <c r="T48" i="8"/>
  <c r="G49" i="8"/>
  <c r="O49" i="8"/>
  <c r="W49" i="8"/>
  <c r="J50" i="8"/>
  <c r="R50" i="8"/>
  <c r="E51" i="8"/>
  <c r="M51" i="8"/>
  <c r="U51" i="8"/>
  <c r="W53" i="8"/>
  <c r="P63" i="8"/>
  <c r="K64" i="8"/>
  <c r="N65" i="8"/>
  <c r="I66" i="8"/>
  <c r="L67" i="8"/>
  <c r="G68" i="8"/>
  <c r="M19" i="8"/>
  <c r="U19" i="8"/>
  <c r="H20" i="8"/>
  <c r="P20" i="8"/>
  <c r="X20" i="8"/>
  <c r="K21" i="8"/>
  <c r="S21" i="8"/>
  <c r="E23" i="8"/>
  <c r="M23" i="8"/>
  <c r="U23" i="8"/>
  <c r="H24" i="8"/>
  <c r="P24" i="8"/>
  <c r="X24" i="8"/>
  <c r="K25" i="8"/>
  <c r="S25" i="8"/>
  <c r="F27" i="160"/>
  <c r="E28" i="8"/>
  <c r="M28" i="8"/>
  <c r="U28" i="8"/>
  <c r="H29" i="8"/>
  <c r="P29" i="8"/>
  <c r="X29" i="8"/>
  <c r="K30" i="8"/>
  <c r="S30" i="8"/>
  <c r="F31" i="8"/>
  <c r="N31" i="8"/>
  <c r="V31" i="8"/>
  <c r="I32" i="8"/>
  <c r="Q32" i="8"/>
  <c r="K34" i="8"/>
  <c r="S34" i="8"/>
  <c r="F35" i="8"/>
  <c r="N35" i="8"/>
  <c r="V35" i="8"/>
  <c r="I36" i="8"/>
  <c r="Q36" i="8"/>
  <c r="D37" i="8"/>
  <c r="L37" i="8"/>
  <c r="T37" i="8"/>
  <c r="G38" i="8"/>
  <c r="O38" i="8"/>
  <c r="W38" i="8"/>
  <c r="J39" i="8"/>
  <c r="R39" i="8"/>
  <c r="E40" i="8"/>
  <c r="M40" i="8"/>
  <c r="U40" i="8"/>
  <c r="H41" i="8"/>
  <c r="P41" i="8"/>
  <c r="X41" i="8"/>
  <c r="K42" i="8"/>
  <c r="S42" i="8"/>
  <c r="F43" i="8"/>
  <c r="N43" i="8"/>
  <c r="V43" i="8"/>
  <c r="I44" i="8"/>
  <c r="Q44" i="8"/>
  <c r="D45" i="8"/>
  <c r="L45" i="8"/>
  <c r="T45" i="8"/>
  <c r="G46" i="8"/>
  <c r="O46" i="8"/>
  <c r="W46" i="8"/>
  <c r="J47" i="8"/>
  <c r="R47" i="8"/>
  <c r="E48" i="8"/>
  <c r="M48" i="8"/>
  <c r="U48" i="8"/>
  <c r="H49" i="8"/>
  <c r="P49" i="8"/>
  <c r="X49" i="8"/>
  <c r="K50" i="8"/>
  <c r="S50" i="8"/>
  <c r="F51" i="8"/>
  <c r="N51" i="8"/>
  <c r="V51" i="8"/>
  <c r="H53" i="8"/>
  <c r="P53" i="8"/>
  <c r="P52" i="160"/>
  <c r="X53" i="8"/>
  <c r="K54" i="8"/>
  <c r="F62" i="8"/>
  <c r="D64" i="8"/>
  <c r="V70" i="8"/>
  <c r="Q71" i="8"/>
  <c r="K17" i="160"/>
  <c r="K18" i="8"/>
  <c r="S17" i="160"/>
  <c r="S18" i="8"/>
  <c r="F19" i="8"/>
  <c r="N19" i="8"/>
  <c r="V19" i="8"/>
  <c r="I20" i="8"/>
  <c r="Q20" i="8"/>
  <c r="D21" i="8"/>
  <c r="L21" i="8"/>
  <c r="T21" i="8"/>
  <c r="M22" i="160"/>
  <c r="F23" i="8"/>
  <c r="N23" i="8"/>
  <c r="V23" i="8"/>
  <c r="I24" i="8"/>
  <c r="Q24" i="8"/>
  <c r="D25" i="8"/>
  <c r="L25" i="8"/>
  <c r="T25" i="8"/>
  <c r="I27" i="160"/>
  <c r="F28" i="8"/>
  <c r="N28" i="8"/>
  <c r="V28" i="8"/>
  <c r="I29" i="8"/>
  <c r="Q29" i="8"/>
  <c r="D30" i="8"/>
  <c r="L30" i="8"/>
  <c r="T30" i="8"/>
  <c r="G31" i="8"/>
  <c r="O31" i="8"/>
  <c r="W31" i="8"/>
  <c r="J32" i="8"/>
  <c r="R32" i="8"/>
  <c r="D34" i="8"/>
  <c r="L34" i="8"/>
  <c r="T34" i="8"/>
  <c r="G35" i="8"/>
  <c r="O35" i="8"/>
  <c r="W35" i="8"/>
  <c r="J36" i="8"/>
  <c r="R36" i="8"/>
  <c r="E37" i="8"/>
  <c r="M37" i="8"/>
  <c r="U37" i="8"/>
  <c r="H38" i="8"/>
  <c r="P38" i="8"/>
  <c r="X38" i="8"/>
  <c r="K39" i="8"/>
  <c r="S39" i="8"/>
  <c r="F40" i="8"/>
  <c r="N40" i="8"/>
  <c r="V40" i="8"/>
  <c r="I41" i="8"/>
  <c r="Q41" i="8"/>
  <c r="D42" i="8"/>
  <c r="L42" i="8"/>
  <c r="T42" i="8"/>
  <c r="G43" i="8"/>
  <c r="O43" i="8"/>
  <c r="W43" i="8"/>
  <c r="J44" i="8"/>
  <c r="R44" i="8"/>
  <c r="E45" i="8"/>
  <c r="M45" i="8"/>
  <c r="U45" i="8"/>
  <c r="H46" i="8"/>
  <c r="P46" i="8"/>
  <c r="X46" i="8"/>
  <c r="K47" i="8"/>
  <c r="S47" i="8"/>
  <c r="F48" i="8"/>
  <c r="N48" i="8"/>
  <c r="V48" i="8"/>
  <c r="I49" i="8"/>
  <c r="Q49" i="8"/>
  <c r="D50" i="8"/>
  <c r="I53" i="8"/>
  <c r="Q53" i="8"/>
  <c r="Q52" i="160"/>
  <c r="D54" i="8"/>
  <c r="L54" i="8"/>
  <c r="T54" i="8"/>
  <c r="W62" i="8"/>
  <c r="U64" i="8"/>
  <c r="X65" i="8"/>
  <c r="S66" i="8"/>
  <c r="L69" i="8"/>
  <c r="G70" i="8"/>
  <c r="J71" i="8"/>
  <c r="R20" i="8"/>
  <c r="E21" i="8"/>
  <c r="M21" i="8"/>
  <c r="U21" i="8"/>
  <c r="N22" i="160"/>
  <c r="G23" i="8"/>
  <c r="O23" i="8"/>
  <c r="W23" i="8"/>
  <c r="J24" i="8"/>
  <c r="R24" i="8"/>
  <c r="E25" i="8"/>
  <c r="M25" i="8"/>
  <c r="U25" i="8"/>
  <c r="L27" i="160"/>
  <c r="G27" i="160"/>
  <c r="G28" i="8"/>
  <c r="O27" i="160"/>
  <c r="O28" i="8"/>
  <c r="W27" i="160"/>
  <c r="W28" i="8"/>
  <c r="J27" i="160"/>
  <c r="J29" i="8"/>
  <c r="R27" i="160"/>
  <c r="R29" i="8"/>
  <c r="E27" i="160"/>
  <c r="E30" i="8"/>
  <c r="M27" i="160"/>
  <c r="M30" i="8"/>
  <c r="U27" i="160"/>
  <c r="U30" i="8"/>
  <c r="H27" i="160"/>
  <c r="H31" i="8"/>
  <c r="P27" i="160"/>
  <c r="P31" i="8"/>
  <c r="X27" i="160"/>
  <c r="X26" i="160" s="1"/>
  <c r="X31" i="8"/>
  <c r="K27" i="160"/>
  <c r="K32" i="8"/>
  <c r="S27" i="160"/>
  <c r="S32" i="8"/>
  <c r="E34" i="8"/>
  <c r="M34" i="8"/>
  <c r="U34" i="8"/>
  <c r="H35" i="8"/>
  <c r="P35" i="8"/>
  <c r="X35" i="8"/>
  <c r="K36" i="8"/>
  <c r="S36" i="8"/>
  <c r="F37" i="8"/>
  <c r="N37" i="8"/>
  <c r="V37" i="8"/>
  <c r="I38" i="8"/>
  <c r="Q38" i="8"/>
  <c r="D39" i="8"/>
  <c r="L39" i="8"/>
  <c r="T39" i="8"/>
  <c r="G40" i="8"/>
  <c r="O40" i="8"/>
  <c r="W40" i="8"/>
  <c r="J41" i="8"/>
  <c r="R41" i="8"/>
  <c r="E42" i="8"/>
  <c r="M42" i="8"/>
  <c r="U42" i="8"/>
  <c r="H43" i="8"/>
  <c r="P43" i="8"/>
  <c r="X43" i="8"/>
  <c r="K44" i="8"/>
  <c r="S44" i="8"/>
  <c r="F45" i="8"/>
  <c r="N45" i="8"/>
  <c r="V45" i="8"/>
  <c r="I46" i="8"/>
  <c r="Q46" i="8"/>
  <c r="D47" i="8"/>
  <c r="L47" i="8"/>
  <c r="T47" i="8"/>
  <c r="G48" i="8"/>
  <c r="O48" i="8"/>
  <c r="W48" i="8"/>
  <c r="J49" i="8"/>
  <c r="R49" i="8"/>
  <c r="E50" i="8"/>
  <c r="H51" i="8"/>
  <c r="J52" i="160"/>
  <c r="J53" i="8"/>
  <c r="R52" i="160"/>
  <c r="R53" i="8"/>
  <c r="E54" i="8"/>
  <c r="M52" i="160"/>
  <c r="M54" i="8"/>
  <c r="P62" i="8"/>
  <c r="K63" i="8"/>
  <c r="N64" i="8"/>
  <c r="I65" i="8"/>
  <c r="U15" i="8"/>
  <c r="H16" i="8"/>
  <c r="P16" i="8"/>
  <c r="X16" i="8"/>
  <c r="E17" i="160"/>
  <c r="E18" i="8"/>
  <c r="M17" i="160"/>
  <c r="M18" i="8"/>
  <c r="U17" i="160"/>
  <c r="U18" i="8"/>
  <c r="H19" i="8"/>
  <c r="P19" i="8"/>
  <c r="X19" i="8"/>
  <c r="K20" i="8"/>
  <c r="S20" i="8"/>
  <c r="F21" i="8"/>
  <c r="N21" i="8"/>
  <c r="V21" i="8"/>
  <c r="O22" i="160"/>
  <c r="H22" i="160"/>
  <c r="H23" i="8"/>
  <c r="P22" i="160"/>
  <c r="P23" i="8"/>
  <c r="X22" i="160"/>
  <c r="X23" i="8"/>
  <c r="K22" i="160"/>
  <c r="K24" i="8"/>
  <c r="S22" i="160"/>
  <c r="S24" i="8"/>
  <c r="F25" i="8"/>
  <c r="N25" i="8"/>
  <c r="V25" i="8"/>
  <c r="N27" i="160"/>
  <c r="H28" i="8"/>
  <c r="P28" i="8"/>
  <c r="X28" i="8"/>
  <c r="K29" i="8"/>
  <c r="S29" i="8"/>
  <c r="F30" i="8"/>
  <c r="N30" i="8"/>
  <c r="V30" i="8"/>
  <c r="I31" i="8"/>
  <c r="Q31" i="8"/>
  <c r="D32" i="8"/>
  <c r="L32" i="8"/>
  <c r="T32" i="8"/>
  <c r="F34" i="8"/>
  <c r="N34" i="8"/>
  <c r="V34" i="8"/>
  <c r="I35" i="8"/>
  <c r="Q35" i="8"/>
  <c r="D36" i="8"/>
  <c r="L36" i="8"/>
  <c r="T36" i="8"/>
  <c r="G37" i="8"/>
  <c r="O37" i="8"/>
  <c r="W37" i="8"/>
  <c r="J38" i="8"/>
  <c r="R38" i="8"/>
  <c r="E39" i="8"/>
  <c r="M39" i="8"/>
  <c r="U39" i="8"/>
  <c r="H40" i="8"/>
  <c r="P40" i="8"/>
  <c r="X40" i="8"/>
  <c r="K41" i="8"/>
  <c r="S41" i="8"/>
  <c r="F42" i="8"/>
  <c r="N42" i="8"/>
  <c r="V42" i="8"/>
  <c r="I43" i="8"/>
  <c r="Q43" i="8"/>
  <c r="D44" i="8"/>
  <c r="L44" i="8"/>
  <c r="T44" i="8"/>
  <c r="G45" i="8"/>
  <c r="O45" i="8"/>
  <c r="U47" i="8"/>
  <c r="K53" i="8"/>
  <c r="F54" i="8"/>
  <c r="D63" i="8"/>
  <c r="X67" i="8"/>
  <c r="S68" i="8"/>
  <c r="V69" i="8"/>
  <c r="Q70" i="8"/>
  <c r="G5" i="8"/>
  <c r="O5" i="8"/>
  <c r="W5" i="8"/>
  <c r="J6" i="8"/>
  <c r="R6" i="8"/>
  <c r="E7" i="8"/>
  <c r="M7" i="8"/>
  <c r="U7" i="8"/>
  <c r="E9" i="8"/>
  <c r="M9" i="8"/>
  <c r="U9" i="8"/>
  <c r="H10" i="8"/>
  <c r="P10" i="8"/>
  <c r="X10" i="8"/>
  <c r="E12" i="8"/>
  <c r="M12" i="8"/>
  <c r="U12" i="8"/>
  <c r="H13" i="8"/>
  <c r="P13" i="8"/>
  <c r="X13" i="8"/>
  <c r="K14" i="8"/>
  <c r="S14" i="8"/>
  <c r="F15" i="8"/>
  <c r="N15" i="8"/>
  <c r="V15" i="8"/>
  <c r="I16" i="8"/>
  <c r="Q16" i="8"/>
  <c r="F17" i="160"/>
  <c r="F18" i="8"/>
  <c r="N18" i="8"/>
  <c r="V18" i="8"/>
  <c r="I19" i="8"/>
  <c r="Q19" i="8"/>
  <c r="D20" i="8"/>
  <c r="L20" i="8"/>
  <c r="T20" i="8"/>
  <c r="G21" i="8"/>
  <c r="O21" i="8"/>
  <c r="W21" i="8"/>
  <c r="U22" i="160"/>
  <c r="I22" i="160"/>
  <c r="I23" i="8"/>
  <c r="Q22" i="160"/>
  <c r="Q23" i="8"/>
  <c r="D24" i="8"/>
  <c r="L24" i="8"/>
  <c r="T24" i="8"/>
  <c r="G25" i="8"/>
  <c r="O25" i="8"/>
  <c r="W25" i="8"/>
  <c r="Q27" i="160"/>
  <c r="I28" i="8"/>
  <c r="Q28" i="8"/>
  <c r="D29" i="8"/>
  <c r="L29" i="8"/>
  <c r="T29" i="8"/>
  <c r="G30" i="8"/>
  <c r="O30" i="8"/>
  <c r="W30" i="8"/>
  <c r="J31" i="8"/>
  <c r="R31" i="8"/>
  <c r="E32" i="8"/>
  <c r="M32" i="8"/>
  <c r="U32" i="8"/>
  <c r="G34" i="8"/>
  <c r="O34" i="8"/>
  <c r="W34" i="8"/>
  <c r="J35" i="8"/>
  <c r="R35" i="8"/>
  <c r="E36" i="8"/>
  <c r="M36" i="8"/>
  <c r="U36" i="8"/>
  <c r="H37" i="8"/>
  <c r="P37" i="8"/>
  <c r="X37" i="8"/>
  <c r="K38" i="8"/>
  <c r="S38" i="8"/>
  <c r="F39" i="8"/>
  <c r="N39" i="8"/>
  <c r="V39" i="8"/>
  <c r="I40" i="8"/>
  <c r="Q40" i="8"/>
  <c r="D41" i="8"/>
  <c r="L41" i="8"/>
  <c r="T41" i="8"/>
  <c r="G42" i="8"/>
  <c r="O42" i="8"/>
  <c r="W42" i="8"/>
  <c r="J43" i="8"/>
  <c r="R43" i="8"/>
  <c r="E44" i="8"/>
  <c r="M44" i="8"/>
  <c r="U44" i="8"/>
  <c r="H45" i="8"/>
  <c r="P45" i="8"/>
  <c r="T49" i="8"/>
  <c r="O50" i="8"/>
  <c r="R51" i="8"/>
  <c r="I52" i="160"/>
  <c r="D52" i="160"/>
  <c r="W54" i="8"/>
  <c r="U63" i="8"/>
  <c r="N66" i="8"/>
  <c r="I67" i="8"/>
  <c r="L68" i="8"/>
  <c r="G69" i="8"/>
  <c r="J70" i="8"/>
  <c r="E71" i="8"/>
  <c r="M50" i="8"/>
  <c r="U50" i="8"/>
  <c r="P51" i="8"/>
  <c r="X51" i="8"/>
  <c r="E52" i="160"/>
  <c r="E53" i="8"/>
  <c r="U53" i="8"/>
  <c r="H54" i="8"/>
  <c r="X54" i="8"/>
  <c r="I62" i="8"/>
  <c r="Q62" i="8"/>
  <c r="L63" i="8"/>
  <c r="T63" i="8"/>
  <c r="G64" i="8"/>
  <c r="O64" i="8"/>
  <c r="W64" i="8"/>
  <c r="J65" i="8"/>
  <c r="R65" i="8"/>
  <c r="E66" i="8"/>
  <c r="M66" i="8"/>
  <c r="U66" i="8"/>
  <c r="H67" i="8"/>
  <c r="P67" i="8"/>
  <c r="K68" i="8"/>
  <c r="F69" i="8"/>
  <c r="N69" i="8"/>
  <c r="I70" i="8"/>
  <c r="D71" i="8"/>
  <c r="L71" i="8"/>
  <c r="G72" i="8"/>
  <c r="O72" i="8"/>
  <c r="W72" i="8"/>
  <c r="W45" i="8"/>
  <c r="J46" i="8"/>
  <c r="R46" i="8"/>
  <c r="E47" i="8"/>
  <c r="M47" i="8"/>
  <c r="H48" i="8"/>
  <c r="P48" i="8"/>
  <c r="X48" i="8"/>
  <c r="K49" i="8"/>
  <c r="S49" i="8"/>
  <c r="F50" i="8"/>
  <c r="N50" i="8"/>
  <c r="V50" i="8"/>
  <c r="I51" i="8"/>
  <c r="Q51" i="8"/>
  <c r="F52" i="160"/>
  <c r="N52" i="160"/>
  <c r="N53" i="8"/>
  <c r="V53" i="8"/>
  <c r="I54" i="8"/>
  <c r="Q54" i="8"/>
  <c r="P61" i="160"/>
  <c r="J62" i="8"/>
  <c r="R62" i="8"/>
  <c r="E63" i="8"/>
  <c r="M63" i="8"/>
  <c r="H64" i="8"/>
  <c r="P64" i="8"/>
  <c r="X64" i="8"/>
  <c r="K65" i="8"/>
  <c r="S65" i="8"/>
  <c r="F66" i="8"/>
  <c r="V66" i="8"/>
  <c r="Q67" i="8"/>
  <c r="D68" i="8"/>
  <c r="T68" i="8"/>
  <c r="O69" i="8"/>
  <c r="W69" i="8"/>
  <c r="R70" i="8"/>
  <c r="M71" i="8"/>
  <c r="U71" i="8"/>
  <c r="H72" i="8"/>
  <c r="P72" i="8"/>
  <c r="X72" i="8"/>
  <c r="X45" i="8"/>
  <c r="K46" i="8"/>
  <c r="S46" i="8"/>
  <c r="F47" i="8"/>
  <c r="N47" i="8"/>
  <c r="V47" i="8"/>
  <c r="I48" i="8"/>
  <c r="Q48" i="8"/>
  <c r="D49" i="8"/>
  <c r="L49" i="8"/>
  <c r="G50" i="8"/>
  <c r="W50" i="8"/>
  <c r="J51" i="8"/>
  <c r="G53" i="8"/>
  <c r="O53" i="8"/>
  <c r="J54" i="8"/>
  <c r="R54" i="8"/>
  <c r="K61" i="160"/>
  <c r="S61" i="160"/>
  <c r="S62" i="8"/>
  <c r="F63" i="8"/>
  <c r="N61" i="160"/>
  <c r="N63" i="8"/>
  <c r="V61" i="160"/>
  <c r="V63" i="8"/>
  <c r="I61" i="160"/>
  <c r="I64" i="8"/>
  <c r="Q61" i="160"/>
  <c r="Q64" i="8"/>
  <c r="D61" i="160"/>
  <c r="L61" i="160"/>
  <c r="L65" i="8"/>
  <c r="T61" i="160"/>
  <c r="T65" i="8"/>
  <c r="G66" i="8"/>
  <c r="O66" i="8"/>
  <c r="W66" i="8"/>
  <c r="J61" i="160"/>
  <c r="J67" i="8"/>
  <c r="R61" i="160"/>
  <c r="R67" i="8"/>
  <c r="E61" i="160"/>
  <c r="E68" i="8"/>
  <c r="M61" i="160"/>
  <c r="M68" i="8"/>
  <c r="U61" i="160"/>
  <c r="U68" i="8"/>
  <c r="H61" i="160"/>
  <c r="H69" i="8"/>
  <c r="P69" i="8"/>
  <c r="X69" i="8"/>
  <c r="K70" i="8"/>
  <c r="S70" i="8"/>
  <c r="F71" i="8"/>
  <c r="N71" i="8"/>
  <c r="V71" i="8"/>
  <c r="I72" i="8"/>
  <c r="Q72" i="8"/>
  <c r="S54" i="8"/>
  <c r="D62" i="8"/>
  <c r="L62" i="8"/>
  <c r="T62" i="8"/>
  <c r="G63" i="8"/>
  <c r="O63" i="8"/>
  <c r="W63" i="8"/>
  <c r="J64" i="8"/>
  <c r="R64" i="8"/>
  <c r="E65" i="8"/>
  <c r="M65" i="8"/>
  <c r="H66" i="8"/>
  <c r="P66" i="8"/>
  <c r="K67" i="8"/>
  <c r="F68" i="8"/>
  <c r="N68" i="8"/>
  <c r="I69" i="8"/>
  <c r="D70" i="8"/>
  <c r="L70" i="8"/>
  <c r="T70" i="8"/>
  <c r="G71" i="8"/>
  <c r="O71" i="8"/>
  <c r="W71" i="8"/>
  <c r="J72" i="8"/>
  <c r="R72" i="8"/>
  <c r="E62" i="8"/>
  <c r="M62" i="8"/>
  <c r="U62" i="8"/>
  <c r="H63" i="8"/>
  <c r="X63" i="8"/>
  <c r="S64" i="8"/>
  <c r="F65" i="8"/>
  <c r="V65" i="8"/>
  <c r="Q66" i="8"/>
  <c r="D67" i="8"/>
  <c r="T67" i="8"/>
  <c r="O68" i="8"/>
  <c r="W68" i="8"/>
  <c r="J69" i="8"/>
  <c r="R69" i="8"/>
  <c r="E70" i="8"/>
  <c r="M70" i="8"/>
  <c r="U70" i="8"/>
  <c r="H71" i="8"/>
  <c r="P71" i="8"/>
  <c r="X71" i="8"/>
  <c r="K72" i="8"/>
  <c r="S72" i="8"/>
  <c r="U52" i="160"/>
  <c r="U54" i="8"/>
  <c r="N62" i="8"/>
  <c r="V62" i="8"/>
  <c r="I63" i="8"/>
  <c r="Q63" i="8"/>
  <c r="L64" i="8"/>
  <c r="T64" i="8"/>
  <c r="G65" i="8"/>
  <c r="O65" i="8"/>
  <c r="W65" i="8"/>
  <c r="J66" i="8"/>
  <c r="R66" i="8"/>
  <c r="E67" i="8"/>
  <c r="M67" i="8"/>
  <c r="U67" i="8"/>
  <c r="H68" i="8"/>
  <c r="P68" i="8"/>
  <c r="X68" i="8"/>
  <c r="K69" i="8"/>
  <c r="S69" i="8"/>
  <c r="F70" i="8"/>
  <c r="N70" i="8"/>
  <c r="I71" i="8"/>
  <c r="D72" i="8"/>
  <c r="L72" i="8"/>
  <c r="T72" i="8"/>
  <c r="F53" i="8"/>
  <c r="S53" i="8"/>
  <c r="N54" i="8"/>
  <c r="V54" i="8"/>
  <c r="G62" i="8"/>
  <c r="O62" i="8"/>
  <c r="J63" i="8"/>
  <c r="R63" i="8"/>
  <c r="E64" i="8"/>
  <c r="M64" i="8"/>
  <c r="H65" i="8"/>
  <c r="P65" i="8"/>
  <c r="K66" i="8"/>
  <c r="F67" i="8"/>
  <c r="N67" i="8"/>
  <c r="V67" i="8"/>
  <c r="I68" i="8"/>
  <c r="Q68" i="8"/>
  <c r="D69" i="8"/>
  <c r="T69" i="8"/>
  <c r="O70" i="8"/>
  <c r="W70" i="8"/>
  <c r="R71" i="8"/>
  <c r="K62" i="8"/>
  <c r="L50" i="8"/>
  <c r="T50" i="8"/>
  <c r="G51" i="8"/>
  <c r="O51" i="8"/>
  <c r="W51" i="8"/>
  <c r="D53" i="8"/>
  <c r="L53" i="8"/>
  <c r="T53" i="8"/>
  <c r="G54" i="8"/>
  <c r="O54" i="8"/>
  <c r="H62" i="8"/>
  <c r="X62" i="8"/>
  <c r="S63" i="8"/>
  <c r="F64" i="8"/>
  <c r="V64" i="8"/>
  <c r="Q65" i="8"/>
  <c r="D66" i="8"/>
  <c r="L66" i="8"/>
  <c r="T66" i="8"/>
  <c r="G67" i="8"/>
  <c r="O67" i="8"/>
  <c r="W67" i="8"/>
  <c r="J68" i="8"/>
  <c r="R68" i="8"/>
  <c r="E69" i="8"/>
  <c r="M69" i="8"/>
  <c r="U69" i="8"/>
  <c r="H70" i="8"/>
  <c r="P70" i="8"/>
  <c r="X70" i="8"/>
  <c r="K71" i="8"/>
  <c r="S71" i="8"/>
  <c r="F72" i="8"/>
  <c r="V72" i="8"/>
  <c r="M72" i="8"/>
  <c r="U72" i="8"/>
  <c r="G17" i="16"/>
  <c r="G33" i="16"/>
  <c r="Q4" i="16"/>
  <c r="M8" i="16"/>
  <c r="N11" i="16"/>
  <c r="X17" i="16"/>
  <c r="O22" i="16"/>
  <c r="V27" i="16"/>
  <c r="M63" i="16"/>
  <c r="M61" i="16" s="1"/>
  <c r="N66" i="16"/>
  <c r="N61" i="16" s="1"/>
  <c r="K4" i="16"/>
  <c r="R17" i="16"/>
  <c r="I22" i="16"/>
  <c r="P27" i="16"/>
  <c r="T54" i="16"/>
  <c r="E4" i="16"/>
  <c r="M4" i="16"/>
  <c r="U4" i="16"/>
  <c r="I8" i="16"/>
  <c r="Q8" i="16"/>
  <c r="J11" i="16"/>
  <c r="R11" i="16"/>
  <c r="D17" i="16"/>
  <c r="L17" i="16"/>
  <c r="T17" i="16"/>
  <c r="K22" i="16"/>
  <c r="S22" i="16"/>
  <c r="J27" i="16"/>
  <c r="R27" i="16"/>
  <c r="D33" i="16"/>
  <c r="L33" i="16"/>
  <c r="T33" i="16"/>
  <c r="G61" i="183"/>
  <c r="I26" i="174"/>
  <c r="G5" i="125"/>
  <c r="G4" i="125" s="1"/>
  <c r="O5" i="125"/>
  <c r="W5" i="125"/>
  <c r="W4" i="125" s="1"/>
  <c r="J6" i="125"/>
  <c r="R6" i="125"/>
  <c r="E7" i="125"/>
  <c r="M7" i="125"/>
  <c r="U7" i="125"/>
  <c r="K9" i="125"/>
  <c r="K8" i="125" s="1"/>
  <c r="S9" i="125"/>
  <c r="S8" i="125" s="1"/>
  <c r="F10" i="125"/>
  <c r="N10" i="125"/>
  <c r="V10" i="125"/>
  <c r="J12" i="125"/>
  <c r="R12" i="125"/>
  <c r="R12" i="123" s="1"/>
  <c r="E13" i="125"/>
  <c r="M13" i="125"/>
  <c r="M13" i="123" s="1"/>
  <c r="U13" i="125"/>
  <c r="H14" i="125"/>
  <c r="H14" i="123" s="1"/>
  <c r="P14" i="125"/>
  <c r="P14" i="123" s="1"/>
  <c r="X14" i="125"/>
  <c r="X14" i="123" s="1"/>
  <c r="K15" i="125"/>
  <c r="S15" i="125"/>
  <c r="S15" i="123" s="1"/>
  <c r="F16" i="125"/>
  <c r="N16" i="125"/>
  <c r="N16" i="123" s="1"/>
  <c r="V16" i="125"/>
  <c r="I18" i="125"/>
  <c r="I18" i="123" s="1"/>
  <c r="Q18" i="125"/>
  <c r="D19" i="125"/>
  <c r="L19" i="125"/>
  <c r="T19" i="125"/>
  <c r="G20" i="125"/>
  <c r="O20" i="125"/>
  <c r="W20" i="125"/>
  <c r="W20" i="123" s="1"/>
  <c r="J21" i="125"/>
  <c r="R21" i="125"/>
  <c r="D34" i="125"/>
  <c r="L34" i="125"/>
  <c r="T34" i="125"/>
  <c r="G35" i="125"/>
  <c r="O35" i="125"/>
  <c r="W35" i="125"/>
  <c r="W35" i="123" s="1"/>
  <c r="J36" i="125"/>
  <c r="R36" i="125"/>
  <c r="R36" i="123" s="1"/>
  <c r="E37" i="125"/>
  <c r="E37" i="123" s="1"/>
  <c r="M37" i="125"/>
  <c r="U37" i="125"/>
  <c r="H38" i="125"/>
  <c r="H38" i="123" s="1"/>
  <c r="P38" i="125"/>
  <c r="P38" i="123" s="1"/>
  <c r="X38" i="125"/>
  <c r="X38" i="123" s="1"/>
  <c r="K39" i="125"/>
  <c r="S39" i="125"/>
  <c r="S39" i="123" s="1"/>
  <c r="F40" i="125"/>
  <c r="F40" i="123" s="1"/>
  <c r="N40" i="125"/>
  <c r="V40" i="125"/>
  <c r="I41" i="125"/>
  <c r="I41" i="123" s="1"/>
  <c r="Q41" i="125"/>
  <c r="Q41" i="123" s="1"/>
  <c r="D42" i="125"/>
  <c r="D42" i="123" s="1"/>
  <c r="L42" i="125"/>
  <c r="T42" i="125"/>
  <c r="G43" i="125"/>
  <c r="O43" i="125"/>
  <c r="W43" i="125"/>
  <c r="J44" i="125"/>
  <c r="J44" i="123" s="1"/>
  <c r="R44" i="125"/>
  <c r="R44" i="123" s="1"/>
  <c r="E45" i="125"/>
  <c r="E45" i="123" s="1"/>
  <c r="M45" i="125"/>
  <c r="U45" i="125"/>
  <c r="H46" i="125"/>
  <c r="H46" i="123" s="1"/>
  <c r="P46" i="125"/>
  <c r="X46" i="125"/>
  <c r="K47" i="125"/>
  <c r="S47" i="125"/>
  <c r="F48" i="125"/>
  <c r="N48" i="125"/>
  <c r="V48" i="125"/>
  <c r="I49" i="125"/>
  <c r="Q49" i="125"/>
  <c r="D50" i="125"/>
  <c r="L50" i="125"/>
  <c r="T50" i="125"/>
  <c r="G51" i="125"/>
  <c r="O51" i="125"/>
  <c r="W51" i="125"/>
  <c r="F62" i="125"/>
  <c r="N62" i="125"/>
  <c r="V62" i="125"/>
  <c r="I63" i="125"/>
  <c r="Q63" i="125"/>
  <c r="D64" i="125"/>
  <c r="L64" i="125"/>
  <c r="T64" i="125"/>
  <c r="G65" i="125"/>
  <c r="O65" i="125"/>
  <c r="W65" i="125"/>
  <c r="J66" i="125"/>
  <c r="R66" i="125"/>
  <c r="E67" i="125"/>
  <c r="M67" i="125"/>
  <c r="U67" i="125"/>
  <c r="H68" i="125"/>
  <c r="P68" i="125"/>
  <c r="X68" i="125"/>
  <c r="K69" i="125"/>
  <c r="S69" i="125"/>
  <c r="F70" i="125"/>
  <c r="N70" i="125"/>
  <c r="V70" i="125"/>
  <c r="I71" i="125"/>
  <c r="Q71" i="125"/>
  <c r="D72" i="125"/>
  <c r="L72" i="125"/>
  <c r="T72" i="125"/>
  <c r="K26" i="203"/>
  <c r="F26" i="203"/>
  <c r="O26" i="203"/>
  <c r="D17" i="202"/>
  <c r="I26" i="202"/>
  <c r="Q26" i="202"/>
  <c r="L26" i="202"/>
  <c r="T26" i="202"/>
  <c r="J26" i="202"/>
  <c r="U26" i="202"/>
  <c r="E33" i="202"/>
  <c r="E26" i="202" s="1"/>
  <c r="G5" i="124"/>
  <c r="G4" i="201"/>
  <c r="O5" i="124"/>
  <c r="O4" i="201"/>
  <c r="W5" i="124"/>
  <c r="W4" i="201"/>
  <c r="J4" i="201"/>
  <c r="J6" i="124"/>
  <c r="R4" i="201"/>
  <c r="R6" i="124"/>
  <c r="E7" i="124"/>
  <c r="E4" i="201"/>
  <c r="M7" i="124"/>
  <c r="M4" i="201"/>
  <c r="U7" i="124"/>
  <c r="U4" i="201"/>
  <c r="J23" i="124"/>
  <c r="R23" i="124"/>
  <c r="E24" i="124"/>
  <c r="M24" i="124"/>
  <c r="M24" i="123" s="1"/>
  <c r="U24" i="124"/>
  <c r="H25" i="124"/>
  <c r="P25" i="124"/>
  <c r="P25" i="123" s="1"/>
  <c r="X25" i="124"/>
  <c r="F28" i="124"/>
  <c r="N28" i="124"/>
  <c r="V28" i="124"/>
  <c r="I29" i="124"/>
  <c r="Q29" i="124"/>
  <c r="D30" i="124"/>
  <c r="D30" i="123" s="1"/>
  <c r="L30" i="124"/>
  <c r="L30" i="123" s="1"/>
  <c r="T30" i="124"/>
  <c r="G31" i="124"/>
  <c r="O31" i="124"/>
  <c r="W31" i="124"/>
  <c r="J32" i="124"/>
  <c r="R32" i="124"/>
  <c r="R32" i="123" s="1"/>
  <c r="S33" i="201"/>
  <c r="S26" i="201" s="1"/>
  <c r="K34" i="124"/>
  <c r="S34" i="124"/>
  <c r="F35" i="124"/>
  <c r="N35" i="124"/>
  <c r="N35" i="123" s="1"/>
  <c r="V35" i="124"/>
  <c r="I36" i="124"/>
  <c r="I36" i="123" s="1"/>
  <c r="Q36" i="124"/>
  <c r="Q36" i="123" s="1"/>
  <c r="D37" i="124"/>
  <c r="D37" i="123" s="1"/>
  <c r="L37" i="124"/>
  <c r="T37" i="124"/>
  <c r="T37" i="123" s="1"/>
  <c r="G38" i="124"/>
  <c r="O38" i="124"/>
  <c r="W38" i="124"/>
  <c r="J39" i="124"/>
  <c r="J39" i="123" s="1"/>
  <c r="R39" i="124"/>
  <c r="R39" i="123" s="1"/>
  <c r="E40" i="124"/>
  <c r="E40" i="123" s="1"/>
  <c r="M40" i="124"/>
  <c r="U40" i="124"/>
  <c r="U40" i="123" s="1"/>
  <c r="H41" i="124"/>
  <c r="P41" i="124"/>
  <c r="P41" i="123" s="1"/>
  <c r="X41" i="124"/>
  <c r="K42" i="124"/>
  <c r="K42" i="123" s="1"/>
  <c r="S42" i="124"/>
  <c r="F43" i="124"/>
  <c r="F43" i="123" s="1"/>
  <c r="N43" i="124"/>
  <c r="V43" i="124"/>
  <c r="V43" i="123" s="1"/>
  <c r="I44" i="124"/>
  <c r="Q44" i="124"/>
  <c r="Q44" i="123" s="1"/>
  <c r="D45" i="124"/>
  <c r="L45" i="124"/>
  <c r="L45" i="123" s="1"/>
  <c r="T45" i="124"/>
  <c r="T45" i="123" s="1"/>
  <c r="G46" i="124"/>
  <c r="O46" i="124"/>
  <c r="W46" i="124"/>
  <c r="W46" i="123" s="1"/>
  <c r="I53" i="124"/>
  <c r="Q53" i="124"/>
  <c r="D54" i="124"/>
  <c r="D54" i="123" s="1"/>
  <c r="L54" i="124"/>
  <c r="T54" i="124"/>
  <c r="D61" i="201"/>
  <c r="L61" i="201"/>
  <c r="T61" i="201"/>
  <c r="G53" i="124"/>
  <c r="L3" i="159"/>
  <c r="T8" i="16"/>
  <c r="U11" i="16"/>
  <c r="F22" i="16"/>
  <c r="E27" i="16"/>
  <c r="U8" i="16"/>
  <c r="V11" i="16"/>
  <c r="G22" i="16"/>
  <c r="W22" i="16"/>
  <c r="P33" i="16"/>
  <c r="R62" i="16"/>
  <c r="K65" i="16"/>
  <c r="O8" i="16"/>
  <c r="P11" i="16"/>
  <c r="R33" i="16"/>
  <c r="I53" i="16"/>
  <c r="C42" i="123"/>
  <c r="C62" i="123"/>
  <c r="C70" i="116"/>
  <c r="F4" i="16"/>
  <c r="N4" i="16"/>
  <c r="V4" i="16"/>
  <c r="J8" i="16"/>
  <c r="R8" i="16"/>
  <c r="K11" i="16"/>
  <c r="S11" i="16"/>
  <c r="E17" i="16"/>
  <c r="M17" i="16"/>
  <c r="U17" i="16"/>
  <c r="D22" i="16"/>
  <c r="L22" i="16"/>
  <c r="T22" i="16"/>
  <c r="K27" i="16"/>
  <c r="S27" i="16"/>
  <c r="E33" i="16"/>
  <c r="M33" i="16"/>
  <c r="U33" i="16"/>
  <c r="D33" i="183"/>
  <c r="D26" i="183" s="1"/>
  <c r="H61" i="183"/>
  <c r="H22" i="174"/>
  <c r="D33" i="174"/>
  <c r="F61" i="174"/>
  <c r="F22" i="172"/>
  <c r="E27" i="172"/>
  <c r="H5" i="125"/>
  <c r="H4" i="171"/>
  <c r="P5" i="125"/>
  <c r="P5" i="123" s="1"/>
  <c r="P4" i="171"/>
  <c r="X5" i="125"/>
  <c r="X5" i="123" s="1"/>
  <c r="X4" i="171"/>
  <c r="K4" i="171"/>
  <c r="K6" i="125"/>
  <c r="K6" i="123" s="1"/>
  <c r="S4" i="171"/>
  <c r="S6" i="125"/>
  <c r="F7" i="125"/>
  <c r="F7" i="123" s="1"/>
  <c r="F4" i="171"/>
  <c r="N7" i="125"/>
  <c r="N4" i="171"/>
  <c r="V7" i="125"/>
  <c r="V4" i="171"/>
  <c r="D9" i="125"/>
  <c r="D8" i="171"/>
  <c r="L9" i="125"/>
  <c r="L8" i="171"/>
  <c r="L3" i="171" s="1"/>
  <c r="T9" i="125"/>
  <c r="T8" i="125" s="1"/>
  <c r="T8" i="171"/>
  <c r="G8" i="171"/>
  <c r="G10" i="125"/>
  <c r="G8" i="125" s="1"/>
  <c r="O8" i="171"/>
  <c r="O10" i="125"/>
  <c r="W8" i="171"/>
  <c r="W3" i="171" s="1"/>
  <c r="W10" i="125"/>
  <c r="W8" i="125" s="1"/>
  <c r="R22" i="125"/>
  <c r="D52" i="125"/>
  <c r="G4" i="202"/>
  <c r="F33" i="202"/>
  <c r="F26" i="202" s="1"/>
  <c r="X4" i="124"/>
  <c r="G9" i="123"/>
  <c r="O8" i="124"/>
  <c r="W9" i="123"/>
  <c r="K12" i="124"/>
  <c r="S12" i="124"/>
  <c r="F13" i="124"/>
  <c r="F13" i="123" s="1"/>
  <c r="N13" i="124"/>
  <c r="V13" i="124"/>
  <c r="V13" i="123" s="1"/>
  <c r="I14" i="124"/>
  <c r="I14" i="123" s="1"/>
  <c r="Q14" i="124"/>
  <c r="D15" i="124"/>
  <c r="L15" i="124"/>
  <c r="L15" i="123" s="1"/>
  <c r="T15" i="124"/>
  <c r="G16" i="124"/>
  <c r="G16" i="123" s="1"/>
  <c r="O16" i="124"/>
  <c r="W16" i="124"/>
  <c r="H18" i="124"/>
  <c r="P18" i="124"/>
  <c r="X18" i="124"/>
  <c r="K19" i="124"/>
  <c r="S19" i="124"/>
  <c r="F20" i="124"/>
  <c r="F20" i="123" s="1"/>
  <c r="N20" i="124"/>
  <c r="N20" i="123" s="1"/>
  <c r="V20" i="124"/>
  <c r="V20" i="123" s="1"/>
  <c r="I21" i="124"/>
  <c r="Q21" i="124"/>
  <c r="Q21" i="123" s="1"/>
  <c r="D34" i="123"/>
  <c r="G43" i="123"/>
  <c r="P4" i="16"/>
  <c r="D8" i="16"/>
  <c r="M27" i="16"/>
  <c r="N27" i="16"/>
  <c r="J62" i="16"/>
  <c r="X64" i="16"/>
  <c r="X61" i="16" s="1"/>
  <c r="W8" i="16"/>
  <c r="J17" i="16"/>
  <c r="Q22" i="16"/>
  <c r="G4" i="16"/>
  <c r="O4" i="16"/>
  <c r="W4" i="16"/>
  <c r="K8" i="16"/>
  <c r="S8" i="16"/>
  <c r="D11" i="16"/>
  <c r="L11" i="16"/>
  <c r="T11" i="16"/>
  <c r="F17" i="16"/>
  <c r="N17" i="16"/>
  <c r="E22" i="16"/>
  <c r="M22" i="16"/>
  <c r="U22" i="16"/>
  <c r="D27" i="16"/>
  <c r="L27" i="16"/>
  <c r="T27" i="16"/>
  <c r="F33" i="16"/>
  <c r="N33" i="16"/>
  <c r="W26" i="183"/>
  <c r="J26" i="183"/>
  <c r="E33" i="174"/>
  <c r="G61" i="174"/>
  <c r="G17" i="173"/>
  <c r="E27" i="173"/>
  <c r="E26" i="173" s="1"/>
  <c r="I26" i="172"/>
  <c r="D12" i="125"/>
  <c r="L12" i="125"/>
  <c r="T12" i="125"/>
  <c r="G13" i="125"/>
  <c r="G13" i="123" s="1"/>
  <c r="O13" i="125"/>
  <c r="W13" i="125"/>
  <c r="J14" i="125"/>
  <c r="R14" i="125"/>
  <c r="E15" i="125"/>
  <c r="M15" i="125"/>
  <c r="U15" i="125"/>
  <c r="H16" i="125"/>
  <c r="P16" i="125"/>
  <c r="X16" i="125"/>
  <c r="X16" i="123" s="1"/>
  <c r="K23" i="125"/>
  <c r="K22" i="125" s="1"/>
  <c r="S23" i="125"/>
  <c r="S22" i="125" s="1"/>
  <c r="F24" i="125"/>
  <c r="F24" i="123" s="1"/>
  <c r="N24" i="125"/>
  <c r="V24" i="125"/>
  <c r="V24" i="123" s="1"/>
  <c r="I25" i="125"/>
  <c r="I25" i="123" s="1"/>
  <c r="Q25" i="125"/>
  <c r="Q25" i="123" s="1"/>
  <c r="J28" i="125"/>
  <c r="R28" i="125"/>
  <c r="E29" i="125"/>
  <c r="E29" i="123" s="1"/>
  <c r="M29" i="125"/>
  <c r="M29" i="123" s="1"/>
  <c r="U29" i="125"/>
  <c r="H30" i="125"/>
  <c r="H30" i="123" s="1"/>
  <c r="P30" i="125"/>
  <c r="P30" i="123" s="1"/>
  <c r="X30" i="125"/>
  <c r="X30" i="123" s="1"/>
  <c r="K31" i="125"/>
  <c r="K31" i="123" s="1"/>
  <c r="S31" i="125"/>
  <c r="F32" i="125"/>
  <c r="N32" i="125"/>
  <c r="V32" i="125"/>
  <c r="V32" i="123" s="1"/>
  <c r="F34" i="125"/>
  <c r="N34" i="125"/>
  <c r="V34" i="125"/>
  <c r="I35" i="125"/>
  <c r="Q35" i="125"/>
  <c r="D36" i="125"/>
  <c r="D36" i="123" s="1"/>
  <c r="L36" i="125"/>
  <c r="L36" i="123" s="1"/>
  <c r="T36" i="125"/>
  <c r="G37" i="125"/>
  <c r="O37" i="125"/>
  <c r="W37" i="125"/>
  <c r="J38" i="125"/>
  <c r="R38" i="125"/>
  <c r="R38" i="123" s="1"/>
  <c r="E39" i="125"/>
  <c r="M39" i="125"/>
  <c r="M39" i="123" s="1"/>
  <c r="U39" i="125"/>
  <c r="H40" i="125"/>
  <c r="P40" i="125"/>
  <c r="P40" i="123" s="1"/>
  <c r="X40" i="125"/>
  <c r="X40" i="123" s="1"/>
  <c r="K41" i="125"/>
  <c r="S41" i="125"/>
  <c r="S41" i="123" s="1"/>
  <c r="F42" i="125"/>
  <c r="F42" i="123" s="1"/>
  <c r="N42" i="125"/>
  <c r="V42" i="125"/>
  <c r="I43" i="125"/>
  <c r="I43" i="123" s="1"/>
  <c r="Q43" i="125"/>
  <c r="Q43" i="123" s="1"/>
  <c r="D44" i="125"/>
  <c r="D44" i="123" s="1"/>
  <c r="L44" i="125"/>
  <c r="T44" i="125"/>
  <c r="T44" i="123" s="1"/>
  <c r="G45" i="125"/>
  <c r="O45" i="125"/>
  <c r="W45" i="125"/>
  <c r="W45" i="123" s="1"/>
  <c r="J46" i="125"/>
  <c r="R46" i="125"/>
  <c r="R46" i="123" s="1"/>
  <c r="E47" i="125"/>
  <c r="M47" i="125"/>
  <c r="U47" i="125"/>
  <c r="U47" i="123" s="1"/>
  <c r="H48" i="125"/>
  <c r="P48" i="125"/>
  <c r="X48" i="125"/>
  <c r="X48" i="123" s="1"/>
  <c r="K49" i="125"/>
  <c r="K49" i="123" s="1"/>
  <c r="S49" i="125"/>
  <c r="S49" i="123" s="1"/>
  <c r="F50" i="125"/>
  <c r="F50" i="123" s="1"/>
  <c r="N50" i="125"/>
  <c r="V50" i="125"/>
  <c r="I51" i="125"/>
  <c r="Q51" i="125"/>
  <c r="E53" i="125"/>
  <c r="M53" i="125"/>
  <c r="U53" i="125"/>
  <c r="H54" i="125"/>
  <c r="P54" i="125"/>
  <c r="X54" i="125"/>
  <c r="H62" i="125"/>
  <c r="P62" i="125"/>
  <c r="X62" i="125"/>
  <c r="K63" i="125"/>
  <c r="S63" i="125"/>
  <c r="F64" i="125"/>
  <c r="N64" i="125"/>
  <c r="N64" i="123" s="1"/>
  <c r="V64" i="125"/>
  <c r="V64" i="123" s="1"/>
  <c r="I65" i="125"/>
  <c r="Q65" i="125"/>
  <c r="D66" i="125"/>
  <c r="L66" i="125"/>
  <c r="T66" i="125"/>
  <c r="T66" i="123" s="1"/>
  <c r="G67" i="125"/>
  <c r="O67" i="125"/>
  <c r="W67" i="125"/>
  <c r="W67" i="123" s="1"/>
  <c r="J68" i="125"/>
  <c r="J68" i="123" s="1"/>
  <c r="R68" i="125"/>
  <c r="R68" i="123" s="1"/>
  <c r="E69" i="125"/>
  <c r="E69" i="123" s="1"/>
  <c r="M69" i="125"/>
  <c r="M69" i="123" s="1"/>
  <c r="U69" i="125"/>
  <c r="U69" i="123" s="1"/>
  <c r="H70" i="125"/>
  <c r="H70" i="123" s="1"/>
  <c r="P70" i="125"/>
  <c r="P70" i="123" s="1"/>
  <c r="X70" i="125"/>
  <c r="K71" i="125"/>
  <c r="S71" i="125"/>
  <c r="F72" i="125"/>
  <c r="F72" i="123" s="1"/>
  <c r="N72" i="125"/>
  <c r="N72" i="123" s="1"/>
  <c r="V72" i="125"/>
  <c r="D52" i="203"/>
  <c r="G33" i="202"/>
  <c r="G26" i="202" s="1"/>
  <c r="I5" i="124"/>
  <c r="Q5" i="124"/>
  <c r="D6" i="124"/>
  <c r="L6" i="124"/>
  <c r="T6" i="124"/>
  <c r="T6" i="123" s="1"/>
  <c r="G7" i="124"/>
  <c r="G7" i="123" s="1"/>
  <c r="O7" i="124"/>
  <c r="W7" i="124"/>
  <c r="W7" i="123" s="1"/>
  <c r="H9" i="124"/>
  <c r="P9" i="124"/>
  <c r="X9" i="124"/>
  <c r="K10" i="124"/>
  <c r="K10" i="123" s="1"/>
  <c r="S10" i="124"/>
  <c r="S10" i="123" s="1"/>
  <c r="D12" i="124"/>
  <c r="D11" i="201"/>
  <c r="L12" i="124"/>
  <c r="L11" i="201"/>
  <c r="L3" i="201" s="1"/>
  <c r="T12" i="124"/>
  <c r="T11" i="201"/>
  <c r="T3" i="201" s="1"/>
  <c r="O11" i="201"/>
  <c r="O13" i="124"/>
  <c r="W11" i="201"/>
  <c r="W13" i="124"/>
  <c r="J14" i="124"/>
  <c r="J11" i="201"/>
  <c r="R14" i="124"/>
  <c r="R11" i="201"/>
  <c r="E15" i="124"/>
  <c r="E11" i="201"/>
  <c r="M15" i="124"/>
  <c r="M11" i="201"/>
  <c r="U15" i="124"/>
  <c r="U11" i="201"/>
  <c r="D23" i="124"/>
  <c r="L23" i="124"/>
  <c r="T23" i="124"/>
  <c r="G24" i="124"/>
  <c r="G24" i="123" s="1"/>
  <c r="O24" i="124"/>
  <c r="O24" i="123" s="1"/>
  <c r="W24" i="124"/>
  <c r="W24" i="123" s="1"/>
  <c r="J25" i="124"/>
  <c r="J25" i="123" s="1"/>
  <c r="R25" i="124"/>
  <c r="R25" i="123" s="1"/>
  <c r="E34" i="124"/>
  <c r="M34" i="124"/>
  <c r="U34" i="124"/>
  <c r="H35" i="124"/>
  <c r="P35" i="124"/>
  <c r="P35" i="123" s="1"/>
  <c r="X35" i="124"/>
  <c r="X35" i="123" s="1"/>
  <c r="K36" i="124"/>
  <c r="S36" i="124"/>
  <c r="S36" i="123" s="1"/>
  <c r="F37" i="124"/>
  <c r="N37" i="124"/>
  <c r="V37" i="124"/>
  <c r="V37" i="123" s="1"/>
  <c r="I38" i="124"/>
  <c r="Q38" i="124"/>
  <c r="Q38" i="123" s="1"/>
  <c r="D39" i="124"/>
  <c r="D39" i="123" s="1"/>
  <c r="L39" i="124"/>
  <c r="T39" i="124"/>
  <c r="T39" i="123" s="1"/>
  <c r="G40" i="124"/>
  <c r="G40" i="123" s="1"/>
  <c r="O40" i="124"/>
  <c r="W40" i="124"/>
  <c r="W40" i="123" s="1"/>
  <c r="J41" i="124"/>
  <c r="R41" i="124"/>
  <c r="R41" i="123" s="1"/>
  <c r="E42" i="124"/>
  <c r="E42" i="123" s="1"/>
  <c r="M42" i="124"/>
  <c r="U42" i="124"/>
  <c r="H43" i="124"/>
  <c r="H43" i="123" s="1"/>
  <c r="P43" i="124"/>
  <c r="X43" i="124"/>
  <c r="X43" i="123" s="1"/>
  <c r="K44" i="124"/>
  <c r="S44" i="124"/>
  <c r="F45" i="124"/>
  <c r="N45" i="124"/>
  <c r="V45" i="124"/>
  <c r="V45" i="123" s="1"/>
  <c r="I46" i="124"/>
  <c r="I46" i="123" s="1"/>
  <c r="F61" i="201"/>
  <c r="N61" i="201"/>
  <c r="V61" i="201"/>
  <c r="H62" i="124"/>
  <c r="M11" i="16"/>
  <c r="N22" i="16"/>
  <c r="O33" i="16"/>
  <c r="J5" i="125"/>
  <c r="R5" i="125"/>
  <c r="E6" i="125"/>
  <c r="E6" i="123" s="1"/>
  <c r="M6" i="125"/>
  <c r="M6" i="123" s="1"/>
  <c r="U6" i="125"/>
  <c r="U6" i="123" s="1"/>
  <c r="H7" i="125"/>
  <c r="P7" i="125"/>
  <c r="X7" i="125"/>
  <c r="X7" i="123" s="1"/>
  <c r="E12" i="125"/>
  <c r="E11" i="171"/>
  <c r="M12" i="125"/>
  <c r="M11" i="171"/>
  <c r="M3" i="171" s="1"/>
  <c r="U12" i="125"/>
  <c r="U11" i="171"/>
  <c r="H11" i="171"/>
  <c r="H13" i="125"/>
  <c r="H13" i="123" s="1"/>
  <c r="P11" i="171"/>
  <c r="P13" i="125"/>
  <c r="P13" i="123" s="1"/>
  <c r="X11" i="171"/>
  <c r="X13" i="125"/>
  <c r="S14" i="125"/>
  <c r="S11" i="171"/>
  <c r="F15" i="125"/>
  <c r="F11" i="171"/>
  <c r="N15" i="125"/>
  <c r="N11" i="171"/>
  <c r="V15" i="125"/>
  <c r="V11" i="171"/>
  <c r="I16" i="125"/>
  <c r="I16" i="123" s="1"/>
  <c r="I11" i="171"/>
  <c r="Q16" i="125"/>
  <c r="Q11" i="125" s="1"/>
  <c r="Q11" i="171"/>
  <c r="D22" i="125"/>
  <c r="G34" i="125"/>
  <c r="G34" i="123" s="1"/>
  <c r="G33" i="171"/>
  <c r="O34" i="125"/>
  <c r="O34" i="123" s="1"/>
  <c r="O33" i="171"/>
  <c r="O26" i="171" s="1"/>
  <c r="W34" i="125"/>
  <c r="W33" i="171"/>
  <c r="W26" i="171" s="1"/>
  <c r="J33" i="171"/>
  <c r="J35" i="125"/>
  <c r="J35" i="123" s="1"/>
  <c r="R33" i="171"/>
  <c r="R35" i="125"/>
  <c r="M36" i="125"/>
  <c r="M33" i="171"/>
  <c r="U36" i="125"/>
  <c r="U36" i="123" s="1"/>
  <c r="U33" i="171"/>
  <c r="H37" i="125"/>
  <c r="H37" i="123" s="1"/>
  <c r="H33" i="171"/>
  <c r="P37" i="125"/>
  <c r="P37" i="123" s="1"/>
  <c r="P33" i="171"/>
  <c r="X37" i="125"/>
  <c r="X37" i="123" s="1"/>
  <c r="X33" i="171"/>
  <c r="K38" i="125"/>
  <c r="K38" i="123" s="1"/>
  <c r="K33" i="171"/>
  <c r="S38" i="125"/>
  <c r="S33" i="171"/>
  <c r="N39" i="125"/>
  <c r="N33" i="171"/>
  <c r="V39" i="125"/>
  <c r="V33" i="171"/>
  <c r="I40" i="125"/>
  <c r="I33" i="171"/>
  <c r="Q40" i="125"/>
  <c r="Q40" i="123" s="1"/>
  <c r="Q33" i="171"/>
  <c r="I62" i="125"/>
  <c r="I61" i="171"/>
  <c r="Q62" i="125"/>
  <c r="Q61" i="171"/>
  <c r="D61" i="171"/>
  <c r="D63" i="125"/>
  <c r="L61" i="171"/>
  <c r="L63" i="125"/>
  <c r="T61" i="171"/>
  <c r="T63" i="125"/>
  <c r="O64" i="125"/>
  <c r="O61" i="171"/>
  <c r="W64" i="125"/>
  <c r="W61" i="171"/>
  <c r="J65" i="125"/>
  <c r="J61" i="171"/>
  <c r="R65" i="125"/>
  <c r="R61" i="171"/>
  <c r="E66" i="125"/>
  <c r="E61" i="171"/>
  <c r="M66" i="125"/>
  <c r="M61" i="171"/>
  <c r="U66" i="125"/>
  <c r="U61" i="171"/>
  <c r="P67" i="125"/>
  <c r="P61" i="171"/>
  <c r="X67" i="125"/>
  <c r="X61" i="171"/>
  <c r="K68" i="125"/>
  <c r="K61" i="171"/>
  <c r="S68" i="125"/>
  <c r="S61" i="171"/>
  <c r="I3" i="204"/>
  <c r="L3" i="204"/>
  <c r="S26" i="204"/>
  <c r="F26" i="204"/>
  <c r="V26" i="204"/>
  <c r="Q26" i="204"/>
  <c r="D26" i="204"/>
  <c r="T26" i="204"/>
  <c r="G26" i="204"/>
  <c r="O26" i="204"/>
  <c r="S26" i="203"/>
  <c r="D61" i="202"/>
  <c r="I9" i="123"/>
  <c r="Q8" i="124"/>
  <c r="T10" i="123"/>
  <c r="J18" i="123"/>
  <c r="K21" i="123"/>
  <c r="E23" i="124"/>
  <c r="E22" i="201"/>
  <c r="M23" i="124"/>
  <c r="M22" i="201"/>
  <c r="U23" i="124"/>
  <c r="U22" i="201"/>
  <c r="P22" i="201"/>
  <c r="P24" i="124"/>
  <c r="X22" i="201"/>
  <c r="X24" i="124"/>
  <c r="X24" i="123" s="1"/>
  <c r="I28" i="123"/>
  <c r="D29" i="123"/>
  <c r="T29" i="123"/>
  <c r="G30" i="123"/>
  <c r="U32" i="123"/>
  <c r="F34" i="124"/>
  <c r="F33" i="201"/>
  <c r="F26" i="201" s="1"/>
  <c r="N34" i="124"/>
  <c r="N33" i="201"/>
  <c r="N26" i="201" s="1"/>
  <c r="V34" i="124"/>
  <c r="V33" i="201"/>
  <c r="I33" i="201"/>
  <c r="I26" i="201" s="1"/>
  <c r="I35" i="124"/>
  <c r="Q33" i="201"/>
  <c r="Q26" i="201" s="1"/>
  <c r="Q35" i="124"/>
  <c r="T36" i="124"/>
  <c r="T33" i="201"/>
  <c r="G37" i="124"/>
  <c r="G33" i="201"/>
  <c r="O37" i="124"/>
  <c r="O33" i="201"/>
  <c r="W37" i="124"/>
  <c r="W33" i="201"/>
  <c r="J46" i="123"/>
  <c r="D19" i="123"/>
  <c r="S63" i="124"/>
  <c r="J5" i="120"/>
  <c r="R5" i="120"/>
  <c r="R4" i="120" s="1"/>
  <c r="E6" i="120"/>
  <c r="M6" i="120"/>
  <c r="U6" i="120"/>
  <c r="H7" i="120"/>
  <c r="P7" i="120"/>
  <c r="X7" i="120"/>
  <c r="E11" i="16"/>
  <c r="V22" i="16"/>
  <c r="P64" i="16"/>
  <c r="P61" i="16" s="1"/>
  <c r="I67" i="16"/>
  <c r="I61" i="16" s="1"/>
  <c r="T68" i="16"/>
  <c r="T61" i="16" s="1"/>
  <c r="K4" i="124"/>
  <c r="J9" i="123"/>
  <c r="F12" i="123"/>
  <c r="T14" i="123"/>
  <c r="G15" i="123"/>
  <c r="F22" i="124"/>
  <c r="V22" i="124"/>
  <c r="L41" i="123"/>
  <c r="W42" i="123"/>
  <c r="M44" i="123"/>
  <c r="H45" i="123"/>
  <c r="X45" i="123"/>
  <c r="P61" i="201"/>
  <c r="P62" i="124"/>
  <c r="X62" i="124"/>
  <c r="X61" i="201"/>
  <c r="K63" i="124"/>
  <c r="K61" i="201"/>
  <c r="Q61" i="201"/>
  <c r="Q65" i="124"/>
  <c r="N25" i="123"/>
  <c r="I65" i="124"/>
  <c r="H4" i="16"/>
  <c r="L8" i="16"/>
  <c r="U27" i="16"/>
  <c r="W33" i="16"/>
  <c r="F27" i="16"/>
  <c r="H64" i="16"/>
  <c r="H61" i="16" s="1"/>
  <c r="V66" i="16"/>
  <c r="Q67" i="16"/>
  <c r="Q61" i="16" s="1"/>
  <c r="L68" i="16"/>
  <c r="L61" i="16" s="1"/>
  <c r="M3" i="183"/>
  <c r="C9" i="123"/>
  <c r="C9" i="116"/>
  <c r="C15" i="123"/>
  <c r="C53" i="123"/>
  <c r="J4" i="16"/>
  <c r="R4" i="16"/>
  <c r="F8" i="16"/>
  <c r="N8" i="16"/>
  <c r="V8" i="16"/>
  <c r="G11" i="16"/>
  <c r="O11" i="16"/>
  <c r="W11" i="16"/>
  <c r="I17" i="16"/>
  <c r="Q17" i="16"/>
  <c r="H22" i="16"/>
  <c r="P22" i="16"/>
  <c r="X22" i="16"/>
  <c r="G27" i="16"/>
  <c r="O27" i="16"/>
  <c r="W27" i="16"/>
  <c r="I33" i="16"/>
  <c r="Q33" i="16"/>
  <c r="I3" i="183"/>
  <c r="D61" i="183"/>
  <c r="G3" i="173"/>
  <c r="E11" i="173"/>
  <c r="D33" i="173"/>
  <c r="D26" i="173" s="1"/>
  <c r="M3" i="172"/>
  <c r="U3" i="172"/>
  <c r="P3" i="172"/>
  <c r="Q26" i="172"/>
  <c r="F33" i="172"/>
  <c r="F26" i="172" s="1"/>
  <c r="T4" i="125"/>
  <c r="G12" i="125"/>
  <c r="O12" i="125"/>
  <c r="W12" i="125"/>
  <c r="J13" i="125"/>
  <c r="R13" i="125"/>
  <c r="R13" i="123" s="1"/>
  <c r="E14" i="125"/>
  <c r="M14" i="125"/>
  <c r="M14" i="123" s="1"/>
  <c r="U14" i="125"/>
  <c r="H15" i="125"/>
  <c r="H15" i="123" s="1"/>
  <c r="P15" i="125"/>
  <c r="P15" i="123" s="1"/>
  <c r="X15" i="125"/>
  <c r="K16" i="125"/>
  <c r="S16" i="125"/>
  <c r="S16" i="123" s="1"/>
  <c r="F18" i="125"/>
  <c r="N18" i="125"/>
  <c r="V18" i="125"/>
  <c r="V17" i="125" s="1"/>
  <c r="I19" i="125"/>
  <c r="Q19" i="125"/>
  <c r="D20" i="125"/>
  <c r="D17" i="125" s="1"/>
  <c r="L20" i="125"/>
  <c r="T20" i="125"/>
  <c r="G21" i="125"/>
  <c r="O21" i="125"/>
  <c r="W21" i="125"/>
  <c r="F23" i="125"/>
  <c r="F22" i="125" s="1"/>
  <c r="F22" i="171"/>
  <c r="N23" i="125"/>
  <c r="N22" i="171"/>
  <c r="V23" i="125"/>
  <c r="V22" i="171"/>
  <c r="I22" i="171"/>
  <c r="I24" i="125"/>
  <c r="I22" i="125" s="1"/>
  <c r="Q22" i="171"/>
  <c r="Q24" i="125"/>
  <c r="Q24" i="123" s="1"/>
  <c r="E28" i="125"/>
  <c r="E27" i="171"/>
  <c r="M28" i="125"/>
  <c r="M27" i="171"/>
  <c r="U28" i="125"/>
  <c r="U27" i="171"/>
  <c r="H27" i="171"/>
  <c r="H29" i="125"/>
  <c r="H29" i="123" s="1"/>
  <c r="P27" i="171"/>
  <c r="P29" i="125"/>
  <c r="P29" i="123" s="1"/>
  <c r="X27" i="171"/>
  <c r="X29" i="125"/>
  <c r="X29" i="123" s="1"/>
  <c r="K30" i="125"/>
  <c r="K27" i="171"/>
  <c r="S30" i="125"/>
  <c r="S27" i="171"/>
  <c r="F31" i="125"/>
  <c r="F31" i="123" s="1"/>
  <c r="F27" i="171"/>
  <c r="N31" i="125"/>
  <c r="N31" i="123" s="1"/>
  <c r="N27" i="171"/>
  <c r="V31" i="125"/>
  <c r="V31" i="123" s="1"/>
  <c r="V27" i="171"/>
  <c r="I32" i="125"/>
  <c r="I27" i="171"/>
  <c r="Q32" i="125"/>
  <c r="Q32" i="123" s="1"/>
  <c r="Q27" i="171"/>
  <c r="D33" i="171"/>
  <c r="I34" i="125"/>
  <c r="Q34" i="125"/>
  <c r="D35" i="125"/>
  <c r="L35" i="125"/>
  <c r="L35" i="123" s="1"/>
  <c r="T35" i="125"/>
  <c r="G36" i="125"/>
  <c r="G36" i="123" s="1"/>
  <c r="O36" i="125"/>
  <c r="O36" i="123" s="1"/>
  <c r="W36" i="125"/>
  <c r="W36" i="123" s="1"/>
  <c r="J37" i="125"/>
  <c r="J37" i="123" s="1"/>
  <c r="R37" i="125"/>
  <c r="E38" i="125"/>
  <c r="M38" i="125"/>
  <c r="M38" i="123" s="1"/>
  <c r="U38" i="125"/>
  <c r="H39" i="125"/>
  <c r="H39" i="123" s="1"/>
  <c r="P39" i="125"/>
  <c r="X39" i="125"/>
  <c r="X39" i="123" s="1"/>
  <c r="K40" i="125"/>
  <c r="K40" i="123" s="1"/>
  <c r="S40" i="125"/>
  <c r="F41" i="125"/>
  <c r="N41" i="125"/>
  <c r="V41" i="125"/>
  <c r="I42" i="125"/>
  <c r="I42" i="123" s="1"/>
  <c r="Q42" i="125"/>
  <c r="Q42" i="123" s="1"/>
  <c r="D43" i="125"/>
  <c r="L43" i="125"/>
  <c r="L43" i="123" s="1"/>
  <c r="T43" i="125"/>
  <c r="G44" i="125"/>
  <c r="O44" i="125"/>
  <c r="O44" i="123" s="1"/>
  <c r="W44" i="125"/>
  <c r="J45" i="125"/>
  <c r="J45" i="123" s="1"/>
  <c r="R45" i="125"/>
  <c r="R45" i="123" s="1"/>
  <c r="E46" i="125"/>
  <c r="E46" i="123" s="1"/>
  <c r="M46" i="125"/>
  <c r="M46" i="123" s="1"/>
  <c r="U46" i="125"/>
  <c r="H47" i="125"/>
  <c r="P47" i="125"/>
  <c r="X47" i="125"/>
  <c r="K48" i="125"/>
  <c r="S48" i="125"/>
  <c r="F49" i="125"/>
  <c r="N49" i="125"/>
  <c r="V49" i="125"/>
  <c r="I50" i="125"/>
  <c r="Q50" i="125"/>
  <c r="D51" i="125"/>
  <c r="L51" i="125"/>
  <c r="T51" i="125"/>
  <c r="H53" i="125"/>
  <c r="H52" i="171"/>
  <c r="P53" i="125"/>
  <c r="P52" i="171"/>
  <c r="X53" i="125"/>
  <c r="X52" i="171"/>
  <c r="K52" i="171"/>
  <c r="K54" i="125"/>
  <c r="K52" i="125" s="1"/>
  <c r="S52" i="171"/>
  <c r="S54" i="125"/>
  <c r="S52" i="125" s="1"/>
  <c r="V61" i="171"/>
  <c r="K62" i="125"/>
  <c r="S62" i="125"/>
  <c r="F63" i="125"/>
  <c r="N63" i="125"/>
  <c r="V63" i="125"/>
  <c r="I64" i="125"/>
  <c r="Q64" i="125"/>
  <c r="D65" i="125"/>
  <c r="L65" i="125"/>
  <c r="T65" i="125"/>
  <c r="G66" i="125"/>
  <c r="O66" i="125"/>
  <c r="W66" i="125"/>
  <c r="J67" i="125"/>
  <c r="R67" i="125"/>
  <c r="E68" i="125"/>
  <c r="M68" i="125"/>
  <c r="U68" i="125"/>
  <c r="H69" i="125"/>
  <c r="P69" i="125"/>
  <c r="X69" i="125"/>
  <c r="K70" i="125"/>
  <c r="S70" i="125"/>
  <c r="F71" i="125"/>
  <c r="N71" i="125"/>
  <c r="V71" i="125"/>
  <c r="I72" i="125"/>
  <c r="Q72" i="125"/>
  <c r="G22" i="204"/>
  <c r="E61" i="204"/>
  <c r="F17" i="203"/>
  <c r="G33" i="203"/>
  <c r="G26" i="203" s="1"/>
  <c r="D11" i="202"/>
  <c r="D5" i="124"/>
  <c r="L5" i="124"/>
  <c r="T5" i="124"/>
  <c r="G6" i="124"/>
  <c r="G6" i="123" s="1"/>
  <c r="O6" i="124"/>
  <c r="O6" i="123" s="1"/>
  <c r="W6" i="124"/>
  <c r="W6" i="123" s="1"/>
  <c r="J7" i="124"/>
  <c r="J7" i="123" s="1"/>
  <c r="R7" i="124"/>
  <c r="K9" i="124"/>
  <c r="K8" i="201"/>
  <c r="S9" i="124"/>
  <c r="S8" i="201"/>
  <c r="F8" i="201"/>
  <c r="F10" i="124"/>
  <c r="N8" i="201"/>
  <c r="N3" i="201" s="1"/>
  <c r="N10" i="124"/>
  <c r="V8" i="201"/>
  <c r="V10" i="124"/>
  <c r="G11" i="201"/>
  <c r="T18" i="123"/>
  <c r="O23" i="124"/>
  <c r="W23" i="124"/>
  <c r="J24" i="124"/>
  <c r="J24" i="123" s="1"/>
  <c r="R24" i="124"/>
  <c r="R24" i="123" s="1"/>
  <c r="E25" i="124"/>
  <c r="E25" i="123" s="1"/>
  <c r="M25" i="124"/>
  <c r="M25" i="123" s="1"/>
  <c r="U25" i="124"/>
  <c r="K28" i="124"/>
  <c r="S28" i="124"/>
  <c r="F29" i="124"/>
  <c r="N29" i="124"/>
  <c r="N29" i="123" s="1"/>
  <c r="V29" i="124"/>
  <c r="I30" i="124"/>
  <c r="I30" i="123" s="1"/>
  <c r="Q30" i="124"/>
  <c r="D31" i="124"/>
  <c r="L31" i="124"/>
  <c r="L31" i="123" s="1"/>
  <c r="T31" i="124"/>
  <c r="G32" i="124"/>
  <c r="O32" i="124"/>
  <c r="O32" i="123" s="1"/>
  <c r="W32" i="124"/>
  <c r="W32" i="123" s="1"/>
  <c r="H34" i="124"/>
  <c r="P34" i="124"/>
  <c r="X34" i="124"/>
  <c r="K35" i="124"/>
  <c r="S35" i="124"/>
  <c r="F36" i="124"/>
  <c r="N36" i="124"/>
  <c r="N36" i="123" s="1"/>
  <c r="V36" i="124"/>
  <c r="I37" i="124"/>
  <c r="I37" i="123" s="1"/>
  <c r="Q37" i="124"/>
  <c r="D38" i="124"/>
  <c r="D38" i="123" s="1"/>
  <c r="L38" i="124"/>
  <c r="L38" i="123" s="1"/>
  <c r="T38" i="124"/>
  <c r="G39" i="124"/>
  <c r="O39" i="124"/>
  <c r="O39" i="123" s="1"/>
  <c r="W39" i="124"/>
  <c r="J40" i="124"/>
  <c r="J40" i="123" s="1"/>
  <c r="R40" i="124"/>
  <c r="E41" i="124"/>
  <c r="M41" i="124"/>
  <c r="M41" i="123" s="1"/>
  <c r="U41" i="124"/>
  <c r="H42" i="124"/>
  <c r="P42" i="124"/>
  <c r="P42" i="123" s="1"/>
  <c r="X42" i="124"/>
  <c r="K43" i="124"/>
  <c r="K43" i="123" s="1"/>
  <c r="S43" i="124"/>
  <c r="F44" i="124"/>
  <c r="F44" i="123" s="1"/>
  <c r="N44" i="124"/>
  <c r="N44" i="123" s="1"/>
  <c r="V44" i="124"/>
  <c r="I45" i="124"/>
  <c r="Q45" i="124"/>
  <c r="Q45" i="123" s="1"/>
  <c r="D46" i="124"/>
  <c r="L46" i="124"/>
  <c r="L46" i="123" s="1"/>
  <c r="T46" i="124"/>
  <c r="G47" i="124"/>
  <c r="G47" i="123" s="1"/>
  <c r="O47" i="124"/>
  <c r="O47" i="123" s="1"/>
  <c r="W47" i="124"/>
  <c r="J48" i="124"/>
  <c r="R48" i="124"/>
  <c r="R48" i="123" s="1"/>
  <c r="E49" i="124"/>
  <c r="M49" i="124"/>
  <c r="M49" i="123" s="1"/>
  <c r="U49" i="124"/>
  <c r="H50" i="124"/>
  <c r="H50" i="123" s="1"/>
  <c r="P50" i="124"/>
  <c r="P50" i="123" s="1"/>
  <c r="X50" i="124"/>
  <c r="K51" i="124"/>
  <c r="S51" i="124"/>
  <c r="E61" i="201"/>
  <c r="X4" i="16"/>
  <c r="W17" i="16"/>
  <c r="I4" i="16"/>
  <c r="H17" i="16"/>
  <c r="S65" i="16"/>
  <c r="S61" i="16" s="1"/>
  <c r="G8" i="16"/>
  <c r="H11" i="16"/>
  <c r="J33" i="16"/>
  <c r="Q53" i="16"/>
  <c r="E3" i="183"/>
  <c r="L26" i="174"/>
  <c r="O26" i="174"/>
  <c r="W26" i="174"/>
  <c r="P26" i="174"/>
  <c r="R26" i="172"/>
  <c r="U26" i="172"/>
  <c r="H26" i="172"/>
  <c r="K26" i="172"/>
  <c r="N26" i="172"/>
  <c r="G33" i="172"/>
  <c r="G26" i="172" s="1"/>
  <c r="H52" i="172"/>
  <c r="I8" i="125"/>
  <c r="G18" i="125"/>
  <c r="G18" i="123" s="1"/>
  <c r="G17" i="171"/>
  <c r="O18" i="125"/>
  <c r="O17" i="171"/>
  <c r="W18" i="125"/>
  <c r="W17" i="171"/>
  <c r="J17" i="171"/>
  <c r="J19" i="125"/>
  <c r="R17" i="171"/>
  <c r="R19" i="125"/>
  <c r="M20" i="125"/>
  <c r="M20" i="123" s="1"/>
  <c r="M17" i="171"/>
  <c r="U20" i="125"/>
  <c r="U17" i="171"/>
  <c r="H21" i="125"/>
  <c r="H17" i="171"/>
  <c r="P21" i="125"/>
  <c r="P21" i="123" s="1"/>
  <c r="P17" i="171"/>
  <c r="X21" i="125"/>
  <c r="X21" i="123" s="1"/>
  <c r="X17" i="171"/>
  <c r="E5" i="123"/>
  <c r="P6" i="123"/>
  <c r="X6" i="123"/>
  <c r="K7" i="123"/>
  <c r="T8" i="124"/>
  <c r="H12" i="123"/>
  <c r="Q15" i="123"/>
  <c r="T16" i="123"/>
  <c r="H19" i="123"/>
  <c r="X19" i="123"/>
  <c r="S20" i="123"/>
  <c r="F21" i="123"/>
  <c r="D28" i="124"/>
  <c r="D27" i="201"/>
  <c r="L28" i="124"/>
  <c r="L27" i="201"/>
  <c r="T28" i="124"/>
  <c r="T27" i="201"/>
  <c r="G27" i="201"/>
  <c r="G29" i="124"/>
  <c r="G29" i="123" s="1"/>
  <c r="O27" i="201"/>
  <c r="O29" i="124"/>
  <c r="O29" i="123" s="1"/>
  <c r="W27" i="201"/>
  <c r="W29" i="124"/>
  <c r="W29" i="123" s="1"/>
  <c r="J30" i="124"/>
  <c r="J30" i="123" s="1"/>
  <c r="J27" i="201"/>
  <c r="R30" i="124"/>
  <c r="R27" i="201"/>
  <c r="E31" i="124"/>
  <c r="E27" i="201"/>
  <c r="M31" i="124"/>
  <c r="M31" i="123" s="1"/>
  <c r="M27" i="201"/>
  <c r="U31" i="124"/>
  <c r="U31" i="123" s="1"/>
  <c r="U27" i="201"/>
  <c r="H32" i="123"/>
  <c r="O52" i="201"/>
  <c r="O53" i="124"/>
  <c r="W53" i="124"/>
  <c r="W52" i="201"/>
  <c r="J54" i="124"/>
  <c r="J52" i="201"/>
  <c r="H64" i="123"/>
  <c r="P64" i="123"/>
  <c r="I67" i="123"/>
  <c r="Q67" i="123"/>
  <c r="L68" i="123"/>
  <c r="J70" i="123"/>
  <c r="R70" i="123"/>
  <c r="E71" i="123"/>
  <c r="M71" i="123"/>
  <c r="K61" i="166"/>
  <c r="K62" i="118"/>
  <c r="S62" i="118"/>
  <c r="S61" i="166"/>
  <c r="F61" i="166"/>
  <c r="F63" i="118"/>
  <c r="N61" i="166"/>
  <c r="N63" i="118"/>
  <c r="V61" i="166"/>
  <c r="V63" i="118"/>
  <c r="H69" i="118"/>
  <c r="H61" i="166"/>
  <c r="P69" i="118"/>
  <c r="P61" i="166"/>
  <c r="O17" i="16"/>
  <c r="E8" i="16"/>
  <c r="F11" i="16"/>
  <c r="P17" i="16"/>
  <c r="X33" i="16"/>
  <c r="U63" i="16"/>
  <c r="F66" i="16"/>
  <c r="F61" i="16" s="1"/>
  <c r="S4" i="16"/>
  <c r="X11" i="16"/>
  <c r="X27" i="16"/>
  <c r="L54" i="16"/>
  <c r="L52" i="16" s="1"/>
  <c r="C20" i="116"/>
  <c r="D4" i="16"/>
  <c r="L4" i="16"/>
  <c r="T4" i="16"/>
  <c r="H8" i="16"/>
  <c r="P8" i="16"/>
  <c r="X8" i="16"/>
  <c r="I11" i="16"/>
  <c r="Q11" i="16"/>
  <c r="K17" i="16"/>
  <c r="S17" i="16"/>
  <c r="J22" i="16"/>
  <c r="R22" i="16"/>
  <c r="I27" i="16"/>
  <c r="Q27" i="16"/>
  <c r="K33" i="16"/>
  <c r="S33" i="16"/>
  <c r="D3" i="183"/>
  <c r="T3" i="183"/>
  <c r="J3" i="183"/>
  <c r="F61" i="183"/>
  <c r="E3" i="174"/>
  <c r="E27" i="174"/>
  <c r="D17" i="173"/>
  <c r="E52" i="173"/>
  <c r="W26" i="172"/>
  <c r="E61" i="172"/>
  <c r="X22" i="125"/>
  <c r="G28" i="125"/>
  <c r="O28" i="125"/>
  <c r="W28" i="125"/>
  <c r="J29" i="125"/>
  <c r="J29" i="123" s="1"/>
  <c r="R29" i="125"/>
  <c r="E30" i="125"/>
  <c r="M30" i="125"/>
  <c r="M30" i="123" s="1"/>
  <c r="U30" i="125"/>
  <c r="U30" i="123" s="1"/>
  <c r="H31" i="125"/>
  <c r="H31" i="123" s="1"/>
  <c r="P31" i="125"/>
  <c r="P31" i="123" s="1"/>
  <c r="X31" i="125"/>
  <c r="K32" i="125"/>
  <c r="K32" i="123" s="1"/>
  <c r="S32" i="125"/>
  <c r="T33" i="171"/>
  <c r="T26" i="171" s="1"/>
  <c r="J53" i="125"/>
  <c r="R53" i="125"/>
  <c r="R52" i="125" s="1"/>
  <c r="E54" i="125"/>
  <c r="M54" i="125"/>
  <c r="U54" i="125"/>
  <c r="H26" i="202"/>
  <c r="D33" i="202"/>
  <c r="F5" i="124"/>
  <c r="N5" i="124"/>
  <c r="V5" i="124"/>
  <c r="I6" i="124"/>
  <c r="Q6" i="124"/>
  <c r="Q6" i="123" s="1"/>
  <c r="D7" i="124"/>
  <c r="L7" i="124"/>
  <c r="L7" i="123" s="1"/>
  <c r="T7" i="124"/>
  <c r="T7" i="123" s="1"/>
  <c r="M9" i="123"/>
  <c r="U9" i="123"/>
  <c r="U8" i="124"/>
  <c r="P10" i="123"/>
  <c r="Q12" i="123"/>
  <c r="D13" i="123"/>
  <c r="L13" i="123"/>
  <c r="O14" i="123"/>
  <c r="W14" i="123"/>
  <c r="R15" i="123"/>
  <c r="M16" i="123"/>
  <c r="U16" i="123"/>
  <c r="F18" i="124"/>
  <c r="F17" i="201"/>
  <c r="N18" i="124"/>
  <c r="N17" i="201"/>
  <c r="V18" i="124"/>
  <c r="V17" i="201"/>
  <c r="I17" i="201"/>
  <c r="I19" i="124"/>
  <c r="Q17" i="201"/>
  <c r="Q19" i="124"/>
  <c r="L20" i="124"/>
  <c r="L17" i="201"/>
  <c r="T20" i="124"/>
  <c r="T17" i="201"/>
  <c r="G21" i="124"/>
  <c r="G17" i="201"/>
  <c r="O21" i="124"/>
  <c r="O17" i="201"/>
  <c r="W21" i="124"/>
  <c r="W17" i="201"/>
  <c r="G25" i="123"/>
  <c r="J34" i="123"/>
  <c r="M35" i="123"/>
  <c r="K37" i="123"/>
  <c r="F38" i="123"/>
  <c r="Q39" i="123"/>
  <c r="L40" i="123"/>
  <c r="O41" i="123"/>
  <c r="J42" i="123"/>
  <c r="M43" i="123"/>
  <c r="P44" i="123"/>
  <c r="S45" i="123"/>
  <c r="N46" i="123"/>
  <c r="D34" i="120"/>
  <c r="D33" i="158"/>
  <c r="L34" i="120"/>
  <c r="L33" i="158"/>
  <c r="L26" i="158" s="1"/>
  <c r="T34" i="120"/>
  <c r="T33" i="158"/>
  <c r="T26" i="158" s="1"/>
  <c r="G33" i="158"/>
  <c r="G26" i="158" s="1"/>
  <c r="G35" i="120"/>
  <c r="O33" i="158"/>
  <c r="O26" i="158" s="1"/>
  <c r="O35" i="120"/>
  <c r="W33" i="158"/>
  <c r="W26" i="158" s="1"/>
  <c r="W35" i="120"/>
  <c r="I41" i="120"/>
  <c r="I33" i="158"/>
  <c r="Q41" i="120"/>
  <c r="Q33" i="158"/>
  <c r="E53" i="120"/>
  <c r="E52" i="158"/>
  <c r="M53" i="120"/>
  <c r="M52" i="158"/>
  <c r="U53" i="120"/>
  <c r="U52" i="158"/>
  <c r="H52" i="158"/>
  <c r="H54" i="120"/>
  <c r="H52" i="120" s="1"/>
  <c r="P52" i="158"/>
  <c r="P54" i="120"/>
  <c r="P52" i="120" s="1"/>
  <c r="X52" i="158"/>
  <c r="X54" i="120"/>
  <c r="H52" i="16"/>
  <c r="P52" i="16"/>
  <c r="X52" i="16"/>
  <c r="D52" i="171"/>
  <c r="H23" i="125"/>
  <c r="K4" i="201"/>
  <c r="S4" i="201"/>
  <c r="G8" i="201"/>
  <c r="O8" i="201"/>
  <c r="W8" i="201"/>
  <c r="H11" i="201"/>
  <c r="P11" i="201"/>
  <c r="X11" i="201"/>
  <c r="J17" i="201"/>
  <c r="R17" i="201"/>
  <c r="I22" i="201"/>
  <c r="Q22" i="201"/>
  <c r="H27" i="201"/>
  <c r="H26" i="201" s="1"/>
  <c r="P27" i="201"/>
  <c r="P26" i="201" s="1"/>
  <c r="X27" i="201"/>
  <c r="J33" i="201"/>
  <c r="R33" i="201"/>
  <c r="Q46" i="124"/>
  <c r="D47" i="124"/>
  <c r="D47" i="123" s="1"/>
  <c r="L47" i="124"/>
  <c r="T47" i="124"/>
  <c r="T47" i="123" s="1"/>
  <c r="G48" i="124"/>
  <c r="G48" i="123" s="1"/>
  <c r="O48" i="124"/>
  <c r="W48" i="124"/>
  <c r="W48" i="123" s="1"/>
  <c r="J49" i="124"/>
  <c r="J49" i="123" s="1"/>
  <c r="R49" i="124"/>
  <c r="E50" i="124"/>
  <c r="E50" i="123" s="1"/>
  <c r="M50" i="124"/>
  <c r="U50" i="124"/>
  <c r="U50" i="123" s="1"/>
  <c r="H51" i="124"/>
  <c r="H51" i="123" s="1"/>
  <c r="P51" i="124"/>
  <c r="X51" i="124"/>
  <c r="X51" i="123" s="1"/>
  <c r="F53" i="124"/>
  <c r="N53" i="124"/>
  <c r="V53" i="124"/>
  <c r="I54" i="124"/>
  <c r="I54" i="123" s="1"/>
  <c r="Q54" i="124"/>
  <c r="Q54" i="123" s="1"/>
  <c r="G62" i="124"/>
  <c r="O62" i="124"/>
  <c r="W62" i="124"/>
  <c r="J63" i="124"/>
  <c r="J63" i="123" s="1"/>
  <c r="R63" i="124"/>
  <c r="R63" i="123" s="1"/>
  <c r="E64" i="124"/>
  <c r="M64" i="124"/>
  <c r="U64" i="124"/>
  <c r="H65" i="124"/>
  <c r="H65" i="123" s="1"/>
  <c r="P65" i="124"/>
  <c r="P65" i="123" s="1"/>
  <c r="X65" i="124"/>
  <c r="K66" i="124"/>
  <c r="K66" i="123" s="1"/>
  <c r="S66" i="124"/>
  <c r="F67" i="124"/>
  <c r="N67" i="124"/>
  <c r="V67" i="124"/>
  <c r="I68" i="124"/>
  <c r="I68" i="123" s="1"/>
  <c r="Q68" i="124"/>
  <c r="Q68" i="123" s="1"/>
  <c r="D69" i="124"/>
  <c r="L69" i="124"/>
  <c r="L69" i="123" s="1"/>
  <c r="T69" i="124"/>
  <c r="T69" i="123" s="1"/>
  <c r="G70" i="124"/>
  <c r="O70" i="124"/>
  <c r="W70" i="124"/>
  <c r="J71" i="124"/>
  <c r="J71" i="123" s="1"/>
  <c r="R71" i="124"/>
  <c r="R71" i="123" s="1"/>
  <c r="E72" i="124"/>
  <c r="M72" i="124"/>
  <c r="M72" i="123" s="1"/>
  <c r="U72" i="124"/>
  <c r="U72" i="123" s="1"/>
  <c r="E9" i="124"/>
  <c r="G23" i="124"/>
  <c r="K23" i="120"/>
  <c r="K22" i="158"/>
  <c r="S23" i="120"/>
  <c r="S22" i="120" s="1"/>
  <c r="S22" i="158"/>
  <c r="F22" i="158"/>
  <c r="F24" i="120"/>
  <c r="N22" i="158"/>
  <c r="N24" i="120"/>
  <c r="V22" i="158"/>
  <c r="V24" i="120"/>
  <c r="E28" i="119"/>
  <c r="E27" i="155"/>
  <c r="M28" i="119"/>
  <c r="M27" i="155"/>
  <c r="U28" i="119"/>
  <c r="U28" i="116" s="1"/>
  <c r="U27" i="155"/>
  <c r="H27" i="155"/>
  <c r="H29" i="119"/>
  <c r="H29" i="116" s="1"/>
  <c r="P27" i="155"/>
  <c r="P29" i="119"/>
  <c r="X27" i="155"/>
  <c r="X29" i="119"/>
  <c r="S30" i="119"/>
  <c r="S30" i="116" s="1"/>
  <c r="S27" i="155"/>
  <c r="F31" i="119"/>
  <c r="F27" i="155"/>
  <c r="N31" i="119"/>
  <c r="N27" i="155"/>
  <c r="V31" i="119"/>
  <c r="V31" i="116" s="1"/>
  <c r="V27" i="155"/>
  <c r="I32" i="119"/>
  <c r="I27" i="119" s="1"/>
  <c r="I27" i="155"/>
  <c r="Q32" i="119"/>
  <c r="Q32" i="116" s="1"/>
  <c r="Q27" i="155"/>
  <c r="J52" i="16"/>
  <c r="R52" i="16"/>
  <c r="K61" i="16"/>
  <c r="K11" i="171"/>
  <c r="E17" i="171"/>
  <c r="D22" i="171"/>
  <c r="E33" i="171"/>
  <c r="G61" i="171"/>
  <c r="D17" i="201"/>
  <c r="D33" i="201"/>
  <c r="L33" i="201"/>
  <c r="S46" i="124"/>
  <c r="F47" i="124"/>
  <c r="N47" i="124"/>
  <c r="V47" i="124"/>
  <c r="V47" i="123" s="1"/>
  <c r="I48" i="124"/>
  <c r="Q48" i="124"/>
  <c r="Q48" i="123" s="1"/>
  <c r="D49" i="124"/>
  <c r="D49" i="123" s="1"/>
  <c r="L49" i="124"/>
  <c r="T49" i="124"/>
  <c r="G50" i="124"/>
  <c r="G50" i="123" s="1"/>
  <c r="O50" i="124"/>
  <c r="O50" i="123" s="1"/>
  <c r="W50" i="124"/>
  <c r="W50" i="123" s="1"/>
  <c r="J51" i="124"/>
  <c r="R51" i="124"/>
  <c r="R51" i="123" s="1"/>
  <c r="H53" i="124"/>
  <c r="P53" i="124"/>
  <c r="X53" i="124"/>
  <c r="K54" i="124"/>
  <c r="S54" i="124"/>
  <c r="I62" i="124"/>
  <c r="Q62" i="124"/>
  <c r="D63" i="124"/>
  <c r="L63" i="124"/>
  <c r="T63" i="124"/>
  <c r="G64" i="124"/>
  <c r="O64" i="124"/>
  <c r="W64" i="124"/>
  <c r="J65" i="124"/>
  <c r="R65" i="124"/>
  <c r="E66" i="124"/>
  <c r="M66" i="124"/>
  <c r="U66" i="124"/>
  <c r="H67" i="124"/>
  <c r="H67" i="123" s="1"/>
  <c r="P67" i="124"/>
  <c r="X67" i="124"/>
  <c r="K68" i="124"/>
  <c r="S68" i="124"/>
  <c r="F69" i="124"/>
  <c r="F69" i="123" s="1"/>
  <c r="N69" i="124"/>
  <c r="V69" i="124"/>
  <c r="V69" i="123" s="1"/>
  <c r="I70" i="124"/>
  <c r="I70" i="123" s="1"/>
  <c r="Q70" i="124"/>
  <c r="D71" i="124"/>
  <c r="D71" i="123" s="1"/>
  <c r="L71" i="124"/>
  <c r="T71" i="124"/>
  <c r="T71" i="123" s="1"/>
  <c r="G72" i="124"/>
  <c r="G72" i="123" s="1"/>
  <c r="O72" i="124"/>
  <c r="W72" i="124"/>
  <c r="W72" i="123" s="1"/>
  <c r="N6" i="124"/>
  <c r="V6" i="124"/>
  <c r="V6" i="123" s="1"/>
  <c r="I7" i="124"/>
  <c r="I7" i="123" s="1"/>
  <c r="Q7" i="124"/>
  <c r="J10" i="124"/>
  <c r="J10" i="123" s="1"/>
  <c r="R10" i="124"/>
  <c r="R10" i="123" s="1"/>
  <c r="K13" i="124"/>
  <c r="K13" i="123" s="1"/>
  <c r="S13" i="124"/>
  <c r="S13" i="123" s="1"/>
  <c r="F14" i="124"/>
  <c r="N14" i="124"/>
  <c r="V14" i="124"/>
  <c r="V14" i="123" s="1"/>
  <c r="M19" i="124"/>
  <c r="M19" i="123" s="1"/>
  <c r="U19" i="124"/>
  <c r="H20" i="124"/>
  <c r="H20" i="123" s="1"/>
  <c r="P20" i="124"/>
  <c r="P20" i="123" s="1"/>
  <c r="X20" i="124"/>
  <c r="X20" i="123" s="1"/>
  <c r="D24" i="124"/>
  <c r="L24" i="124"/>
  <c r="L24" i="123" s="1"/>
  <c r="T24" i="124"/>
  <c r="T24" i="123" s="1"/>
  <c r="K29" i="124"/>
  <c r="K29" i="123" s="1"/>
  <c r="S29" i="124"/>
  <c r="S29" i="123" s="1"/>
  <c r="F30" i="124"/>
  <c r="F30" i="123" s="1"/>
  <c r="N30" i="124"/>
  <c r="N30" i="123" s="1"/>
  <c r="V30" i="124"/>
  <c r="V30" i="123" s="1"/>
  <c r="U35" i="124"/>
  <c r="H36" i="124"/>
  <c r="H36" i="123" s="1"/>
  <c r="P36" i="124"/>
  <c r="P36" i="123" s="1"/>
  <c r="X36" i="124"/>
  <c r="X36" i="123" s="1"/>
  <c r="V3" i="121"/>
  <c r="W3" i="159"/>
  <c r="K11" i="159"/>
  <c r="K3" i="159" s="1"/>
  <c r="S11" i="159"/>
  <c r="G17" i="159"/>
  <c r="O17" i="159"/>
  <c r="W17" i="159"/>
  <c r="J17" i="159"/>
  <c r="R17" i="159"/>
  <c r="L26" i="159"/>
  <c r="J12" i="120"/>
  <c r="J11" i="158"/>
  <c r="J3" i="158" s="1"/>
  <c r="R12" i="120"/>
  <c r="R11" i="158"/>
  <c r="E11" i="158"/>
  <c r="E13" i="120"/>
  <c r="M11" i="158"/>
  <c r="M13" i="120"/>
  <c r="U11" i="158"/>
  <c r="U13" i="120"/>
  <c r="E22" i="120"/>
  <c r="M22" i="120"/>
  <c r="K27" i="158"/>
  <c r="S27" i="158"/>
  <c r="K61" i="158"/>
  <c r="J61" i="158"/>
  <c r="S62" i="120"/>
  <c r="K52" i="16"/>
  <c r="S52" i="16"/>
  <c r="D61" i="16"/>
  <c r="G4" i="171"/>
  <c r="O4" i="171"/>
  <c r="K8" i="171"/>
  <c r="D11" i="171"/>
  <c r="F17" i="171"/>
  <c r="N17" i="171"/>
  <c r="E22" i="171"/>
  <c r="D27" i="171"/>
  <c r="F33" i="171"/>
  <c r="H61" i="171"/>
  <c r="F4" i="201"/>
  <c r="E17" i="201"/>
  <c r="E33" i="201"/>
  <c r="M33" i="201"/>
  <c r="F52" i="201"/>
  <c r="N52" i="201"/>
  <c r="V52" i="201"/>
  <c r="G61" i="201"/>
  <c r="O61" i="201"/>
  <c r="W61" i="201"/>
  <c r="J27" i="121"/>
  <c r="R27" i="121"/>
  <c r="R26" i="121" s="1"/>
  <c r="M27" i="121"/>
  <c r="M26" i="121" s="1"/>
  <c r="U27" i="121"/>
  <c r="P27" i="121"/>
  <c r="P26" i="121" s="1"/>
  <c r="X27" i="121"/>
  <c r="T26" i="159"/>
  <c r="G33" i="159"/>
  <c r="G26" i="159" s="1"/>
  <c r="O33" i="159"/>
  <c r="O26" i="159" s="1"/>
  <c r="W33" i="159"/>
  <c r="W26" i="159" s="1"/>
  <c r="J33" i="159"/>
  <c r="J26" i="159" s="1"/>
  <c r="R33" i="159"/>
  <c r="F61" i="159"/>
  <c r="F63" i="120"/>
  <c r="N63" i="120"/>
  <c r="N61" i="159"/>
  <c r="K62" i="120"/>
  <c r="I64" i="120"/>
  <c r="Q64" i="120"/>
  <c r="T65" i="120"/>
  <c r="T65" i="116" s="1"/>
  <c r="O66" i="120"/>
  <c r="J67" i="120"/>
  <c r="R67" i="120"/>
  <c r="R67" i="116" s="1"/>
  <c r="U68" i="120"/>
  <c r="U68" i="116" s="1"/>
  <c r="P69" i="120"/>
  <c r="K70" i="120"/>
  <c r="S70" i="120"/>
  <c r="V71" i="120"/>
  <c r="V71" i="116" s="1"/>
  <c r="Q72" i="120"/>
  <c r="V63" i="120"/>
  <c r="E12" i="119"/>
  <c r="E11" i="155"/>
  <c r="M12" i="119"/>
  <c r="M11" i="155"/>
  <c r="U12" i="119"/>
  <c r="U11" i="119" s="1"/>
  <c r="U11" i="155"/>
  <c r="U3" i="155" s="1"/>
  <c r="P11" i="155"/>
  <c r="P13" i="119"/>
  <c r="X11" i="155"/>
  <c r="X13" i="119"/>
  <c r="K14" i="119"/>
  <c r="K11" i="155"/>
  <c r="S14" i="119"/>
  <c r="S11" i="155"/>
  <c r="F15" i="119"/>
  <c r="F11" i="119" s="1"/>
  <c r="F11" i="155"/>
  <c r="N15" i="119"/>
  <c r="N11" i="155"/>
  <c r="V15" i="119"/>
  <c r="V11" i="155"/>
  <c r="Q16" i="119"/>
  <c r="Q11" i="119" s="1"/>
  <c r="Q11" i="155"/>
  <c r="F23" i="119"/>
  <c r="F22" i="155"/>
  <c r="N23" i="119"/>
  <c r="N23" i="116" s="1"/>
  <c r="N22" i="155"/>
  <c r="V23" i="119"/>
  <c r="V23" i="116" s="1"/>
  <c r="V22" i="155"/>
  <c r="I22" i="155"/>
  <c r="I24" i="119"/>
  <c r="Q22" i="155"/>
  <c r="Q24" i="119"/>
  <c r="Q22" i="119" s="1"/>
  <c r="D52" i="16"/>
  <c r="T52" i="16"/>
  <c r="E61" i="16"/>
  <c r="H47" i="124"/>
  <c r="P47" i="124"/>
  <c r="X47" i="124"/>
  <c r="K48" i="124"/>
  <c r="S48" i="124"/>
  <c r="F49" i="124"/>
  <c r="N49" i="124"/>
  <c r="V49" i="124"/>
  <c r="I50" i="124"/>
  <c r="Q50" i="124"/>
  <c r="D51" i="124"/>
  <c r="L51" i="124"/>
  <c r="T51" i="124"/>
  <c r="J53" i="124"/>
  <c r="R53" i="124"/>
  <c r="E54" i="124"/>
  <c r="M54" i="124"/>
  <c r="U54" i="124"/>
  <c r="K62" i="124"/>
  <c r="S62" i="124"/>
  <c r="F63" i="124"/>
  <c r="N63" i="124"/>
  <c r="V63" i="124"/>
  <c r="I64" i="124"/>
  <c r="Q64" i="124"/>
  <c r="Q64" i="123" s="1"/>
  <c r="D65" i="124"/>
  <c r="D65" i="123" s="1"/>
  <c r="L65" i="124"/>
  <c r="T65" i="124"/>
  <c r="G66" i="124"/>
  <c r="O66" i="124"/>
  <c r="W66" i="124"/>
  <c r="J67" i="124"/>
  <c r="R67" i="124"/>
  <c r="E68" i="124"/>
  <c r="M68" i="124"/>
  <c r="U68" i="124"/>
  <c r="H69" i="124"/>
  <c r="P69" i="124"/>
  <c r="X69" i="124"/>
  <c r="K70" i="124"/>
  <c r="S70" i="124"/>
  <c r="S70" i="123" s="1"/>
  <c r="F71" i="124"/>
  <c r="F71" i="123" s="1"/>
  <c r="N71" i="124"/>
  <c r="V71" i="124"/>
  <c r="I72" i="124"/>
  <c r="I72" i="123" s="1"/>
  <c r="Q72" i="124"/>
  <c r="Q72" i="123" s="1"/>
  <c r="E4" i="121"/>
  <c r="M4" i="121"/>
  <c r="U4" i="121"/>
  <c r="S3" i="121"/>
  <c r="D17" i="121"/>
  <c r="L17" i="121"/>
  <c r="T17" i="121"/>
  <c r="G17" i="121"/>
  <c r="O17" i="121"/>
  <c r="W17" i="121"/>
  <c r="H33" i="121"/>
  <c r="D61" i="121"/>
  <c r="L61" i="121"/>
  <c r="T61" i="121"/>
  <c r="O61" i="121"/>
  <c r="W61" i="121"/>
  <c r="J61" i="121"/>
  <c r="R61" i="121"/>
  <c r="E11" i="159"/>
  <c r="M11" i="159"/>
  <c r="U11" i="159"/>
  <c r="H11" i="159"/>
  <c r="P11" i="159"/>
  <c r="X11" i="159"/>
  <c r="E5" i="120"/>
  <c r="E4" i="158"/>
  <c r="M5" i="120"/>
  <c r="M4" i="158"/>
  <c r="U5" i="120"/>
  <c r="U4" i="120" s="1"/>
  <c r="U4" i="158"/>
  <c r="H4" i="158"/>
  <c r="H6" i="120"/>
  <c r="H4" i="120" s="1"/>
  <c r="P4" i="158"/>
  <c r="P6" i="120"/>
  <c r="X4" i="158"/>
  <c r="X6" i="120"/>
  <c r="I9" i="120"/>
  <c r="I8" i="120" s="1"/>
  <c r="I8" i="158"/>
  <c r="Q9" i="120"/>
  <c r="Q8" i="158"/>
  <c r="Q3" i="158" s="1"/>
  <c r="D8" i="158"/>
  <c r="D3" i="158" s="1"/>
  <c r="D10" i="120"/>
  <c r="L8" i="158"/>
  <c r="L10" i="120"/>
  <c r="L8" i="120" s="1"/>
  <c r="T8" i="158"/>
  <c r="T10" i="120"/>
  <c r="T8" i="120" s="1"/>
  <c r="I18" i="120"/>
  <c r="Q18" i="120"/>
  <c r="D19" i="120"/>
  <c r="L19" i="120"/>
  <c r="T19" i="120"/>
  <c r="G20" i="120"/>
  <c r="O20" i="120"/>
  <c r="W20" i="120"/>
  <c r="J21" i="120"/>
  <c r="R21" i="120"/>
  <c r="J28" i="120"/>
  <c r="J27" i="120" s="1"/>
  <c r="J27" i="158"/>
  <c r="R28" i="120"/>
  <c r="R27" i="158"/>
  <c r="E27" i="158"/>
  <c r="E29" i="120"/>
  <c r="M27" i="158"/>
  <c r="M29" i="120"/>
  <c r="U27" i="158"/>
  <c r="U29" i="120"/>
  <c r="L61" i="158"/>
  <c r="T61" i="158"/>
  <c r="G61" i="158"/>
  <c r="O61" i="158"/>
  <c r="W61" i="158"/>
  <c r="Q3" i="167"/>
  <c r="E52" i="16"/>
  <c r="M52" i="16"/>
  <c r="U52" i="16"/>
  <c r="E8" i="171"/>
  <c r="G22" i="171"/>
  <c r="V46" i="124"/>
  <c r="I47" i="124"/>
  <c r="Q47" i="124"/>
  <c r="Q47" i="123" s="1"/>
  <c r="D48" i="124"/>
  <c r="L48" i="124"/>
  <c r="L48" i="123" s="1"/>
  <c r="T48" i="124"/>
  <c r="T48" i="123" s="1"/>
  <c r="G49" i="124"/>
  <c r="O49" i="124"/>
  <c r="O49" i="123" s="1"/>
  <c r="W49" i="124"/>
  <c r="J50" i="124"/>
  <c r="R50" i="124"/>
  <c r="R50" i="123" s="1"/>
  <c r="E51" i="124"/>
  <c r="M51" i="124"/>
  <c r="M51" i="123" s="1"/>
  <c r="U51" i="124"/>
  <c r="U51" i="123" s="1"/>
  <c r="K53" i="124"/>
  <c r="S53" i="124"/>
  <c r="F54" i="124"/>
  <c r="F54" i="123" s="1"/>
  <c r="N54" i="124"/>
  <c r="V54" i="124"/>
  <c r="D62" i="124"/>
  <c r="L62" i="124"/>
  <c r="T62" i="124"/>
  <c r="G63" i="124"/>
  <c r="O63" i="124"/>
  <c r="O63" i="123" s="1"/>
  <c r="W63" i="124"/>
  <c r="J64" i="124"/>
  <c r="J64" i="123" s="1"/>
  <c r="R64" i="124"/>
  <c r="R64" i="123" s="1"/>
  <c r="E65" i="124"/>
  <c r="E65" i="123" s="1"/>
  <c r="M65" i="124"/>
  <c r="U65" i="124"/>
  <c r="U65" i="123" s="1"/>
  <c r="H66" i="124"/>
  <c r="H66" i="123" s="1"/>
  <c r="P66" i="124"/>
  <c r="P66" i="123" s="1"/>
  <c r="X66" i="124"/>
  <c r="K67" i="124"/>
  <c r="K67" i="123" s="1"/>
  <c r="S67" i="124"/>
  <c r="S67" i="123" s="1"/>
  <c r="F68" i="124"/>
  <c r="F68" i="123" s="1"/>
  <c r="N68" i="124"/>
  <c r="V68" i="124"/>
  <c r="V68" i="123" s="1"/>
  <c r="I69" i="124"/>
  <c r="Q69" i="124"/>
  <c r="Q69" i="123" s="1"/>
  <c r="D70" i="124"/>
  <c r="L70" i="124"/>
  <c r="L70" i="123" s="1"/>
  <c r="T70" i="124"/>
  <c r="T70" i="123" s="1"/>
  <c r="G71" i="124"/>
  <c r="O71" i="124"/>
  <c r="W71" i="124"/>
  <c r="W71" i="123" s="1"/>
  <c r="J72" i="124"/>
  <c r="J72" i="123" s="1"/>
  <c r="R72" i="124"/>
  <c r="R72" i="123" s="1"/>
  <c r="E26" i="159"/>
  <c r="M26" i="159"/>
  <c r="H33" i="158"/>
  <c r="P33" i="158"/>
  <c r="X33" i="158"/>
  <c r="K33" i="158"/>
  <c r="S33" i="158"/>
  <c r="F33" i="158"/>
  <c r="F26" i="158" s="1"/>
  <c r="N33" i="158"/>
  <c r="N26" i="158" s="1"/>
  <c r="V33" i="158"/>
  <c r="W54" i="118"/>
  <c r="W52" i="118" s="1"/>
  <c r="F52" i="16"/>
  <c r="N52" i="16"/>
  <c r="V52" i="16"/>
  <c r="G61" i="16"/>
  <c r="O61" i="16"/>
  <c r="W61" i="16"/>
  <c r="J47" i="124"/>
  <c r="R47" i="124"/>
  <c r="R47" i="123" s="1"/>
  <c r="E48" i="124"/>
  <c r="M48" i="124"/>
  <c r="M48" i="123" s="1"/>
  <c r="U48" i="124"/>
  <c r="H49" i="124"/>
  <c r="P49" i="124"/>
  <c r="P49" i="123" s="1"/>
  <c r="X49" i="124"/>
  <c r="X49" i="123" s="1"/>
  <c r="K50" i="124"/>
  <c r="S50" i="124"/>
  <c r="S50" i="123" s="1"/>
  <c r="F51" i="124"/>
  <c r="N51" i="124"/>
  <c r="N51" i="123" s="1"/>
  <c r="V51" i="124"/>
  <c r="V51" i="123" s="1"/>
  <c r="D53" i="124"/>
  <c r="L53" i="124"/>
  <c r="T53" i="124"/>
  <c r="G54" i="124"/>
  <c r="O54" i="124"/>
  <c r="O54" i="123" s="1"/>
  <c r="W54" i="124"/>
  <c r="W54" i="123" s="1"/>
  <c r="J61" i="201"/>
  <c r="R61" i="201"/>
  <c r="E62" i="124"/>
  <c r="M62" i="124"/>
  <c r="U62" i="124"/>
  <c r="H63" i="124"/>
  <c r="H63" i="123" s="1"/>
  <c r="P63" i="124"/>
  <c r="P63" i="123" s="1"/>
  <c r="X63" i="124"/>
  <c r="X63" i="123" s="1"/>
  <c r="K64" i="124"/>
  <c r="K64" i="123" s="1"/>
  <c r="S64" i="124"/>
  <c r="F65" i="124"/>
  <c r="F65" i="123" s="1"/>
  <c r="N65" i="124"/>
  <c r="V65" i="124"/>
  <c r="I66" i="124"/>
  <c r="Q66" i="124"/>
  <c r="Q66" i="123" s="1"/>
  <c r="D67" i="124"/>
  <c r="D67" i="123" s="1"/>
  <c r="L67" i="124"/>
  <c r="L67" i="123" s="1"/>
  <c r="T67" i="124"/>
  <c r="G68" i="124"/>
  <c r="O68" i="124"/>
  <c r="W68" i="124"/>
  <c r="J69" i="124"/>
  <c r="R69" i="124"/>
  <c r="E70" i="124"/>
  <c r="E70" i="123" s="1"/>
  <c r="M70" i="124"/>
  <c r="M70" i="123" s="1"/>
  <c r="U70" i="124"/>
  <c r="H71" i="124"/>
  <c r="H71" i="123" s="1"/>
  <c r="P71" i="124"/>
  <c r="X71" i="124"/>
  <c r="K72" i="124"/>
  <c r="S72" i="124"/>
  <c r="S72" i="123" s="1"/>
  <c r="E27" i="121"/>
  <c r="E26" i="121" s="1"/>
  <c r="F61" i="121"/>
  <c r="I34" i="120"/>
  <c r="Q34" i="120"/>
  <c r="D35" i="120"/>
  <c r="L35" i="120"/>
  <c r="T35" i="120"/>
  <c r="G36" i="120"/>
  <c r="O36" i="120"/>
  <c r="W36" i="120"/>
  <c r="W36" i="116" s="1"/>
  <c r="J37" i="120"/>
  <c r="R37" i="120"/>
  <c r="E38" i="120"/>
  <c r="M38" i="120"/>
  <c r="U38" i="120"/>
  <c r="H39" i="120"/>
  <c r="P39" i="120"/>
  <c r="X39" i="120"/>
  <c r="K40" i="120"/>
  <c r="S40" i="120"/>
  <c r="F41" i="120"/>
  <c r="N41" i="120"/>
  <c r="V41" i="120"/>
  <c r="V41" i="116" s="1"/>
  <c r="I42" i="120"/>
  <c r="I42" i="116" s="1"/>
  <c r="Q42" i="120"/>
  <c r="D43" i="120"/>
  <c r="L43" i="120"/>
  <c r="T43" i="120"/>
  <c r="G44" i="120"/>
  <c r="O44" i="120"/>
  <c r="W44" i="120"/>
  <c r="J45" i="120"/>
  <c r="J45" i="116" s="1"/>
  <c r="R45" i="120"/>
  <c r="E46" i="120"/>
  <c r="M46" i="120"/>
  <c r="U46" i="120"/>
  <c r="H47" i="120"/>
  <c r="P47" i="120"/>
  <c r="P47" i="116" s="1"/>
  <c r="X47" i="120"/>
  <c r="X47" i="116" s="1"/>
  <c r="K48" i="120"/>
  <c r="K48" i="116" s="1"/>
  <c r="S48" i="120"/>
  <c r="F49" i="120"/>
  <c r="N49" i="120"/>
  <c r="N49" i="116" s="1"/>
  <c r="V49" i="120"/>
  <c r="I50" i="120"/>
  <c r="Q50" i="120"/>
  <c r="D51" i="120"/>
  <c r="L51" i="120"/>
  <c r="T51" i="120"/>
  <c r="J53" i="120"/>
  <c r="J52" i="120" s="1"/>
  <c r="R53" i="120"/>
  <c r="R52" i="120" s="1"/>
  <c r="E54" i="120"/>
  <c r="M54" i="120"/>
  <c r="U54" i="120"/>
  <c r="F62" i="120"/>
  <c r="F61" i="158"/>
  <c r="N62" i="120"/>
  <c r="N61" i="158"/>
  <c r="V61" i="158"/>
  <c r="V62" i="120"/>
  <c r="I63" i="120"/>
  <c r="I61" i="158"/>
  <c r="Q63" i="120"/>
  <c r="Q61" i="158"/>
  <c r="H53" i="119"/>
  <c r="H52" i="155"/>
  <c r="P53" i="119"/>
  <c r="P52" i="155"/>
  <c r="X53" i="119"/>
  <c r="X52" i="155"/>
  <c r="K52" i="155"/>
  <c r="K54" i="119"/>
  <c r="K52" i="119" s="1"/>
  <c r="S52" i="155"/>
  <c r="S54" i="119"/>
  <c r="O49" i="116"/>
  <c r="G52" i="16"/>
  <c r="O52" i="16"/>
  <c r="W52" i="16"/>
  <c r="X46" i="124"/>
  <c r="K47" i="124"/>
  <c r="S47" i="124"/>
  <c r="F48" i="124"/>
  <c r="N48" i="124"/>
  <c r="N48" i="123" s="1"/>
  <c r="V48" i="124"/>
  <c r="V48" i="123" s="1"/>
  <c r="I49" i="124"/>
  <c r="I49" i="123" s="1"/>
  <c r="Q49" i="124"/>
  <c r="Q49" i="123" s="1"/>
  <c r="D50" i="124"/>
  <c r="L50" i="124"/>
  <c r="T50" i="124"/>
  <c r="G51" i="124"/>
  <c r="O51" i="124"/>
  <c r="W51" i="124"/>
  <c r="E53" i="124"/>
  <c r="M53" i="124"/>
  <c r="U53" i="124"/>
  <c r="H54" i="124"/>
  <c r="P54" i="124"/>
  <c r="X54" i="124"/>
  <c r="F62" i="124"/>
  <c r="N62" i="124"/>
  <c r="V62" i="124"/>
  <c r="I63" i="124"/>
  <c r="Q63" i="124"/>
  <c r="D64" i="124"/>
  <c r="L64" i="124"/>
  <c r="T64" i="124"/>
  <c r="G65" i="124"/>
  <c r="O65" i="124"/>
  <c r="W65" i="124"/>
  <c r="J66" i="124"/>
  <c r="R66" i="124"/>
  <c r="E67" i="124"/>
  <c r="M67" i="124"/>
  <c r="U67" i="124"/>
  <c r="H68" i="124"/>
  <c r="H68" i="123" s="1"/>
  <c r="P68" i="124"/>
  <c r="P68" i="123" s="1"/>
  <c r="X68" i="124"/>
  <c r="K69" i="124"/>
  <c r="K69" i="123" s="1"/>
  <c r="S69" i="124"/>
  <c r="F70" i="124"/>
  <c r="N70" i="124"/>
  <c r="V70" i="124"/>
  <c r="I71" i="124"/>
  <c r="Q71" i="124"/>
  <c r="D72" i="124"/>
  <c r="L72" i="124"/>
  <c r="T72" i="124"/>
  <c r="H3" i="121"/>
  <c r="H4" i="159"/>
  <c r="P4" i="159"/>
  <c r="X4" i="159"/>
  <c r="G61" i="159"/>
  <c r="O61" i="159"/>
  <c r="W61" i="159"/>
  <c r="J61" i="159"/>
  <c r="R61" i="159"/>
  <c r="M61" i="159"/>
  <c r="G12" i="120"/>
  <c r="O12" i="120"/>
  <c r="O11" i="120" s="1"/>
  <c r="W12" i="120"/>
  <c r="J13" i="120"/>
  <c r="R13" i="120"/>
  <c r="E14" i="120"/>
  <c r="M14" i="120"/>
  <c r="U14" i="120"/>
  <c r="H15" i="120"/>
  <c r="P15" i="120"/>
  <c r="P15" i="116" s="1"/>
  <c r="X15" i="120"/>
  <c r="K16" i="120"/>
  <c r="K16" i="116" s="1"/>
  <c r="D18" i="120"/>
  <c r="D17" i="158"/>
  <c r="L18" i="120"/>
  <c r="L17" i="158"/>
  <c r="T18" i="120"/>
  <c r="T17" i="158"/>
  <c r="G17" i="158"/>
  <c r="G19" i="120"/>
  <c r="O17" i="158"/>
  <c r="O19" i="120"/>
  <c r="W17" i="158"/>
  <c r="W19" i="120"/>
  <c r="E33" i="158"/>
  <c r="M33" i="158"/>
  <c r="U33" i="158"/>
  <c r="S52" i="120"/>
  <c r="I18" i="118"/>
  <c r="I17" i="166"/>
  <c r="Q18" i="118"/>
  <c r="Q17" i="166"/>
  <c r="D17" i="166"/>
  <c r="D19" i="118"/>
  <c r="D19" i="116" s="1"/>
  <c r="L17" i="166"/>
  <c r="L19" i="118"/>
  <c r="T17" i="166"/>
  <c r="T19" i="118"/>
  <c r="T19" i="116" s="1"/>
  <c r="H22" i="165"/>
  <c r="H23" i="117"/>
  <c r="P22" i="165"/>
  <c r="P23" i="117"/>
  <c r="X22" i="165"/>
  <c r="X23" i="117"/>
  <c r="F25" i="116"/>
  <c r="N25" i="116"/>
  <c r="V25" i="116"/>
  <c r="Q61" i="159"/>
  <c r="K4" i="158"/>
  <c r="S4" i="158"/>
  <c r="S3" i="158" s="1"/>
  <c r="G8" i="158"/>
  <c r="G3" i="158" s="1"/>
  <c r="O8" i="158"/>
  <c r="O3" i="158" s="1"/>
  <c r="W8" i="158"/>
  <c r="W3" i="158" s="1"/>
  <c r="H11" i="158"/>
  <c r="P11" i="158"/>
  <c r="X11" i="158"/>
  <c r="J17" i="158"/>
  <c r="R17" i="158"/>
  <c r="I22" i="158"/>
  <c r="Q22" i="158"/>
  <c r="H27" i="158"/>
  <c r="P27" i="158"/>
  <c r="X27" i="158"/>
  <c r="J33" i="158"/>
  <c r="R33" i="158"/>
  <c r="K52" i="158"/>
  <c r="S52" i="158"/>
  <c r="D61" i="158"/>
  <c r="J63" i="120"/>
  <c r="R63" i="120"/>
  <c r="E64" i="120"/>
  <c r="M64" i="120"/>
  <c r="U64" i="120"/>
  <c r="H65" i="120"/>
  <c r="P65" i="120"/>
  <c r="X65" i="120"/>
  <c r="K66" i="120"/>
  <c r="S66" i="120"/>
  <c r="F67" i="120"/>
  <c r="N67" i="120"/>
  <c r="V67" i="120"/>
  <c r="I68" i="120"/>
  <c r="Q68" i="120"/>
  <c r="D69" i="120"/>
  <c r="L69" i="120"/>
  <c r="T69" i="120"/>
  <c r="G70" i="120"/>
  <c r="O70" i="120"/>
  <c r="W70" i="120"/>
  <c r="J71" i="120"/>
  <c r="R71" i="120"/>
  <c r="E72" i="120"/>
  <c r="M72" i="120"/>
  <c r="U72" i="120"/>
  <c r="I5" i="120"/>
  <c r="I4" i="120" s="1"/>
  <c r="Q5" i="120"/>
  <c r="Q4" i="120" s="1"/>
  <c r="D6" i="120"/>
  <c r="D4" i="120" s="1"/>
  <c r="L6" i="120"/>
  <c r="T6" i="120"/>
  <c r="T4" i="120" s="1"/>
  <c r="G7" i="120"/>
  <c r="O7" i="120"/>
  <c r="W7" i="120"/>
  <c r="E9" i="120"/>
  <c r="M9" i="120"/>
  <c r="U9" i="120"/>
  <c r="U8" i="120" s="1"/>
  <c r="H10" i="120"/>
  <c r="P10" i="120"/>
  <c r="P8" i="120" s="1"/>
  <c r="X10" i="120"/>
  <c r="X8" i="120" s="1"/>
  <c r="F12" i="120"/>
  <c r="N12" i="120"/>
  <c r="V12" i="120"/>
  <c r="I13" i="120"/>
  <c r="Q13" i="120"/>
  <c r="D14" i="120"/>
  <c r="D11" i="120" s="1"/>
  <c r="L14" i="120"/>
  <c r="T14" i="120"/>
  <c r="H18" i="120"/>
  <c r="H17" i="120" s="1"/>
  <c r="P18" i="120"/>
  <c r="X18" i="120"/>
  <c r="K19" i="120"/>
  <c r="K17" i="120" s="1"/>
  <c r="S19" i="120"/>
  <c r="S17" i="120" s="1"/>
  <c r="F20" i="120"/>
  <c r="N20" i="120"/>
  <c r="N17" i="120" s="1"/>
  <c r="V20" i="120"/>
  <c r="V17" i="120" s="1"/>
  <c r="G23" i="120"/>
  <c r="G22" i="120" s="1"/>
  <c r="O23" i="120"/>
  <c r="O22" i="120" s="1"/>
  <c r="W23" i="120"/>
  <c r="W22" i="120" s="1"/>
  <c r="J24" i="120"/>
  <c r="J24" i="116" s="1"/>
  <c r="R24" i="120"/>
  <c r="R22" i="120" s="1"/>
  <c r="F28" i="120"/>
  <c r="N28" i="120"/>
  <c r="V28" i="120"/>
  <c r="I29" i="120"/>
  <c r="I27" i="120" s="1"/>
  <c r="Q29" i="120"/>
  <c r="D30" i="120"/>
  <c r="L30" i="120"/>
  <c r="T30" i="120"/>
  <c r="H34" i="120"/>
  <c r="P34" i="120"/>
  <c r="X34" i="120"/>
  <c r="K35" i="120"/>
  <c r="S35" i="120"/>
  <c r="F36" i="120"/>
  <c r="N36" i="120"/>
  <c r="V36" i="120"/>
  <c r="I53" i="120"/>
  <c r="I52" i="120" s="1"/>
  <c r="Q53" i="120"/>
  <c r="Q52" i="120" s="1"/>
  <c r="D54" i="120"/>
  <c r="L54" i="120"/>
  <c r="L52" i="120" s="1"/>
  <c r="T54" i="120"/>
  <c r="T52" i="120" s="1"/>
  <c r="J62" i="120"/>
  <c r="F22" i="156"/>
  <c r="G26" i="156"/>
  <c r="G2" i="156" s="1"/>
  <c r="H8" i="119"/>
  <c r="L33" i="155"/>
  <c r="L26" i="155" s="1"/>
  <c r="I52" i="119"/>
  <c r="D61" i="155"/>
  <c r="U3" i="170"/>
  <c r="I4" i="170"/>
  <c r="E61" i="170"/>
  <c r="N3" i="169"/>
  <c r="S26" i="169"/>
  <c r="H62" i="118"/>
  <c r="H62" i="116" s="1"/>
  <c r="H61" i="167"/>
  <c r="G5" i="118"/>
  <c r="O5" i="118"/>
  <c r="W5" i="118"/>
  <c r="J6" i="118"/>
  <c r="R6" i="118"/>
  <c r="E7" i="118"/>
  <c r="M7" i="118"/>
  <c r="U7" i="118"/>
  <c r="K9" i="118"/>
  <c r="S9" i="118"/>
  <c r="F10" i="118"/>
  <c r="F12" i="118"/>
  <c r="N12" i="118"/>
  <c r="V12" i="118"/>
  <c r="I13" i="118"/>
  <c r="Q13" i="118"/>
  <c r="D14" i="118"/>
  <c r="L14" i="118"/>
  <c r="T14" i="118"/>
  <c r="G15" i="118"/>
  <c r="G15" i="116" s="1"/>
  <c r="O15" i="118"/>
  <c r="W15" i="118"/>
  <c r="J16" i="118"/>
  <c r="R16" i="118"/>
  <c r="H23" i="118"/>
  <c r="H22" i="166"/>
  <c r="P23" i="118"/>
  <c r="P22" i="166"/>
  <c r="X23" i="118"/>
  <c r="X22" i="166"/>
  <c r="K22" i="166"/>
  <c r="K24" i="118"/>
  <c r="K22" i="118" s="1"/>
  <c r="S22" i="166"/>
  <c r="S24" i="118"/>
  <c r="D28" i="118"/>
  <c r="L28" i="118"/>
  <c r="T28" i="118"/>
  <c r="G29" i="118"/>
  <c r="O29" i="118"/>
  <c r="W29" i="118"/>
  <c r="J30" i="118"/>
  <c r="R30" i="118"/>
  <c r="E31" i="118"/>
  <c r="M31" i="118"/>
  <c r="U31" i="118"/>
  <c r="H34" i="118"/>
  <c r="P34" i="118"/>
  <c r="X34" i="118"/>
  <c r="K35" i="118"/>
  <c r="S35" i="118"/>
  <c r="F36" i="118"/>
  <c r="N36" i="118"/>
  <c r="V36" i="118"/>
  <c r="Q37" i="118"/>
  <c r="L38" i="118"/>
  <c r="T38" i="118"/>
  <c r="T38" i="116" s="1"/>
  <c r="G39" i="118"/>
  <c r="O39" i="118"/>
  <c r="W39" i="118"/>
  <c r="R40" i="118"/>
  <c r="M41" i="118"/>
  <c r="M41" i="116" s="1"/>
  <c r="U41" i="118"/>
  <c r="H42" i="118"/>
  <c r="P42" i="118"/>
  <c r="X42" i="118"/>
  <c r="X42" i="116" s="1"/>
  <c r="S43" i="118"/>
  <c r="N44" i="118"/>
  <c r="V44" i="118"/>
  <c r="I45" i="118"/>
  <c r="Q45" i="118"/>
  <c r="Q45" i="116" s="1"/>
  <c r="D46" i="118"/>
  <c r="D46" i="116" s="1"/>
  <c r="T46" i="118"/>
  <c r="O47" i="118"/>
  <c r="O47" i="116" s="1"/>
  <c r="W47" i="118"/>
  <c r="J48" i="118"/>
  <c r="E49" i="118"/>
  <c r="E49" i="116" s="1"/>
  <c r="H50" i="118"/>
  <c r="H50" i="116" s="1"/>
  <c r="S51" i="118"/>
  <c r="I53" i="118"/>
  <c r="Q53" i="118"/>
  <c r="T54" i="118"/>
  <c r="L61" i="166"/>
  <c r="T61" i="166"/>
  <c r="X35" i="118"/>
  <c r="X35" i="116" s="1"/>
  <c r="V10" i="116"/>
  <c r="J17" i="163"/>
  <c r="J18" i="117"/>
  <c r="R17" i="163"/>
  <c r="R18" i="117"/>
  <c r="E17" i="163"/>
  <c r="E19" i="117"/>
  <c r="E17" i="117" s="1"/>
  <c r="M17" i="163"/>
  <c r="M19" i="117"/>
  <c r="M17" i="117" s="1"/>
  <c r="U17" i="163"/>
  <c r="U19" i="117"/>
  <c r="U17" i="117" s="1"/>
  <c r="X20" i="116"/>
  <c r="Q4" i="159"/>
  <c r="M8" i="159"/>
  <c r="U8" i="159"/>
  <c r="F11" i="159"/>
  <c r="F3" i="159" s="1"/>
  <c r="N11" i="159"/>
  <c r="V11" i="159"/>
  <c r="V3" i="159" s="1"/>
  <c r="H17" i="159"/>
  <c r="P17" i="159"/>
  <c r="X17" i="159"/>
  <c r="O22" i="159"/>
  <c r="W22" i="159"/>
  <c r="N27" i="159"/>
  <c r="N26" i="159" s="1"/>
  <c r="V27" i="159"/>
  <c r="V26" i="159" s="1"/>
  <c r="H33" i="159"/>
  <c r="P33" i="159"/>
  <c r="P26" i="159" s="1"/>
  <c r="X33" i="159"/>
  <c r="X26" i="159" s="1"/>
  <c r="I52" i="159"/>
  <c r="Q52" i="159"/>
  <c r="E61" i="158"/>
  <c r="M61" i="158"/>
  <c r="U61" i="158"/>
  <c r="P62" i="120"/>
  <c r="X62" i="120"/>
  <c r="K63" i="120"/>
  <c r="S63" i="120"/>
  <c r="F64" i="120"/>
  <c r="N64" i="120"/>
  <c r="V64" i="120"/>
  <c r="I65" i="120"/>
  <c r="Q65" i="120"/>
  <c r="D66" i="120"/>
  <c r="L66" i="120"/>
  <c r="T66" i="120"/>
  <c r="G67" i="120"/>
  <c r="O67" i="120"/>
  <c r="W67" i="120"/>
  <c r="J68" i="120"/>
  <c r="J68" i="116" s="1"/>
  <c r="R68" i="120"/>
  <c r="E69" i="120"/>
  <c r="M69" i="120"/>
  <c r="U69" i="120"/>
  <c r="H70" i="120"/>
  <c r="P70" i="120"/>
  <c r="X70" i="120"/>
  <c r="K71" i="120"/>
  <c r="K71" i="116" s="1"/>
  <c r="S71" i="120"/>
  <c r="F72" i="120"/>
  <c r="N72" i="120"/>
  <c r="V72" i="120"/>
  <c r="V72" i="116" s="1"/>
  <c r="F27" i="156"/>
  <c r="I9" i="119"/>
  <c r="Q9" i="119"/>
  <c r="Q8" i="119" s="1"/>
  <c r="D10" i="119"/>
  <c r="L10" i="119"/>
  <c r="T10" i="119"/>
  <c r="O11" i="119"/>
  <c r="G18" i="119"/>
  <c r="G18" i="116" s="1"/>
  <c r="G17" i="155"/>
  <c r="O18" i="119"/>
  <c r="O17" i="155"/>
  <c r="W18" i="119"/>
  <c r="W17" i="155"/>
  <c r="J17" i="155"/>
  <c r="J19" i="119"/>
  <c r="J19" i="116" s="1"/>
  <c r="R17" i="155"/>
  <c r="R19" i="119"/>
  <c r="U20" i="119"/>
  <c r="U17" i="155"/>
  <c r="H21" i="119"/>
  <c r="H17" i="155"/>
  <c r="P21" i="119"/>
  <c r="P17" i="155"/>
  <c r="X21" i="119"/>
  <c r="X21" i="116" s="1"/>
  <c r="X17" i="155"/>
  <c r="T33" i="155"/>
  <c r="T26" i="155" s="1"/>
  <c r="G8" i="119"/>
  <c r="O3" i="170"/>
  <c r="J3" i="169"/>
  <c r="F33" i="169"/>
  <c r="F26" i="169" s="1"/>
  <c r="Q26" i="167"/>
  <c r="H33" i="167"/>
  <c r="P33" i="167"/>
  <c r="X33" i="167"/>
  <c r="X26" i="167" s="1"/>
  <c r="D38" i="118"/>
  <c r="D38" i="116" s="1"/>
  <c r="E41" i="118"/>
  <c r="E41" i="116" s="1"/>
  <c r="F44" i="118"/>
  <c r="F44" i="116" s="1"/>
  <c r="G47" i="118"/>
  <c r="R48" i="118"/>
  <c r="U49" i="118"/>
  <c r="P50" i="118"/>
  <c r="K51" i="118"/>
  <c r="K51" i="116" s="1"/>
  <c r="G12" i="118"/>
  <c r="G11" i="166"/>
  <c r="O12" i="118"/>
  <c r="O11" i="166"/>
  <c r="W12" i="118"/>
  <c r="W11" i="166"/>
  <c r="J11" i="166"/>
  <c r="J13" i="118"/>
  <c r="R11" i="166"/>
  <c r="R13" i="118"/>
  <c r="I34" i="118"/>
  <c r="I33" i="166"/>
  <c r="I26" i="166" s="1"/>
  <c r="Q34" i="118"/>
  <c r="Q33" i="166"/>
  <c r="D33" i="166"/>
  <c r="D26" i="166" s="1"/>
  <c r="D35" i="118"/>
  <c r="L33" i="166"/>
  <c r="L26" i="166" s="1"/>
  <c r="L35" i="118"/>
  <c r="T33" i="166"/>
  <c r="T26" i="166" s="1"/>
  <c r="T35" i="118"/>
  <c r="R53" i="118"/>
  <c r="R52" i="166"/>
  <c r="E52" i="166"/>
  <c r="E54" i="118"/>
  <c r="M52" i="166"/>
  <c r="M54" i="118"/>
  <c r="U52" i="166"/>
  <c r="U54" i="118"/>
  <c r="E62" i="118"/>
  <c r="M61" i="166"/>
  <c r="U61" i="166"/>
  <c r="H63" i="118"/>
  <c r="P63" i="118"/>
  <c r="K64" i="118"/>
  <c r="F65" i="118"/>
  <c r="N65" i="118"/>
  <c r="V65" i="118"/>
  <c r="I66" i="118"/>
  <c r="Q66" i="118"/>
  <c r="L67" i="118"/>
  <c r="G68" i="118"/>
  <c r="O68" i="118"/>
  <c r="W68" i="118"/>
  <c r="J69" i="118"/>
  <c r="R69" i="118"/>
  <c r="M70" i="118"/>
  <c r="H71" i="118"/>
  <c r="P71" i="118"/>
  <c r="X71" i="118"/>
  <c r="K72" i="118"/>
  <c r="S72" i="118"/>
  <c r="G27" i="165"/>
  <c r="G28" i="117"/>
  <c r="O27" i="165"/>
  <c r="O28" i="117"/>
  <c r="W27" i="165"/>
  <c r="W28" i="117"/>
  <c r="X31" i="116"/>
  <c r="D63" i="120"/>
  <c r="L63" i="120"/>
  <c r="T63" i="120"/>
  <c r="G64" i="120"/>
  <c r="O64" i="120"/>
  <c r="W64" i="120"/>
  <c r="J65" i="120"/>
  <c r="R65" i="120"/>
  <c r="E66" i="120"/>
  <c r="M66" i="120"/>
  <c r="U66" i="120"/>
  <c r="H67" i="120"/>
  <c r="P67" i="120"/>
  <c r="X67" i="120"/>
  <c r="K68" i="120"/>
  <c r="S68" i="120"/>
  <c r="F69" i="120"/>
  <c r="N69" i="120"/>
  <c r="V69" i="120"/>
  <c r="I70" i="120"/>
  <c r="Q70" i="120"/>
  <c r="D71" i="120"/>
  <c r="L71" i="120"/>
  <c r="T71" i="120"/>
  <c r="G72" i="120"/>
  <c r="O72" i="120"/>
  <c r="W72" i="120"/>
  <c r="F6" i="120"/>
  <c r="F4" i="120" s="1"/>
  <c r="N6" i="120"/>
  <c r="N4" i="120" s="1"/>
  <c r="V6" i="120"/>
  <c r="J10" i="120"/>
  <c r="R10" i="120"/>
  <c r="K13" i="120"/>
  <c r="S13" i="120"/>
  <c r="E19" i="120"/>
  <c r="M19" i="120"/>
  <c r="U19" i="120"/>
  <c r="D24" i="120"/>
  <c r="L24" i="120"/>
  <c r="T24" i="120"/>
  <c r="K29" i="120"/>
  <c r="S29" i="120"/>
  <c r="E35" i="120"/>
  <c r="M35" i="120"/>
  <c r="U35" i="120"/>
  <c r="F54" i="120"/>
  <c r="N54" i="120"/>
  <c r="V54" i="120"/>
  <c r="E5" i="119"/>
  <c r="E4" i="119" s="1"/>
  <c r="M5" i="119"/>
  <c r="U5" i="119"/>
  <c r="U4" i="119" s="1"/>
  <c r="H6" i="119"/>
  <c r="P6" i="119"/>
  <c r="X6" i="119"/>
  <c r="K7" i="119"/>
  <c r="S7" i="119"/>
  <c r="H11" i="155"/>
  <c r="D34" i="119"/>
  <c r="L34" i="119"/>
  <c r="T34" i="119"/>
  <c r="G35" i="119"/>
  <c r="O35" i="119"/>
  <c r="W35" i="119"/>
  <c r="J36" i="119"/>
  <c r="R36" i="119"/>
  <c r="E37" i="119"/>
  <c r="M37" i="119"/>
  <c r="U37" i="119"/>
  <c r="H38" i="119"/>
  <c r="P38" i="119"/>
  <c r="X38" i="119"/>
  <c r="K39" i="119"/>
  <c r="S39" i="119"/>
  <c r="F40" i="119"/>
  <c r="N40" i="119"/>
  <c r="V40" i="119"/>
  <c r="I41" i="119"/>
  <c r="Q41" i="119"/>
  <c r="D42" i="119"/>
  <c r="L42" i="119"/>
  <c r="T42" i="119"/>
  <c r="G43" i="119"/>
  <c r="O43" i="119"/>
  <c r="W43" i="119"/>
  <c r="J44" i="119"/>
  <c r="R44" i="119"/>
  <c r="E45" i="119"/>
  <c r="M45" i="119"/>
  <c r="U45" i="119"/>
  <c r="H46" i="119"/>
  <c r="P46" i="119"/>
  <c r="X46" i="119"/>
  <c r="K47" i="119"/>
  <c r="S47" i="119"/>
  <c r="F48" i="119"/>
  <c r="N48" i="119"/>
  <c r="V48" i="119"/>
  <c r="I49" i="119"/>
  <c r="Q49" i="119"/>
  <c r="D50" i="119"/>
  <c r="L50" i="119"/>
  <c r="T50" i="119"/>
  <c r="G51" i="119"/>
  <c r="O51" i="119"/>
  <c r="W51" i="119"/>
  <c r="F62" i="119"/>
  <c r="N62" i="119"/>
  <c r="V62" i="119"/>
  <c r="I63" i="119"/>
  <c r="Q63" i="119"/>
  <c r="E8" i="170"/>
  <c r="E3" i="170" s="1"/>
  <c r="E2" i="170" s="1"/>
  <c r="D33" i="170"/>
  <c r="G33" i="169"/>
  <c r="G26" i="169" s="1"/>
  <c r="K61" i="168"/>
  <c r="G53" i="118"/>
  <c r="G53" i="116" s="1"/>
  <c r="G52" i="167"/>
  <c r="J61" i="167"/>
  <c r="R61" i="167"/>
  <c r="E63" i="118"/>
  <c r="M63" i="118"/>
  <c r="P64" i="118"/>
  <c r="X64" i="118"/>
  <c r="S65" i="118"/>
  <c r="F66" i="118"/>
  <c r="N66" i="118"/>
  <c r="Q67" i="118"/>
  <c r="D68" i="118"/>
  <c r="T68" i="118"/>
  <c r="G69" i="118"/>
  <c r="O69" i="118"/>
  <c r="R70" i="118"/>
  <c r="E71" i="118"/>
  <c r="U71" i="118"/>
  <c r="H72" i="118"/>
  <c r="P72" i="118"/>
  <c r="X72" i="118"/>
  <c r="I5" i="118"/>
  <c r="Q5" i="118"/>
  <c r="Q4" i="118" s="1"/>
  <c r="D6" i="118"/>
  <c r="L6" i="118"/>
  <c r="T6" i="118"/>
  <c r="G7" i="118"/>
  <c r="O7" i="118"/>
  <c r="W7" i="118"/>
  <c r="E9" i="118"/>
  <c r="M9" i="118"/>
  <c r="U9" i="118"/>
  <c r="U8" i="118" s="1"/>
  <c r="H10" i="118"/>
  <c r="P10" i="118"/>
  <c r="X10" i="118"/>
  <c r="E24" i="118"/>
  <c r="M24" i="118"/>
  <c r="U24" i="118"/>
  <c r="H25" i="118"/>
  <c r="P25" i="118"/>
  <c r="X25" i="118"/>
  <c r="F28" i="118"/>
  <c r="N28" i="118"/>
  <c r="V28" i="118"/>
  <c r="I29" i="118"/>
  <c r="I29" i="116" s="1"/>
  <c r="Q29" i="118"/>
  <c r="D30" i="118"/>
  <c r="L30" i="118"/>
  <c r="T30" i="118"/>
  <c r="G31" i="118"/>
  <c r="O31" i="118"/>
  <c r="O31" i="116" s="1"/>
  <c r="W31" i="118"/>
  <c r="J32" i="118"/>
  <c r="R32" i="118"/>
  <c r="N33" i="166"/>
  <c r="J40" i="118"/>
  <c r="H64" i="120"/>
  <c r="P64" i="120"/>
  <c r="X64" i="120"/>
  <c r="K65" i="120"/>
  <c r="S65" i="120"/>
  <c r="F66" i="120"/>
  <c r="N66" i="120"/>
  <c r="V66" i="120"/>
  <c r="I67" i="120"/>
  <c r="Q67" i="120"/>
  <c r="D68" i="120"/>
  <c r="L68" i="120"/>
  <c r="T68" i="120"/>
  <c r="G69" i="120"/>
  <c r="O69" i="120"/>
  <c r="W69" i="120"/>
  <c r="J70" i="120"/>
  <c r="J70" i="116" s="1"/>
  <c r="R70" i="120"/>
  <c r="E71" i="120"/>
  <c r="M71" i="120"/>
  <c r="U71" i="120"/>
  <c r="H72" i="120"/>
  <c r="P72" i="120"/>
  <c r="X72" i="120"/>
  <c r="D53" i="120"/>
  <c r="E62" i="120"/>
  <c r="H27" i="156"/>
  <c r="H26" i="156" s="1"/>
  <c r="I11" i="119"/>
  <c r="D26" i="169"/>
  <c r="D33" i="168"/>
  <c r="D26" i="168" s="1"/>
  <c r="J5" i="118"/>
  <c r="J4" i="166"/>
  <c r="R5" i="118"/>
  <c r="R4" i="166"/>
  <c r="E4" i="166"/>
  <c r="E6" i="118"/>
  <c r="M4" i="166"/>
  <c r="M6" i="118"/>
  <c r="U4" i="166"/>
  <c r="U6" i="118"/>
  <c r="F9" i="118"/>
  <c r="F8" i="166"/>
  <c r="N9" i="118"/>
  <c r="N8" i="166"/>
  <c r="V9" i="118"/>
  <c r="V8" i="118" s="1"/>
  <c r="V8" i="166"/>
  <c r="I8" i="166"/>
  <c r="I3" i="166" s="1"/>
  <c r="I10" i="118"/>
  <c r="Q8" i="166"/>
  <c r="Q3" i="166" s="1"/>
  <c r="Q10" i="118"/>
  <c r="Q8" i="118" s="1"/>
  <c r="D13" i="118"/>
  <c r="L13" i="118"/>
  <c r="T13" i="118"/>
  <c r="G14" i="118"/>
  <c r="O14" i="118"/>
  <c r="W14" i="118"/>
  <c r="J15" i="118"/>
  <c r="R15" i="118"/>
  <c r="E16" i="118"/>
  <c r="M16" i="118"/>
  <c r="U16" i="118"/>
  <c r="E18" i="118"/>
  <c r="M18" i="118"/>
  <c r="U18" i="118"/>
  <c r="H19" i="118"/>
  <c r="P19" i="118"/>
  <c r="X19" i="118"/>
  <c r="X19" i="116" s="1"/>
  <c r="K20" i="118"/>
  <c r="K20" i="116" s="1"/>
  <c r="S20" i="118"/>
  <c r="S20" i="116" s="1"/>
  <c r="F21" i="118"/>
  <c r="N21" i="118"/>
  <c r="V21" i="118"/>
  <c r="G28" i="118"/>
  <c r="G27" i="166"/>
  <c r="O28" i="118"/>
  <c r="O27" i="166"/>
  <c r="W28" i="118"/>
  <c r="W27" i="166"/>
  <c r="J27" i="166"/>
  <c r="J29" i="118"/>
  <c r="R27" i="166"/>
  <c r="R29" i="118"/>
  <c r="V33" i="166"/>
  <c r="K33" i="166"/>
  <c r="S33" i="166"/>
  <c r="F35" i="118"/>
  <c r="N35" i="118"/>
  <c r="V35" i="118"/>
  <c r="I36" i="118"/>
  <c r="Q36" i="118"/>
  <c r="D37" i="118"/>
  <c r="L37" i="118"/>
  <c r="T37" i="118"/>
  <c r="G38" i="118"/>
  <c r="W38" i="118"/>
  <c r="J39" i="118"/>
  <c r="R39" i="118"/>
  <c r="E40" i="118"/>
  <c r="M40" i="118"/>
  <c r="U40" i="118"/>
  <c r="H41" i="118"/>
  <c r="X41" i="118"/>
  <c r="K42" i="118"/>
  <c r="S42" i="118"/>
  <c r="F43" i="118"/>
  <c r="N43" i="118"/>
  <c r="V43" i="118"/>
  <c r="I44" i="118"/>
  <c r="D45" i="118"/>
  <c r="L45" i="118"/>
  <c r="T45" i="118"/>
  <c r="G46" i="118"/>
  <c r="O46" i="118"/>
  <c r="W46" i="118"/>
  <c r="J47" i="118"/>
  <c r="E48" i="118"/>
  <c r="M48" i="118"/>
  <c r="U48" i="118"/>
  <c r="H49" i="118"/>
  <c r="P49" i="118"/>
  <c r="X49" i="118"/>
  <c r="K50" i="118"/>
  <c r="S50" i="118"/>
  <c r="F51" i="118"/>
  <c r="N51" i="118"/>
  <c r="D53" i="118"/>
  <c r="G54" i="118"/>
  <c r="O54" i="118"/>
  <c r="G61" i="166"/>
  <c r="O61" i="166"/>
  <c r="W61" i="166"/>
  <c r="I37" i="118"/>
  <c r="I67" i="118"/>
  <c r="T4" i="159"/>
  <c r="T3" i="159" s="1"/>
  <c r="I11" i="159"/>
  <c r="Q11" i="159"/>
  <c r="K17" i="159"/>
  <c r="S17" i="159"/>
  <c r="I27" i="159"/>
  <c r="Q27" i="159"/>
  <c r="Q26" i="159" s="1"/>
  <c r="K33" i="159"/>
  <c r="S33" i="159"/>
  <c r="S26" i="159" s="1"/>
  <c r="H61" i="158"/>
  <c r="P61" i="158"/>
  <c r="X61" i="158"/>
  <c r="E17" i="156"/>
  <c r="Q26" i="156"/>
  <c r="F33" i="156"/>
  <c r="O4" i="119"/>
  <c r="W4" i="119"/>
  <c r="D9" i="119"/>
  <c r="D8" i="155"/>
  <c r="L9" i="119"/>
  <c r="L8" i="155"/>
  <c r="T9" i="119"/>
  <c r="T8" i="155"/>
  <c r="O8" i="155"/>
  <c r="O3" i="155" s="1"/>
  <c r="O10" i="119"/>
  <c r="O8" i="119" s="1"/>
  <c r="W8" i="155"/>
  <c r="W3" i="155" s="1"/>
  <c r="W10" i="119"/>
  <c r="K23" i="119"/>
  <c r="K22" i="119" s="1"/>
  <c r="S23" i="119"/>
  <c r="S22" i="119" s="1"/>
  <c r="F24" i="119"/>
  <c r="N24" i="119"/>
  <c r="V24" i="119"/>
  <c r="I25" i="119"/>
  <c r="I25" i="116" s="1"/>
  <c r="Q25" i="119"/>
  <c r="J28" i="119"/>
  <c r="R28" i="119"/>
  <c r="R27" i="119" s="1"/>
  <c r="E29" i="119"/>
  <c r="M29" i="119"/>
  <c r="U29" i="119"/>
  <c r="H30" i="119"/>
  <c r="P30" i="119"/>
  <c r="X30" i="119"/>
  <c r="K31" i="119"/>
  <c r="K31" i="116" s="1"/>
  <c r="S31" i="119"/>
  <c r="F32" i="119"/>
  <c r="N32" i="119"/>
  <c r="N32" i="116" s="1"/>
  <c r="V32" i="119"/>
  <c r="E53" i="119"/>
  <c r="E52" i="119" s="1"/>
  <c r="M53" i="119"/>
  <c r="U53" i="119"/>
  <c r="U52" i="119" s="1"/>
  <c r="H54" i="119"/>
  <c r="P54" i="119"/>
  <c r="X54" i="119"/>
  <c r="F33" i="170"/>
  <c r="F26" i="170" s="1"/>
  <c r="D3" i="169"/>
  <c r="W3" i="169"/>
  <c r="D3" i="168"/>
  <c r="Q26" i="168"/>
  <c r="J26" i="168"/>
  <c r="M26" i="168"/>
  <c r="E33" i="168"/>
  <c r="E26" i="168" s="1"/>
  <c r="E2" i="168" s="1"/>
  <c r="V3" i="167"/>
  <c r="V2" i="167" s="1"/>
  <c r="V51" i="118"/>
  <c r="D54" i="118"/>
  <c r="L54" i="118"/>
  <c r="D61" i="167"/>
  <c r="S4" i="118"/>
  <c r="O8" i="118"/>
  <c r="F18" i="118"/>
  <c r="N18" i="118"/>
  <c r="V18" i="118"/>
  <c r="I19" i="118"/>
  <c r="Q19" i="118"/>
  <c r="D20" i="118"/>
  <c r="L20" i="118"/>
  <c r="T20" i="118"/>
  <c r="G21" i="118"/>
  <c r="O21" i="118"/>
  <c r="W21" i="118"/>
  <c r="D23" i="118"/>
  <c r="D22" i="118" s="1"/>
  <c r="L23" i="118"/>
  <c r="L22" i="118" s="1"/>
  <c r="T23" i="118"/>
  <c r="G24" i="118"/>
  <c r="O24" i="118"/>
  <c r="O24" i="116" s="1"/>
  <c r="W24" i="118"/>
  <c r="J25" i="118"/>
  <c r="R25" i="118"/>
  <c r="R25" i="116" s="1"/>
  <c r="P27" i="118"/>
  <c r="P62" i="118"/>
  <c r="K63" i="118"/>
  <c r="S63" i="118"/>
  <c r="F64" i="118"/>
  <c r="N64" i="118"/>
  <c r="V64" i="118"/>
  <c r="Q65" i="118"/>
  <c r="L66" i="118"/>
  <c r="T66" i="118"/>
  <c r="G67" i="118"/>
  <c r="O67" i="118"/>
  <c r="W67" i="118"/>
  <c r="R68" i="118"/>
  <c r="M69" i="118"/>
  <c r="U69" i="118"/>
  <c r="H70" i="118"/>
  <c r="P70" i="118"/>
  <c r="X70" i="118"/>
  <c r="S71" i="118"/>
  <c r="N72" i="118"/>
  <c r="X62" i="118"/>
  <c r="W11" i="165"/>
  <c r="W12" i="117"/>
  <c r="L62" i="120"/>
  <c r="T62" i="120"/>
  <c r="G63" i="120"/>
  <c r="O63" i="120"/>
  <c r="W63" i="120"/>
  <c r="J64" i="120"/>
  <c r="R64" i="120"/>
  <c r="E65" i="120"/>
  <c r="M65" i="120"/>
  <c r="U65" i="120"/>
  <c r="H66" i="120"/>
  <c r="P66" i="120"/>
  <c r="X66" i="120"/>
  <c r="K67" i="120"/>
  <c r="S67" i="120"/>
  <c r="F68" i="120"/>
  <c r="F68" i="116" s="1"/>
  <c r="N68" i="120"/>
  <c r="N68" i="116" s="1"/>
  <c r="V68" i="120"/>
  <c r="I69" i="120"/>
  <c r="Q69" i="120"/>
  <c r="Q69" i="116" s="1"/>
  <c r="D70" i="120"/>
  <c r="L70" i="120"/>
  <c r="T70" i="120"/>
  <c r="T70" i="116" s="1"/>
  <c r="G71" i="120"/>
  <c r="O71" i="120"/>
  <c r="W71" i="120"/>
  <c r="W71" i="116" s="1"/>
  <c r="J72" i="120"/>
  <c r="R72" i="120"/>
  <c r="J9" i="120"/>
  <c r="R9" i="120"/>
  <c r="R8" i="120" s="1"/>
  <c r="K12" i="120"/>
  <c r="S12" i="120"/>
  <c r="E18" i="120"/>
  <c r="M18" i="120"/>
  <c r="U18" i="120"/>
  <c r="U18" i="116" s="1"/>
  <c r="D23" i="120"/>
  <c r="L23" i="120"/>
  <c r="T23" i="120"/>
  <c r="K28" i="120"/>
  <c r="S28" i="120"/>
  <c r="E34" i="120"/>
  <c r="M34" i="120"/>
  <c r="U34" i="120"/>
  <c r="F53" i="120"/>
  <c r="N53" i="120"/>
  <c r="V53" i="120"/>
  <c r="V52" i="120" s="1"/>
  <c r="G62" i="120"/>
  <c r="H5" i="119"/>
  <c r="H4" i="155"/>
  <c r="P5" i="119"/>
  <c r="P4" i="155"/>
  <c r="X5" i="119"/>
  <c r="X4" i="155"/>
  <c r="K4" i="155"/>
  <c r="K3" i="155" s="1"/>
  <c r="K6" i="119"/>
  <c r="S4" i="155"/>
  <c r="S6" i="119"/>
  <c r="F7" i="119"/>
  <c r="F4" i="155"/>
  <c r="N7" i="119"/>
  <c r="N4" i="155"/>
  <c r="N3" i="155" s="1"/>
  <c r="V7" i="119"/>
  <c r="V4" i="155"/>
  <c r="K17" i="119"/>
  <c r="S17" i="119"/>
  <c r="G34" i="119"/>
  <c r="G34" i="116" s="1"/>
  <c r="G33" i="155"/>
  <c r="O34" i="119"/>
  <c r="O33" i="155"/>
  <c r="O26" i="155" s="1"/>
  <c r="W34" i="119"/>
  <c r="W34" i="116" s="1"/>
  <c r="W33" i="155"/>
  <c r="W26" i="155" s="1"/>
  <c r="J33" i="155"/>
  <c r="J26" i="155" s="1"/>
  <c r="J35" i="119"/>
  <c r="R33" i="155"/>
  <c r="R26" i="155" s="1"/>
  <c r="R35" i="119"/>
  <c r="M36" i="119"/>
  <c r="M33" i="155"/>
  <c r="U36" i="119"/>
  <c r="U36" i="116" s="1"/>
  <c r="U33" i="155"/>
  <c r="H37" i="119"/>
  <c r="H33" i="155"/>
  <c r="P37" i="119"/>
  <c r="P33" i="155"/>
  <c r="X37" i="119"/>
  <c r="X33" i="155"/>
  <c r="K38" i="119"/>
  <c r="K38" i="116" s="1"/>
  <c r="K33" i="155"/>
  <c r="S38" i="119"/>
  <c r="S33" i="155"/>
  <c r="F39" i="119"/>
  <c r="F33" i="155"/>
  <c r="N39" i="119"/>
  <c r="N33" i="155"/>
  <c r="V39" i="119"/>
  <c r="V39" i="116" s="1"/>
  <c r="V33" i="155"/>
  <c r="I40" i="119"/>
  <c r="I33" i="155"/>
  <c r="Q40" i="119"/>
  <c r="Q33" i="155"/>
  <c r="I62" i="119"/>
  <c r="I61" i="155"/>
  <c r="Q62" i="119"/>
  <c r="Q61" i="155"/>
  <c r="L61" i="155"/>
  <c r="L63" i="119"/>
  <c r="T61" i="155"/>
  <c r="T63" i="119"/>
  <c r="G64" i="119"/>
  <c r="G61" i="155"/>
  <c r="O64" i="119"/>
  <c r="O61" i="155"/>
  <c r="W64" i="119"/>
  <c r="W61" i="155"/>
  <c r="J65" i="119"/>
  <c r="J61" i="155"/>
  <c r="R65" i="119"/>
  <c r="R61" i="155"/>
  <c r="M66" i="119"/>
  <c r="M61" i="155"/>
  <c r="U66" i="119"/>
  <c r="U61" i="155"/>
  <c r="H67" i="119"/>
  <c r="H61" i="155"/>
  <c r="P67" i="119"/>
  <c r="P61" i="155"/>
  <c r="X67" i="119"/>
  <c r="X61" i="155"/>
  <c r="K68" i="119"/>
  <c r="K61" i="155"/>
  <c r="S68" i="119"/>
  <c r="S61" i="155"/>
  <c r="N3" i="170"/>
  <c r="G33" i="170"/>
  <c r="G26" i="170" s="1"/>
  <c r="K26" i="169"/>
  <c r="O26" i="169"/>
  <c r="D61" i="169"/>
  <c r="F61" i="168"/>
  <c r="D33" i="167"/>
  <c r="D26" i="167" s="1"/>
  <c r="L33" i="167"/>
  <c r="L26" i="167" s="1"/>
  <c r="T33" i="167"/>
  <c r="G33" i="167"/>
  <c r="G26" i="167" s="1"/>
  <c r="O33" i="167"/>
  <c r="O26" i="167" s="1"/>
  <c r="O2" i="167" s="1"/>
  <c r="W33" i="167"/>
  <c r="J33" i="167"/>
  <c r="J26" i="167" s="1"/>
  <c r="R33" i="167"/>
  <c r="R26" i="167" s="1"/>
  <c r="E33" i="167"/>
  <c r="E26" i="167" s="1"/>
  <c r="M33" i="167"/>
  <c r="M26" i="167" s="1"/>
  <c r="U33" i="167"/>
  <c r="U26" i="167" s="1"/>
  <c r="X63" i="118"/>
  <c r="D67" i="118"/>
  <c r="E70" i="118"/>
  <c r="G6" i="118"/>
  <c r="O6" i="118"/>
  <c r="W6" i="118"/>
  <c r="J7" i="118"/>
  <c r="R7" i="118"/>
  <c r="K10" i="118"/>
  <c r="S10" i="118"/>
  <c r="K12" i="118"/>
  <c r="S12" i="118"/>
  <c r="F13" i="118"/>
  <c r="F13" i="116" s="1"/>
  <c r="N13" i="118"/>
  <c r="V13" i="118"/>
  <c r="V13" i="116" s="1"/>
  <c r="I14" i="118"/>
  <c r="Q14" i="118"/>
  <c r="D15" i="118"/>
  <c r="L15" i="118"/>
  <c r="T15" i="118"/>
  <c r="G16" i="118"/>
  <c r="G16" i="116" s="1"/>
  <c r="O16" i="118"/>
  <c r="O16" i="116" s="1"/>
  <c r="W16" i="118"/>
  <c r="E23" i="118"/>
  <c r="M23" i="118"/>
  <c r="U23" i="118"/>
  <c r="H24" i="118"/>
  <c r="P24" i="118"/>
  <c r="X24" i="118"/>
  <c r="X24" i="116" s="1"/>
  <c r="K25" i="118"/>
  <c r="S25" i="118"/>
  <c r="S25" i="116" s="1"/>
  <c r="D29" i="118"/>
  <c r="L29" i="118"/>
  <c r="T29" i="118"/>
  <c r="G30" i="118"/>
  <c r="O30" i="118"/>
  <c r="W30" i="118"/>
  <c r="J31" i="118"/>
  <c r="R31" i="118"/>
  <c r="E32" i="118"/>
  <c r="M32" i="118"/>
  <c r="U32" i="118"/>
  <c r="E34" i="118"/>
  <c r="M34" i="118"/>
  <c r="U34" i="118"/>
  <c r="H35" i="118"/>
  <c r="P35" i="118"/>
  <c r="K36" i="118"/>
  <c r="K36" i="116" s="1"/>
  <c r="S36" i="118"/>
  <c r="S36" i="116" s="1"/>
  <c r="F37" i="118"/>
  <c r="N37" i="118"/>
  <c r="N37" i="116" s="1"/>
  <c r="V37" i="118"/>
  <c r="I38" i="118"/>
  <c r="Q38" i="118"/>
  <c r="L39" i="118"/>
  <c r="L39" i="116" s="1"/>
  <c r="T39" i="118"/>
  <c r="G40" i="118"/>
  <c r="O40" i="118"/>
  <c r="W40" i="118"/>
  <c r="W40" i="116" s="1"/>
  <c r="J41" i="118"/>
  <c r="R41" i="118"/>
  <c r="M42" i="118"/>
  <c r="H43" i="118"/>
  <c r="P43" i="118"/>
  <c r="P43" i="116" s="1"/>
  <c r="X43" i="118"/>
  <c r="K44" i="118"/>
  <c r="S44" i="118"/>
  <c r="N45" i="118"/>
  <c r="N45" i="116" s="1"/>
  <c r="I46" i="118"/>
  <c r="Q46" i="118"/>
  <c r="D47" i="118"/>
  <c r="L47" i="118"/>
  <c r="T47" i="118"/>
  <c r="O48" i="118"/>
  <c r="O48" i="116" s="1"/>
  <c r="J49" i="118"/>
  <c r="R49" i="118"/>
  <c r="R49" i="116" s="1"/>
  <c r="E50" i="118"/>
  <c r="H51" i="118"/>
  <c r="I61" i="166"/>
  <c r="Q61" i="166"/>
  <c r="J61" i="166"/>
  <c r="R61" i="166"/>
  <c r="P7" i="116"/>
  <c r="G39" i="116"/>
  <c r="M49" i="116"/>
  <c r="X69" i="116"/>
  <c r="R61" i="158"/>
  <c r="U62" i="120"/>
  <c r="H63" i="120"/>
  <c r="P63" i="120"/>
  <c r="X63" i="120"/>
  <c r="K64" i="120"/>
  <c r="S64" i="120"/>
  <c r="F65" i="120"/>
  <c r="N65" i="120"/>
  <c r="V65" i="120"/>
  <c r="I66" i="120"/>
  <c r="Q66" i="120"/>
  <c r="D67" i="120"/>
  <c r="L67" i="120"/>
  <c r="T67" i="120"/>
  <c r="G68" i="120"/>
  <c r="O68" i="120"/>
  <c r="W68" i="120"/>
  <c r="W68" i="116" s="1"/>
  <c r="J69" i="120"/>
  <c r="R69" i="120"/>
  <c r="E70" i="120"/>
  <c r="M70" i="120"/>
  <c r="U70" i="120"/>
  <c r="H71" i="120"/>
  <c r="P71" i="120"/>
  <c r="X71" i="120"/>
  <c r="K72" i="120"/>
  <c r="S72" i="120"/>
  <c r="I4" i="119"/>
  <c r="Q4" i="119"/>
  <c r="D18" i="119"/>
  <c r="L18" i="119"/>
  <c r="T18" i="119"/>
  <c r="T17" i="119" s="1"/>
  <c r="G19" i="119"/>
  <c r="G19" i="116" s="1"/>
  <c r="O19" i="119"/>
  <c r="W19" i="119"/>
  <c r="J20" i="119"/>
  <c r="R20" i="119"/>
  <c r="E21" i="119"/>
  <c r="M21" i="119"/>
  <c r="U21" i="119"/>
  <c r="U22" i="119"/>
  <c r="T27" i="119"/>
  <c r="G52" i="119"/>
  <c r="N61" i="155"/>
  <c r="S52" i="119"/>
  <c r="F17" i="170"/>
  <c r="X26" i="170"/>
  <c r="K26" i="170"/>
  <c r="S26" i="170"/>
  <c r="I26" i="170"/>
  <c r="L26" i="170"/>
  <c r="W26" i="170"/>
  <c r="E61" i="169"/>
  <c r="G61" i="168"/>
  <c r="E4" i="167"/>
  <c r="M4" i="167"/>
  <c r="U4" i="167"/>
  <c r="J11" i="167"/>
  <c r="J3" i="167" s="1"/>
  <c r="R11" i="167"/>
  <c r="E11" i="167"/>
  <c r="M11" i="167"/>
  <c r="U11" i="167"/>
  <c r="H11" i="167"/>
  <c r="P11" i="167"/>
  <c r="P3" i="167" s="1"/>
  <c r="X11" i="167"/>
  <c r="X3" i="167" s="1"/>
  <c r="U42" i="118"/>
  <c r="V45" i="118"/>
  <c r="V45" i="116" s="1"/>
  <c r="W48" i="118"/>
  <c r="U50" i="118"/>
  <c r="F61" i="167"/>
  <c r="N61" i="167"/>
  <c r="V61" i="167"/>
  <c r="I61" i="167"/>
  <c r="Q61" i="167"/>
  <c r="L61" i="167"/>
  <c r="T61" i="167"/>
  <c r="G61" i="167"/>
  <c r="O61" i="167"/>
  <c r="W61" i="167"/>
  <c r="D12" i="118"/>
  <c r="L12" i="118"/>
  <c r="T12" i="118"/>
  <c r="G13" i="118"/>
  <c r="O13" i="118"/>
  <c r="W13" i="118"/>
  <c r="W13" i="116" s="1"/>
  <c r="J14" i="118"/>
  <c r="R14" i="118"/>
  <c r="E15" i="118"/>
  <c r="M15" i="118"/>
  <c r="U15" i="118"/>
  <c r="U15" i="116" s="1"/>
  <c r="H16" i="118"/>
  <c r="P16" i="118"/>
  <c r="P11" i="118" s="1"/>
  <c r="X16" i="118"/>
  <c r="H18" i="118"/>
  <c r="P18" i="118"/>
  <c r="X18" i="118"/>
  <c r="K19" i="118"/>
  <c r="S19" i="118"/>
  <c r="F20" i="118"/>
  <c r="N20" i="118"/>
  <c r="V20" i="118"/>
  <c r="I21" i="118"/>
  <c r="I21" i="116" s="1"/>
  <c r="Q21" i="118"/>
  <c r="F34" i="118"/>
  <c r="N34" i="118"/>
  <c r="N34" i="116" s="1"/>
  <c r="V34" i="118"/>
  <c r="V34" i="116" s="1"/>
  <c r="I35" i="118"/>
  <c r="I35" i="116" s="1"/>
  <c r="Q35" i="118"/>
  <c r="D36" i="118"/>
  <c r="T36" i="118"/>
  <c r="G37" i="118"/>
  <c r="O37" i="118"/>
  <c r="W37" i="118"/>
  <c r="J38" i="118"/>
  <c r="R38" i="118"/>
  <c r="E39" i="118"/>
  <c r="E39" i="116" s="1"/>
  <c r="U39" i="118"/>
  <c r="U39" i="116" s="1"/>
  <c r="H40" i="118"/>
  <c r="P40" i="118"/>
  <c r="X40" i="118"/>
  <c r="X40" i="116" s="1"/>
  <c r="K41" i="118"/>
  <c r="S41" i="118"/>
  <c r="F42" i="118"/>
  <c r="V42" i="118"/>
  <c r="V42" i="116" s="1"/>
  <c r="Q43" i="118"/>
  <c r="Q43" i="116" s="1"/>
  <c r="D44" i="118"/>
  <c r="D44" i="116" s="1"/>
  <c r="L44" i="118"/>
  <c r="T44" i="118"/>
  <c r="G45" i="118"/>
  <c r="G45" i="116" s="1"/>
  <c r="W45" i="118"/>
  <c r="W45" i="116" s="1"/>
  <c r="R46" i="118"/>
  <c r="E47" i="118"/>
  <c r="M47" i="118"/>
  <c r="U47" i="118"/>
  <c r="U47" i="116" s="1"/>
  <c r="H48" i="118"/>
  <c r="X48" i="118"/>
  <c r="X48" i="116" s="1"/>
  <c r="S49" i="118"/>
  <c r="F50" i="118"/>
  <c r="F50" i="116" s="1"/>
  <c r="N50" i="118"/>
  <c r="N50" i="116" s="1"/>
  <c r="V50" i="118"/>
  <c r="V50" i="116" s="1"/>
  <c r="I51" i="118"/>
  <c r="Q51" i="118"/>
  <c r="Q51" i="116" s="1"/>
  <c r="O53" i="118"/>
  <c r="J54" i="118"/>
  <c r="R54" i="118"/>
  <c r="J62" i="118"/>
  <c r="R62" i="118"/>
  <c r="U63" i="118"/>
  <c r="K65" i="118"/>
  <c r="V66" i="118"/>
  <c r="L68" i="118"/>
  <c r="W69" i="118"/>
  <c r="M71" i="118"/>
  <c r="O38" i="118"/>
  <c r="J53" i="118"/>
  <c r="H64" i="118"/>
  <c r="H64" i="116" s="1"/>
  <c r="O11" i="165"/>
  <c r="O3" i="165" s="1"/>
  <c r="G12" i="117"/>
  <c r="D4" i="155"/>
  <c r="L4" i="155"/>
  <c r="H8" i="155"/>
  <c r="I11" i="155"/>
  <c r="K17" i="155"/>
  <c r="S17" i="155"/>
  <c r="J22" i="155"/>
  <c r="R22" i="155"/>
  <c r="D52" i="155"/>
  <c r="E61" i="155"/>
  <c r="F9" i="119"/>
  <c r="F8" i="119" s="1"/>
  <c r="H23" i="119"/>
  <c r="H22" i="119" s="1"/>
  <c r="F4" i="166"/>
  <c r="N4" i="166"/>
  <c r="V4" i="166"/>
  <c r="J8" i="166"/>
  <c r="R8" i="166"/>
  <c r="K11" i="166"/>
  <c r="S11" i="166"/>
  <c r="E17" i="166"/>
  <c r="M17" i="166"/>
  <c r="U17" i="166"/>
  <c r="D22" i="166"/>
  <c r="L22" i="166"/>
  <c r="T22" i="166"/>
  <c r="K27" i="166"/>
  <c r="S27" i="166"/>
  <c r="S26" i="166" s="1"/>
  <c r="E33" i="166"/>
  <c r="M33" i="166"/>
  <c r="U33" i="166"/>
  <c r="D5" i="118"/>
  <c r="L5" i="118"/>
  <c r="T5" i="118"/>
  <c r="H9" i="118"/>
  <c r="P9" i="118"/>
  <c r="X9" i="118"/>
  <c r="I12" i="118"/>
  <c r="Q12" i="118"/>
  <c r="K18" i="118"/>
  <c r="S18" i="118"/>
  <c r="J23" i="118"/>
  <c r="J22" i="118" s="1"/>
  <c r="R23" i="118"/>
  <c r="R22" i="118" s="1"/>
  <c r="I28" i="118"/>
  <c r="Q28" i="118"/>
  <c r="K34" i="118"/>
  <c r="S34" i="118"/>
  <c r="H37" i="118"/>
  <c r="T53" i="118"/>
  <c r="U62" i="118"/>
  <c r="R4" i="165"/>
  <c r="H33" i="165"/>
  <c r="L41" i="116"/>
  <c r="T41" i="116"/>
  <c r="J43" i="116"/>
  <c r="E44" i="116"/>
  <c r="M44" i="116"/>
  <c r="U44" i="116"/>
  <c r="X45" i="116"/>
  <c r="K46" i="116"/>
  <c r="G5" i="117"/>
  <c r="O5" i="117"/>
  <c r="W5" i="117"/>
  <c r="J6" i="117"/>
  <c r="R6" i="117"/>
  <c r="E7" i="117"/>
  <c r="M7" i="117"/>
  <c r="U7" i="117"/>
  <c r="U10" i="116"/>
  <c r="E12" i="116"/>
  <c r="U12" i="116"/>
  <c r="K14" i="116"/>
  <c r="Q16" i="116"/>
  <c r="G22" i="117"/>
  <c r="O22" i="117"/>
  <c r="W22" i="117"/>
  <c r="E25" i="116"/>
  <c r="F29" i="116"/>
  <c r="N29" i="116"/>
  <c r="Q30" i="116"/>
  <c r="G32" i="116"/>
  <c r="D61" i="163"/>
  <c r="D62" i="117"/>
  <c r="L61" i="163"/>
  <c r="L62" i="117"/>
  <c r="T61" i="163"/>
  <c r="T62" i="117"/>
  <c r="G61" i="163"/>
  <c r="G63" i="117"/>
  <c r="O61" i="163"/>
  <c r="O63" i="117"/>
  <c r="W61" i="163"/>
  <c r="W63" i="117"/>
  <c r="O66" i="116"/>
  <c r="E26" i="113"/>
  <c r="E3" i="110"/>
  <c r="E17" i="155"/>
  <c r="M17" i="155"/>
  <c r="K27" i="155"/>
  <c r="E33" i="155"/>
  <c r="F19" i="119"/>
  <c r="F17" i="119" s="1"/>
  <c r="E24" i="119"/>
  <c r="E22" i="119" s="1"/>
  <c r="M24" i="119"/>
  <c r="H4" i="166"/>
  <c r="P4" i="166"/>
  <c r="X4" i="166"/>
  <c r="D8" i="166"/>
  <c r="L8" i="166"/>
  <c r="L3" i="166" s="1"/>
  <c r="T8" i="166"/>
  <c r="E11" i="166"/>
  <c r="M11" i="166"/>
  <c r="U11" i="166"/>
  <c r="G17" i="166"/>
  <c r="O17" i="166"/>
  <c r="W17" i="166"/>
  <c r="F22" i="166"/>
  <c r="N22" i="166"/>
  <c r="V22" i="166"/>
  <c r="E27" i="166"/>
  <c r="M27" i="166"/>
  <c r="M26" i="166" s="1"/>
  <c r="U27" i="166"/>
  <c r="G33" i="166"/>
  <c r="O33" i="166"/>
  <c r="W33" i="166"/>
  <c r="K53" i="118"/>
  <c r="L62" i="118"/>
  <c r="I5" i="116"/>
  <c r="I4" i="117"/>
  <c r="Q4" i="117"/>
  <c r="G10" i="116"/>
  <c r="K17" i="163"/>
  <c r="S17" i="163"/>
  <c r="Q20" i="116"/>
  <c r="I22" i="163"/>
  <c r="I23" i="117"/>
  <c r="Q22" i="163"/>
  <c r="Q23" i="117"/>
  <c r="D22" i="163"/>
  <c r="D24" i="117"/>
  <c r="L22" i="163"/>
  <c r="L24" i="117"/>
  <c r="T22" i="163"/>
  <c r="T24" i="117"/>
  <c r="T22" i="117" s="1"/>
  <c r="O25" i="116"/>
  <c r="X39" i="117"/>
  <c r="D61" i="113"/>
  <c r="L61" i="113"/>
  <c r="E33" i="109"/>
  <c r="E26" i="109" s="1"/>
  <c r="U33" i="109"/>
  <c r="U26" i="109" s="1"/>
  <c r="D27" i="155"/>
  <c r="F11" i="166"/>
  <c r="N11" i="166"/>
  <c r="V11" i="166"/>
  <c r="H17" i="166"/>
  <c r="P17" i="166"/>
  <c r="X17" i="166"/>
  <c r="F27" i="166"/>
  <c r="F26" i="166" s="1"/>
  <c r="N27" i="166"/>
  <c r="V27" i="166"/>
  <c r="P33" i="166"/>
  <c r="X33" i="166"/>
  <c r="L53" i="118"/>
  <c r="M62" i="118"/>
  <c r="N26" i="165"/>
  <c r="D2" i="164"/>
  <c r="L2" i="164"/>
  <c r="T2" i="164"/>
  <c r="U8" i="117"/>
  <c r="H11" i="163"/>
  <c r="H3" i="163" s="1"/>
  <c r="H12" i="117"/>
  <c r="P11" i="163"/>
  <c r="P3" i="163" s="1"/>
  <c r="P12" i="117"/>
  <c r="X11" i="163"/>
  <c r="X3" i="163" s="1"/>
  <c r="X12" i="117"/>
  <c r="K11" i="163"/>
  <c r="K13" i="117"/>
  <c r="K11" i="117" s="1"/>
  <c r="S11" i="163"/>
  <c r="S13" i="117"/>
  <c r="Q15" i="116"/>
  <c r="D16" i="116"/>
  <c r="H25" i="117"/>
  <c r="P25" i="117"/>
  <c r="X25" i="117"/>
  <c r="J33" i="163"/>
  <c r="J34" i="117"/>
  <c r="R33" i="163"/>
  <c r="R26" i="163" s="1"/>
  <c r="R34" i="117"/>
  <c r="E33" i="163"/>
  <c r="E26" i="163" s="1"/>
  <c r="E35" i="117"/>
  <c r="M33" i="163"/>
  <c r="M35" i="117"/>
  <c r="U33" i="163"/>
  <c r="U26" i="163" s="1"/>
  <c r="U35" i="117"/>
  <c r="H36" i="116"/>
  <c r="F38" i="116"/>
  <c r="I39" i="116"/>
  <c r="D40" i="116"/>
  <c r="L40" i="116"/>
  <c r="G41" i="116"/>
  <c r="M43" i="116"/>
  <c r="U43" i="116"/>
  <c r="K45" i="116"/>
  <c r="V46" i="116"/>
  <c r="W49" i="116"/>
  <c r="J50" i="116"/>
  <c r="K52" i="163"/>
  <c r="K53" i="117"/>
  <c r="S52" i="163"/>
  <c r="S53" i="117"/>
  <c r="F52" i="163"/>
  <c r="F54" i="117"/>
  <c r="F52" i="117" s="1"/>
  <c r="N52" i="163"/>
  <c r="N54" i="117"/>
  <c r="V52" i="163"/>
  <c r="V54" i="117"/>
  <c r="P2" i="162"/>
  <c r="V9" i="117"/>
  <c r="I34" i="117"/>
  <c r="P26" i="113"/>
  <c r="F52" i="198"/>
  <c r="F53" i="111"/>
  <c r="F52" i="111" s="1"/>
  <c r="N52" i="198"/>
  <c r="N53" i="111"/>
  <c r="N52" i="111" s="1"/>
  <c r="V52" i="198"/>
  <c r="V53" i="111"/>
  <c r="V52" i="111" s="1"/>
  <c r="I52" i="198"/>
  <c r="I54" i="111"/>
  <c r="Q52" i="198"/>
  <c r="Q54" i="111"/>
  <c r="W35" i="118"/>
  <c r="J36" i="118"/>
  <c r="R36" i="118"/>
  <c r="E37" i="118"/>
  <c r="M37" i="118"/>
  <c r="U37" i="118"/>
  <c r="H38" i="118"/>
  <c r="P38" i="118"/>
  <c r="X38" i="118"/>
  <c r="K39" i="118"/>
  <c r="S39" i="118"/>
  <c r="F40" i="118"/>
  <c r="N40" i="118"/>
  <c r="V40" i="118"/>
  <c r="I41" i="118"/>
  <c r="Q41" i="118"/>
  <c r="D42" i="118"/>
  <c r="L42" i="118"/>
  <c r="T42" i="118"/>
  <c r="G43" i="118"/>
  <c r="O43" i="118"/>
  <c r="W43" i="118"/>
  <c r="J44" i="118"/>
  <c r="R44" i="118"/>
  <c r="E45" i="118"/>
  <c r="M45" i="118"/>
  <c r="U45" i="118"/>
  <c r="H46" i="118"/>
  <c r="P46" i="118"/>
  <c r="X46" i="118"/>
  <c r="K47" i="118"/>
  <c r="S47" i="118"/>
  <c r="F48" i="118"/>
  <c r="N48" i="118"/>
  <c r="V48" i="118"/>
  <c r="I49" i="118"/>
  <c r="Q49" i="118"/>
  <c r="D50" i="118"/>
  <c r="L50" i="118"/>
  <c r="T50" i="118"/>
  <c r="G51" i="118"/>
  <c r="O51" i="118"/>
  <c r="W51" i="118"/>
  <c r="E53" i="118"/>
  <c r="M53" i="118"/>
  <c r="U53" i="118"/>
  <c r="H54" i="118"/>
  <c r="P54" i="118"/>
  <c r="X54" i="118"/>
  <c r="F62" i="118"/>
  <c r="N62" i="118"/>
  <c r="V62" i="118"/>
  <c r="I63" i="118"/>
  <c r="Q63" i="118"/>
  <c r="D64" i="118"/>
  <c r="D64" i="116" s="1"/>
  <c r="L64" i="118"/>
  <c r="L64" i="116" s="1"/>
  <c r="T64" i="118"/>
  <c r="T64" i="116" s="1"/>
  <c r="G65" i="118"/>
  <c r="O65" i="118"/>
  <c r="O65" i="116" s="1"/>
  <c r="W65" i="118"/>
  <c r="J66" i="118"/>
  <c r="R66" i="118"/>
  <c r="E67" i="118"/>
  <c r="E67" i="116" s="1"/>
  <c r="M67" i="118"/>
  <c r="M67" i="116" s="1"/>
  <c r="U67" i="118"/>
  <c r="H68" i="118"/>
  <c r="H68" i="116" s="1"/>
  <c r="P68" i="118"/>
  <c r="X68" i="118"/>
  <c r="X68" i="116" s="1"/>
  <c r="K69" i="118"/>
  <c r="S69" i="118"/>
  <c r="F70" i="118"/>
  <c r="F70" i="116" s="1"/>
  <c r="N70" i="118"/>
  <c r="N70" i="116" s="1"/>
  <c r="V70" i="118"/>
  <c r="V70" i="116" s="1"/>
  <c r="I71" i="118"/>
  <c r="Q71" i="118"/>
  <c r="Q71" i="116" s="1"/>
  <c r="D72" i="118"/>
  <c r="L72" i="118"/>
  <c r="T72" i="118"/>
  <c r="J11" i="165"/>
  <c r="R11" i="165"/>
  <c r="E11" i="165"/>
  <c r="M11" i="165"/>
  <c r="U11" i="165"/>
  <c r="H11" i="165"/>
  <c r="P11" i="165"/>
  <c r="X11" i="165"/>
  <c r="I17" i="165"/>
  <c r="Q17" i="165"/>
  <c r="K22" i="165"/>
  <c r="S22" i="165"/>
  <c r="J27" i="165"/>
  <c r="R27" i="165"/>
  <c r="E27" i="165"/>
  <c r="M27" i="165"/>
  <c r="U27" i="165"/>
  <c r="H27" i="165"/>
  <c r="P27" i="165"/>
  <c r="P26" i="165" s="1"/>
  <c r="X27" i="165"/>
  <c r="X26" i="165" s="1"/>
  <c r="K33" i="165"/>
  <c r="S33" i="165"/>
  <c r="E2" i="164"/>
  <c r="M2" i="164"/>
  <c r="U2" i="164"/>
  <c r="H2" i="164"/>
  <c r="P2" i="164"/>
  <c r="X2" i="164"/>
  <c r="K2" i="164"/>
  <c r="S2" i="164"/>
  <c r="K4" i="163"/>
  <c r="K5" i="117"/>
  <c r="S4" i="163"/>
  <c r="S5" i="117"/>
  <c r="F4" i="163"/>
  <c r="F6" i="117"/>
  <c r="N4" i="163"/>
  <c r="N6" i="117"/>
  <c r="V4" i="163"/>
  <c r="V6" i="117"/>
  <c r="I7" i="116"/>
  <c r="Q7" i="116"/>
  <c r="I11" i="163"/>
  <c r="Q11" i="163"/>
  <c r="D11" i="163"/>
  <c r="D3" i="163" s="1"/>
  <c r="L11" i="163"/>
  <c r="L3" i="163" s="1"/>
  <c r="T11" i="163"/>
  <c r="T3" i="163" s="1"/>
  <c r="G14" i="117"/>
  <c r="O14" i="117"/>
  <c r="W14" i="117"/>
  <c r="J15" i="117"/>
  <c r="R15" i="117"/>
  <c r="E16" i="117"/>
  <c r="M16" i="117"/>
  <c r="U16" i="117"/>
  <c r="W33" i="163"/>
  <c r="K33" i="163"/>
  <c r="S33" i="163"/>
  <c r="F33" i="163"/>
  <c r="N33" i="163"/>
  <c r="V33" i="163"/>
  <c r="I36" i="117"/>
  <c r="Q36" i="117"/>
  <c r="D37" i="117"/>
  <c r="L37" i="117"/>
  <c r="T37" i="117"/>
  <c r="G38" i="117"/>
  <c r="O38" i="117"/>
  <c r="W38" i="117"/>
  <c r="J39" i="117"/>
  <c r="R39" i="117"/>
  <c r="E40" i="117"/>
  <c r="M40" i="117"/>
  <c r="U40" i="117"/>
  <c r="H41" i="117"/>
  <c r="P41" i="117"/>
  <c r="P41" i="116" s="1"/>
  <c r="X41" i="117"/>
  <c r="K42" i="117"/>
  <c r="S42" i="117"/>
  <c r="F43" i="117"/>
  <c r="N43" i="117"/>
  <c r="V43" i="117"/>
  <c r="I44" i="117"/>
  <c r="Q44" i="117"/>
  <c r="Q44" i="116" s="1"/>
  <c r="D45" i="117"/>
  <c r="L45" i="117"/>
  <c r="T45" i="117"/>
  <c r="G46" i="117"/>
  <c r="O46" i="117"/>
  <c r="W46" i="117"/>
  <c r="J47" i="117"/>
  <c r="R47" i="117"/>
  <c r="R47" i="116" s="1"/>
  <c r="E48" i="117"/>
  <c r="M48" i="117"/>
  <c r="U48" i="117"/>
  <c r="H49" i="117"/>
  <c r="P49" i="117"/>
  <c r="X49" i="117"/>
  <c r="K50" i="117"/>
  <c r="S50" i="117"/>
  <c r="F51" i="117"/>
  <c r="N51" i="117"/>
  <c r="V51" i="117"/>
  <c r="V51" i="116" s="1"/>
  <c r="K2" i="162"/>
  <c r="S2" i="162"/>
  <c r="F2" i="162"/>
  <c r="N2" i="162"/>
  <c r="V2" i="162"/>
  <c r="Q34" i="117"/>
  <c r="D65" i="116"/>
  <c r="I53" i="106"/>
  <c r="I52" i="194"/>
  <c r="Q53" i="106"/>
  <c r="Q52" i="194"/>
  <c r="D54" i="106"/>
  <c r="D52" i="194"/>
  <c r="L54" i="106"/>
  <c r="L52" i="194"/>
  <c r="T54" i="106"/>
  <c r="T52" i="194"/>
  <c r="E8" i="155"/>
  <c r="K4" i="166"/>
  <c r="S4" i="166"/>
  <c r="G8" i="166"/>
  <c r="O8" i="166"/>
  <c r="W8" i="166"/>
  <c r="H11" i="166"/>
  <c r="P11" i="166"/>
  <c r="X11" i="166"/>
  <c r="J17" i="166"/>
  <c r="R17" i="166"/>
  <c r="I22" i="166"/>
  <c r="Q22" i="166"/>
  <c r="H27" i="166"/>
  <c r="H26" i="166" s="1"/>
  <c r="P27" i="166"/>
  <c r="X27" i="166"/>
  <c r="J33" i="166"/>
  <c r="R33" i="166"/>
  <c r="P51" i="118"/>
  <c r="P51" i="116" s="1"/>
  <c r="X51" i="118"/>
  <c r="F53" i="118"/>
  <c r="N53" i="118"/>
  <c r="N52" i="118" s="1"/>
  <c r="V53" i="118"/>
  <c r="I54" i="118"/>
  <c r="I54" i="116" s="1"/>
  <c r="Q54" i="118"/>
  <c r="Q54" i="116" s="1"/>
  <c r="D61" i="166"/>
  <c r="G62" i="118"/>
  <c r="O62" i="118"/>
  <c r="W62" i="118"/>
  <c r="J63" i="118"/>
  <c r="R63" i="118"/>
  <c r="R63" i="116" s="1"/>
  <c r="E64" i="118"/>
  <c r="M64" i="118"/>
  <c r="U64" i="118"/>
  <c r="H65" i="118"/>
  <c r="P65" i="118"/>
  <c r="X65" i="118"/>
  <c r="X65" i="116" s="1"/>
  <c r="K66" i="118"/>
  <c r="K66" i="116" s="1"/>
  <c r="S66" i="118"/>
  <c r="F67" i="118"/>
  <c r="N67" i="118"/>
  <c r="V67" i="118"/>
  <c r="V67" i="116" s="1"/>
  <c r="I68" i="118"/>
  <c r="Q68" i="118"/>
  <c r="D69" i="118"/>
  <c r="L69" i="118"/>
  <c r="T69" i="118"/>
  <c r="G70" i="118"/>
  <c r="O70" i="118"/>
  <c r="W70" i="118"/>
  <c r="J71" i="118"/>
  <c r="R71" i="118"/>
  <c r="E72" i="118"/>
  <c r="M72" i="118"/>
  <c r="U72" i="118"/>
  <c r="E4" i="165"/>
  <c r="M4" i="165"/>
  <c r="U4" i="165"/>
  <c r="H4" i="165"/>
  <c r="P4" i="165"/>
  <c r="X4" i="165"/>
  <c r="K11" i="165"/>
  <c r="K3" i="165" s="1"/>
  <c r="S11" i="165"/>
  <c r="V26" i="165"/>
  <c r="K27" i="165"/>
  <c r="S27" i="165"/>
  <c r="D33" i="165"/>
  <c r="D26" i="165" s="1"/>
  <c r="L33" i="165"/>
  <c r="L26" i="165" s="1"/>
  <c r="T33" i="165"/>
  <c r="T26" i="165" s="1"/>
  <c r="G33" i="165"/>
  <c r="O33" i="165"/>
  <c r="W33" i="165"/>
  <c r="J33" i="165"/>
  <c r="R33" i="165"/>
  <c r="G8" i="163"/>
  <c r="G9" i="117"/>
  <c r="O8" i="163"/>
  <c r="O9" i="117"/>
  <c r="W8" i="163"/>
  <c r="W9" i="117"/>
  <c r="J8" i="163"/>
  <c r="J10" i="117"/>
  <c r="R8" i="163"/>
  <c r="R10" i="117"/>
  <c r="F18" i="117"/>
  <c r="N18" i="117"/>
  <c r="V18" i="117"/>
  <c r="I19" i="117"/>
  <c r="Q19" i="117"/>
  <c r="D20" i="117"/>
  <c r="L20" i="117"/>
  <c r="T20" i="117"/>
  <c r="G21" i="117"/>
  <c r="O21" i="117"/>
  <c r="W21" i="117"/>
  <c r="H27" i="163"/>
  <c r="H28" i="117"/>
  <c r="P27" i="163"/>
  <c r="P28" i="117"/>
  <c r="X27" i="163"/>
  <c r="X28" i="117"/>
  <c r="K27" i="163"/>
  <c r="K29" i="117"/>
  <c r="S27" i="163"/>
  <c r="S29" i="117"/>
  <c r="Q31" i="116"/>
  <c r="D32" i="116"/>
  <c r="J2" i="162"/>
  <c r="R2" i="162"/>
  <c r="L65" i="116"/>
  <c r="M68" i="116"/>
  <c r="N71" i="116"/>
  <c r="I33" i="107"/>
  <c r="I26" i="107" s="1"/>
  <c r="F12" i="111"/>
  <c r="F11" i="197"/>
  <c r="N12" i="111"/>
  <c r="N11" i="197"/>
  <c r="V12" i="111"/>
  <c r="V11" i="197"/>
  <c r="V3" i="197" s="1"/>
  <c r="I11" i="197"/>
  <c r="I13" i="111"/>
  <c r="Q11" i="197"/>
  <c r="Q13" i="111"/>
  <c r="L14" i="111"/>
  <c r="L11" i="197"/>
  <c r="T14" i="111"/>
  <c r="T11" i="197"/>
  <c r="G15" i="111"/>
  <c r="G11" i="197"/>
  <c r="O15" i="111"/>
  <c r="O11" i="197"/>
  <c r="W15" i="111"/>
  <c r="W11" i="197"/>
  <c r="D52" i="166"/>
  <c r="E61" i="166"/>
  <c r="I8" i="165"/>
  <c r="I3" i="165" s="1"/>
  <c r="Q8" i="165"/>
  <c r="E33" i="165"/>
  <c r="M33" i="165"/>
  <c r="U33" i="165"/>
  <c r="R54" i="116"/>
  <c r="H6" i="117"/>
  <c r="P6" i="117"/>
  <c r="X6" i="117"/>
  <c r="K7" i="117"/>
  <c r="S7" i="117"/>
  <c r="E23" i="117"/>
  <c r="M23" i="117"/>
  <c r="U23" i="117"/>
  <c r="H24" i="117"/>
  <c r="I27" i="163"/>
  <c r="Q27" i="163"/>
  <c r="D27" i="163"/>
  <c r="L27" i="163"/>
  <c r="L26" i="163" s="1"/>
  <c r="T27" i="163"/>
  <c r="T26" i="163" s="1"/>
  <c r="G30" i="117"/>
  <c r="O30" i="117"/>
  <c r="W30" i="117"/>
  <c r="J31" i="117"/>
  <c r="R31" i="117"/>
  <c r="E32" i="117"/>
  <c r="M32" i="117"/>
  <c r="M32" i="116" s="1"/>
  <c r="U32" i="117"/>
  <c r="D39" i="116"/>
  <c r="Q46" i="116"/>
  <c r="M50" i="116"/>
  <c r="H72" i="116"/>
  <c r="Q50" i="116"/>
  <c r="T49" i="118"/>
  <c r="T49" i="116" s="1"/>
  <c r="G50" i="118"/>
  <c r="G50" i="116" s="1"/>
  <c r="O50" i="118"/>
  <c r="O50" i="116" s="1"/>
  <c r="W50" i="118"/>
  <c r="J51" i="118"/>
  <c r="R51" i="118"/>
  <c r="H53" i="118"/>
  <c r="P53" i="118"/>
  <c r="X53" i="118"/>
  <c r="K54" i="118"/>
  <c r="S54" i="118"/>
  <c r="S52" i="118" s="1"/>
  <c r="I62" i="118"/>
  <c r="Q62" i="118"/>
  <c r="D63" i="118"/>
  <c r="L63" i="118"/>
  <c r="T63" i="118"/>
  <c r="G64" i="118"/>
  <c r="O64" i="118"/>
  <c r="W64" i="118"/>
  <c r="J65" i="118"/>
  <c r="R65" i="118"/>
  <c r="E66" i="118"/>
  <c r="M66" i="118"/>
  <c r="U66" i="118"/>
  <c r="H67" i="118"/>
  <c r="P67" i="118"/>
  <c r="X67" i="118"/>
  <c r="K68" i="118"/>
  <c r="S68" i="118"/>
  <c r="F69" i="118"/>
  <c r="N69" i="118"/>
  <c r="V69" i="118"/>
  <c r="I70" i="118"/>
  <c r="Q70" i="118"/>
  <c r="D71" i="118"/>
  <c r="L71" i="118"/>
  <c r="T71" i="118"/>
  <c r="G72" i="118"/>
  <c r="O72" i="118"/>
  <c r="W72" i="118"/>
  <c r="D17" i="165"/>
  <c r="L17" i="165"/>
  <c r="T17" i="165"/>
  <c r="G17" i="165"/>
  <c r="O17" i="165"/>
  <c r="W17" i="165"/>
  <c r="N22" i="117"/>
  <c r="L25" i="116"/>
  <c r="T25" i="116"/>
  <c r="I32" i="116"/>
  <c r="P52" i="117"/>
  <c r="V5" i="116"/>
  <c r="Q6" i="116"/>
  <c r="T7" i="116"/>
  <c r="T12" i="116"/>
  <c r="O13" i="116"/>
  <c r="P17" i="117"/>
  <c r="X17" i="117"/>
  <c r="M39" i="116"/>
  <c r="G66" i="116"/>
  <c r="I4" i="163"/>
  <c r="Q4" i="163"/>
  <c r="E8" i="163"/>
  <c r="E3" i="163" s="1"/>
  <c r="M8" i="163"/>
  <c r="U8" i="163"/>
  <c r="U3" i="163" s="1"/>
  <c r="F11" i="163"/>
  <c r="N11" i="163"/>
  <c r="V11" i="163"/>
  <c r="H17" i="163"/>
  <c r="P17" i="163"/>
  <c r="X17" i="163"/>
  <c r="G22" i="163"/>
  <c r="O22" i="163"/>
  <c r="W22" i="163"/>
  <c r="F27" i="163"/>
  <c r="N27" i="163"/>
  <c r="V27" i="163"/>
  <c r="H33" i="163"/>
  <c r="P33" i="163"/>
  <c r="X33" i="163"/>
  <c r="I52" i="163"/>
  <c r="Q52" i="163"/>
  <c r="J61" i="163"/>
  <c r="R61" i="163"/>
  <c r="E8" i="115"/>
  <c r="E3" i="115" s="1"/>
  <c r="M8" i="115"/>
  <c r="K11" i="115"/>
  <c r="K3" i="115" s="1"/>
  <c r="S11" i="115"/>
  <c r="S3" i="115" s="1"/>
  <c r="N11" i="115"/>
  <c r="V11" i="115"/>
  <c r="I11" i="115"/>
  <c r="Q11" i="115"/>
  <c r="T11" i="115"/>
  <c r="T3" i="115" s="1"/>
  <c r="G22" i="115"/>
  <c r="K27" i="115"/>
  <c r="S27" i="115"/>
  <c r="F27" i="115"/>
  <c r="N27" i="115"/>
  <c r="V27" i="115"/>
  <c r="I27" i="115"/>
  <c r="Q27" i="115"/>
  <c r="L27" i="115"/>
  <c r="T27" i="115"/>
  <c r="O26" i="115"/>
  <c r="W26" i="115"/>
  <c r="E33" i="115"/>
  <c r="E26" i="115" s="1"/>
  <c r="M33" i="115"/>
  <c r="M26" i="115" s="1"/>
  <c r="U33" i="115"/>
  <c r="U26" i="115" s="1"/>
  <c r="P33" i="115"/>
  <c r="P26" i="115" s="1"/>
  <c r="X33" i="115"/>
  <c r="X26" i="115" s="1"/>
  <c r="K33" i="115"/>
  <c r="S33" i="115"/>
  <c r="N33" i="115"/>
  <c r="V33" i="115"/>
  <c r="I33" i="115"/>
  <c r="Q33" i="115"/>
  <c r="L33" i="115"/>
  <c r="T33" i="115"/>
  <c r="F52" i="115"/>
  <c r="N52" i="115"/>
  <c r="V52" i="115"/>
  <c r="G61" i="115"/>
  <c r="O61" i="115"/>
  <c r="W61" i="115"/>
  <c r="J61" i="115"/>
  <c r="R61" i="115"/>
  <c r="E61" i="115"/>
  <c r="M61" i="115"/>
  <c r="U61" i="115"/>
  <c r="P61" i="115"/>
  <c r="X61" i="115"/>
  <c r="K61" i="115"/>
  <c r="S61" i="115"/>
  <c r="N61" i="115"/>
  <c r="V61" i="115"/>
  <c r="G27" i="113"/>
  <c r="I33" i="113"/>
  <c r="I26" i="113" s="1"/>
  <c r="G4" i="112"/>
  <c r="O4" i="112"/>
  <c r="W4" i="112"/>
  <c r="J4" i="112"/>
  <c r="R4" i="112"/>
  <c r="K8" i="112"/>
  <c r="K3" i="112" s="1"/>
  <c r="S8" i="112"/>
  <c r="S3" i="112" s="1"/>
  <c r="D27" i="112"/>
  <c r="L27" i="112"/>
  <c r="T27" i="112"/>
  <c r="O27" i="112"/>
  <c r="W27" i="112"/>
  <c r="J27" i="112"/>
  <c r="R27" i="112"/>
  <c r="M27" i="112"/>
  <c r="U27" i="112"/>
  <c r="P26" i="112"/>
  <c r="X26" i="112"/>
  <c r="F33" i="112"/>
  <c r="N33" i="112"/>
  <c r="N26" i="112" s="1"/>
  <c r="V33" i="112"/>
  <c r="V26" i="112" s="1"/>
  <c r="I33" i="112"/>
  <c r="Q33" i="112"/>
  <c r="D33" i="112"/>
  <c r="L33" i="112"/>
  <c r="T33" i="112"/>
  <c r="O33" i="112"/>
  <c r="W33" i="112"/>
  <c r="J33" i="112"/>
  <c r="R33" i="112"/>
  <c r="M33" i="112"/>
  <c r="U33" i="112"/>
  <c r="G61" i="112"/>
  <c r="H4" i="108"/>
  <c r="E17" i="108"/>
  <c r="M17" i="108"/>
  <c r="D8" i="107"/>
  <c r="D3" i="107" s="1"/>
  <c r="L8" i="107"/>
  <c r="T8" i="107"/>
  <c r="E33" i="107"/>
  <c r="D61" i="107"/>
  <c r="H11" i="110"/>
  <c r="H3" i="110" s="1"/>
  <c r="P11" i="110"/>
  <c r="P3" i="110" s="1"/>
  <c r="X11" i="110"/>
  <c r="K11" i="110"/>
  <c r="S11" i="110"/>
  <c r="F11" i="110"/>
  <c r="N11" i="110"/>
  <c r="V11" i="110"/>
  <c r="Q11" i="110"/>
  <c r="Q3" i="110" s="1"/>
  <c r="I27" i="110"/>
  <c r="Q27" i="110"/>
  <c r="D27" i="110"/>
  <c r="D26" i="110" s="1"/>
  <c r="L27" i="110"/>
  <c r="T27" i="110"/>
  <c r="T26" i="110" s="1"/>
  <c r="J33" i="110"/>
  <c r="J26" i="110" s="1"/>
  <c r="R33" i="110"/>
  <c r="R26" i="110" s="1"/>
  <c r="H33" i="110"/>
  <c r="H26" i="110" s="1"/>
  <c r="P33" i="110"/>
  <c r="P26" i="110" s="1"/>
  <c r="X33" i="110"/>
  <c r="J8" i="199"/>
  <c r="J3" i="199" s="1"/>
  <c r="R8" i="199"/>
  <c r="R3" i="199" s="1"/>
  <c r="G61" i="199"/>
  <c r="O61" i="199"/>
  <c r="W61" i="199"/>
  <c r="J61" i="199"/>
  <c r="R61" i="199"/>
  <c r="H33" i="198"/>
  <c r="H26" i="198" s="1"/>
  <c r="H2" i="198" s="1"/>
  <c r="P33" i="198"/>
  <c r="P26" i="198" s="1"/>
  <c r="X33" i="198"/>
  <c r="X26" i="198" s="1"/>
  <c r="K33" i="198"/>
  <c r="K26" i="198" s="1"/>
  <c r="S33" i="198"/>
  <c r="S26" i="198" s="1"/>
  <c r="L61" i="198"/>
  <c r="I5" i="111"/>
  <c r="I4" i="197"/>
  <c r="Q5" i="111"/>
  <c r="Q4" i="197"/>
  <c r="D4" i="197"/>
  <c r="D6" i="111"/>
  <c r="L4" i="197"/>
  <c r="L6" i="111"/>
  <c r="T4" i="197"/>
  <c r="T6" i="111"/>
  <c r="G7" i="111"/>
  <c r="G4" i="111" s="1"/>
  <c r="G4" i="197"/>
  <c r="O7" i="111"/>
  <c r="O4" i="111" s="1"/>
  <c r="O4" i="197"/>
  <c r="W7" i="111"/>
  <c r="W4" i="111" s="1"/>
  <c r="W4" i="197"/>
  <c r="K8" i="111"/>
  <c r="J27" i="111"/>
  <c r="S26" i="196"/>
  <c r="H33" i="196"/>
  <c r="P33" i="196"/>
  <c r="X33" i="196"/>
  <c r="J4" i="163"/>
  <c r="R4" i="163"/>
  <c r="G11" i="163"/>
  <c r="O11" i="163"/>
  <c r="W11" i="163"/>
  <c r="I17" i="163"/>
  <c r="Q17" i="163"/>
  <c r="G27" i="163"/>
  <c r="G26" i="163" s="1"/>
  <c r="O27" i="163"/>
  <c r="O26" i="163" s="1"/>
  <c r="W27" i="163"/>
  <c r="I33" i="163"/>
  <c r="Q33" i="163"/>
  <c r="K61" i="163"/>
  <c r="S61" i="163"/>
  <c r="D5" i="117"/>
  <c r="L5" i="117"/>
  <c r="T5" i="117"/>
  <c r="G6" i="117"/>
  <c r="O6" i="117"/>
  <c r="W6" i="117"/>
  <c r="H9" i="117"/>
  <c r="P9" i="117"/>
  <c r="X9" i="117"/>
  <c r="K10" i="117"/>
  <c r="S10" i="117"/>
  <c r="I12" i="117"/>
  <c r="Q12" i="117"/>
  <c r="D13" i="117"/>
  <c r="L13" i="117"/>
  <c r="T13" i="117"/>
  <c r="K18" i="117"/>
  <c r="S18" i="117"/>
  <c r="F19" i="117"/>
  <c r="N19" i="117"/>
  <c r="N19" i="116" s="1"/>
  <c r="V19" i="117"/>
  <c r="V19" i="116" s="1"/>
  <c r="J23" i="117"/>
  <c r="R23" i="117"/>
  <c r="E24" i="117"/>
  <c r="M24" i="117"/>
  <c r="U24" i="117"/>
  <c r="I28" i="117"/>
  <c r="Q28" i="117"/>
  <c r="D29" i="117"/>
  <c r="L29" i="117"/>
  <c r="T29" i="117"/>
  <c r="K34" i="117"/>
  <c r="S34" i="117"/>
  <c r="F35" i="117"/>
  <c r="N35" i="117"/>
  <c r="V35" i="117"/>
  <c r="D53" i="117"/>
  <c r="L53" i="117"/>
  <c r="T53" i="117"/>
  <c r="G54" i="117"/>
  <c r="O54" i="117"/>
  <c r="W54" i="117"/>
  <c r="E62" i="117"/>
  <c r="M62" i="117"/>
  <c r="U62" i="117"/>
  <c r="H63" i="117"/>
  <c r="P63" i="117"/>
  <c r="X63" i="117"/>
  <c r="D11" i="115"/>
  <c r="D3" i="115" s="1"/>
  <c r="L11" i="115"/>
  <c r="L3" i="115" s="1"/>
  <c r="D27" i="115"/>
  <c r="D26" i="115" s="1"/>
  <c r="F33" i="115"/>
  <c r="J3" i="109"/>
  <c r="M26" i="109"/>
  <c r="H3" i="112"/>
  <c r="P3" i="112"/>
  <c r="X3" i="112"/>
  <c r="E26" i="112"/>
  <c r="K26" i="114"/>
  <c r="S26" i="114"/>
  <c r="F33" i="107"/>
  <c r="I11" i="110"/>
  <c r="I3" i="110" s="1"/>
  <c r="K33" i="110"/>
  <c r="S33" i="110"/>
  <c r="S26" i="110" s="1"/>
  <c r="F33" i="110"/>
  <c r="F26" i="110" s="1"/>
  <c r="N33" i="110"/>
  <c r="N26" i="110" s="1"/>
  <c r="V33" i="110"/>
  <c r="I33" i="110"/>
  <c r="Q33" i="110"/>
  <c r="D33" i="199"/>
  <c r="D26" i="199" s="1"/>
  <c r="L33" i="199"/>
  <c r="L26" i="199" s="1"/>
  <c r="T33" i="199"/>
  <c r="T26" i="199" s="1"/>
  <c r="H61" i="199"/>
  <c r="P61" i="199"/>
  <c r="X61" i="199"/>
  <c r="K61" i="199"/>
  <c r="S61" i="199"/>
  <c r="I33" i="198"/>
  <c r="Q33" i="198"/>
  <c r="Q26" i="198" s="1"/>
  <c r="D33" i="198"/>
  <c r="L33" i="198"/>
  <c r="L26" i="198" s="1"/>
  <c r="T33" i="198"/>
  <c r="T26" i="198" s="1"/>
  <c r="R4" i="111"/>
  <c r="K13" i="111"/>
  <c r="S13" i="111"/>
  <c r="F14" i="111"/>
  <c r="N14" i="111"/>
  <c r="V14" i="111"/>
  <c r="I15" i="111"/>
  <c r="Q15" i="111"/>
  <c r="D16" i="111"/>
  <c r="L16" i="111"/>
  <c r="T16" i="111"/>
  <c r="D17" i="111"/>
  <c r="L17" i="111"/>
  <c r="T17" i="111"/>
  <c r="G23" i="111"/>
  <c r="G22" i="197"/>
  <c r="O23" i="111"/>
  <c r="O22" i="197"/>
  <c r="W23" i="111"/>
  <c r="W22" i="197"/>
  <c r="J22" i="197"/>
  <c r="J24" i="111"/>
  <c r="J22" i="111" s="1"/>
  <c r="R22" i="197"/>
  <c r="R24" i="111"/>
  <c r="R22" i="111" s="1"/>
  <c r="K28" i="111"/>
  <c r="S28" i="111"/>
  <c r="F29" i="111"/>
  <c r="E52" i="111"/>
  <c r="U52" i="111"/>
  <c r="W26" i="196"/>
  <c r="M26" i="196"/>
  <c r="U26" i="196"/>
  <c r="E5" i="117"/>
  <c r="M5" i="117"/>
  <c r="U5" i="117"/>
  <c r="I9" i="117"/>
  <c r="Q9" i="117"/>
  <c r="J12" i="117"/>
  <c r="R12" i="117"/>
  <c r="D18" i="117"/>
  <c r="L18" i="117"/>
  <c r="T18" i="117"/>
  <c r="K23" i="117"/>
  <c r="S23" i="117"/>
  <c r="J28" i="117"/>
  <c r="R28" i="117"/>
  <c r="D34" i="117"/>
  <c r="L34" i="117"/>
  <c r="T34" i="117"/>
  <c r="E53" i="117"/>
  <c r="M53" i="117"/>
  <c r="U53" i="117"/>
  <c r="F62" i="117"/>
  <c r="N62" i="117"/>
  <c r="V62" i="117"/>
  <c r="S26" i="113"/>
  <c r="J61" i="113"/>
  <c r="R61" i="113"/>
  <c r="M61" i="113"/>
  <c r="U61" i="113"/>
  <c r="H61" i="113"/>
  <c r="P61" i="113"/>
  <c r="X61" i="113"/>
  <c r="K61" i="113"/>
  <c r="S61" i="113"/>
  <c r="F61" i="113"/>
  <c r="N61" i="113"/>
  <c r="V61" i="113"/>
  <c r="I61" i="113"/>
  <c r="Q61" i="113"/>
  <c r="K33" i="109"/>
  <c r="K26" i="109" s="1"/>
  <c r="S33" i="109"/>
  <c r="F33" i="109"/>
  <c r="F26" i="109" s="1"/>
  <c r="N33" i="109"/>
  <c r="N26" i="109" s="1"/>
  <c r="V33" i="109"/>
  <c r="V26" i="109" s="1"/>
  <c r="I33" i="109"/>
  <c r="I26" i="109" s="1"/>
  <c r="Q33" i="109"/>
  <c r="Q26" i="109" s="1"/>
  <c r="L33" i="109"/>
  <c r="L26" i="109" s="1"/>
  <c r="T33" i="109"/>
  <c r="T26" i="109" s="1"/>
  <c r="G33" i="109"/>
  <c r="G26" i="109" s="1"/>
  <c r="O33" i="109"/>
  <c r="O26" i="109" s="1"/>
  <c r="W33" i="109"/>
  <c r="W26" i="109" s="1"/>
  <c r="J33" i="109"/>
  <c r="J26" i="109" s="1"/>
  <c r="R33" i="109"/>
  <c r="R26" i="109" s="1"/>
  <c r="D11" i="112"/>
  <c r="D3" i="112" s="1"/>
  <c r="L11" i="112"/>
  <c r="L3" i="112" s="1"/>
  <c r="T11" i="112"/>
  <c r="G11" i="112"/>
  <c r="O11" i="112"/>
  <c r="W11" i="112"/>
  <c r="J11" i="112"/>
  <c r="R11" i="112"/>
  <c r="U11" i="112"/>
  <c r="U3" i="112" s="1"/>
  <c r="D8" i="108"/>
  <c r="D3" i="108" s="1"/>
  <c r="L8" i="108"/>
  <c r="L3" i="108" s="1"/>
  <c r="L2" i="108" s="1"/>
  <c r="J11" i="108"/>
  <c r="J3" i="108" s="1"/>
  <c r="R11" i="108"/>
  <c r="R3" i="108" s="1"/>
  <c r="M11" i="108"/>
  <c r="U11" i="108"/>
  <c r="H11" i="108"/>
  <c r="P11" i="108"/>
  <c r="X11" i="108"/>
  <c r="S11" i="108"/>
  <c r="S3" i="108" s="1"/>
  <c r="G17" i="108"/>
  <c r="O17" i="108"/>
  <c r="H4" i="107"/>
  <c r="P4" i="107"/>
  <c r="X4" i="107"/>
  <c r="K4" i="107"/>
  <c r="S4" i="107"/>
  <c r="E11" i="107"/>
  <c r="E3" i="107" s="1"/>
  <c r="M11" i="107"/>
  <c r="M3" i="107" s="1"/>
  <c r="U11" i="107"/>
  <c r="U3" i="107" s="1"/>
  <c r="H11" i="107"/>
  <c r="P11" i="107"/>
  <c r="X11" i="107"/>
  <c r="K11" i="107"/>
  <c r="S11" i="107"/>
  <c r="E27" i="107"/>
  <c r="M27" i="107"/>
  <c r="U27" i="107"/>
  <c r="H27" i="107"/>
  <c r="P27" i="107"/>
  <c r="X27" i="107"/>
  <c r="K27" i="107"/>
  <c r="S27" i="107"/>
  <c r="N27" i="107"/>
  <c r="V27" i="107"/>
  <c r="Q26" i="107"/>
  <c r="G33" i="107"/>
  <c r="G26" i="107" s="1"/>
  <c r="O33" i="107"/>
  <c r="O26" i="107" s="1"/>
  <c r="W33" i="107"/>
  <c r="J33" i="107"/>
  <c r="J26" i="107" s="1"/>
  <c r="R33" i="107"/>
  <c r="R26" i="107" s="1"/>
  <c r="M33" i="107"/>
  <c r="U33" i="107"/>
  <c r="P33" i="107"/>
  <c r="X33" i="107"/>
  <c r="K33" i="107"/>
  <c r="S33" i="107"/>
  <c r="N33" i="107"/>
  <c r="V33" i="107"/>
  <c r="E33" i="199"/>
  <c r="E26" i="199" s="1"/>
  <c r="M33" i="199"/>
  <c r="M26" i="199" s="1"/>
  <c r="U33" i="199"/>
  <c r="U26" i="199" s="1"/>
  <c r="U2" i="199" s="1"/>
  <c r="H33" i="199"/>
  <c r="P33" i="199"/>
  <c r="P26" i="199" s="1"/>
  <c r="X33" i="199"/>
  <c r="X26" i="199" s="1"/>
  <c r="F11" i="198"/>
  <c r="F3" i="198" s="1"/>
  <c r="N11" i="198"/>
  <c r="N3" i="198" s="1"/>
  <c r="V11" i="198"/>
  <c r="V3" i="198" s="1"/>
  <c r="I11" i="198"/>
  <c r="Q11" i="198"/>
  <c r="E9" i="111"/>
  <c r="E8" i="111" s="1"/>
  <c r="E8" i="197"/>
  <c r="M9" i="111"/>
  <c r="M8" i="111" s="1"/>
  <c r="M8" i="197"/>
  <c r="U9" i="111"/>
  <c r="U8" i="111" s="1"/>
  <c r="U8" i="197"/>
  <c r="H8" i="197"/>
  <c r="H3" i="197" s="1"/>
  <c r="H10" i="111"/>
  <c r="H8" i="111" s="1"/>
  <c r="P8" i="197"/>
  <c r="P10" i="111"/>
  <c r="P8" i="111" s="1"/>
  <c r="X8" i="197"/>
  <c r="X3" i="197" s="1"/>
  <c r="X10" i="111"/>
  <c r="X8" i="111" s="1"/>
  <c r="E17" i="111"/>
  <c r="H22" i="111"/>
  <c r="P22" i="111"/>
  <c r="X22" i="111"/>
  <c r="H34" i="111"/>
  <c r="H33" i="197"/>
  <c r="H26" i="197" s="1"/>
  <c r="P34" i="111"/>
  <c r="P33" i="197"/>
  <c r="P26" i="197" s="1"/>
  <c r="X34" i="111"/>
  <c r="X33" i="197"/>
  <c r="X26" i="197" s="1"/>
  <c r="K33" i="197"/>
  <c r="K26" i="197" s="1"/>
  <c r="K35" i="111"/>
  <c r="S33" i="197"/>
  <c r="S26" i="197" s="1"/>
  <c r="S35" i="111"/>
  <c r="V36" i="111"/>
  <c r="V33" i="197"/>
  <c r="I37" i="111"/>
  <c r="I33" i="197"/>
  <c r="Q37" i="111"/>
  <c r="Q33" i="197"/>
  <c r="D12" i="106"/>
  <c r="L12" i="106"/>
  <c r="T12" i="106"/>
  <c r="F11" i="115"/>
  <c r="H33" i="115"/>
  <c r="H26" i="115" s="1"/>
  <c r="N3" i="113"/>
  <c r="H17" i="113"/>
  <c r="P17" i="113"/>
  <c r="X17" i="113"/>
  <c r="K17" i="113"/>
  <c r="S17" i="113"/>
  <c r="N17" i="113"/>
  <c r="V17" i="113"/>
  <c r="H8" i="109"/>
  <c r="H3" i="109" s="1"/>
  <c r="P8" i="109"/>
  <c r="P3" i="109" s="1"/>
  <c r="P2" i="109" s="1"/>
  <c r="X8" i="109"/>
  <c r="D33" i="109"/>
  <c r="D52" i="109"/>
  <c r="L52" i="109"/>
  <c r="T52" i="109"/>
  <c r="E61" i="109"/>
  <c r="M61" i="109"/>
  <c r="U61" i="109"/>
  <c r="P61" i="109"/>
  <c r="X61" i="109"/>
  <c r="K61" i="109"/>
  <c r="S61" i="109"/>
  <c r="N61" i="109"/>
  <c r="V61" i="109"/>
  <c r="I61" i="109"/>
  <c r="Q61" i="109"/>
  <c r="D61" i="109"/>
  <c r="L61" i="109"/>
  <c r="T61" i="109"/>
  <c r="E11" i="112"/>
  <c r="E3" i="112" s="1"/>
  <c r="M11" i="112"/>
  <c r="M3" i="112" s="1"/>
  <c r="G27" i="112"/>
  <c r="G26" i="112" s="1"/>
  <c r="K11" i="108"/>
  <c r="K3" i="108" s="1"/>
  <c r="E61" i="108"/>
  <c r="Q3" i="107"/>
  <c r="F11" i="107"/>
  <c r="F3" i="107" s="1"/>
  <c r="N11" i="107"/>
  <c r="N3" i="107" s="1"/>
  <c r="V11" i="107"/>
  <c r="V3" i="107" s="1"/>
  <c r="F27" i="107"/>
  <c r="H33" i="107"/>
  <c r="G61" i="107"/>
  <c r="E33" i="110"/>
  <c r="E26" i="110" s="1"/>
  <c r="M33" i="110"/>
  <c r="M26" i="110" s="1"/>
  <c r="U33" i="110"/>
  <c r="U26" i="110" s="1"/>
  <c r="F33" i="199"/>
  <c r="N33" i="199"/>
  <c r="V33" i="199"/>
  <c r="I33" i="199"/>
  <c r="I26" i="199" s="1"/>
  <c r="Q33" i="199"/>
  <c r="Q26" i="199" s="1"/>
  <c r="G11" i="198"/>
  <c r="G3" i="198" s="1"/>
  <c r="O11" i="198"/>
  <c r="O3" i="198" s="1"/>
  <c r="W11" i="198"/>
  <c r="W3" i="198" s="1"/>
  <c r="R33" i="198"/>
  <c r="R26" i="198" s="1"/>
  <c r="J11" i="111"/>
  <c r="R11" i="111"/>
  <c r="E33" i="197"/>
  <c r="J62" i="111"/>
  <c r="J61" i="197"/>
  <c r="R62" i="111"/>
  <c r="R61" i="197"/>
  <c r="E61" i="197"/>
  <c r="E63" i="111"/>
  <c r="M61" i="197"/>
  <c r="M63" i="111"/>
  <c r="U61" i="197"/>
  <c r="U63" i="111"/>
  <c r="K65" i="111"/>
  <c r="K61" i="197"/>
  <c r="S65" i="111"/>
  <c r="S61" i="197"/>
  <c r="I67" i="111"/>
  <c r="I61" i="197"/>
  <c r="Q67" i="111"/>
  <c r="Q61" i="197"/>
  <c r="K3" i="196"/>
  <c r="S3" i="196"/>
  <c r="F4" i="115"/>
  <c r="N4" i="115"/>
  <c r="V4" i="115"/>
  <c r="Q4" i="115"/>
  <c r="E17" i="115"/>
  <c r="M17" i="115"/>
  <c r="U17" i="115"/>
  <c r="P17" i="115"/>
  <c r="X17" i="115"/>
  <c r="K17" i="115"/>
  <c r="S17" i="115"/>
  <c r="E8" i="113"/>
  <c r="E3" i="113" s="1"/>
  <c r="M8" i="113"/>
  <c r="U8" i="113"/>
  <c r="U3" i="113" s="1"/>
  <c r="U2" i="113" s="1"/>
  <c r="D11" i="113"/>
  <c r="D3" i="113" s="1"/>
  <c r="G22" i="113"/>
  <c r="O22" i="113"/>
  <c r="W22" i="113"/>
  <c r="D52" i="113"/>
  <c r="G4" i="109"/>
  <c r="G3" i="109" s="1"/>
  <c r="K17" i="109"/>
  <c r="S17" i="109"/>
  <c r="N17" i="109"/>
  <c r="V17" i="109"/>
  <c r="I17" i="109"/>
  <c r="Q17" i="109"/>
  <c r="D27" i="109"/>
  <c r="F61" i="109"/>
  <c r="T26" i="114"/>
  <c r="D33" i="114"/>
  <c r="D26" i="114" s="1"/>
  <c r="F22" i="108"/>
  <c r="F26" i="108"/>
  <c r="V26" i="108"/>
  <c r="M33" i="108"/>
  <c r="M26" i="108" s="1"/>
  <c r="U33" i="108"/>
  <c r="U26" i="108" s="1"/>
  <c r="H33" i="108"/>
  <c r="H26" i="108" s="1"/>
  <c r="P33" i="108"/>
  <c r="P26" i="108" s="1"/>
  <c r="X33" i="108"/>
  <c r="X26" i="108" s="1"/>
  <c r="K33" i="108"/>
  <c r="K26" i="108" s="1"/>
  <c r="S33" i="108"/>
  <c r="S26" i="108" s="1"/>
  <c r="E52" i="108"/>
  <c r="M52" i="108"/>
  <c r="U52" i="108"/>
  <c r="F61" i="108"/>
  <c r="N61" i="108"/>
  <c r="V61" i="108"/>
  <c r="I61" i="108"/>
  <c r="Q61" i="108"/>
  <c r="D61" i="108"/>
  <c r="L61" i="108"/>
  <c r="T61" i="108"/>
  <c r="O61" i="108"/>
  <c r="W61" i="108"/>
  <c r="J61" i="108"/>
  <c r="R61" i="108"/>
  <c r="M61" i="108"/>
  <c r="U61" i="108"/>
  <c r="E17" i="107"/>
  <c r="H61" i="107"/>
  <c r="K4" i="110"/>
  <c r="S4" i="110"/>
  <c r="F4" i="110"/>
  <c r="N4" i="110"/>
  <c r="V4" i="110"/>
  <c r="I22" i="110"/>
  <c r="Q22" i="110"/>
  <c r="E61" i="110"/>
  <c r="M61" i="110"/>
  <c r="U61" i="110"/>
  <c r="H61" i="110"/>
  <c r="P61" i="110"/>
  <c r="X61" i="110"/>
  <c r="F4" i="199"/>
  <c r="N4" i="199"/>
  <c r="V4" i="199"/>
  <c r="D3" i="199"/>
  <c r="L3" i="199"/>
  <c r="T3" i="199"/>
  <c r="F11" i="199"/>
  <c r="N11" i="199"/>
  <c r="V11" i="199"/>
  <c r="K27" i="199"/>
  <c r="S27" i="199"/>
  <c r="S26" i="199" s="1"/>
  <c r="F27" i="199"/>
  <c r="N27" i="199"/>
  <c r="V27" i="199"/>
  <c r="I4" i="198"/>
  <c r="Q4" i="198"/>
  <c r="D4" i="198"/>
  <c r="D3" i="198" s="1"/>
  <c r="L4" i="198"/>
  <c r="L3" i="198" s="1"/>
  <c r="T4" i="198"/>
  <c r="E8" i="198"/>
  <c r="E3" i="198" s="1"/>
  <c r="M8" i="198"/>
  <c r="M3" i="198" s="1"/>
  <c r="U8" i="198"/>
  <c r="U3" i="198" s="1"/>
  <c r="G26" i="198"/>
  <c r="O26" i="198"/>
  <c r="W26" i="198"/>
  <c r="J26" i="198"/>
  <c r="U4" i="111"/>
  <c r="J10" i="111"/>
  <c r="R10" i="111"/>
  <c r="R8" i="111" s="1"/>
  <c r="K12" i="111"/>
  <c r="S12" i="111"/>
  <c r="F13" i="111"/>
  <c r="N13" i="111"/>
  <c r="V13" i="111"/>
  <c r="I14" i="111"/>
  <c r="Q14" i="111"/>
  <c r="D15" i="111"/>
  <c r="L15" i="111"/>
  <c r="T15" i="111"/>
  <c r="G16" i="111"/>
  <c r="O16" i="111"/>
  <c r="W16" i="111"/>
  <c r="F28" i="111"/>
  <c r="F27" i="197"/>
  <c r="N28" i="111"/>
  <c r="N27" i="197"/>
  <c r="V28" i="111"/>
  <c r="V27" i="197"/>
  <c r="I27" i="197"/>
  <c r="I29" i="111"/>
  <c r="Q27" i="197"/>
  <c r="Q29" i="111"/>
  <c r="L30" i="111"/>
  <c r="L27" i="197"/>
  <c r="T30" i="111"/>
  <c r="T27" i="197"/>
  <c r="G31" i="111"/>
  <c r="G27" i="197"/>
  <c r="O31" i="111"/>
  <c r="O27" i="197"/>
  <c r="W31" i="111"/>
  <c r="W27" i="111" s="1"/>
  <c r="W27" i="197"/>
  <c r="M33" i="197"/>
  <c r="J33" i="197"/>
  <c r="R33" i="197"/>
  <c r="E35" i="111"/>
  <c r="M35" i="111"/>
  <c r="U35" i="111"/>
  <c r="H36" i="111"/>
  <c r="P36" i="111"/>
  <c r="X36" i="111"/>
  <c r="K37" i="111"/>
  <c r="S37" i="111"/>
  <c r="F38" i="111"/>
  <c r="N38" i="111"/>
  <c r="V38" i="111"/>
  <c r="I39" i="111"/>
  <c r="Q39" i="111"/>
  <c r="D40" i="111"/>
  <c r="L40" i="111"/>
  <c r="T40" i="111"/>
  <c r="G41" i="111"/>
  <c r="O41" i="111"/>
  <c r="W41" i="111"/>
  <c r="J42" i="111"/>
  <c r="R42" i="111"/>
  <c r="E43" i="111"/>
  <c r="M43" i="111"/>
  <c r="U43" i="111"/>
  <c r="H44" i="111"/>
  <c r="P44" i="111"/>
  <c r="X44" i="111"/>
  <c r="X44" i="102" s="1"/>
  <c r="K45" i="111"/>
  <c r="S45" i="111"/>
  <c r="F46" i="111"/>
  <c r="N46" i="111"/>
  <c r="V46" i="111"/>
  <c r="I47" i="111"/>
  <c r="Q47" i="111"/>
  <c r="D48" i="111"/>
  <c r="L48" i="111"/>
  <c r="T48" i="111"/>
  <c r="G49" i="111"/>
  <c r="O49" i="111"/>
  <c r="W49" i="111"/>
  <c r="J50" i="111"/>
  <c r="R50" i="111"/>
  <c r="E51" i="111"/>
  <c r="E51" i="102" s="1"/>
  <c r="M51" i="111"/>
  <c r="U51" i="111"/>
  <c r="W61" i="197"/>
  <c r="F3" i="196"/>
  <c r="D33" i="196"/>
  <c r="D26" i="196" s="1"/>
  <c r="L33" i="196"/>
  <c r="L26" i="196" s="1"/>
  <c r="T33" i="196"/>
  <c r="T26" i="196" s="1"/>
  <c r="G3" i="115"/>
  <c r="O3" i="115"/>
  <c r="D27" i="113"/>
  <c r="D26" i="113" s="1"/>
  <c r="E61" i="113"/>
  <c r="Q26" i="112"/>
  <c r="H4" i="114"/>
  <c r="H3" i="114" s="1"/>
  <c r="H2" i="114" s="1"/>
  <c r="P4" i="114"/>
  <c r="P3" i="114" s="1"/>
  <c r="K61" i="114"/>
  <c r="S61" i="114"/>
  <c r="F61" i="114"/>
  <c r="N61" i="114"/>
  <c r="V61" i="114"/>
  <c r="I61" i="114"/>
  <c r="Q61" i="114"/>
  <c r="L61" i="114"/>
  <c r="T61" i="114"/>
  <c r="G61" i="114"/>
  <c r="O61" i="114"/>
  <c r="W61" i="114"/>
  <c r="J61" i="114"/>
  <c r="R61" i="114"/>
  <c r="E4" i="108"/>
  <c r="M4" i="108"/>
  <c r="U4" i="108"/>
  <c r="P4" i="108"/>
  <c r="X4" i="108"/>
  <c r="E11" i="108"/>
  <c r="D3" i="110"/>
  <c r="G3" i="199"/>
  <c r="G26" i="199"/>
  <c r="O26" i="199"/>
  <c r="W26" i="199"/>
  <c r="S3" i="198"/>
  <c r="F33" i="198"/>
  <c r="F26" i="198" s="1"/>
  <c r="F37" i="111"/>
  <c r="N33" i="198"/>
  <c r="N26" i="198" s="1"/>
  <c r="N37" i="111"/>
  <c r="V33" i="198"/>
  <c r="V26" i="198" s="1"/>
  <c r="V37" i="111"/>
  <c r="G61" i="198"/>
  <c r="G62" i="111"/>
  <c r="O61" i="198"/>
  <c r="O62" i="111"/>
  <c r="W61" i="198"/>
  <c r="W62" i="111"/>
  <c r="J61" i="198"/>
  <c r="J63" i="111"/>
  <c r="R61" i="198"/>
  <c r="R63" i="111"/>
  <c r="E64" i="111"/>
  <c r="E61" i="198"/>
  <c r="M64" i="111"/>
  <c r="M61" i="198"/>
  <c r="U64" i="111"/>
  <c r="U61" i="198"/>
  <c r="H61" i="198"/>
  <c r="H65" i="111"/>
  <c r="P61" i="198"/>
  <c r="P65" i="111"/>
  <c r="X61" i="198"/>
  <c r="X65" i="111"/>
  <c r="F5" i="111"/>
  <c r="N5" i="111"/>
  <c r="N4" i="111" s="1"/>
  <c r="V5" i="111"/>
  <c r="V4" i="111" s="1"/>
  <c r="I6" i="111"/>
  <c r="Q6" i="111"/>
  <c r="D7" i="111"/>
  <c r="L7" i="111"/>
  <c r="T7" i="111"/>
  <c r="H18" i="111"/>
  <c r="H17" i="197"/>
  <c r="P18" i="111"/>
  <c r="P17" i="197"/>
  <c r="X18" i="111"/>
  <c r="X17" i="197"/>
  <c r="K17" i="197"/>
  <c r="K19" i="111"/>
  <c r="S17" i="197"/>
  <c r="S19" i="111"/>
  <c r="F20" i="111"/>
  <c r="F17" i="197"/>
  <c r="N20" i="111"/>
  <c r="N17" i="197"/>
  <c r="V20" i="111"/>
  <c r="V17" i="111" s="1"/>
  <c r="V17" i="197"/>
  <c r="I21" i="111"/>
  <c r="I17" i="111" s="1"/>
  <c r="I17" i="197"/>
  <c r="Q21" i="111"/>
  <c r="Q17" i="111" s="1"/>
  <c r="Q17" i="197"/>
  <c r="K22" i="111"/>
  <c r="S22" i="111"/>
  <c r="U33" i="197"/>
  <c r="U26" i="197" s="1"/>
  <c r="I53" i="111"/>
  <c r="I52" i="197"/>
  <c r="Q53" i="111"/>
  <c r="Q52" i="197"/>
  <c r="D52" i="197"/>
  <c r="D54" i="111"/>
  <c r="D52" i="111" s="1"/>
  <c r="L52" i="197"/>
  <c r="L54" i="111"/>
  <c r="L52" i="111" s="1"/>
  <c r="T52" i="197"/>
  <c r="T54" i="111"/>
  <c r="T52" i="111" s="1"/>
  <c r="D61" i="197"/>
  <c r="L61" i="197"/>
  <c r="T61" i="197"/>
  <c r="G63" i="111"/>
  <c r="O63" i="111"/>
  <c r="W63" i="111"/>
  <c r="J64" i="111"/>
  <c r="R64" i="111"/>
  <c r="E65" i="111"/>
  <c r="M65" i="111"/>
  <c r="U65" i="111"/>
  <c r="H66" i="111"/>
  <c r="P66" i="111"/>
  <c r="X66" i="111"/>
  <c r="K67" i="111"/>
  <c r="K67" i="102" s="1"/>
  <c r="S67" i="111"/>
  <c r="F68" i="111"/>
  <c r="N68" i="111"/>
  <c r="V68" i="111"/>
  <c r="I69" i="111"/>
  <c r="I69" i="102" s="1"/>
  <c r="Q69" i="111"/>
  <c r="D70" i="111"/>
  <c r="L70" i="111"/>
  <c r="T70" i="111"/>
  <c r="G71" i="111"/>
  <c r="O71" i="111"/>
  <c r="W71" i="111"/>
  <c r="J72" i="111"/>
  <c r="R72" i="111"/>
  <c r="E4" i="196"/>
  <c r="M4" i="196"/>
  <c r="U4" i="196"/>
  <c r="H11" i="196"/>
  <c r="H3" i="196" s="1"/>
  <c r="P11" i="196"/>
  <c r="X11" i="196"/>
  <c r="X3" i="196" s="1"/>
  <c r="H27" i="196"/>
  <c r="P27" i="196"/>
  <c r="X27" i="196"/>
  <c r="O3" i="113"/>
  <c r="W3" i="113"/>
  <c r="D61" i="114"/>
  <c r="F3" i="108"/>
  <c r="G17" i="107"/>
  <c r="O17" i="107"/>
  <c r="W17" i="107"/>
  <c r="J17" i="107"/>
  <c r="R17" i="107"/>
  <c r="M17" i="107"/>
  <c r="U17" i="107"/>
  <c r="J17" i="110"/>
  <c r="R17" i="110"/>
  <c r="M17" i="110"/>
  <c r="U17" i="110"/>
  <c r="H17" i="110"/>
  <c r="P17" i="110"/>
  <c r="X17" i="110"/>
  <c r="D23" i="111"/>
  <c r="D22" i="111" s="1"/>
  <c r="L23" i="111"/>
  <c r="L22" i="111" s="1"/>
  <c r="T23" i="111"/>
  <c r="G24" i="111"/>
  <c r="O24" i="111"/>
  <c r="W24" i="111"/>
  <c r="J25" i="111"/>
  <c r="R25" i="111"/>
  <c r="K29" i="111"/>
  <c r="S29" i="111"/>
  <c r="F30" i="111"/>
  <c r="N30" i="111"/>
  <c r="V30" i="111"/>
  <c r="I31" i="111"/>
  <c r="Q31" i="111"/>
  <c r="D32" i="111"/>
  <c r="L32" i="111"/>
  <c r="T32" i="111"/>
  <c r="G33" i="197"/>
  <c r="O33" i="197"/>
  <c r="W33" i="197"/>
  <c r="R52" i="111"/>
  <c r="K26" i="196"/>
  <c r="J26" i="195"/>
  <c r="E4" i="197"/>
  <c r="M4" i="197"/>
  <c r="U4" i="197"/>
  <c r="I8" i="197"/>
  <c r="Q8" i="197"/>
  <c r="J11" i="197"/>
  <c r="R11" i="197"/>
  <c r="R3" i="197" s="1"/>
  <c r="D17" i="197"/>
  <c r="L17" i="197"/>
  <c r="T17" i="197"/>
  <c r="K22" i="197"/>
  <c r="S22" i="197"/>
  <c r="J27" i="197"/>
  <c r="R27" i="197"/>
  <c r="D33" i="197"/>
  <c r="L33" i="197"/>
  <c r="T33" i="197"/>
  <c r="E52" i="197"/>
  <c r="M52" i="197"/>
  <c r="U52" i="197"/>
  <c r="F61" i="197"/>
  <c r="N61" i="197"/>
  <c r="V61" i="197"/>
  <c r="K5" i="111"/>
  <c r="K4" i="111" s="1"/>
  <c r="S5" i="111"/>
  <c r="G9" i="111"/>
  <c r="O9" i="111"/>
  <c r="W9" i="111"/>
  <c r="W8" i="111" s="1"/>
  <c r="H12" i="111"/>
  <c r="H11" i="111" s="1"/>
  <c r="P12" i="111"/>
  <c r="P11" i="111" s="1"/>
  <c r="X12" i="111"/>
  <c r="X11" i="111" s="1"/>
  <c r="J18" i="111"/>
  <c r="R18" i="111"/>
  <c r="I23" i="111"/>
  <c r="I22" i="111" s="1"/>
  <c r="Q23" i="111"/>
  <c r="Q22" i="111" s="1"/>
  <c r="H28" i="111"/>
  <c r="H27" i="111" s="1"/>
  <c r="P28" i="111"/>
  <c r="P27" i="111" s="1"/>
  <c r="X28" i="111"/>
  <c r="J34" i="111"/>
  <c r="R34" i="111"/>
  <c r="K53" i="111"/>
  <c r="K52" i="111" s="1"/>
  <c r="S53" i="111"/>
  <c r="S52" i="111" s="1"/>
  <c r="D62" i="111"/>
  <c r="L62" i="111"/>
  <c r="T62" i="111"/>
  <c r="F4" i="195"/>
  <c r="F3" i="195" s="1"/>
  <c r="N4" i="195"/>
  <c r="N3" i="195" s="1"/>
  <c r="V4" i="195"/>
  <c r="M11" i="195"/>
  <c r="M3" i="195" s="1"/>
  <c r="E17" i="195"/>
  <c r="M17" i="195"/>
  <c r="U17" i="195"/>
  <c r="F61" i="195"/>
  <c r="N61" i="195"/>
  <c r="V61" i="195"/>
  <c r="E5" i="106"/>
  <c r="M5" i="106"/>
  <c r="U5" i="106"/>
  <c r="H6" i="106"/>
  <c r="P6" i="106"/>
  <c r="X6" i="106"/>
  <c r="K7" i="106"/>
  <c r="S7" i="106"/>
  <c r="G9" i="106"/>
  <c r="O9" i="106"/>
  <c r="W9" i="106"/>
  <c r="J10" i="106"/>
  <c r="R10" i="106"/>
  <c r="K12" i="106"/>
  <c r="S12" i="106"/>
  <c r="F13" i="106"/>
  <c r="N13" i="106"/>
  <c r="V13" i="106"/>
  <c r="I14" i="106"/>
  <c r="Q14" i="106"/>
  <c r="D15" i="106"/>
  <c r="L15" i="106"/>
  <c r="T15" i="106"/>
  <c r="G16" i="106"/>
  <c r="O16" i="106"/>
  <c r="W16" i="106"/>
  <c r="R23" i="106"/>
  <c r="E24" i="106"/>
  <c r="M24" i="106"/>
  <c r="U24" i="106"/>
  <c r="H25" i="106"/>
  <c r="H25" i="102" s="1"/>
  <c r="X25" i="106"/>
  <c r="X25" i="102" s="1"/>
  <c r="F28" i="106"/>
  <c r="F27" i="194"/>
  <c r="N28" i="106"/>
  <c r="N27" i="194"/>
  <c r="V28" i="106"/>
  <c r="V27" i="194"/>
  <c r="I29" i="106"/>
  <c r="I27" i="194"/>
  <c r="Q29" i="106"/>
  <c r="Q27" i="194"/>
  <c r="D30" i="106"/>
  <c r="L30" i="106"/>
  <c r="T30" i="106"/>
  <c r="G31" i="106"/>
  <c r="O31" i="106"/>
  <c r="W31" i="106"/>
  <c r="J32" i="106"/>
  <c r="R32" i="106"/>
  <c r="J34" i="106"/>
  <c r="R34" i="106"/>
  <c r="E35" i="106"/>
  <c r="H36" i="106"/>
  <c r="X36" i="106"/>
  <c r="K37" i="106"/>
  <c r="S37" i="106"/>
  <c r="F38" i="106"/>
  <c r="I39" i="106"/>
  <c r="D40" i="106"/>
  <c r="L40" i="106"/>
  <c r="T40" i="106"/>
  <c r="G41" i="106"/>
  <c r="J42" i="106"/>
  <c r="E43" i="106"/>
  <c r="M43" i="106"/>
  <c r="U43" i="106"/>
  <c r="H44" i="106"/>
  <c r="H44" i="102" s="1"/>
  <c r="K45" i="106"/>
  <c r="F46" i="106"/>
  <c r="F46" i="102" s="1"/>
  <c r="N46" i="106"/>
  <c r="V46" i="106"/>
  <c r="I47" i="106"/>
  <c r="L48" i="106"/>
  <c r="G49" i="106"/>
  <c r="O49" i="106"/>
  <c r="W49" i="106"/>
  <c r="J50" i="106"/>
  <c r="M51" i="106"/>
  <c r="L5" i="106"/>
  <c r="O14" i="106"/>
  <c r="D11" i="197"/>
  <c r="D27" i="197"/>
  <c r="F33" i="197"/>
  <c r="N33" i="197"/>
  <c r="G52" i="197"/>
  <c r="O52" i="197"/>
  <c r="W52" i="197"/>
  <c r="H61" i="197"/>
  <c r="P61" i="197"/>
  <c r="X61" i="197"/>
  <c r="H6" i="111"/>
  <c r="H4" i="111" s="1"/>
  <c r="P6" i="111"/>
  <c r="P4" i="111" s="1"/>
  <c r="X6" i="111"/>
  <c r="D10" i="111"/>
  <c r="D8" i="111" s="1"/>
  <c r="L10" i="111"/>
  <c r="L8" i="111" s="1"/>
  <c r="T10" i="111"/>
  <c r="T8" i="111" s="1"/>
  <c r="E13" i="111"/>
  <c r="M13" i="111"/>
  <c r="M11" i="111" s="1"/>
  <c r="U13" i="111"/>
  <c r="G19" i="111"/>
  <c r="G17" i="111" s="1"/>
  <c r="O19" i="111"/>
  <c r="O17" i="111" s="1"/>
  <c r="W19" i="111"/>
  <c r="F24" i="111"/>
  <c r="N24" i="111"/>
  <c r="V24" i="111"/>
  <c r="E29" i="111"/>
  <c r="M29" i="111"/>
  <c r="U29" i="111"/>
  <c r="G35" i="111"/>
  <c r="O35" i="111"/>
  <c r="W35" i="111"/>
  <c r="G61" i="196"/>
  <c r="Q22" i="195"/>
  <c r="P26" i="195"/>
  <c r="N30" i="106"/>
  <c r="L32" i="106"/>
  <c r="M35" i="106"/>
  <c r="P36" i="106"/>
  <c r="N38" i="106"/>
  <c r="Q39" i="106"/>
  <c r="O41" i="106"/>
  <c r="R42" i="106"/>
  <c r="P44" i="106"/>
  <c r="S45" i="106"/>
  <c r="Q47" i="106"/>
  <c r="T48" i="106"/>
  <c r="R50" i="106"/>
  <c r="U51" i="106"/>
  <c r="G52" i="195"/>
  <c r="G5" i="106"/>
  <c r="O5" i="106"/>
  <c r="W5" i="106"/>
  <c r="E7" i="106"/>
  <c r="M7" i="106"/>
  <c r="U7" i="106"/>
  <c r="I9" i="106"/>
  <c r="Q9" i="106"/>
  <c r="D10" i="106"/>
  <c r="L10" i="106"/>
  <c r="T10" i="106"/>
  <c r="E12" i="106"/>
  <c r="M12" i="106"/>
  <c r="U12" i="106"/>
  <c r="H13" i="106"/>
  <c r="H13" i="102" s="1"/>
  <c r="P13" i="106"/>
  <c r="P13" i="102" s="1"/>
  <c r="X13" i="106"/>
  <c r="K14" i="106"/>
  <c r="S14" i="106"/>
  <c r="S14" i="102" s="1"/>
  <c r="F15" i="106"/>
  <c r="N15" i="106"/>
  <c r="N15" i="102" s="1"/>
  <c r="V15" i="106"/>
  <c r="V15" i="102" s="1"/>
  <c r="I16" i="106"/>
  <c r="I16" i="102" s="1"/>
  <c r="Q16" i="106"/>
  <c r="Q16" i="102" s="1"/>
  <c r="H28" i="106"/>
  <c r="P28" i="106"/>
  <c r="X28" i="106"/>
  <c r="K29" i="106"/>
  <c r="F30" i="106"/>
  <c r="V30" i="106"/>
  <c r="I31" i="106"/>
  <c r="Q31" i="106"/>
  <c r="D32" i="106"/>
  <c r="J53" i="106"/>
  <c r="R53" i="106"/>
  <c r="E54" i="106"/>
  <c r="M54" i="106"/>
  <c r="M62" i="106"/>
  <c r="H63" i="106"/>
  <c r="P63" i="106"/>
  <c r="X63" i="106"/>
  <c r="K64" i="106"/>
  <c r="N65" i="106"/>
  <c r="I66" i="106"/>
  <c r="Q66" i="106"/>
  <c r="D67" i="106"/>
  <c r="L67" i="106"/>
  <c r="O68" i="106"/>
  <c r="J69" i="106"/>
  <c r="R69" i="106"/>
  <c r="E70" i="106"/>
  <c r="M70" i="106"/>
  <c r="P71" i="106"/>
  <c r="K72" i="106"/>
  <c r="S72" i="106"/>
  <c r="G6" i="106"/>
  <c r="H9" i="106"/>
  <c r="I12" i="106"/>
  <c r="J15" i="106"/>
  <c r="N19" i="106"/>
  <c r="F4" i="193"/>
  <c r="F3" i="193" s="1"/>
  <c r="F5" i="104"/>
  <c r="N4" i="193"/>
  <c r="N3" i="193" s="1"/>
  <c r="N5" i="104"/>
  <c r="V4" i="193"/>
  <c r="V3" i="193" s="1"/>
  <c r="V5" i="104"/>
  <c r="I4" i="193"/>
  <c r="I3" i="193" s="1"/>
  <c r="I6" i="104"/>
  <c r="D4" i="193"/>
  <c r="D3" i="193" s="1"/>
  <c r="D7" i="104"/>
  <c r="L4" i="193"/>
  <c r="L3" i="193" s="1"/>
  <c r="L7" i="104"/>
  <c r="T4" i="193"/>
  <c r="T3" i="193" s="1"/>
  <c r="T7" i="104"/>
  <c r="L29" i="106"/>
  <c r="L27" i="195"/>
  <c r="M32" i="106"/>
  <c r="M32" i="102" s="1"/>
  <c r="N35" i="106"/>
  <c r="N33" i="195"/>
  <c r="N26" i="195" s="1"/>
  <c r="O38" i="106"/>
  <c r="O33" i="195"/>
  <c r="O26" i="195" s="1"/>
  <c r="P41" i="106"/>
  <c r="N43" i="106"/>
  <c r="Q44" i="106"/>
  <c r="O46" i="106"/>
  <c r="R47" i="106"/>
  <c r="P49" i="106"/>
  <c r="S50" i="106"/>
  <c r="H5" i="106"/>
  <c r="P5" i="106"/>
  <c r="X5" i="106"/>
  <c r="K6" i="106"/>
  <c r="S6" i="106"/>
  <c r="F7" i="106"/>
  <c r="N7" i="106"/>
  <c r="V7" i="106"/>
  <c r="J9" i="106"/>
  <c r="R9" i="106"/>
  <c r="E10" i="106"/>
  <c r="M10" i="106"/>
  <c r="U10" i="106"/>
  <c r="F12" i="106"/>
  <c r="F11" i="194"/>
  <c r="F3" i="194" s="1"/>
  <c r="N12" i="106"/>
  <c r="N11" i="194"/>
  <c r="N3" i="194" s="1"/>
  <c r="V12" i="106"/>
  <c r="V11" i="194"/>
  <c r="V3" i="194" s="1"/>
  <c r="I11" i="194"/>
  <c r="I13" i="106"/>
  <c r="Q11" i="194"/>
  <c r="Q13" i="106"/>
  <c r="D14" i="106"/>
  <c r="L14" i="106"/>
  <c r="T14" i="106"/>
  <c r="G15" i="106"/>
  <c r="O15" i="106"/>
  <c r="W15" i="106"/>
  <c r="J16" i="106"/>
  <c r="R16" i="106"/>
  <c r="H18" i="106"/>
  <c r="H17" i="194"/>
  <c r="P18" i="106"/>
  <c r="P17" i="194"/>
  <c r="X18" i="106"/>
  <c r="X17" i="194"/>
  <c r="K19" i="106"/>
  <c r="K17" i="194"/>
  <c r="S19" i="106"/>
  <c r="S17" i="194"/>
  <c r="F20" i="106"/>
  <c r="N20" i="106"/>
  <c r="V20" i="106"/>
  <c r="I21" i="106"/>
  <c r="Q21" i="106"/>
  <c r="I28" i="106"/>
  <c r="D29" i="106"/>
  <c r="T29" i="106"/>
  <c r="G30" i="106"/>
  <c r="G30" i="102" s="1"/>
  <c r="O30" i="106"/>
  <c r="W30" i="106"/>
  <c r="W30" i="102" s="1"/>
  <c r="J31" i="106"/>
  <c r="J31" i="102" s="1"/>
  <c r="E32" i="106"/>
  <c r="U32" i="106"/>
  <c r="U32" i="102" s="1"/>
  <c r="K53" i="106"/>
  <c r="N54" i="106"/>
  <c r="O6" i="106"/>
  <c r="P9" i="106"/>
  <c r="Q12" i="106"/>
  <c r="R15" i="106"/>
  <c r="Q28" i="106"/>
  <c r="D53" i="106"/>
  <c r="K52" i="191"/>
  <c r="K53" i="104"/>
  <c r="S52" i="191"/>
  <c r="S53" i="104"/>
  <c r="F52" i="191"/>
  <c r="F54" i="104"/>
  <c r="N52" i="191"/>
  <c r="N54" i="104"/>
  <c r="V52" i="191"/>
  <c r="V54" i="104"/>
  <c r="J5" i="106"/>
  <c r="J5" i="102" s="1"/>
  <c r="R5" i="106"/>
  <c r="E6" i="106"/>
  <c r="M6" i="106"/>
  <c r="M6" i="102" s="1"/>
  <c r="U6" i="106"/>
  <c r="H7" i="106"/>
  <c r="P7" i="106"/>
  <c r="P7" i="102" s="1"/>
  <c r="X7" i="106"/>
  <c r="X7" i="102" s="1"/>
  <c r="L19" i="106"/>
  <c r="L24" i="106"/>
  <c r="D33" i="195"/>
  <c r="L33" i="195"/>
  <c r="I5" i="106"/>
  <c r="I4" i="194"/>
  <c r="Q5" i="106"/>
  <c r="Q4" i="194"/>
  <c r="D6" i="106"/>
  <c r="L6" i="106"/>
  <c r="T6" i="106"/>
  <c r="G7" i="106"/>
  <c r="O7" i="106"/>
  <c r="O7" i="102" s="1"/>
  <c r="W7" i="106"/>
  <c r="W7" i="102" s="1"/>
  <c r="K9" i="106"/>
  <c r="S9" i="106"/>
  <c r="I18" i="106"/>
  <c r="D19" i="106"/>
  <c r="T19" i="106"/>
  <c r="G20" i="106"/>
  <c r="O20" i="106"/>
  <c r="W20" i="106"/>
  <c r="J21" i="106"/>
  <c r="F33" i="194"/>
  <c r="N33" i="194"/>
  <c r="V33" i="194"/>
  <c r="I33" i="194"/>
  <c r="Q33" i="194"/>
  <c r="D33" i="194"/>
  <c r="D26" i="194" s="1"/>
  <c r="L33" i="194"/>
  <c r="L26" i="194" s="1"/>
  <c r="T33" i="194"/>
  <c r="T26" i="194" s="1"/>
  <c r="J33" i="194"/>
  <c r="J26" i="194" s="1"/>
  <c r="R33" i="194"/>
  <c r="R26" i="194" s="1"/>
  <c r="L53" i="106"/>
  <c r="G54" i="106"/>
  <c r="O54" i="106"/>
  <c r="W54" i="106"/>
  <c r="W6" i="106"/>
  <c r="X9" i="106"/>
  <c r="T37" i="106"/>
  <c r="W18" i="111"/>
  <c r="F23" i="111"/>
  <c r="N23" i="111"/>
  <c r="V23" i="111"/>
  <c r="E28" i="111"/>
  <c r="M28" i="111"/>
  <c r="U28" i="111"/>
  <c r="G34" i="111"/>
  <c r="O34" i="111"/>
  <c r="W34" i="111"/>
  <c r="H53" i="111"/>
  <c r="H52" i="111" s="1"/>
  <c r="P53" i="111"/>
  <c r="P52" i="111" s="1"/>
  <c r="X53" i="111"/>
  <c r="X52" i="111" s="1"/>
  <c r="I62" i="111"/>
  <c r="Q62" i="111"/>
  <c r="F9" i="106"/>
  <c r="N9" i="106"/>
  <c r="V9" i="106"/>
  <c r="I10" i="106"/>
  <c r="I10" i="102" s="1"/>
  <c r="Q10" i="106"/>
  <c r="J18" i="106"/>
  <c r="K21" i="106"/>
  <c r="K21" i="102" s="1"/>
  <c r="J23" i="106"/>
  <c r="J22" i="195"/>
  <c r="E33" i="195"/>
  <c r="M33" i="195"/>
  <c r="M26" i="195" s="1"/>
  <c r="U33" i="195"/>
  <c r="U26" i="195" s="1"/>
  <c r="T61" i="195"/>
  <c r="D9" i="106"/>
  <c r="L9" i="106"/>
  <c r="T9" i="106"/>
  <c r="G10" i="106"/>
  <c r="O10" i="106"/>
  <c r="W10" i="106"/>
  <c r="H12" i="106"/>
  <c r="P12" i="106"/>
  <c r="X12" i="106"/>
  <c r="K13" i="106"/>
  <c r="S13" i="106"/>
  <c r="F14" i="106"/>
  <c r="N14" i="106"/>
  <c r="V14" i="106"/>
  <c r="I15" i="106"/>
  <c r="Q15" i="106"/>
  <c r="Q15" i="102" s="1"/>
  <c r="Q15" i="93" s="1"/>
  <c r="D16" i="106"/>
  <c r="L16" i="106"/>
  <c r="T16" i="106"/>
  <c r="T16" i="102" s="1"/>
  <c r="R18" i="106"/>
  <c r="E19" i="106"/>
  <c r="M19" i="106"/>
  <c r="U19" i="106"/>
  <c r="H20" i="106"/>
  <c r="X20" i="106"/>
  <c r="S21" i="106"/>
  <c r="G23" i="106"/>
  <c r="G22" i="194"/>
  <c r="O23" i="106"/>
  <c r="O22" i="194"/>
  <c r="W23" i="106"/>
  <c r="W22" i="194"/>
  <c r="J24" i="106"/>
  <c r="J22" i="194"/>
  <c r="R24" i="106"/>
  <c r="R22" i="194"/>
  <c r="E25" i="106"/>
  <c r="M25" i="106"/>
  <c r="U25" i="106"/>
  <c r="H61" i="194"/>
  <c r="P61" i="194"/>
  <c r="X61" i="194"/>
  <c r="K61" i="194"/>
  <c r="S61" i="194"/>
  <c r="F61" i="194"/>
  <c r="N61" i="194"/>
  <c r="V61" i="194"/>
  <c r="D61" i="194"/>
  <c r="L61" i="194"/>
  <c r="T61" i="194"/>
  <c r="J7" i="106"/>
  <c r="K10" i="106"/>
  <c r="L13" i="106"/>
  <c r="K27" i="193"/>
  <c r="K28" i="104"/>
  <c r="S27" i="193"/>
  <c r="S28" i="104"/>
  <c r="F27" i="193"/>
  <c r="F26" i="193" s="1"/>
  <c r="F29" i="104"/>
  <c r="N27" i="193"/>
  <c r="N26" i="193" s="1"/>
  <c r="N29" i="104"/>
  <c r="V27" i="193"/>
  <c r="V29" i="104"/>
  <c r="I27" i="193"/>
  <c r="I26" i="193" s="1"/>
  <c r="I30" i="104"/>
  <c r="Q27" i="193"/>
  <c r="Q26" i="193" s="1"/>
  <c r="Q30" i="104"/>
  <c r="G32" i="104"/>
  <c r="G27" i="104" s="1"/>
  <c r="G27" i="193"/>
  <c r="G26" i="193" s="1"/>
  <c r="O27" i="193"/>
  <c r="O26" i="193" s="1"/>
  <c r="O32" i="104"/>
  <c r="W32" i="104"/>
  <c r="W27" i="104" s="1"/>
  <c r="W27" i="193"/>
  <c r="W26" i="193" s="1"/>
  <c r="H28" i="104"/>
  <c r="H27" i="191"/>
  <c r="P28" i="104"/>
  <c r="P27" i="191"/>
  <c r="X28" i="104"/>
  <c r="X27" i="191"/>
  <c r="K27" i="191"/>
  <c r="K29" i="104"/>
  <c r="S27" i="191"/>
  <c r="S29" i="104"/>
  <c r="F30" i="104"/>
  <c r="F27" i="191"/>
  <c r="N30" i="104"/>
  <c r="N27" i="191"/>
  <c r="V30" i="104"/>
  <c r="V27" i="191"/>
  <c r="L3" i="195"/>
  <c r="T3" i="195"/>
  <c r="O3" i="195"/>
  <c r="W3" i="195"/>
  <c r="J3" i="195"/>
  <c r="D11" i="195"/>
  <c r="D3" i="195" s="1"/>
  <c r="K17" i="195"/>
  <c r="S17" i="195"/>
  <c r="I20" i="106"/>
  <c r="I20" i="102" s="1"/>
  <c r="I17" i="195"/>
  <c r="I2" i="195" s="1"/>
  <c r="D27" i="195"/>
  <c r="S53" i="106"/>
  <c r="V54" i="106"/>
  <c r="T62" i="106"/>
  <c r="O63" i="106"/>
  <c r="W63" i="106"/>
  <c r="E65" i="106"/>
  <c r="U65" i="106"/>
  <c r="P66" i="106"/>
  <c r="X66" i="106"/>
  <c r="S67" i="106"/>
  <c r="F68" i="106"/>
  <c r="V68" i="106"/>
  <c r="Q69" i="106"/>
  <c r="D70" i="106"/>
  <c r="T70" i="106"/>
  <c r="G71" i="106"/>
  <c r="W71" i="106"/>
  <c r="R72" i="106"/>
  <c r="K5" i="106"/>
  <c r="S5" i="106"/>
  <c r="F6" i="106"/>
  <c r="N6" i="106"/>
  <c r="V6" i="106"/>
  <c r="I7" i="106"/>
  <c r="Q7" i="106"/>
  <c r="E9" i="106"/>
  <c r="E8" i="194"/>
  <c r="M9" i="106"/>
  <c r="M8" i="194"/>
  <c r="U9" i="106"/>
  <c r="U8" i="194"/>
  <c r="H8" i="194"/>
  <c r="H10" i="106"/>
  <c r="P8" i="194"/>
  <c r="P10" i="106"/>
  <c r="X8" i="194"/>
  <c r="X10" i="106"/>
  <c r="K18" i="106"/>
  <c r="S18" i="106"/>
  <c r="F19" i="106"/>
  <c r="F19" i="102" s="1"/>
  <c r="V19" i="106"/>
  <c r="Q20" i="106"/>
  <c r="D21" i="106"/>
  <c r="L21" i="106"/>
  <c r="L21" i="102" s="1"/>
  <c r="T21" i="106"/>
  <c r="T21" i="102" s="1"/>
  <c r="H23" i="106"/>
  <c r="P23" i="106"/>
  <c r="X23" i="106"/>
  <c r="K24" i="106"/>
  <c r="F25" i="106"/>
  <c r="V25" i="106"/>
  <c r="H34" i="106"/>
  <c r="H33" i="194"/>
  <c r="H26" i="194" s="1"/>
  <c r="P34" i="106"/>
  <c r="P33" i="194"/>
  <c r="P26" i="194" s="1"/>
  <c r="X34" i="106"/>
  <c r="X33" i="194"/>
  <c r="X26" i="194" s="1"/>
  <c r="K35" i="106"/>
  <c r="K33" i="194"/>
  <c r="K26" i="194" s="1"/>
  <c r="S35" i="106"/>
  <c r="S33" i="194"/>
  <c r="S26" i="194" s="1"/>
  <c r="F36" i="106"/>
  <c r="N36" i="106"/>
  <c r="V36" i="106"/>
  <c r="I37" i="106"/>
  <c r="Q37" i="106"/>
  <c r="D38" i="106"/>
  <c r="L38" i="106"/>
  <c r="T38" i="106"/>
  <c r="G39" i="106"/>
  <c r="O39" i="106"/>
  <c r="W39" i="106"/>
  <c r="J40" i="106"/>
  <c r="R40" i="106"/>
  <c r="E41" i="106"/>
  <c r="M41" i="106"/>
  <c r="U41" i="106"/>
  <c r="H42" i="106"/>
  <c r="P42" i="106"/>
  <c r="X42" i="106"/>
  <c r="K43" i="106"/>
  <c r="S43" i="106"/>
  <c r="F44" i="106"/>
  <c r="N44" i="106"/>
  <c r="V44" i="106"/>
  <c r="I45" i="106"/>
  <c r="Q45" i="106"/>
  <c r="D46" i="106"/>
  <c r="L46" i="106"/>
  <c r="T46" i="106"/>
  <c r="G47" i="106"/>
  <c r="O47" i="106"/>
  <c r="W47" i="106"/>
  <c r="J48" i="106"/>
  <c r="R48" i="106"/>
  <c r="E49" i="106"/>
  <c r="M49" i="106"/>
  <c r="U49" i="106"/>
  <c r="H50" i="106"/>
  <c r="P50" i="106"/>
  <c r="X50" i="106"/>
  <c r="K51" i="106"/>
  <c r="S51" i="106"/>
  <c r="R7" i="106"/>
  <c r="S10" i="106"/>
  <c r="T13" i="106"/>
  <c r="R31" i="106"/>
  <c r="H26" i="195"/>
  <c r="T53" i="106"/>
  <c r="T52" i="195"/>
  <c r="E61" i="195"/>
  <c r="M61" i="195"/>
  <c r="U62" i="106"/>
  <c r="U61" i="195"/>
  <c r="H61" i="195"/>
  <c r="P61" i="195"/>
  <c r="X61" i="195"/>
  <c r="K61" i="195"/>
  <c r="S64" i="106"/>
  <c r="S61" i="195"/>
  <c r="I61" i="195"/>
  <c r="Q61" i="195"/>
  <c r="J12" i="106"/>
  <c r="R12" i="106"/>
  <c r="E13" i="106"/>
  <c r="M13" i="106"/>
  <c r="U13" i="106"/>
  <c r="H14" i="106"/>
  <c r="H14" i="102" s="1"/>
  <c r="P14" i="106"/>
  <c r="X14" i="106"/>
  <c r="K15" i="106"/>
  <c r="S15" i="106"/>
  <c r="F16" i="106"/>
  <c r="N16" i="106"/>
  <c r="V16" i="106"/>
  <c r="I23" i="106"/>
  <c r="D24" i="106"/>
  <c r="T24" i="106"/>
  <c r="G25" i="106"/>
  <c r="O25" i="106"/>
  <c r="W25" i="106"/>
  <c r="W25" i="102" s="1"/>
  <c r="I34" i="106"/>
  <c r="D35" i="106"/>
  <c r="L35" i="106"/>
  <c r="T35" i="106"/>
  <c r="G36" i="106"/>
  <c r="J37" i="106"/>
  <c r="E38" i="106"/>
  <c r="M38" i="106"/>
  <c r="U38" i="106"/>
  <c r="H39" i="106"/>
  <c r="K40" i="106"/>
  <c r="F41" i="106"/>
  <c r="N41" i="106"/>
  <c r="V41" i="106"/>
  <c r="I42" i="106"/>
  <c r="L43" i="106"/>
  <c r="G44" i="106"/>
  <c r="O44" i="106"/>
  <c r="W44" i="106"/>
  <c r="J45" i="106"/>
  <c r="M46" i="106"/>
  <c r="H47" i="106"/>
  <c r="P47" i="106"/>
  <c r="J62" i="106"/>
  <c r="J61" i="194"/>
  <c r="R62" i="106"/>
  <c r="R61" i="194"/>
  <c r="E63" i="106"/>
  <c r="E61" i="194"/>
  <c r="M63" i="106"/>
  <c r="M61" i="194"/>
  <c r="U63" i="106"/>
  <c r="U61" i="194"/>
  <c r="H64" i="106"/>
  <c r="P64" i="106"/>
  <c r="X64" i="106"/>
  <c r="K65" i="106"/>
  <c r="S65" i="106"/>
  <c r="F66" i="106"/>
  <c r="N66" i="106"/>
  <c r="V66" i="106"/>
  <c r="I67" i="106"/>
  <c r="Q67" i="106"/>
  <c r="D68" i="106"/>
  <c r="L68" i="106"/>
  <c r="T68" i="106"/>
  <c r="G69" i="106"/>
  <c r="O69" i="106"/>
  <c r="W69" i="106"/>
  <c r="J70" i="106"/>
  <c r="R70" i="106"/>
  <c r="E71" i="106"/>
  <c r="M71" i="106"/>
  <c r="U71" i="106"/>
  <c r="H72" i="106"/>
  <c r="P72" i="106"/>
  <c r="X72" i="106"/>
  <c r="D5" i="106"/>
  <c r="Q6" i="104"/>
  <c r="G11" i="195"/>
  <c r="G3" i="195" s="1"/>
  <c r="E4" i="194"/>
  <c r="M4" i="194"/>
  <c r="U4" i="194"/>
  <c r="J11" i="194"/>
  <c r="R11" i="194"/>
  <c r="G18" i="106"/>
  <c r="O18" i="106"/>
  <c r="W18" i="106"/>
  <c r="J19" i="106"/>
  <c r="R19" i="106"/>
  <c r="E20" i="106"/>
  <c r="E20" i="102" s="1"/>
  <c r="M20" i="106"/>
  <c r="M20" i="102" s="1"/>
  <c r="U20" i="106"/>
  <c r="H21" i="106"/>
  <c r="H21" i="102" s="1"/>
  <c r="P21" i="106"/>
  <c r="P21" i="102" s="1"/>
  <c r="X21" i="106"/>
  <c r="F23" i="106"/>
  <c r="N23" i="106"/>
  <c r="V23" i="106"/>
  <c r="I24" i="106"/>
  <c r="Q24" i="106"/>
  <c r="Q22" i="106" s="1"/>
  <c r="D25" i="106"/>
  <c r="L25" i="106"/>
  <c r="T25" i="106"/>
  <c r="E28" i="106"/>
  <c r="M28" i="106"/>
  <c r="U28" i="106"/>
  <c r="H29" i="106"/>
  <c r="P29" i="106"/>
  <c r="X29" i="106"/>
  <c r="K30" i="106"/>
  <c r="S30" i="106"/>
  <c r="F31" i="106"/>
  <c r="N31" i="106"/>
  <c r="V31" i="106"/>
  <c r="I32" i="106"/>
  <c r="Q32" i="106"/>
  <c r="G34" i="106"/>
  <c r="O34" i="106"/>
  <c r="W34" i="106"/>
  <c r="J35" i="106"/>
  <c r="R35" i="106"/>
  <c r="E36" i="106"/>
  <c r="M36" i="106"/>
  <c r="U36" i="106"/>
  <c r="H37" i="106"/>
  <c r="P37" i="106"/>
  <c r="X37" i="106"/>
  <c r="K38" i="106"/>
  <c r="S38" i="106"/>
  <c r="F39" i="106"/>
  <c r="N39" i="106"/>
  <c r="V39" i="106"/>
  <c r="I40" i="106"/>
  <c r="Q40" i="106"/>
  <c r="D41" i="106"/>
  <c r="L41" i="106"/>
  <c r="T41" i="106"/>
  <c r="G42" i="106"/>
  <c r="O42" i="106"/>
  <c r="W42" i="106"/>
  <c r="J43" i="106"/>
  <c r="R43" i="106"/>
  <c r="E44" i="106"/>
  <c r="M44" i="106"/>
  <c r="U44" i="106"/>
  <c r="H45" i="106"/>
  <c r="P45" i="106"/>
  <c r="X45" i="106"/>
  <c r="K46" i="106"/>
  <c r="S46" i="106"/>
  <c r="F47" i="106"/>
  <c r="N47" i="106"/>
  <c r="V47" i="106"/>
  <c r="I48" i="106"/>
  <c r="Q48" i="106"/>
  <c r="D49" i="106"/>
  <c r="L49" i="106"/>
  <c r="T49" i="106"/>
  <c r="G50" i="106"/>
  <c r="O50" i="106"/>
  <c r="W50" i="106"/>
  <c r="W50" i="102" s="1"/>
  <c r="J51" i="106"/>
  <c r="J51" i="102" s="1"/>
  <c r="R51" i="106"/>
  <c r="H53" i="106"/>
  <c r="P53" i="106"/>
  <c r="X53" i="106"/>
  <c r="K54" i="106"/>
  <c r="S54" i="106"/>
  <c r="I62" i="106"/>
  <c r="Q62" i="106"/>
  <c r="D63" i="106"/>
  <c r="L63" i="106"/>
  <c r="T63" i="106"/>
  <c r="G64" i="106"/>
  <c r="O64" i="106"/>
  <c r="W64" i="106"/>
  <c r="J65" i="106"/>
  <c r="R65" i="106"/>
  <c r="E66" i="106"/>
  <c r="M66" i="106"/>
  <c r="U66" i="106"/>
  <c r="H67" i="106"/>
  <c r="P67" i="106"/>
  <c r="X67" i="106"/>
  <c r="K68" i="106"/>
  <c r="S68" i="106"/>
  <c r="F69" i="106"/>
  <c r="N69" i="106"/>
  <c r="V69" i="106"/>
  <c r="I70" i="106"/>
  <c r="Q70" i="106"/>
  <c r="D71" i="106"/>
  <c r="L71" i="106"/>
  <c r="T71" i="106"/>
  <c r="G72" i="106"/>
  <c r="O72" i="106"/>
  <c r="W72" i="106"/>
  <c r="J26" i="193"/>
  <c r="R26" i="193"/>
  <c r="E33" i="193"/>
  <c r="E26" i="193" s="1"/>
  <c r="M33" i="193"/>
  <c r="M26" i="193" s="1"/>
  <c r="U33" i="193"/>
  <c r="U26" i="193" s="1"/>
  <c r="H33" i="193"/>
  <c r="H26" i="193" s="1"/>
  <c r="P33" i="193"/>
  <c r="P26" i="193" s="1"/>
  <c r="P2" i="193" s="1"/>
  <c r="X33" i="193"/>
  <c r="X26" i="193" s="1"/>
  <c r="K33" i="193"/>
  <c r="S33" i="193"/>
  <c r="H61" i="193"/>
  <c r="P61" i="193"/>
  <c r="X61" i="193"/>
  <c r="D3" i="192"/>
  <c r="G3" i="192"/>
  <c r="O3" i="192"/>
  <c r="W3" i="192"/>
  <c r="H33" i="192"/>
  <c r="H26" i="192" s="1"/>
  <c r="P33" i="192"/>
  <c r="P26" i="192" s="1"/>
  <c r="X33" i="192"/>
  <c r="X26" i="192" s="1"/>
  <c r="K33" i="192"/>
  <c r="K26" i="192" s="1"/>
  <c r="S33" i="192"/>
  <c r="S26" i="192" s="1"/>
  <c r="F33" i="192"/>
  <c r="N33" i="192"/>
  <c r="V33" i="192"/>
  <c r="I9" i="104"/>
  <c r="I8" i="104" s="1"/>
  <c r="Q9" i="104"/>
  <c r="D10" i="104"/>
  <c r="L10" i="104"/>
  <c r="T10" i="104"/>
  <c r="D11" i="191"/>
  <c r="K23" i="104"/>
  <c r="K22" i="104" s="1"/>
  <c r="S23" i="104"/>
  <c r="S22" i="104" s="1"/>
  <c r="F24" i="104"/>
  <c r="N24" i="104"/>
  <c r="V24" i="104"/>
  <c r="I25" i="104"/>
  <c r="Q25" i="104"/>
  <c r="W33" i="191"/>
  <c r="N33" i="191"/>
  <c r="V33" i="191"/>
  <c r="J9" i="104"/>
  <c r="K12" i="104"/>
  <c r="O24" i="104"/>
  <c r="S36" i="104"/>
  <c r="G4" i="194"/>
  <c r="G3" i="194" s="1"/>
  <c r="O4" i="194"/>
  <c r="O3" i="194" s="1"/>
  <c r="W4" i="194"/>
  <c r="W3" i="194" s="1"/>
  <c r="K8" i="194"/>
  <c r="K3" i="194" s="1"/>
  <c r="S8" i="194"/>
  <c r="S3" i="194" s="1"/>
  <c r="D11" i="194"/>
  <c r="L11" i="194"/>
  <c r="T11" i="194"/>
  <c r="D27" i="193"/>
  <c r="D26" i="193" s="1"/>
  <c r="L27" i="193"/>
  <c r="L26" i="193" s="1"/>
  <c r="T27" i="193"/>
  <c r="U3" i="192"/>
  <c r="F27" i="192"/>
  <c r="N27" i="192"/>
  <c r="V27" i="192"/>
  <c r="I27" i="192"/>
  <c r="Q27" i="192"/>
  <c r="Q26" i="192" s="1"/>
  <c r="D26" i="192"/>
  <c r="L26" i="192"/>
  <c r="J61" i="192"/>
  <c r="R61" i="192"/>
  <c r="M61" i="192"/>
  <c r="U61" i="192"/>
  <c r="H61" i="192"/>
  <c r="P61" i="192"/>
  <c r="X61" i="192"/>
  <c r="K5" i="104"/>
  <c r="K4" i="191"/>
  <c r="S5" i="104"/>
  <c r="S4" i="191"/>
  <c r="F4" i="191"/>
  <c r="F6" i="104"/>
  <c r="N4" i="191"/>
  <c r="N6" i="104"/>
  <c r="V4" i="191"/>
  <c r="V6" i="104"/>
  <c r="I7" i="104"/>
  <c r="I4" i="191"/>
  <c r="Q7" i="104"/>
  <c r="Q4" i="191"/>
  <c r="J18" i="104"/>
  <c r="J17" i="191"/>
  <c r="R18" i="104"/>
  <c r="R17" i="191"/>
  <c r="E17" i="191"/>
  <c r="E19" i="104"/>
  <c r="M17" i="191"/>
  <c r="M19" i="104"/>
  <c r="U17" i="191"/>
  <c r="U19" i="104"/>
  <c r="H20" i="104"/>
  <c r="H17" i="191"/>
  <c r="P20" i="104"/>
  <c r="P20" i="102" s="1"/>
  <c r="P17" i="191"/>
  <c r="X20" i="104"/>
  <c r="X17" i="191"/>
  <c r="L27" i="191"/>
  <c r="T27" i="191"/>
  <c r="F13" i="104"/>
  <c r="H19" i="104"/>
  <c r="M34" i="104"/>
  <c r="H4" i="194"/>
  <c r="P4" i="194"/>
  <c r="X4" i="194"/>
  <c r="D8" i="194"/>
  <c r="L8" i="194"/>
  <c r="T8" i="194"/>
  <c r="E11" i="194"/>
  <c r="M11" i="194"/>
  <c r="U11" i="194"/>
  <c r="G17" i="194"/>
  <c r="O17" i="194"/>
  <c r="W17" i="194"/>
  <c r="F22" i="194"/>
  <c r="N22" i="194"/>
  <c r="V22" i="194"/>
  <c r="E27" i="194"/>
  <c r="E26" i="194" s="1"/>
  <c r="M27" i="194"/>
  <c r="M26" i="194" s="1"/>
  <c r="U27" i="194"/>
  <c r="U26" i="194" s="1"/>
  <c r="G33" i="194"/>
  <c r="O33" i="194"/>
  <c r="O26" i="194" s="1"/>
  <c r="W33" i="194"/>
  <c r="H52" i="194"/>
  <c r="P52" i="194"/>
  <c r="X52" i="194"/>
  <c r="I61" i="194"/>
  <c r="Q61" i="194"/>
  <c r="J3" i="193"/>
  <c r="H4" i="193"/>
  <c r="H3" i="193" s="1"/>
  <c r="O11" i="193"/>
  <c r="O3" i="193" s="1"/>
  <c r="K61" i="192"/>
  <c r="S61" i="192"/>
  <c r="D9" i="104"/>
  <c r="L9" i="104"/>
  <c r="T9" i="104"/>
  <c r="G10" i="104"/>
  <c r="O10" i="104"/>
  <c r="O10" i="102" s="1"/>
  <c r="W10" i="104"/>
  <c r="O11" i="104"/>
  <c r="F23" i="104"/>
  <c r="N23" i="104"/>
  <c r="V23" i="104"/>
  <c r="I24" i="104"/>
  <c r="Q24" i="104"/>
  <c r="D25" i="104"/>
  <c r="L25" i="104"/>
  <c r="T25" i="104"/>
  <c r="J28" i="104"/>
  <c r="J27" i="104" s="1"/>
  <c r="R28" i="104"/>
  <c r="R27" i="104" s="1"/>
  <c r="E29" i="104"/>
  <c r="M29" i="104"/>
  <c r="U29" i="104"/>
  <c r="H30" i="104"/>
  <c r="P30" i="104"/>
  <c r="X30" i="104"/>
  <c r="K31" i="104"/>
  <c r="S31" i="104"/>
  <c r="F32" i="104"/>
  <c r="N32" i="104"/>
  <c r="V32" i="104"/>
  <c r="F33" i="191"/>
  <c r="M10" i="104"/>
  <c r="M8" i="104" s="1"/>
  <c r="N13" i="104"/>
  <c r="P19" i="104"/>
  <c r="U34" i="104"/>
  <c r="D62" i="104"/>
  <c r="J6" i="106"/>
  <c r="R6" i="106"/>
  <c r="F10" i="106"/>
  <c r="N10" i="106"/>
  <c r="V10" i="106"/>
  <c r="G13" i="106"/>
  <c r="O13" i="106"/>
  <c r="W13" i="106"/>
  <c r="H16" i="106"/>
  <c r="P16" i="106"/>
  <c r="X16" i="106"/>
  <c r="E5" i="104"/>
  <c r="E4" i="104" s="1"/>
  <c r="M5" i="104"/>
  <c r="M4" i="104" s="1"/>
  <c r="U5" i="104"/>
  <c r="U4" i="104" s="1"/>
  <c r="H6" i="104"/>
  <c r="P6" i="104"/>
  <c r="X6" i="104"/>
  <c r="K7" i="104"/>
  <c r="S7" i="104"/>
  <c r="E8" i="104"/>
  <c r="H12" i="104"/>
  <c r="H11" i="104" s="1"/>
  <c r="H11" i="191"/>
  <c r="P12" i="104"/>
  <c r="P11" i="104" s="1"/>
  <c r="P11" i="191"/>
  <c r="X12" i="104"/>
  <c r="X11" i="104" s="1"/>
  <c r="X11" i="191"/>
  <c r="K11" i="191"/>
  <c r="K13" i="104"/>
  <c r="S11" i="191"/>
  <c r="S13" i="104"/>
  <c r="F14" i="104"/>
  <c r="F14" i="102" s="1"/>
  <c r="F11" i="191"/>
  <c r="N14" i="104"/>
  <c r="N11" i="191"/>
  <c r="V14" i="104"/>
  <c r="V11" i="191"/>
  <c r="D18" i="104"/>
  <c r="L18" i="104"/>
  <c r="T18" i="104"/>
  <c r="G19" i="104"/>
  <c r="O19" i="104"/>
  <c r="W19" i="104"/>
  <c r="J20" i="104"/>
  <c r="R20" i="104"/>
  <c r="E21" i="104"/>
  <c r="M21" i="104"/>
  <c r="U21" i="104"/>
  <c r="G34" i="104"/>
  <c r="O34" i="104"/>
  <c r="W34" i="104"/>
  <c r="J35" i="104"/>
  <c r="J35" i="102" s="1"/>
  <c r="R35" i="104"/>
  <c r="E36" i="104"/>
  <c r="M36" i="104"/>
  <c r="U36" i="104"/>
  <c r="H37" i="104"/>
  <c r="P37" i="104"/>
  <c r="P37" i="102" s="1"/>
  <c r="X37" i="104"/>
  <c r="K38" i="104"/>
  <c r="S38" i="104"/>
  <c r="F39" i="104"/>
  <c r="N39" i="104"/>
  <c r="V39" i="104"/>
  <c r="I40" i="104"/>
  <c r="Q40" i="104"/>
  <c r="D41" i="104"/>
  <c r="L41" i="104"/>
  <c r="T41" i="104"/>
  <c r="G42" i="104"/>
  <c r="O42" i="104"/>
  <c r="W42" i="104"/>
  <c r="J43" i="104"/>
  <c r="R43" i="104"/>
  <c r="E44" i="104"/>
  <c r="M44" i="104"/>
  <c r="U44" i="104"/>
  <c r="H45" i="104"/>
  <c r="P45" i="104"/>
  <c r="X45" i="104"/>
  <c r="X45" i="102" s="1"/>
  <c r="X45" i="93" s="1"/>
  <c r="K46" i="104"/>
  <c r="S46" i="104"/>
  <c r="F47" i="104"/>
  <c r="N47" i="104"/>
  <c r="V47" i="104"/>
  <c r="I48" i="104"/>
  <c r="Q48" i="104"/>
  <c r="D49" i="104"/>
  <c r="L49" i="104"/>
  <c r="T49" i="104"/>
  <c r="G50" i="104"/>
  <c r="O50" i="104"/>
  <c r="U10" i="104"/>
  <c r="U8" i="104" s="1"/>
  <c r="V13" i="104"/>
  <c r="W16" i="104"/>
  <c r="W11" i="104" s="1"/>
  <c r="X19" i="104"/>
  <c r="D23" i="104"/>
  <c r="H35" i="104"/>
  <c r="K9" i="105"/>
  <c r="K8" i="187"/>
  <c r="K3" i="187" s="1"/>
  <c r="S9" i="105"/>
  <c r="S8" i="187"/>
  <c r="F8" i="187"/>
  <c r="F10" i="105"/>
  <c r="N8" i="187"/>
  <c r="N3" i="187" s="1"/>
  <c r="N10" i="105"/>
  <c r="N8" i="105" s="1"/>
  <c r="V8" i="187"/>
  <c r="V10" i="105"/>
  <c r="F4" i="103"/>
  <c r="N4" i="103"/>
  <c r="V4" i="103"/>
  <c r="P17" i="103"/>
  <c r="F23" i="103"/>
  <c r="F22" i="185"/>
  <c r="N23" i="103"/>
  <c r="N22" i="185"/>
  <c r="V23" i="103"/>
  <c r="V22" i="185"/>
  <c r="D18" i="106"/>
  <c r="L18" i="106"/>
  <c r="T18" i="106"/>
  <c r="G19" i="106"/>
  <c r="O19" i="106"/>
  <c r="W19" i="106"/>
  <c r="J20" i="106"/>
  <c r="R20" i="106"/>
  <c r="E21" i="106"/>
  <c r="M21" i="106"/>
  <c r="U21" i="106"/>
  <c r="K23" i="106"/>
  <c r="S23" i="106"/>
  <c r="S22" i="106" s="1"/>
  <c r="F24" i="106"/>
  <c r="N24" i="106"/>
  <c r="V24" i="106"/>
  <c r="I25" i="106"/>
  <c r="Q25" i="106"/>
  <c r="J28" i="106"/>
  <c r="R28" i="106"/>
  <c r="E29" i="106"/>
  <c r="M29" i="106"/>
  <c r="U29" i="106"/>
  <c r="H30" i="106"/>
  <c r="P30" i="106"/>
  <c r="X30" i="106"/>
  <c r="K31" i="106"/>
  <c r="S31" i="106"/>
  <c r="F32" i="106"/>
  <c r="N32" i="106"/>
  <c r="V32" i="106"/>
  <c r="D34" i="106"/>
  <c r="L34" i="106"/>
  <c r="T34" i="106"/>
  <c r="G35" i="106"/>
  <c r="O35" i="106"/>
  <c r="W35" i="106"/>
  <c r="J36" i="106"/>
  <c r="R36" i="106"/>
  <c r="E37" i="106"/>
  <c r="M37" i="106"/>
  <c r="U37" i="106"/>
  <c r="H38" i="106"/>
  <c r="P38" i="106"/>
  <c r="X38" i="106"/>
  <c r="K39" i="106"/>
  <c r="S39" i="106"/>
  <c r="F40" i="106"/>
  <c r="N40" i="106"/>
  <c r="V40" i="106"/>
  <c r="I41" i="106"/>
  <c r="Q41" i="106"/>
  <c r="D42" i="106"/>
  <c r="L42" i="106"/>
  <c r="T42" i="106"/>
  <c r="G43" i="106"/>
  <c r="O43" i="106"/>
  <c r="O43" i="102" s="1"/>
  <c r="W43" i="106"/>
  <c r="J44" i="106"/>
  <c r="R44" i="106"/>
  <c r="E45" i="106"/>
  <c r="M45" i="106"/>
  <c r="U45" i="106"/>
  <c r="H46" i="106"/>
  <c r="P46" i="106"/>
  <c r="X46" i="106"/>
  <c r="K47" i="106"/>
  <c r="S47" i="106"/>
  <c r="F48" i="106"/>
  <c r="N48" i="106"/>
  <c r="V48" i="106"/>
  <c r="I49" i="106"/>
  <c r="Q49" i="106"/>
  <c r="D50" i="106"/>
  <c r="L50" i="106"/>
  <c r="T50" i="106"/>
  <c r="G51" i="106"/>
  <c r="O51" i="106"/>
  <c r="W51" i="106"/>
  <c r="E53" i="106"/>
  <c r="M53" i="106"/>
  <c r="U53" i="106"/>
  <c r="U52" i="106" s="1"/>
  <c r="H54" i="106"/>
  <c r="P54" i="106"/>
  <c r="X54" i="106"/>
  <c r="F62" i="106"/>
  <c r="N62" i="106"/>
  <c r="V62" i="106"/>
  <c r="I63" i="106"/>
  <c r="Q63" i="106"/>
  <c r="D64" i="106"/>
  <c r="L64" i="106"/>
  <c r="T64" i="106"/>
  <c r="G65" i="106"/>
  <c r="O65" i="106"/>
  <c r="W65" i="106"/>
  <c r="J66" i="106"/>
  <c r="R66" i="106"/>
  <c r="E67" i="106"/>
  <c r="M67" i="106"/>
  <c r="U67" i="106"/>
  <c r="H68" i="106"/>
  <c r="P68" i="106"/>
  <c r="X68" i="106"/>
  <c r="K69" i="106"/>
  <c r="S69" i="106"/>
  <c r="F70" i="106"/>
  <c r="N70" i="106"/>
  <c r="V70" i="106"/>
  <c r="I71" i="106"/>
  <c r="Q71" i="106"/>
  <c r="D72" i="106"/>
  <c r="L72" i="106"/>
  <c r="T72" i="106"/>
  <c r="E17" i="193"/>
  <c r="M17" i="193"/>
  <c r="U17" i="193"/>
  <c r="E61" i="192"/>
  <c r="F8" i="104"/>
  <c r="L11" i="191"/>
  <c r="T11" i="191"/>
  <c r="H22" i="104"/>
  <c r="P22" i="104"/>
  <c r="X22" i="104"/>
  <c r="D27" i="191"/>
  <c r="Q61" i="191"/>
  <c r="I14" i="104"/>
  <c r="K20" i="104"/>
  <c r="K17" i="104" s="1"/>
  <c r="L23" i="104"/>
  <c r="P35" i="104"/>
  <c r="E18" i="106"/>
  <c r="M18" i="106"/>
  <c r="U18" i="106"/>
  <c r="H19" i="106"/>
  <c r="P19" i="106"/>
  <c r="X19" i="106"/>
  <c r="K20" i="106"/>
  <c r="S20" i="106"/>
  <c r="F21" i="106"/>
  <c r="N21" i="106"/>
  <c r="V21" i="106"/>
  <c r="D23" i="106"/>
  <c r="L23" i="106"/>
  <c r="T23" i="106"/>
  <c r="G24" i="106"/>
  <c r="O24" i="106"/>
  <c r="W24" i="106"/>
  <c r="J25" i="106"/>
  <c r="R25" i="106"/>
  <c r="K28" i="106"/>
  <c r="S28" i="106"/>
  <c r="F29" i="106"/>
  <c r="N29" i="106"/>
  <c r="V29" i="106"/>
  <c r="I30" i="106"/>
  <c r="Q30" i="106"/>
  <c r="D31" i="106"/>
  <c r="L31" i="106"/>
  <c r="T31" i="106"/>
  <c r="G32" i="106"/>
  <c r="O32" i="106"/>
  <c r="W32" i="106"/>
  <c r="E34" i="106"/>
  <c r="M34" i="106"/>
  <c r="U34" i="106"/>
  <c r="U34" i="102" s="1"/>
  <c r="H35" i="106"/>
  <c r="P35" i="106"/>
  <c r="X35" i="106"/>
  <c r="K36" i="106"/>
  <c r="K36" i="102" s="1"/>
  <c r="S36" i="106"/>
  <c r="F37" i="106"/>
  <c r="N37" i="106"/>
  <c r="V37" i="106"/>
  <c r="I38" i="106"/>
  <c r="Q38" i="106"/>
  <c r="Q38" i="102" s="1"/>
  <c r="D39" i="106"/>
  <c r="D39" i="102" s="1"/>
  <c r="L39" i="106"/>
  <c r="T39" i="106"/>
  <c r="G40" i="106"/>
  <c r="G40" i="102" s="1"/>
  <c r="O40" i="106"/>
  <c r="W40" i="106"/>
  <c r="W40" i="102" s="1"/>
  <c r="J41" i="106"/>
  <c r="J41" i="102" s="1"/>
  <c r="R41" i="106"/>
  <c r="E42" i="106"/>
  <c r="M42" i="106"/>
  <c r="M42" i="102" s="1"/>
  <c r="U42" i="106"/>
  <c r="H43" i="106"/>
  <c r="P43" i="106"/>
  <c r="X43" i="106"/>
  <c r="X43" i="102" s="1"/>
  <c r="K44" i="106"/>
  <c r="S44" i="106"/>
  <c r="F45" i="106"/>
  <c r="N45" i="106"/>
  <c r="N45" i="102" s="1"/>
  <c r="V45" i="106"/>
  <c r="I46" i="106"/>
  <c r="I46" i="102" s="1"/>
  <c r="Q46" i="106"/>
  <c r="Q46" i="102" s="1"/>
  <c r="D47" i="106"/>
  <c r="D47" i="102" s="1"/>
  <c r="L47" i="106"/>
  <c r="L47" i="102" s="1"/>
  <c r="T47" i="106"/>
  <c r="T47" i="102" s="1"/>
  <c r="G48" i="106"/>
  <c r="O48" i="106"/>
  <c r="O48" i="102" s="1"/>
  <c r="W48" i="106"/>
  <c r="J49" i="106"/>
  <c r="J49" i="102" s="1"/>
  <c r="R49" i="106"/>
  <c r="R49" i="102" s="1"/>
  <c r="E50" i="106"/>
  <c r="M50" i="106"/>
  <c r="U50" i="106"/>
  <c r="H51" i="106"/>
  <c r="P51" i="106"/>
  <c r="X51" i="106"/>
  <c r="F53" i="106"/>
  <c r="F52" i="106" s="1"/>
  <c r="N53" i="106"/>
  <c r="V53" i="106"/>
  <c r="I54" i="106"/>
  <c r="Q54" i="106"/>
  <c r="G62" i="106"/>
  <c r="O62" i="106"/>
  <c r="W62" i="106"/>
  <c r="J63" i="106"/>
  <c r="R63" i="106"/>
  <c r="E64" i="106"/>
  <c r="M64" i="106"/>
  <c r="U64" i="106"/>
  <c r="H65" i="106"/>
  <c r="P65" i="106"/>
  <c r="X65" i="106"/>
  <c r="K66" i="106"/>
  <c r="S66" i="106"/>
  <c r="F67" i="106"/>
  <c r="N67" i="106"/>
  <c r="V67" i="106"/>
  <c r="I68" i="106"/>
  <c r="Q68" i="106"/>
  <c r="D69" i="106"/>
  <c r="L69" i="106"/>
  <c r="T69" i="106"/>
  <c r="G70" i="106"/>
  <c r="O70" i="106"/>
  <c r="W70" i="106"/>
  <c r="J71" i="106"/>
  <c r="R71" i="106"/>
  <c r="E72" i="106"/>
  <c r="M72" i="106"/>
  <c r="U72" i="106"/>
  <c r="G9" i="104"/>
  <c r="G8" i="191"/>
  <c r="O9" i="104"/>
  <c r="O8" i="191"/>
  <c r="W9" i="104"/>
  <c r="W8" i="191"/>
  <c r="J8" i="191"/>
  <c r="J10" i="104"/>
  <c r="R8" i="191"/>
  <c r="R10" i="104"/>
  <c r="R8" i="104" s="1"/>
  <c r="I23" i="104"/>
  <c r="I22" i="191"/>
  <c r="Q23" i="104"/>
  <c r="Q22" i="191"/>
  <c r="D22" i="191"/>
  <c r="D24" i="104"/>
  <c r="L22" i="191"/>
  <c r="L24" i="104"/>
  <c r="T22" i="191"/>
  <c r="T24" i="104"/>
  <c r="E28" i="104"/>
  <c r="M28" i="104"/>
  <c r="U28" i="104"/>
  <c r="H29" i="104"/>
  <c r="P29" i="104"/>
  <c r="X29" i="104"/>
  <c r="K30" i="104"/>
  <c r="S30" i="104"/>
  <c r="F31" i="104"/>
  <c r="N31" i="104"/>
  <c r="V31" i="104"/>
  <c r="I32" i="104"/>
  <c r="Q32" i="104"/>
  <c r="G33" i="191"/>
  <c r="L61" i="191"/>
  <c r="L62" i="104"/>
  <c r="T61" i="191"/>
  <c r="T62" i="104"/>
  <c r="G61" i="191"/>
  <c r="G63" i="104"/>
  <c r="O61" i="191"/>
  <c r="O63" i="104"/>
  <c r="W61" i="191"/>
  <c r="W63" i="104"/>
  <c r="J64" i="104"/>
  <c r="J61" i="191"/>
  <c r="R64" i="104"/>
  <c r="R61" i="191"/>
  <c r="Q14" i="104"/>
  <c r="Q11" i="104" s="1"/>
  <c r="S20" i="104"/>
  <c r="S17" i="104" s="1"/>
  <c r="T23" i="104"/>
  <c r="X35" i="104"/>
  <c r="F18" i="106"/>
  <c r="N18" i="106"/>
  <c r="V18" i="106"/>
  <c r="I19" i="106"/>
  <c r="Q19" i="106"/>
  <c r="D20" i="106"/>
  <c r="L20" i="106"/>
  <c r="T20" i="106"/>
  <c r="G21" i="106"/>
  <c r="G21" i="102" s="1"/>
  <c r="O21" i="106"/>
  <c r="W21" i="106"/>
  <c r="E23" i="106"/>
  <c r="E22" i="106" s="1"/>
  <c r="M23" i="106"/>
  <c r="M22" i="106" s="1"/>
  <c r="U23" i="106"/>
  <c r="H24" i="106"/>
  <c r="P24" i="106"/>
  <c r="X24" i="106"/>
  <c r="K25" i="106"/>
  <c r="S25" i="106"/>
  <c r="D28" i="106"/>
  <c r="L28" i="106"/>
  <c r="T28" i="106"/>
  <c r="G29" i="106"/>
  <c r="O29" i="106"/>
  <c r="W29" i="106"/>
  <c r="J30" i="106"/>
  <c r="R30" i="106"/>
  <c r="E31" i="106"/>
  <c r="M31" i="106"/>
  <c r="U31" i="106"/>
  <c r="H32" i="106"/>
  <c r="P32" i="106"/>
  <c r="X32" i="106"/>
  <c r="F34" i="106"/>
  <c r="N34" i="106"/>
  <c r="V34" i="106"/>
  <c r="I35" i="106"/>
  <c r="Q35" i="106"/>
  <c r="D36" i="106"/>
  <c r="L36" i="106"/>
  <c r="T36" i="106"/>
  <c r="G37" i="106"/>
  <c r="O37" i="106"/>
  <c r="W37" i="106"/>
  <c r="J38" i="106"/>
  <c r="R38" i="106"/>
  <c r="E39" i="106"/>
  <c r="E39" i="102" s="1"/>
  <c r="M39" i="106"/>
  <c r="U39" i="106"/>
  <c r="H40" i="106"/>
  <c r="P40" i="106"/>
  <c r="X40" i="106"/>
  <c r="K41" i="106"/>
  <c r="S41" i="106"/>
  <c r="F42" i="106"/>
  <c r="N42" i="106"/>
  <c r="V42" i="106"/>
  <c r="V42" i="102" s="1"/>
  <c r="I43" i="106"/>
  <c r="Q43" i="106"/>
  <c r="D44" i="106"/>
  <c r="D44" i="102" s="1"/>
  <c r="L44" i="106"/>
  <c r="T44" i="106"/>
  <c r="G45" i="106"/>
  <c r="O45" i="106"/>
  <c r="W45" i="106"/>
  <c r="W45" i="102" s="1"/>
  <c r="J46" i="106"/>
  <c r="R46" i="106"/>
  <c r="E47" i="106"/>
  <c r="E47" i="102" s="1"/>
  <c r="M47" i="106"/>
  <c r="U47" i="106"/>
  <c r="H48" i="106"/>
  <c r="P48" i="106"/>
  <c r="X48" i="106"/>
  <c r="X48" i="102" s="1"/>
  <c r="K49" i="106"/>
  <c r="S49" i="106"/>
  <c r="S49" i="102" s="1"/>
  <c r="F50" i="106"/>
  <c r="F50" i="102" s="1"/>
  <c r="N50" i="106"/>
  <c r="N50" i="102" s="1"/>
  <c r="V50" i="106"/>
  <c r="V50" i="102" s="1"/>
  <c r="I51" i="106"/>
  <c r="I51" i="102" s="1"/>
  <c r="Q51" i="106"/>
  <c r="G53" i="106"/>
  <c r="O53" i="106"/>
  <c r="W53" i="106"/>
  <c r="J54" i="106"/>
  <c r="R54" i="106"/>
  <c r="H62" i="106"/>
  <c r="P62" i="106"/>
  <c r="X62" i="106"/>
  <c r="K63" i="106"/>
  <c r="S63" i="106"/>
  <c r="F64" i="106"/>
  <c r="N64" i="106"/>
  <c r="V64" i="106"/>
  <c r="I65" i="106"/>
  <c r="Q65" i="106"/>
  <c r="D66" i="106"/>
  <c r="L66" i="106"/>
  <c r="T66" i="106"/>
  <c r="G67" i="106"/>
  <c r="O67" i="106"/>
  <c r="W67" i="106"/>
  <c r="J68" i="106"/>
  <c r="R68" i="106"/>
  <c r="E69" i="106"/>
  <c r="M69" i="106"/>
  <c r="U69" i="106"/>
  <c r="H70" i="106"/>
  <c r="P70" i="106"/>
  <c r="X70" i="106"/>
  <c r="K71" i="106"/>
  <c r="S71" i="106"/>
  <c r="F72" i="106"/>
  <c r="N72" i="106"/>
  <c r="V72" i="106"/>
  <c r="X3" i="192"/>
  <c r="H5" i="104"/>
  <c r="P5" i="104"/>
  <c r="X5" i="104"/>
  <c r="K6" i="104"/>
  <c r="S6" i="104"/>
  <c r="F7" i="104"/>
  <c r="N7" i="104"/>
  <c r="N7" i="102" s="1"/>
  <c r="V7" i="104"/>
  <c r="V7" i="102" s="1"/>
  <c r="J34" i="104"/>
  <c r="J33" i="191"/>
  <c r="R34" i="104"/>
  <c r="R33" i="191"/>
  <c r="E33" i="191"/>
  <c r="E26" i="191" s="1"/>
  <c r="E35" i="104"/>
  <c r="M33" i="191"/>
  <c r="M26" i="191" s="1"/>
  <c r="M35" i="104"/>
  <c r="U33" i="191"/>
  <c r="U26" i="191" s="1"/>
  <c r="U35" i="104"/>
  <c r="H36" i="104"/>
  <c r="H33" i="191"/>
  <c r="P36" i="104"/>
  <c r="P33" i="191"/>
  <c r="X36" i="104"/>
  <c r="X33" i="191"/>
  <c r="G24" i="104"/>
  <c r="G22" i="104" s="1"/>
  <c r="W11" i="103"/>
  <c r="D53" i="104"/>
  <c r="L53" i="104"/>
  <c r="T53" i="104"/>
  <c r="G54" i="104"/>
  <c r="O54" i="104"/>
  <c r="W54" i="104"/>
  <c r="E62" i="104"/>
  <c r="M62" i="104"/>
  <c r="U62" i="104"/>
  <c r="H63" i="104"/>
  <c r="P63" i="104"/>
  <c r="X63" i="104"/>
  <c r="K64" i="104"/>
  <c r="S64" i="104"/>
  <c r="F65" i="104"/>
  <c r="N65" i="104"/>
  <c r="V65" i="104"/>
  <c r="I66" i="104"/>
  <c r="Q66" i="104"/>
  <c r="D67" i="104"/>
  <c r="L67" i="104"/>
  <c r="T67" i="104"/>
  <c r="G68" i="104"/>
  <c r="O68" i="104"/>
  <c r="W68" i="104"/>
  <c r="J69" i="104"/>
  <c r="R69" i="104"/>
  <c r="E70" i="104"/>
  <c r="M70" i="104"/>
  <c r="U70" i="104"/>
  <c r="H71" i="104"/>
  <c r="P71" i="104"/>
  <c r="X71" i="104"/>
  <c r="K72" i="104"/>
  <c r="S72" i="104"/>
  <c r="D12" i="104"/>
  <c r="D11" i="104" s="1"/>
  <c r="D12" i="105"/>
  <c r="D11" i="187"/>
  <c r="L12" i="105"/>
  <c r="L11" i="187"/>
  <c r="L3" i="187" s="1"/>
  <c r="T12" i="105"/>
  <c r="T11" i="187"/>
  <c r="T3" i="187" s="1"/>
  <c r="O11" i="187"/>
  <c r="O13" i="105"/>
  <c r="W11" i="187"/>
  <c r="W13" i="105"/>
  <c r="J14" i="105"/>
  <c r="J14" i="102" s="1"/>
  <c r="J11" i="187"/>
  <c r="R14" i="105"/>
  <c r="R14" i="102" s="1"/>
  <c r="R11" i="187"/>
  <c r="E15" i="105"/>
  <c r="E15" i="102" s="1"/>
  <c r="E11" i="187"/>
  <c r="M15" i="105"/>
  <c r="M15" i="102" s="1"/>
  <c r="M11" i="187"/>
  <c r="U15" i="105"/>
  <c r="U15" i="102" s="1"/>
  <c r="U11" i="187"/>
  <c r="P11" i="187"/>
  <c r="P16" i="105"/>
  <c r="X11" i="187"/>
  <c r="X3" i="187" s="1"/>
  <c r="X16" i="105"/>
  <c r="R17" i="105"/>
  <c r="G4" i="103"/>
  <c r="W4" i="103"/>
  <c r="R8" i="103"/>
  <c r="E12" i="103"/>
  <c r="E11" i="185"/>
  <c r="E3" i="185" s="1"/>
  <c r="M12" i="103"/>
  <c r="M11" i="185"/>
  <c r="M3" i="185" s="1"/>
  <c r="U12" i="103"/>
  <c r="U11" i="185"/>
  <c r="U3" i="185" s="1"/>
  <c r="G34" i="103"/>
  <c r="G33" i="185"/>
  <c r="O34" i="103"/>
  <c r="O33" i="185"/>
  <c r="O26" i="185" s="1"/>
  <c r="W34" i="103"/>
  <c r="W33" i="185"/>
  <c r="J43" i="102"/>
  <c r="N52" i="103"/>
  <c r="V52" i="103"/>
  <c r="Q62" i="103"/>
  <c r="Q61" i="185"/>
  <c r="S15" i="103"/>
  <c r="F40" i="103"/>
  <c r="X53" i="103"/>
  <c r="J4" i="191"/>
  <c r="R4" i="191"/>
  <c r="G11" i="191"/>
  <c r="O11" i="191"/>
  <c r="W11" i="191"/>
  <c r="I17" i="191"/>
  <c r="Q17" i="191"/>
  <c r="G27" i="191"/>
  <c r="O27" i="191"/>
  <c r="O26" i="191" s="1"/>
  <c r="W27" i="191"/>
  <c r="I33" i="191"/>
  <c r="Q33" i="191"/>
  <c r="E53" i="104"/>
  <c r="M53" i="104"/>
  <c r="U53" i="104"/>
  <c r="H54" i="104"/>
  <c r="P54" i="104"/>
  <c r="X54" i="104"/>
  <c r="K61" i="191"/>
  <c r="S61" i="191"/>
  <c r="F62" i="104"/>
  <c r="N62" i="104"/>
  <c r="V62" i="104"/>
  <c r="I63" i="104"/>
  <c r="Q63" i="104"/>
  <c r="D64" i="104"/>
  <c r="L64" i="104"/>
  <c r="T64" i="104"/>
  <c r="G65" i="104"/>
  <c r="O65" i="104"/>
  <c r="W65" i="104"/>
  <c r="J66" i="104"/>
  <c r="R66" i="104"/>
  <c r="E67" i="104"/>
  <c r="M67" i="104"/>
  <c r="U67" i="104"/>
  <c r="H68" i="104"/>
  <c r="P68" i="104"/>
  <c r="X68" i="104"/>
  <c r="K69" i="104"/>
  <c r="S69" i="104"/>
  <c r="F70" i="104"/>
  <c r="N70" i="104"/>
  <c r="V70" i="104"/>
  <c r="I71" i="104"/>
  <c r="Q71" i="104"/>
  <c r="D72" i="104"/>
  <c r="L72" i="104"/>
  <c r="T72" i="104"/>
  <c r="D27" i="190"/>
  <c r="M3" i="189"/>
  <c r="U26" i="189"/>
  <c r="E3" i="188"/>
  <c r="E9" i="105"/>
  <c r="M9" i="105"/>
  <c r="U9" i="105"/>
  <c r="H10" i="105"/>
  <c r="P10" i="105"/>
  <c r="X10" i="105"/>
  <c r="F34" i="105"/>
  <c r="F33" i="187"/>
  <c r="F26" i="187" s="1"/>
  <c r="N34" i="105"/>
  <c r="N33" i="187"/>
  <c r="N26" i="187" s="1"/>
  <c r="V34" i="105"/>
  <c r="V33" i="187"/>
  <c r="V26" i="187" s="1"/>
  <c r="I33" i="187"/>
  <c r="I26" i="187" s="1"/>
  <c r="I35" i="105"/>
  <c r="Q33" i="187"/>
  <c r="Q26" i="187" s="1"/>
  <c r="Q35" i="105"/>
  <c r="L36" i="105"/>
  <c r="L33" i="187"/>
  <c r="T36" i="105"/>
  <c r="T33" i="187"/>
  <c r="G37" i="105"/>
  <c r="G33" i="187"/>
  <c r="O37" i="105"/>
  <c r="O33" i="187"/>
  <c r="W37" i="105"/>
  <c r="W33" i="187"/>
  <c r="J33" i="187"/>
  <c r="J38" i="105"/>
  <c r="R33" i="187"/>
  <c r="R38" i="105"/>
  <c r="M39" i="105"/>
  <c r="M33" i="187"/>
  <c r="U39" i="105"/>
  <c r="U33" i="187"/>
  <c r="H40" i="105"/>
  <c r="H33" i="187"/>
  <c r="P40" i="105"/>
  <c r="P33" i="187"/>
  <c r="X40" i="105"/>
  <c r="X33" i="187"/>
  <c r="H62" i="105"/>
  <c r="H61" i="187"/>
  <c r="P62" i="105"/>
  <c r="P61" i="187"/>
  <c r="X62" i="105"/>
  <c r="X61" i="187"/>
  <c r="K61" i="187"/>
  <c r="K63" i="105"/>
  <c r="S61" i="187"/>
  <c r="S63" i="105"/>
  <c r="N64" i="105"/>
  <c r="N61" i="187"/>
  <c r="V64" i="105"/>
  <c r="V61" i="187"/>
  <c r="I65" i="105"/>
  <c r="I61" i="187"/>
  <c r="Q65" i="105"/>
  <c r="Q61" i="187"/>
  <c r="L61" i="187"/>
  <c r="L66" i="105"/>
  <c r="T61" i="187"/>
  <c r="T66" i="105"/>
  <c r="O67" i="105"/>
  <c r="O61" i="187"/>
  <c r="W67" i="105"/>
  <c r="W61" i="187"/>
  <c r="J68" i="105"/>
  <c r="J61" i="187"/>
  <c r="R68" i="105"/>
  <c r="R61" i="187"/>
  <c r="M3" i="186"/>
  <c r="U3" i="186"/>
  <c r="P3" i="186"/>
  <c r="X3" i="186"/>
  <c r="K3" i="186"/>
  <c r="O26" i="186"/>
  <c r="O2" i="186" s="1"/>
  <c r="H5" i="103"/>
  <c r="H4" i="185"/>
  <c r="P5" i="103"/>
  <c r="P4" i="185"/>
  <c r="X5" i="103"/>
  <c r="X4" i="185"/>
  <c r="T27" i="103"/>
  <c r="L4" i="103"/>
  <c r="J20" i="103"/>
  <c r="L27" i="103"/>
  <c r="N32" i="103"/>
  <c r="V69" i="103"/>
  <c r="S3" i="91"/>
  <c r="F53" i="104"/>
  <c r="N53" i="104"/>
  <c r="V53" i="104"/>
  <c r="I54" i="104"/>
  <c r="Q54" i="104"/>
  <c r="G62" i="104"/>
  <c r="O62" i="104"/>
  <c r="W62" i="104"/>
  <c r="J63" i="104"/>
  <c r="R63" i="104"/>
  <c r="E64" i="104"/>
  <c r="M64" i="104"/>
  <c r="U64" i="104"/>
  <c r="H65" i="104"/>
  <c r="P65" i="104"/>
  <c r="X65" i="104"/>
  <c r="K66" i="104"/>
  <c r="S66" i="104"/>
  <c r="F67" i="104"/>
  <c r="N67" i="104"/>
  <c r="V67" i="104"/>
  <c r="I68" i="104"/>
  <c r="Q68" i="104"/>
  <c r="D69" i="104"/>
  <c r="L69" i="104"/>
  <c r="T69" i="104"/>
  <c r="G70" i="104"/>
  <c r="O70" i="104"/>
  <c r="W70" i="104"/>
  <c r="J71" i="104"/>
  <c r="R71" i="104"/>
  <c r="E72" i="104"/>
  <c r="M72" i="104"/>
  <c r="U72" i="104"/>
  <c r="U3" i="190"/>
  <c r="G22" i="190"/>
  <c r="H26" i="190"/>
  <c r="N3" i="189"/>
  <c r="F12" i="105"/>
  <c r="F11" i="105" s="1"/>
  <c r="N12" i="105"/>
  <c r="N11" i="105" s="1"/>
  <c r="V12" i="105"/>
  <c r="I13" i="105"/>
  <c r="Q13" i="105"/>
  <c r="D14" i="105"/>
  <c r="L14" i="105"/>
  <c r="T14" i="105"/>
  <c r="T14" i="102" s="1"/>
  <c r="G15" i="105"/>
  <c r="O15" i="105"/>
  <c r="W15" i="105"/>
  <c r="J16" i="105"/>
  <c r="R16" i="105"/>
  <c r="S22" i="105"/>
  <c r="F53" i="105"/>
  <c r="F52" i="105" s="1"/>
  <c r="N53" i="105"/>
  <c r="N52" i="105" s="1"/>
  <c r="V53" i="105"/>
  <c r="V52" i="105" s="1"/>
  <c r="I54" i="105"/>
  <c r="Q54" i="105"/>
  <c r="E61" i="187"/>
  <c r="D9" i="103"/>
  <c r="D8" i="185"/>
  <c r="L9" i="103"/>
  <c r="L8" i="185"/>
  <c r="T9" i="103"/>
  <c r="T8" i="185"/>
  <c r="S18" i="102"/>
  <c r="I22" i="103"/>
  <c r="Q22" i="185"/>
  <c r="E28" i="103"/>
  <c r="E27" i="185"/>
  <c r="M28" i="103"/>
  <c r="M27" i="185"/>
  <c r="U28" i="103"/>
  <c r="U27" i="185"/>
  <c r="D33" i="185"/>
  <c r="D26" i="185" s="1"/>
  <c r="H53" i="103"/>
  <c r="H52" i="185"/>
  <c r="P53" i="103"/>
  <c r="P52" i="185"/>
  <c r="U5" i="103"/>
  <c r="J8" i="103"/>
  <c r="V24" i="103"/>
  <c r="E37" i="103"/>
  <c r="I41" i="103"/>
  <c r="D4" i="191"/>
  <c r="L4" i="191"/>
  <c r="T4" i="191"/>
  <c r="H8" i="191"/>
  <c r="P8" i="191"/>
  <c r="X8" i="191"/>
  <c r="I11" i="191"/>
  <c r="Q11" i="191"/>
  <c r="K17" i="191"/>
  <c r="S17" i="191"/>
  <c r="J22" i="191"/>
  <c r="R22" i="191"/>
  <c r="I27" i="191"/>
  <c r="Q27" i="191"/>
  <c r="K33" i="191"/>
  <c r="S33" i="191"/>
  <c r="D52" i="191"/>
  <c r="L52" i="191"/>
  <c r="T52" i="191"/>
  <c r="G53" i="104"/>
  <c r="O53" i="104"/>
  <c r="W53" i="104"/>
  <c r="J54" i="104"/>
  <c r="R54" i="104"/>
  <c r="E61" i="191"/>
  <c r="M61" i="191"/>
  <c r="U61" i="191"/>
  <c r="H62" i="104"/>
  <c r="P62" i="104"/>
  <c r="X62" i="104"/>
  <c r="K63" i="104"/>
  <c r="S63" i="104"/>
  <c r="F64" i="104"/>
  <c r="N64" i="104"/>
  <c r="V64" i="104"/>
  <c r="I65" i="104"/>
  <c r="Q65" i="104"/>
  <c r="D66" i="104"/>
  <c r="L66" i="104"/>
  <c r="T66" i="104"/>
  <c r="G67" i="104"/>
  <c r="O67" i="104"/>
  <c r="W67" i="104"/>
  <c r="J68" i="104"/>
  <c r="R68" i="104"/>
  <c r="E69" i="104"/>
  <c r="M69" i="104"/>
  <c r="U69" i="104"/>
  <c r="H70" i="104"/>
  <c r="P70" i="104"/>
  <c r="X70" i="104"/>
  <c r="K71" i="104"/>
  <c r="S71" i="104"/>
  <c r="F72" i="104"/>
  <c r="N72" i="104"/>
  <c r="V72" i="104"/>
  <c r="J3" i="189"/>
  <c r="D26" i="189"/>
  <c r="D11" i="188"/>
  <c r="D3" i="188" s="1"/>
  <c r="H26" i="188"/>
  <c r="D5" i="105"/>
  <c r="L5" i="105"/>
  <c r="T5" i="105"/>
  <c r="T5" i="102" s="1"/>
  <c r="G6" i="105"/>
  <c r="O6" i="105"/>
  <c r="W6" i="105"/>
  <c r="J7" i="105"/>
  <c r="R7" i="105"/>
  <c r="G8" i="105"/>
  <c r="O8" i="105"/>
  <c r="W8" i="105"/>
  <c r="G11" i="187"/>
  <c r="E18" i="105"/>
  <c r="M18" i="105"/>
  <c r="U18" i="105"/>
  <c r="U17" i="105" s="1"/>
  <c r="H19" i="105"/>
  <c r="P19" i="105"/>
  <c r="X19" i="105"/>
  <c r="K20" i="105"/>
  <c r="S20" i="105"/>
  <c r="F21" i="105"/>
  <c r="N21" i="105"/>
  <c r="V21" i="105"/>
  <c r="D23" i="105"/>
  <c r="L23" i="105"/>
  <c r="T23" i="105"/>
  <c r="T22" i="105" s="1"/>
  <c r="G24" i="105"/>
  <c r="O24" i="105"/>
  <c r="W24" i="105"/>
  <c r="J25" i="105"/>
  <c r="R25" i="105"/>
  <c r="K28" i="105"/>
  <c r="K27" i="105" s="1"/>
  <c r="S28" i="105"/>
  <c r="S27" i="105" s="1"/>
  <c r="F29" i="105"/>
  <c r="N29" i="105"/>
  <c r="V29" i="105"/>
  <c r="I30" i="105"/>
  <c r="Q30" i="105"/>
  <c r="D31" i="105"/>
  <c r="L31" i="105"/>
  <c r="T31" i="105"/>
  <c r="G32" i="105"/>
  <c r="O32" i="105"/>
  <c r="W32" i="105"/>
  <c r="H34" i="105"/>
  <c r="P34" i="105"/>
  <c r="X34" i="105"/>
  <c r="K35" i="105"/>
  <c r="S35" i="105"/>
  <c r="F36" i="105"/>
  <c r="N36" i="105"/>
  <c r="V36" i="105"/>
  <c r="I37" i="105"/>
  <c r="Q37" i="105"/>
  <c r="D38" i="105"/>
  <c r="L38" i="105"/>
  <c r="T38" i="105"/>
  <c r="G39" i="105"/>
  <c r="O39" i="105"/>
  <c r="W39" i="105"/>
  <c r="J40" i="105"/>
  <c r="R40" i="105"/>
  <c r="E41" i="105"/>
  <c r="M41" i="105"/>
  <c r="U41" i="105"/>
  <c r="H42" i="105"/>
  <c r="P42" i="105"/>
  <c r="X42" i="105"/>
  <c r="K43" i="105"/>
  <c r="S43" i="105"/>
  <c r="F44" i="105"/>
  <c r="N44" i="105"/>
  <c r="V44" i="105"/>
  <c r="I45" i="105"/>
  <c r="Q45" i="105"/>
  <c r="D46" i="105"/>
  <c r="L46" i="105"/>
  <c r="T46" i="105"/>
  <c r="G47" i="105"/>
  <c r="O47" i="105"/>
  <c r="W47" i="105"/>
  <c r="J48" i="105"/>
  <c r="R48" i="105"/>
  <c r="R48" i="102" s="1"/>
  <c r="E49" i="105"/>
  <c r="M49" i="105"/>
  <c r="U49" i="105"/>
  <c r="H50" i="105"/>
  <c r="P50" i="105"/>
  <c r="X50" i="105"/>
  <c r="K51" i="105"/>
  <c r="S51" i="105"/>
  <c r="G53" i="105"/>
  <c r="G52" i="105" s="1"/>
  <c r="G52" i="187"/>
  <c r="O53" i="105"/>
  <c r="O52" i="105" s="1"/>
  <c r="O52" i="187"/>
  <c r="W53" i="105"/>
  <c r="W52" i="105" s="1"/>
  <c r="W52" i="187"/>
  <c r="J52" i="187"/>
  <c r="J54" i="105"/>
  <c r="R52" i="187"/>
  <c r="R54" i="105"/>
  <c r="R52" i="105" s="1"/>
  <c r="M61" i="187"/>
  <c r="J62" i="105"/>
  <c r="R62" i="105"/>
  <c r="E63" i="105"/>
  <c r="M63" i="105"/>
  <c r="U63" i="105"/>
  <c r="H64" i="105"/>
  <c r="P64" i="105"/>
  <c r="X64" i="105"/>
  <c r="K65" i="105"/>
  <c r="S65" i="105"/>
  <c r="F66" i="105"/>
  <c r="N66" i="105"/>
  <c r="V66" i="105"/>
  <c r="I67" i="105"/>
  <c r="Q67" i="105"/>
  <c r="D68" i="105"/>
  <c r="L68" i="105"/>
  <c r="T68" i="105"/>
  <c r="G69" i="105"/>
  <c r="O69" i="105"/>
  <c r="W69" i="105"/>
  <c r="J70" i="105"/>
  <c r="R70" i="105"/>
  <c r="E71" i="105"/>
  <c r="M71" i="105"/>
  <c r="U71" i="105"/>
  <c r="H72" i="105"/>
  <c r="P72" i="105"/>
  <c r="X72" i="105"/>
  <c r="H11" i="186"/>
  <c r="E17" i="186"/>
  <c r="J26" i="186"/>
  <c r="R26" i="186"/>
  <c r="M26" i="186"/>
  <c r="U26" i="186"/>
  <c r="S26" i="186"/>
  <c r="F26" i="186"/>
  <c r="N26" i="186"/>
  <c r="V26" i="186"/>
  <c r="H52" i="186"/>
  <c r="P52" i="186"/>
  <c r="X52" i="186"/>
  <c r="D61" i="186"/>
  <c r="E8" i="103"/>
  <c r="U8" i="103"/>
  <c r="H11" i="185"/>
  <c r="P11" i="185"/>
  <c r="X11" i="185"/>
  <c r="S11" i="185"/>
  <c r="V11" i="185"/>
  <c r="D18" i="103"/>
  <c r="L18" i="103"/>
  <c r="G19" i="103"/>
  <c r="O19" i="103"/>
  <c r="W19" i="103"/>
  <c r="R20" i="103"/>
  <c r="E21" i="103"/>
  <c r="M21" i="103"/>
  <c r="P25" i="102"/>
  <c r="V27" i="103"/>
  <c r="L33" i="185"/>
  <c r="J33" i="185"/>
  <c r="J26" i="185" s="1"/>
  <c r="R33" i="185"/>
  <c r="R26" i="185" s="1"/>
  <c r="H33" i="185"/>
  <c r="P33" i="185"/>
  <c r="D40" i="102"/>
  <c r="W41" i="102"/>
  <c r="L61" i="185"/>
  <c r="J61" i="185"/>
  <c r="R61" i="185"/>
  <c r="O71" i="102"/>
  <c r="M29" i="103"/>
  <c r="T41" i="103"/>
  <c r="E4" i="191"/>
  <c r="E3" i="191" s="1"/>
  <c r="M4" i="191"/>
  <c r="M3" i="191" s="1"/>
  <c r="U4" i="191"/>
  <c r="U3" i="191" s="1"/>
  <c r="I8" i="191"/>
  <c r="Q8" i="191"/>
  <c r="J11" i="191"/>
  <c r="R11" i="191"/>
  <c r="D17" i="191"/>
  <c r="L17" i="191"/>
  <c r="T17" i="191"/>
  <c r="K22" i="191"/>
  <c r="S22" i="191"/>
  <c r="J27" i="191"/>
  <c r="R27" i="191"/>
  <c r="D33" i="191"/>
  <c r="L33" i="191"/>
  <c r="T33" i="191"/>
  <c r="E52" i="191"/>
  <c r="M52" i="191"/>
  <c r="U52" i="191"/>
  <c r="H53" i="104"/>
  <c r="P53" i="104"/>
  <c r="X53" i="104"/>
  <c r="K54" i="104"/>
  <c r="S54" i="104"/>
  <c r="F61" i="191"/>
  <c r="N61" i="191"/>
  <c r="V61" i="191"/>
  <c r="I62" i="104"/>
  <c r="Q62" i="104"/>
  <c r="D63" i="104"/>
  <c r="L63" i="104"/>
  <c r="T63" i="104"/>
  <c r="T63" i="102" s="1"/>
  <c r="G64" i="104"/>
  <c r="O64" i="104"/>
  <c r="W64" i="104"/>
  <c r="J65" i="104"/>
  <c r="R65" i="104"/>
  <c r="E66" i="104"/>
  <c r="M66" i="104"/>
  <c r="U66" i="104"/>
  <c r="H67" i="104"/>
  <c r="H67" i="102" s="1"/>
  <c r="P67" i="104"/>
  <c r="X67" i="104"/>
  <c r="K68" i="104"/>
  <c r="S68" i="104"/>
  <c r="F69" i="104"/>
  <c r="N69" i="104"/>
  <c r="V69" i="104"/>
  <c r="I70" i="104"/>
  <c r="Q70" i="104"/>
  <c r="D71" i="104"/>
  <c r="L71" i="104"/>
  <c r="L71" i="102" s="1"/>
  <c r="T71" i="104"/>
  <c r="T71" i="102" s="1"/>
  <c r="G72" i="104"/>
  <c r="O72" i="104"/>
  <c r="W72" i="104"/>
  <c r="E8" i="190"/>
  <c r="D33" i="190"/>
  <c r="G4" i="189"/>
  <c r="G3" i="189" s="1"/>
  <c r="Q26" i="188"/>
  <c r="J26" i="188"/>
  <c r="R26" i="188"/>
  <c r="E26" i="188"/>
  <c r="M26" i="188"/>
  <c r="U26" i="188"/>
  <c r="G52" i="188"/>
  <c r="H9" i="105"/>
  <c r="P9" i="105"/>
  <c r="X9" i="105"/>
  <c r="K10" i="105"/>
  <c r="S10" i="105"/>
  <c r="H11" i="187"/>
  <c r="F18" i="105"/>
  <c r="F17" i="187"/>
  <c r="N18" i="105"/>
  <c r="N17" i="187"/>
  <c r="V18" i="105"/>
  <c r="V17" i="187"/>
  <c r="I17" i="187"/>
  <c r="I19" i="105"/>
  <c r="Q17" i="187"/>
  <c r="Q19" i="105"/>
  <c r="D20" i="105"/>
  <c r="D17" i="187"/>
  <c r="L20" i="105"/>
  <c r="L17" i="187"/>
  <c r="T20" i="105"/>
  <c r="T17" i="105" s="1"/>
  <c r="T17" i="187"/>
  <c r="O21" i="105"/>
  <c r="O17" i="105" s="1"/>
  <c r="O17" i="187"/>
  <c r="W21" i="105"/>
  <c r="W17" i="105" s="1"/>
  <c r="W17" i="187"/>
  <c r="E23" i="105"/>
  <c r="E22" i="105" s="1"/>
  <c r="E22" i="187"/>
  <c r="M23" i="105"/>
  <c r="M22" i="105" s="1"/>
  <c r="M22" i="187"/>
  <c r="U23" i="105"/>
  <c r="U22" i="105" s="1"/>
  <c r="U22" i="187"/>
  <c r="P22" i="187"/>
  <c r="P24" i="105"/>
  <c r="X22" i="187"/>
  <c r="X24" i="105"/>
  <c r="D28" i="105"/>
  <c r="D27" i="187"/>
  <c r="L28" i="105"/>
  <c r="L27" i="187"/>
  <c r="T28" i="105"/>
  <c r="T27" i="187"/>
  <c r="G27" i="187"/>
  <c r="G29" i="105"/>
  <c r="O27" i="187"/>
  <c r="O29" i="105"/>
  <c r="W27" i="187"/>
  <c r="W29" i="105"/>
  <c r="J30" i="105"/>
  <c r="J27" i="187"/>
  <c r="R30" i="105"/>
  <c r="R30" i="102" s="1"/>
  <c r="R27" i="187"/>
  <c r="R26" i="187" s="1"/>
  <c r="E31" i="105"/>
  <c r="E27" i="187"/>
  <c r="M31" i="105"/>
  <c r="M27" i="105" s="1"/>
  <c r="M27" i="187"/>
  <c r="U31" i="105"/>
  <c r="U27" i="187"/>
  <c r="H27" i="187"/>
  <c r="H32" i="105"/>
  <c r="P27" i="187"/>
  <c r="P32" i="105"/>
  <c r="X27" i="187"/>
  <c r="X32" i="105"/>
  <c r="H52" i="105"/>
  <c r="U61" i="187"/>
  <c r="R3" i="186"/>
  <c r="H4" i="186"/>
  <c r="E61" i="186"/>
  <c r="I11" i="185"/>
  <c r="I3" i="185" s="1"/>
  <c r="Q11" i="185"/>
  <c r="S23" i="103"/>
  <c r="F24" i="103"/>
  <c r="N24" i="103"/>
  <c r="I25" i="103"/>
  <c r="Q25" i="103"/>
  <c r="Q25" i="102" s="1"/>
  <c r="K33" i="185"/>
  <c r="S33" i="185"/>
  <c r="F33" i="185"/>
  <c r="I33" i="185"/>
  <c r="Q33" i="185"/>
  <c r="E61" i="185"/>
  <c r="H61" i="185"/>
  <c r="K61" i="185"/>
  <c r="S61" i="185"/>
  <c r="U21" i="103"/>
  <c r="U17" i="103" s="1"/>
  <c r="D34" i="103"/>
  <c r="I62" i="103"/>
  <c r="I53" i="104"/>
  <c r="Q53" i="104"/>
  <c r="D54" i="104"/>
  <c r="L54" i="104"/>
  <c r="T54" i="104"/>
  <c r="J62" i="104"/>
  <c r="R62" i="104"/>
  <c r="E63" i="104"/>
  <c r="M63" i="104"/>
  <c r="U63" i="104"/>
  <c r="H64" i="104"/>
  <c r="P64" i="104"/>
  <c r="X64" i="104"/>
  <c r="K65" i="104"/>
  <c r="S65" i="104"/>
  <c r="F66" i="104"/>
  <c r="N66" i="104"/>
  <c r="V66" i="104"/>
  <c r="I67" i="104"/>
  <c r="Q67" i="104"/>
  <c r="D68" i="104"/>
  <c r="L68" i="104"/>
  <c r="T68" i="104"/>
  <c r="G69" i="104"/>
  <c r="O69" i="104"/>
  <c r="W69" i="104"/>
  <c r="J70" i="104"/>
  <c r="R70" i="104"/>
  <c r="E71" i="104"/>
  <c r="M71" i="104"/>
  <c r="U71" i="104"/>
  <c r="H72" i="104"/>
  <c r="P72" i="104"/>
  <c r="X72" i="104"/>
  <c r="G6" i="104"/>
  <c r="O6" i="104"/>
  <c r="O4" i="104" s="1"/>
  <c r="W6" i="104"/>
  <c r="W4" i="104" s="1"/>
  <c r="K10" i="104"/>
  <c r="K8" i="104" s="1"/>
  <c r="S10" i="104"/>
  <c r="S8" i="104" s="1"/>
  <c r="L13" i="104"/>
  <c r="L11" i="104" s="1"/>
  <c r="T13" i="104"/>
  <c r="T11" i="104" s="1"/>
  <c r="N19" i="104"/>
  <c r="V19" i="104"/>
  <c r="V17" i="104" s="1"/>
  <c r="E24" i="104"/>
  <c r="E22" i="104" s="1"/>
  <c r="M24" i="104"/>
  <c r="M22" i="104" s="1"/>
  <c r="U24" i="104"/>
  <c r="U22" i="104" s="1"/>
  <c r="L29" i="104"/>
  <c r="T29" i="104"/>
  <c r="N35" i="104"/>
  <c r="V35" i="104"/>
  <c r="F26" i="189"/>
  <c r="N26" i="189"/>
  <c r="V26" i="189"/>
  <c r="I26" i="189"/>
  <c r="Q26" i="189"/>
  <c r="L26" i="189"/>
  <c r="T26" i="189"/>
  <c r="G26" i="189"/>
  <c r="O26" i="189"/>
  <c r="W26" i="189"/>
  <c r="J26" i="189"/>
  <c r="L3" i="188"/>
  <c r="T3" i="188"/>
  <c r="O3" i="188"/>
  <c r="W3" i="188"/>
  <c r="J3" i="188"/>
  <c r="R3" i="188"/>
  <c r="V26" i="188"/>
  <c r="F5" i="105"/>
  <c r="N5" i="105"/>
  <c r="N4" i="105" s="1"/>
  <c r="V5" i="105"/>
  <c r="I6" i="105"/>
  <c r="Q6" i="105"/>
  <c r="D7" i="105"/>
  <c r="L7" i="105"/>
  <c r="T7" i="105"/>
  <c r="I12" i="105"/>
  <c r="Q12" i="105"/>
  <c r="D13" i="105"/>
  <c r="L13" i="105"/>
  <c r="T13" i="105"/>
  <c r="G14" i="105"/>
  <c r="G14" i="102" s="1"/>
  <c r="O14" i="105"/>
  <c r="W14" i="105"/>
  <c r="J15" i="105"/>
  <c r="R15" i="105"/>
  <c r="R15" i="102" s="1"/>
  <c r="E16" i="105"/>
  <c r="E16" i="102" s="1"/>
  <c r="M16" i="105"/>
  <c r="M16" i="102" s="1"/>
  <c r="U16" i="105"/>
  <c r="U16" i="102" s="1"/>
  <c r="K33" i="187"/>
  <c r="K26" i="187" s="1"/>
  <c r="I53" i="105"/>
  <c r="Q53" i="105"/>
  <c r="D54" i="105"/>
  <c r="L54" i="105"/>
  <c r="L52" i="105" s="1"/>
  <c r="T54" i="105"/>
  <c r="T52" i="105" s="1"/>
  <c r="D61" i="187"/>
  <c r="G8" i="185"/>
  <c r="O8" i="185"/>
  <c r="W8" i="185"/>
  <c r="W3" i="185" s="1"/>
  <c r="J12" i="103"/>
  <c r="R12" i="103"/>
  <c r="E13" i="103"/>
  <c r="M13" i="103"/>
  <c r="U13" i="103"/>
  <c r="P14" i="103"/>
  <c r="X14" i="103"/>
  <c r="K15" i="103"/>
  <c r="F16" i="103"/>
  <c r="N16" i="103"/>
  <c r="V16" i="103"/>
  <c r="F17" i="103"/>
  <c r="N17" i="103"/>
  <c r="D22" i="103"/>
  <c r="L22" i="103"/>
  <c r="H27" i="185"/>
  <c r="P27" i="185"/>
  <c r="X27" i="185"/>
  <c r="F27" i="185"/>
  <c r="L34" i="103"/>
  <c r="T34" i="103"/>
  <c r="G35" i="103"/>
  <c r="W35" i="103"/>
  <c r="J36" i="103"/>
  <c r="R36" i="103"/>
  <c r="M37" i="103"/>
  <c r="U37" i="103"/>
  <c r="H38" i="103"/>
  <c r="X38" i="103"/>
  <c r="K39" i="103"/>
  <c r="S39" i="103"/>
  <c r="N40" i="103"/>
  <c r="V40" i="103"/>
  <c r="D42" i="103"/>
  <c r="T42" i="103"/>
  <c r="G43" i="103"/>
  <c r="W43" i="103"/>
  <c r="J44" i="103"/>
  <c r="E45" i="103"/>
  <c r="H46" i="103"/>
  <c r="P46" i="103"/>
  <c r="X46" i="103"/>
  <c r="K47" i="103"/>
  <c r="F48" i="103"/>
  <c r="V48" i="103"/>
  <c r="I49" i="103"/>
  <c r="Q49" i="103"/>
  <c r="D50" i="103"/>
  <c r="L50" i="103"/>
  <c r="G51" i="103"/>
  <c r="W51" i="103"/>
  <c r="K52" i="103"/>
  <c r="F62" i="103"/>
  <c r="N62" i="103"/>
  <c r="I63" i="103"/>
  <c r="L64" i="103"/>
  <c r="T64" i="103"/>
  <c r="G65" i="103"/>
  <c r="O65" i="103"/>
  <c r="J66" i="103"/>
  <c r="E67" i="103"/>
  <c r="M67" i="103"/>
  <c r="U67" i="103"/>
  <c r="H68" i="103"/>
  <c r="P68" i="103"/>
  <c r="K69" i="103"/>
  <c r="N70" i="103"/>
  <c r="V70" i="103"/>
  <c r="P38" i="103"/>
  <c r="G52" i="191"/>
  <c r="O52" i="191"/>
  <c r="W52" i="191"/>
  <c r="J53" i="104"/>
  <c r="R53" i="104"/>
  <c r="E54" i="104"/>
  <c r="M54" i="104"/>
  <c r="U54" i="104"/>
  <c r="H61" i="191"/>
  <c r="P61" i="191"/>
  <c r="X61" i="191"/>
  <c r="K62" i="104"/>
  <c r="S62" i="104"/>
  <c r="F63" i="104"/>
  <c r="N63" i="104"/>
  <c r="V63" i="104"/>
  <c r="I64" i="104"/>
  <c r="Q64" i="104"/>
  <c r="D65" i="104"/>
  <c r="L65" i="104"/>
  <c r="T65" i="104"/>
  <c r="G66" i="104"/>
  <c r="O66" i="104"/>
  <c r="W66" i="104"/>
  <c r="J67" i="104"/>
  <c r="R67" i="104"/>
  <c r="E68" i="104"/>
  <c r="M68" i="104"/>
  <c r="U68" i="104"/>
  <c r="H69" i="104"/>
  <c r="P69" i="104"/>
  <c r="X69" i="104"/>
  <c r="K70" i="104"/>
  <c r="S70" i="104"/>
  <c r="F71" i="104"/>
  <c r="N71" i="104"/>
  <c r="V71" i="104"/>
  <c r="I72" i="104"/>
  <c r="Q72" i="104"/>
  <c r="U3" i="189"/>
  <c r="U2" i="189" s="1"/>
  <c r="I3" i="189"/>
  <c r="Q3" i="189"/>
  <c r="O3" i="189"/>
  <c r="W3" i="189"/>
  <c r="E61" i="189"/>
  <c r="G11" i="188"/>
  <c r="G3" i="188" s="1"/>
  <c r="G5" i="105"/>
  <c r="G4" i="187"/>
  <c r="O5" i="105"/>
  <c r="O4" i="187"/>
  <c r="W5" i="105"/>
  <c r="W4" i="187"/>
  <c r="J4" i="187"/>
  <c r="J6" i="105"/>
  <c r="R4" i="187"/>
  <c r="R6" i="105"/>
  <c r="E7" i="105"/>
  <c r="E4" i="187"/>
  <c r="M7" i="105"/>
  <c r="M4" i="105" s="1"/>
  <c r="M4" i="187"/>
  <c r="U7" i="105"/>
  <c r="U4" i="187"/>
  <c r="J9" i="105"/>
  <c r="J8" i="105" s="1"/>
  <c r="R9" i="105"/>
  <c r="E10" i="105"/>
  <c r="M10" i="105"/>
  <c r="U10" i="105"/>
  <c r="H18" i="105"/>
  <c r="P18" i="105"/>
  <c r="X18" i="105"/>
  <c r="K19" i="105"/>
  <c r="S19" i="105"/>
  <c r="F20" i="105"/>
  <c r="N20" i="105"/>
  <c r="V20" i="105"/>
  <c r="I21" i="105"/>
  <c r="Q21" i="105"/>
  <c r="G23" i="105"/>
  <c r="O23" i="105"/>
  <c r="W23" i="105"/>
  <c r="J24" i="105"/>
  <c r="R24" i="105"/>
  <c r="E25" i="105"/>
  <c r="M25" i="105"/>
  <c r="U25" i="105"/>
  <c r="F28" i="105"/>
  <c r="N28" i="105"/>
  <c r="V28" i="105"/>
  <c r="I29" i="105"/>
  <c r="Q29" i="105"/>
  <c r="D30" i="105"/>
  <c r="L30" i="105"/>
  <c r="T30" i="105"/>
  <c r="G31" i="105"/>
  <c r="O31" i="105"/>
  <c r="W31" i="105"/>
  <c r="J32" i="105"/>
  <c r="R32" i="105"/>
  <c r="S33" i="187"/>
  <c r="K34" i="105"/>
  <c r="S34" i="105"/>
  <c r="F35" i="105"/>
  <c r="N35" i="105"/>
  <c r="V35" i="105"/>
  <c r="I36" i="105"/>
  <c r="Q36" i="105"/>
  <c r="D37" i="105"/>
  <c r="L37" i="105"/>
  <c r="T37" i="105"/>
  <c r="T37" i="102" s="1"/>
  <c r="G38" i="105"/>
  <c r="O38" i="105"/>
  <c r="W38" i="105"/>
  <c r="W38" i="102" s="1"/>
  <c r="J39" i="105"/>
  <c r="J39" i="102" s="1"/>
  <c r="R39" i="105"/>
  <c r="R39" i="102" s="1"/>
  <c r="E40" i="105"/>
  <c r="M40" i="105"/>
  <c r="M40" i="102" s="1"/>
  <c r="U40" i="105"/>
  <c r="U40" i="102" s="1"/>
  <c r="H41" i="105"/>
  <c r="P41" i="105"/>
  <c r="X41" i="105"/>
  <c r="K42" i="105"/>
  <c r="K42" i="102" s="1"/>
  <c r="S42" i="105"/>
  <c r="S42" i="102" s="1"/>
  <c r="F43" i="105"/>
  <c r="F43" i="102" s="1"/>
  <c r="N43" i="105"/>
  <c r="V43" i="105"/>
  <c r="I44" i="105"/>
  <c r="Q44" i="105"/>
  <c r="D45" i="105"/>
  <c r="L45" i="105"/>
  <c r="L45" i="102" s="1"/>
  <c r="T45" i="105"/>
  <c r="T45" i="102" s="1"/>
  <c r="G46" i="105"/>
  <c r="G46" i="102" s="1"/>
  <c r="O46" i="105"/>
  <c r="W46" i="105"/>
  <c r="J47" i="105"/>
  <c r="R47" i="105"/>
  <c r="E48" i="105"/>
  <c r="M48" i="105"/>
  <c r="M48" i="102" s="1"/>
  <c r="U48" i="105"/>
  <c r="U48" i="102" s="1"/>
  <c r="H49" i="105"/>
  <c r="H49" i="102" s="1"/>
  <c r="P49" i="105"/>
  <c r="X49" i="105"/>
  <c r="X49" i="102" s="1"/>
  <c r="K50" i="105"/>
  <c r="S50" i="105"/>
  <c r="F51" i="105"/>
  <c r="N51" i="105"/>
  <c r="V51" i="105"/>
  <c r="E62" i="105"/>
  <c r="M62" i="105"/>
  <c r="U62" i="105"/>
  <c r="H63" i="105"/>
  <c r="P63" i="105"/>
  <c r="X63" i="105"/>
  <c r="K64" i="105"/>
  <c r="S64" i="105"/>
  <c r="F65" i="105"/>
  <c r="N65" i="105"/>
  <c r="V65" i="105"/>
  <c r="V65" i="102" s="1"/>
  <c r="I66" i="105"/>
  <c r="Q66" i="105"/>
  <c r="D67" i="105"/>
  <c r="L67" i="105"/>
  <c r="T67" i="105"/>
  <c r="G68" i="105"/>
  <c r="O68" i="105"/>
  <c r="W68" i="105"/>
  <c r="J69" i="105"/>
  <c r="R69" i="105"/>
  <c r="E70" i="105"/>
  <c r="M70" i="105"/>
  <c r="U70" i="105"/>
  <c r="H71" i="105"/>
  <c r="P71" i="105"/>
  <c r="X71" i="105"/>
  <c r="K72" i="105"/>
  <c r="S72" i="105"/>
  <c r="D8" i="186"/>
  <c r="F22" i="186"/>
  <c r="G26" i="186"/>
  <c r="E26" i="186"/>
  <c r="E5" i="103"/>
  <c r="M5" i="103"/>
  <c r="H6" i="103"/>
  <c r="P6" i="103"/>
  <c r="X6" i="103"/>
  <c r="K7" i="103"/>
  <c r="S7" i="103"/>
  <c r="S4" i="103" s="1"/>
  <c r="G18" i="103"/>
  <c r="G17" i="185"/>
  <c r="O18" i="103"/>
  <c r="O17" i="185"/>
  <c r="W18" i="103"/>
  <c r="W17" i="185"/>
  <c r="E22" i="103"/>
  <c r="H24" i="102"/>
  <c r="I27" i="185"/>
  <c r="Q27" i="185"/>
  <c r="O40" i="102"/>
  <c r="T18" i="103"/>
  <c r="X30" i="103"/>
  <c r="D33" i="187"/>
  <c r="E52" i="187"/>
  <c r="F61" i="187"/>
  <c r="H12" i="105"/>
  <c r="D62" i="105"/>
  <c r="F4" i="185"/>
  <c r="N4" i="185"/>
  <c r="V4" i="185"/>
  <c r="J8" i="185"/>
  <c r="R8" i="185"/>
  <c r="R3" i="185" s="1"/>
  <c r="K11" i="185"/>
  <c r="E17" i="185"/>
  <c r="M17" i="185"/>
  <c r="D22" i="185"/>
  <c r="T22" i="185"/>
  <c r="K27" i="185"/>
  <c r="S27" i="185"/>
  <c r="E33" i="185"/>
  <c r="M33" i="185"/>
  <c r="U33" i="185"/>
  <c r="E41" i="103"/>
  <c r="K43" i="103"/>
  <c r="F44" i="103"/>
  <c r="L46" i="103"/>
  <c r="G47" i="103"/>
  <c r="M49" i="103"/>
  <c r="H50" i="103"/>
  <c r="F52" i="185"/>
  <c r="N52" i="185"/>
  <c r="V52" i="185"/>
  <c r="I53" i="103"/>
  <c r="G61" i="185"/>
  <c r="O61" i="185"/>
  <c r="W61" i="185"/>
  <c r="J62" i="103"/>
  <c r="P64" i="103"/>
  <c r="K65" i="103"/>
  <c r="Q67" i="103"/>
  <c r="L68" i="103"/>
  <c r="R70" i="103"/>
  <c r="M71" i="103"/>
  <c r="D5" i="103"/>
  <c r="Q7" i="103"/>
  <c r="T13" i="103"/>
  <c r="K18" i="103"/>
  <c r="V19" i="103"/>
  <c r="M24" i="103"/>
  <c r="D29" i="103"/>
  <c r="O30" i="103"/>
  <c r="F35" i="103"/>
  <c r="Q36" i="103"/>
  <c r="L62" i="103"/>
  <c r="S64" i="103"/>
  <c r="V3" i="91"/>
  <c r="E17" i="187"/>
  <c r="E33" i="187"/>
  <c r="G61" i="187"/>
  <c r="G4" i="185"/>
  <c r="K8" i="185"/>
  <c r="S8" i="185"/>
  <c r="D11" i="185"/>
  <c r="L11" i="185"/>
  <c r="R13" i="103"/>
  <c r="R13" i="102" s="1"/>
  <c r="E14" i="103"/>
  <c r="M14" i="103"/>
  <c r="U14" i="103"/>
  <c r="U14" i="102" s="1"/>
  <c r="H15" i="103"/>
  <c r="H15" i="102" s="1"/>
  <c r="P15" i="103"/>
  <c r="P15" i="102" s="1"/>
  <c r="X15" i="103"/>
  <c r="X15" i="102" s="1"/>
  <c r="K16" i="103"/>
  <c r="K16" i="102" s="1"/>
  <c r="S16" i="103"/>
  <c r="F17" i="185"/>
  <c r="N17" i="185"/>
  <c r="I18" i="103"/>
  <c r="Q18" i="103"/>
  <c r="D19" i="103"/>
  <c r="L19" i="103"/>
  <c r="T19" i="103"/>
  <c r="G20" i="103"/>
  <c r="O20" i="103"/>
  <c r="W20" i="103"/>
  <c r="J21" i="103"/>
  <c r="R21" i="103"/>
  <c r="E22" i="185"/>
  <c r="U22" i="185"/>
  <c r="H23" i="103"/>
  <c r="P23" i="103"/>
  <c r="X23" i="103"/>
  <c r="K24" i="103"/>
  <c r="S24" i="103"/>
  <c r="S24" i="102" s="1"/>
  <c r="F25" i="103"/>
  <c r="N25" i="103"/>
  <c r="N25" i="102" s="1"/>
  <c r="N25" i="93" s="1"/>
  <c r="V25" i="103"/>
  <c r="L27" i="185"/>
  <c r="T27" i="185"/>
  <c r="T26" i="185" s="1"/>
  <c r="G28" i="103"/>
  <c r="O28" i="103"/>
  <c r="W28" i="103"/>
  <c r="J29" i="103"/>
  <c r="R29" i="103"/>
  <c r="R29" i="102" s="1"/>
  <c r="E30" i="103"/>
  <c r="E30" i="102" s="1"/>
  <c r="M30" i="103"/>
  <c r="M30" i="102" s="1"/>
  <c r="U30" i="103"/>
  <c r="H31" i="103"/>
  <c r="P31" i="103"/>
  <c r="X31" i="103"/>
  <c r="X31" i="102" s="1"/>
  <c r="K32" i="103"/>
  <c r="S32" i="103"/>
  <c r="N33" i="185"/>
  <c r="N26" i="185" s="1"/>
  <c r="V33" i="185"/>
  <c r="I34" i="103"/>
  <c r="Q34" i="103"/>
  <c r="D35" i="103"/>
  <c r="L35" i="103"/>
  <c r="T35" i="103"/>
  <c r="G36" i="103"/>
  <c r="O36" i="103"/>
  <c r="W36" i="103"/>
  <c r="J37" i="103"/>
  <c r="R37" i="103"/>
  <c r="E38" i="103"/>
  <c r="M38" i="103"/>
  <c r="M38" i="102" s="1"/>
  <c r="U38" i="103"/>
  <c r="U38" i="102" s="1"/>
  <c r="H39" i="103"/>
  <c r="P39" i="103"/>
  <c r="P39" i="102" s="1"/>
  <c r="X39" i="103"/>
  <c r="X39" i="102" s="1"/>
  <c r="K40" i="103"/>
  <c r="S40" i="103"/>
  <c r="S40" i="102" s="1"/>
  <c r="F41" i="103"/>
  <c r="N41" i="103"/>
  <c r="N41" i="102" s="1"/>
  <c r="V41" i="103"/>
  <c r="I42" i="103"/>
  <c r="Q42" i="103"/>
  <c r="D43" i="103"/>
  <c r="D43" i="102" s="1"/>
  <c r="L43" i="103"/>
  <c r="T43" i="103"/>
  <c r="T43" i="102" s="1"/>
  <c r="G44" i="103"/>
  <c r="O44" i="103"/>
  <c r="W44" i="103"/>
  <c r="J45" i="103"/>
  <c r="R45" i="103"/>
  <c r="E46" i="103"/>
  <c r="M46" i="103"/>
  <c r="U46" i="103"/>
  <c r="H47" i="103"/>
  <c r="P47" i="103"/>
  <c r="X47" i="103"/>
  <c r="K48" i="103"/>
  <c r="S48" i="103"/>
  <c r="S48" i="102" s="1"/>
  <c r="F49" i="103"/>
  <c r="F49" i="102" s="1"/>
  <c r="N49" i="103"/>
  <c r="N49" i="102" s="1"/>
  <c r="V49" i="103"/>
  <c r="I50" i="103"/>
  <c r="I50" i="102" s="1"/>
  <c r="Q50" i="103"/>
  <c r="Q50" i="102" s="1"/>
  <c r="D51" i="103"/>
  <c r="D51" i="102" s="1"/>
  <c r="L51" i="103"/>
  <c r="L51" i="102" s="1"/>
  <c r="T51" i="103"/>
  <c r="W52" i="185"/>
  <c r="J53" i="103"/>
  <c r="R53" i="103"/>
  <c r="E54" i="103"/>
  <c r="M54" i="103"/>
  <c r="U54" i="103"/>
  <c r="P61" i="185"/>
  <c r="X61" i="185"/>
  <c r="K62" i="103"/>
  <c r="S62" i="103"/>
  <c r="F63" i="103"/>
  <c r="N63" i="103"/>
  <c r="V63" i="103"/>
  <c r="I64" i="103"/>
  <c r="Q64" i="103"/>
  <c r="D65" i="103"/>
  <c r="L65" i="103"/>
  <c r="T65" i="103"/>
  <c r="G66" i="103"/>
  <c r="O66" i="103"/>
  <c r="W66" i="103"/>
  <c r="J67" i="103"/>
  <c r="R67" i="103"/>
  <c r="E68" i="103"/>
  <c r="M68" i="103"/>
  <c r="U68" i="103"/>
  <c r="H69" i="103"/>
  <c r="P69" i="103"/>
  <c r="X69" i="103"/>
  <c r="K70" i="103"/>
  <c r="S70" i="103"/>
  <c r="F71" i="103"/>
  <c r="N71" i="103"/>
  <c r="V71" i="103"/>
  <c r="I72" i="103"/>
  <c r="Q72" i="103"/>
  <c r="I7" i="103"/>
  <c r="V14" i="103"/>
  <c r="X20" i="103"/>
  <c r="P28" i="103"/>
  <c r="F30" i="103"/>
  <c r="R34" i="103"/>
  <c r="H36" i="103"/>
  <c r="D53" i="103"/>
  <c r="T40" i="103"/>
  <c r="O41" i="103"/>
  <c r="U43" i="103"/>
  <c r="P44" i="103"/>
  <c r="V46" i="103"/>
  <c r="Q47" i="103"/>
  <c r="W49" i="103"/>
  <c r="R50" i="103"/>
  <c r="S53" i="103"/>
  <c r="D62" i="103"/>
  <c r="T62" i="103"/>
  <c r="E65" i="103"/>
  <c r="U65" i="103"/>
  <c r="F68" i="103"/>
  <c r="V68" i="103"/>
  <c r="G71" i="103"/>
  <c r="W71" i="103"/>
  <c r="N9" i="103"/>
  <c r="W9" i="103"/>
  <c r="O12" i="103"/>
  <c r="X12" i="103"/>
  <c r="Q28" i="103"/>
  <c r="S34" i="103"/>
  <c r="I36" i="103"/>
  <c r="J64" i="103"/>
  <c r="H4" i="187"/>
  <c r="P4" i="187"/>
  <c r="D8" i="187"/>
  <c r="G17" i="187"/>
  <c r="F22" i="187"/>
  <c r="F11" i="185"/>
  <c r="N11" i="185"/>
  <c r="H17" i="185"/>
  <c r="P17" i="185"/>
  <c r="V27" i="185"/>
  <c r="X33" i="185"/>
  <c r="H41" i="103"/>
  <c r="X41" i="103"/>
  <c r="I44" i="103"/>
  <c r="D45" i="103"/>
  <c r="J47" i="103"/>
  <c r="E48" i="103"/>
  <c r="K50" i="103"/>
  <c r="F51" i="103"/>
  <c r="L53" i="103"/>
  <c r="G54" i="103"/>
  <c r="M62" i="103"/>
  <c r="H63" i="103"/>
  <c r="N65" i="103"/>
  <c r="I66" i="103"/>
  <c r="O68" i="103"/>
  <c r="J69" i="103"/>
  <c r="P71" i="103"/>
  <c r="K72" i="103"/>
  <c r="F9" i="103"/>
  <c r="O9" i="103"/>
  <c r="X9" i="103"/>
  <c r="G12" i="103"/>
  <c r="P12" i="103"/>
  <c r="Q23" i="103"/>
  <c r="H28" i="103"/>
  <c r="J34" i="103"/>
  <c r="E62" i="103"/>
  <c r="K64" i="103"/>
  <c r="I4" i="187"/>
  <c r="E8" i="187"/>
  <c r="F11" i="187"/>
  <c r="G22" i="187"/>
  <c r="J4" i="185"/>
  <c r="I17" i="185"/>
  <c r="Q17" i="185"/>
  <c r="H22" i="185"/>
  <c r="P22" i="185"/>
  <c r="G27" i="185"/>
  <c r="W27" i="185"/>
  <c r="Q41" i="103"/>
  <c r="L42" i="103"/>
  <c r="R44" i="103"/>
  <c r="M45" i="103"/>
  <c r="S47" i="103"/>
  <c r="N48" i="103"/>
  <c r="T50" i="103"/>
  <c r="O51" i="103"/>
  <c r="U53" i="103"/>
  <c r="P54" i="103"/>
  <c r="V62" i="103"/>
  <c r="Q63" i="103"/>
  <c r="W65" i="103"/>
  <c r="R66" i="103"/>
  <c r="R66" i="102" s="1"/>
  <c r="X68" i="103"/>
  <c r="S69" i="103"/>
  <c r="D72" i="103"/>
  <c r="T72" i="103"/>
  <c r="G9" i="103"/>
  <c r="P9" i="103"/>
  <c r="H12" i="103"/>
  <c r="Q12" i="103"/>
  <c r="R23" i="103"/>
  <c r="I28" i="103"/>
  <c r="K34" i="103"/>
  <c r="T53" i="103"/>
  <c r="K4" i="185"/>
  <c r="S4" i="185"/>
  <c r="R17" i="185"/>
  <c r="I22" i="185"/>
  <c r="E42" i="103"/>
  <c r="U42" i="103"/>
  <c r="F45" i="103"/>
  <c r="V45" i="103"/>
  <c r="G48" i="103"/>
  <c r="W48" i="103"/>
  <c r="H51" i="103"/>
  <c r="X51" i="103"/>
  <c r="K52" i="185"/>
  <c r="S52" i="185"/>
  <c r="I54" i="103"/>
  <c r="D61" i="185"/>
  <c r="T61" i="185"/>
  <c r="J63" i="103"/>
  <c r="E64" i="103"/>
  <c r="K66" i="103"/>
  <c r="F67" i="103"/>
  <c r="L69" i="103"/>
  <c r="G70" i="103"/>
  <c r="M72" i="103"/>
  <c r="H9" i="103"/>
  <c r="I12" i="103"/>
  <c r="T4" i="185"/>
  <c r="S17" i="185"/>
  <c r="J22" i="185"/>
  <c r="N42" i="103"/>
  <c r="I43" i="103"/>
  <c r="O45" i="103"/>
  <c r="J46" i="103"/>
  <c r="P48" i="103"/>
  <c r="K49" i="103"/>
  <c r="Q51" i="103"/>
  <c r="L52" i="185"/>
  <c r="R54" i="103"/>
  <c r="M61" i="185"/>
  <c r="U61" i="185"/>
  <c r="S63" i="103"/>
  <c r="N64" i="103"/>
  <c r="T66" i="103"/>
  <c r="O67" i="103"/>
  <c r="U69" i="103"/>
  <c r="P70" i="103"/>
  <c r="V72" i="103"/>
  <c r="I3" i="91"/>
  <c r="Q3" i="91"/>
  <c r="O3" i="91"/>
  <c r="F3" i="91"/>
  <c r="E4" i="91"/>
  <c r="M4" i="91"/>
  <c r="U4" i="91"/>
  <c r="D8" i="91"/>
  <c r="D3" i="91" s="1"/>
  <c r="L8" i="91"/>
  <c r="L3" i="91" s="1"/>
  <c r="T8" i="91"/>
  <c r="T3" i="91" s="1"/>
  <c r="J27" i="91"/>
  <c r="R27" i="91"/>
  <c r="H27" i="91"/>
  <c r="P27" i="91"/>
  <c r="X27" i="91"/>
  <c r="K27" i="91"/>
  <c r="Q3" i="90"/>
  <c r="H11" i="90"/>
  <c r="P11" i="90"/>
  <c r="X11" i="90"/>
  <c r="H26" i="89"/>
  <c r="H2" i="89" s="1"/>
  <c r="P26" i="89"/>
  <c r="X26" i="89"/>
  <c r="K26" i="88"/>
  <c r="S26" i="88"/>
  <c r="E3" i="80"/>
  <c r="J67" i="75"/>
  <c r="K66" i="75"/>
  <c r="K61" i="82"/>
  <c r="D3" i="90"/>
  <c r="T3" i="90"/>
  <c r="W3" i="90"/>
  <c r="S15" i="75"/>
  <c r="G17" i="90"/>
  <c r="O17" i="90"/>
  <c r="W17" i="90"/>
  <c r="E17" i="90"/>
  <c r="M17" i="90"/>
  <c r="U17" i="90"/>
  <c r="K33" i="90"/>
  <c r="S33" i="90"/>
  <c r="S26" i="90" s="1"/>
  <c r="F33" i="90"/>
  <c r="F26" i="90" s="1"/>
  <c r="N33" i="90"/>
  <c r="N26" i="90" s="1"/>
  <c r="V33" i="90"/>
  <c r="V26" i="90" s="1"/>
  <c r="E33" i="89"/>
  <c r="E26" i="89" s="1"/>
  <c r="M33" i="89"/>
  <c r="M26" i="89" s="1"/>
  <c r="U33" i="89"/>
  <c r="U26" i="89" s="1"/>
  <c r="M26" i="88"/>
  <c r="M2" i="88" s="1"/>
  <c r="G17" i="91"/>
  <c r="O17" i="91"/>
  <c r="W36" i="75"/>
  <c r="X3" i="89"/>
  <c r="I33" i="88"/>
  <c r="I26" i="88" s="1"/>
  <c r="Q33" i="88"/>
  <c r="D33" i="88"/>
  <c r="D26" i="88" s="1"/>
  <c r="L33" i="88"/>
  <c r="L26" i="88" s="1"/>
  <c r="T33" i="88"/>
  <c r="R3" i="87"/>
  <c r="D33" i="91"/>
  <c r="D26" i="91" s="1"/>
  <c r="L33" i="91"/>
  <c r="L26" i="91" s="1"/>
  <c r="T33" i="91"/>
  <c r="T26" i="91" s="1"/>
  <c r="J33" i="91"/>
  <c r="R33" i="91"/>
  <c r="E33" i="91"/>
  <c r="M33" i="91"/>
  <c r="U33" i="91"/>
  <c r="F61" i="91"/>
  <c r="N61" i="91"/>
  <c r="V61" i="91"/>
  <c r="D61" i="91"/>
  <c r="L61" i="91"/>
  <c r="T61" i="91"/>
  <c r="G61" i="91"/>
  <c r="O61" i="91"/>
  <c r="W61" i="91"/>
  <c r="M3" i="89"/>
  <c r="J3" i="89"/>
  <c r="J11" i="91"/>
  <c r="J3" i="91" s="1"/>
  <c r="R11" i="91"/>
  <c r="H11" i="91"/>
  <c r="P11" i="91"/>
  <c r="X11" i="91"/>
  <c r="K22" i="91"/>
  <c r="S22" i="91"/>
  <c r="J26" i="90"/>
  <c r="R26" i="90"/>
  <c r="G33" i="90"/>
  <c r="G26" i="90" s="1"/>
  <c r="O33" i="90"/>
  <c r="O26" i="90" s="1"/>
  <c r="W33" i="90"/>
  <c r="E33" i="90"/>
  <c r="E26" i="90" s="1"/>
  <c r="M33" i="90"/>
  <c r="M26" i="90" s="1"/>
  <c r="U33" i="90"/>
  <c r="U26" i="90" s="1"/>
  <c r="H33" i="90"/>
  <c r="P33" i="90"/>
  <c r="X33" i="90"/>
  <c r="R26" i="89"/>
  <c r="R2" i="89" s="1"/>
  <c r="K27" i="89"/>
  <c r="K26" i="89" s="1"/>
  <c r="S27" i="89"/>
  <c r="S26" i="89" s="1"/>
  <c r="F27" i="88"/>
  <c r="F26" i="88" s="1"/>
  <c r="N27" i="88"/>
  <c r="N26" i="88" s="1"/>
  <c r="N2" i="88" s="1"/>
  <c r="V27" i="88"/>
  <c r="K15" i="75"/>
  <c r="K5" i="75"/>
  <c r="S5" i="75"/>
  <c r="F6" i="75"/>
  <c r="N6" i="75"/>
  <c r="V6" i="75"/>
  <c r="I7" i="75"/>
  <c r="Q7" i="75"/>
  <c r="G9" i="75"/>
  <c r="O9" i="75"/>
  <c r="W9" i="75"/>
  <c r="J10" i="75"/>
  <c r="R10" i="75"/>
  <c r="R3" i="90"/>
  <c r="K4" i="90"/>
  <c r="S4" i="90"/>
  <c r="D61" i="90"/>
  <c r="L61" i="90"/>
  <c r="T61" i="90"/>
  <c r="F33" i="89"/>
  <c r="N33" i="89"/>
  <c r="V33" i="89"/>
  <c r="V26" i="89" s="1"/>
  <c r="I33" i="89"/>
  <c r="I26" i="89" s="1"/>
  <c r="Q33" i="89"/>
  <c r="Q26" i="89" s="1"/>
  <c r="G61" i="89"/>
  <c r="O61" i="89"/>
  <c r="W61" i="89"/>
  <c r="W3" i="88"/>
  <c r="J3" i="88"/>
  <c r="R3" i="88"/>
  <c r="G26" i="88"/>
  <c r="W26" i="88"/>
  <c r="H6" i="75"/>
  <c r="P6" i="75"/>
  <c r="V27" i="81"/>
  <c r="V28" i="75"/>
  <c r="G26" i="81"/>
  <c r="O26" i="81"/>
  <c r="E26" i="88"/>
  <c r="S3" i="87"/>
  <c r="G26" i="82"/>
  <c r="O26" i="82"/>
  <c r="W26" i="82"/>
  <c r="L61" i="82"/>
  <c r="T61" i="82"/>
  <c r="J3" i="81"/>
  <c r="E27" i="91"/>
  <c r="M27" i="91"/>
  <c r="U27" i="91"/>
  <c r="G33" i="91"/>
  <c r="G26" i="91" s="1"/>
  <c r="O33" i="91"/>
  <c r="O26" i="91" s="1"/>
  <c r="W33" i="91"/>
  <c r="W26" i="91" s="1"/>
  <c r="E52" i="91"/>
  <c r="M52" i="91"/>
  <c r="U52" i="91"/>
  <c r="E11" i="90"/>
  <c r="E3" i="90" s="1"/>
  <c r="M11" i="90"/>
  <c r="M3" i="90" s="1"/>
  <c r="U11" i="90"/>
  <c r="K11" i="90"/>
  <c r="S11" i="90"/>
  <c r="F11" i="90"/>
  <c r="N11" i="90"/>
  <c r="N3" i="90" s="1"/>
  <c r="V11" i="90"/>
  <c r="V3" i="90" s="1"/>
  <c r="J17" i="90"/>
  <c r="R17" i="90"/>
  <c r="H27" i="90"/>
  <c r="P27" i="90"/>
  <c r="X27" i="90"/>
  <c r="D3" i="89"/>
  <c r="F4" i="89"/>
  <c r="F3" i="89" s="1"/>
  <c r="N4" i="89"/>
  <c r="N3" i="89" s="1"/>
  <c r="V4" i="89"/>
  <c r="V3" i="89" s="1"/>
  <c r="G8" i="89"/>
  <c r="G3" i="89" s="1"/>
  <c r="O8" i="89"/>
  <c r="O3" i="89" s="1"/>
  <c r="W8" i="89"/>
  <c r="W3" i="89" s="1"/>
  <c r="W2" i="89" s="1"/>
  <c r="K11" i="89"/>
  <c r="K3" i="89" s="1"/>
  <c r="S11" i="89"/>
  <c r="S3" i="89" s="1"/>
  <c r="E17" i="89"/>
  <c r="M17" i="89"/>
  <c r="U17" i="89"/>
  <c r="D4" i="87"/>
  <c r="D3" i="87" s="1"/>
  <c r="L4" i="87"/>
  <c r="L3" i="87" s="1"/>
  <c r="T4" i="87"/>
  <c r="T3" i="87" s="1"/>
  <c r="R26" i="85"/>
  <c r="M26" i="85"/>
  <c r="U26" i="85"/>
  <c r="H26" i="85"/>
  <c r="P26" i="85"/>
  <c r="X26" i="85"/>
  <c r="T33" i="81"/>
  <c r="H4" i="91"/>
  <c r="P4" i="91"/>
  <c r="X4" i="91"/>
  <c r="E11" i="91"/>
  <c r="M11" i="91"/>
  <c r="U11" i="91"/>
  <c r="D17" i="91"/>
  <c r="L17" i="91"/>
  <c r="T17" i="91"/>
  <c r="J17" i="91"/>
  <c r="R17" i="91"/>
  <c r="F27" i="91"/>
  <c r="F26" i="91" s="1"/>
  <c r="N27" i="91"/>
  <c r="N26" i="91" s="1"/>
  <c r="V27" i="91"/>
  <c r="V26" i="91" s="1"/>
  <c r="H33" i="91"/>
  <c r="P33" i="91"/>
  <c r="X33" i="91"/>
  <c r="K33" i="91"/>
  <c r="S33" i="91"/>
  <c r="S26" i="91" s="1"/>
  <c r="I61" i="91"/>
  <c r="Q61" i="91"/>
  <c r="H4" i="90"/>
  <c r="P4" i="90"/>
  <c r="X4" i="90"/>
  <c r="F22" i="90"/>
  <c r="N22" i="90"/>
  <c r="V22" i="90"/>
  <c r="I26" i="90"/>
  <c r="Q26" i="90"/>
  <c r="I61" i="90"/>
  <c r="Q61" i="90"/>
  <c r="G61" i="90"/>
  <c r="O61" i="90"/>
  <c r="W61" i="90"/>
  <c r="J61" i="90"/>
  <c r="R61" i="90"/>
  <c r="E3" i="89"/>
  <c r="O3" i="88"/>
  <c r="H33" i="88"/>
  <c r="H26" i="88" s="1"/>
  <c r="P33" i="88"/>
  <c r="P26" i="88" s="1"/>
  <c r="X33" i="88"/>
  <c r="X26" i="88" s="1"/>
  <c r="U3" i="87"/>
  <c r="I11" i="87"/>
  <c r="Q11" i="87"/>
  <c r="Q3" i="87" s="1"/>
  <c r="K3" i="86"/>
  <c r="I26" i="85"/>
  <c r="Q26" i="85"/>
  <c r="K33" i="85"/>
  <c r="S33" i="85"/>
  <c r="S26" i="85" s="1"/>
  <c r="J61" i="83"/>
  <c r="R61" i="83"/>
  <c r="M61" i="83"/>
  <c r="F61" i="82"/>
  <c r="N61" i="82"/>
  <c r="V61" i="82"/>
  <c r="E26" i="81"/>
  <c r="M26" i="81"/>
  <c r="U26" i="81"/>
  <c r="F33" i="81"/>
  <c r="F26" i="81" s="1"/>
  <c r="N33" i="81"/>
  <c r="N26" i="81" s="1"/>
  <c r="V33" i="81"/>
  <c r="X33" i="80"/>
  <c r="X26" i="80" s="1"/>
  <c r="X34" i="75"/>
  <c r="D33" i="80"/>
  <c r="D26" i="80" s="1"/>
  <c r="D38" i="75"/>
  <c r="E41" i="75"/>
  <c r="E33" i="80"/>
  <c r="E26" i="80" s="1"/>
  <c r="G47" i="75"/>
  <c r="H50" i="75"/>
  <c r="K28" i="75"/>
  <c r="S28" i="75"/>
  <c r="F29" i="75"/>
  <c r="N29" i="75"/>
  <c r="I30" i="75"/>
  <c r="Q30" i="75"/>
  <c r="D31" i="75"/>
  <c r="L31" i="75"/>
  <c r="T31" i="75"/>
  <c r="G32" i="75"/>
  <c r="O32" i="75"/>
  <c r="X39" i="75"/>
  <c r="D43" i="75"/>
  <c r="E46" i="75"/>
  <c r="F49" i="75"/>
  <c r="K70" i="75"/>
  <c r="G27" i="87"/>
  <c r="F61" i="87"/>
  <c r="H8" i="86"/>
  <c r="P8" i="86"/>
  <c r="X8" i="86"/>
  <c r="X3" i="86" s="1"/>
  <c r="I11" i="86"/>
  <c r="I3" i="86" s="1"/>
  <c r="Q11" i="86"/>
  <c r="Q3" i="86" s="1"/>
  <c r="E22" i="85"/>
  <c r="M22" i="85"/>
  <c r="U22" i="85"/>
  <c r="K27" i="85"/>
  <c r="E33" i="85"/>
  <c r="D3" i="84"/>
  <c r="D2" i="84" s="1"/>
  <c r="F4" i="84"/>
  <c r="F3" i="84" s="1"/>
  <c r="F4" i="83"/>
  <c r="F3" i="83" s="1"/>
  <c r="D22" i="83"/>
  <c r="L22" i="83"/>
  <c r="T22" i="83"/>
  <c r="K27" i="83"/>
  <c r="K26" i="83" s="1"/>
  <c r="S27" i="83"/>
  <c r="S26" i="83" s="1"/>
  <c r="F27" i="83"/>
  <c r="F26" i="83" s="1"/>
  <c r="D33" i="83"/>
  <c r="D26" i="83" s="1"/>
  <c r="L33" i="83"/>
  <c r="L26" i="83" s="1"/>
  <c r="T33" i="83"/>
  <c r="T26" i="83" s="1"/>
  <c r="D61" i="83"/>
  <c r="L61" i="83"/>
  <c r="T61" i="83"/>
  <c r="W61" i="83"/>
  <c r="U61" i="83"/>
  <c r="E3" i="82"/>
  <c r="M3" i="82"/>
  <c r="U3" i="82"/>
  <c r="E27" i="82"/>
  <c r="M27" i="82"/>
  <c r="U27" i="82"/>
  <c r="M3" i="81"/>
  <c r="H33" i="81"/>
  <c r="P33" i="81"/>
  <c r="X33" i="81"/>
  <c r="K33" i="81"/>
  <c r="S33" i="81"/>
  <c r="S26" i="81" s="1"/>
  <c r="I33" i="81"/>
  <c r="I26" i="81" s="1"/>
  <c r="Q33" i="81"/>
  <c r="Q26" i="81" s="1"/>
  <c r="I54" i="75"/>
  <c r="H3" i="80"/>
  <c r="E5" i="75"/>
  <c r="M5" i="75"/>
  <c r="U5" i="75"/>
  <c r="X6" i="75"/>
  <c r="K7" i="75"/>
  <c r="S7" i="75"/>
  <c r="T5" i="75"/>
  <c r="G6" i="75"/>
  <c r="O6" i="75"/>
  <c r="W6" i="75"/>
  <c r="J7" i="75"/>
  <c r="R7" i="75"/>
  <c r="H9" i="75"/>
  <c r="P9" i="75"/>
  <c r="X9" i="75"/>
  <c r="K10" i="75"/>
  <c r="S10" i="75"/>
  <c r="K12" i="75"/>
  <c r="S12" i="75"/>
  <c r="F13" i="75"/>
  <c r="N13" i="75"/>
  <c r="V13" i="75"/>
  <c r="I14" i="75"/>
  <c r="Q14" i="75"/>
  <c r="D15" i="75"/>
  <c r="L15" i="75"/>
  <c r="T15" i="75"/>
  <c r="G16" i="75"/>
  <c r="O16" i="75"/>
  <c r="W16" i="75"/>
  <c r="G23" i="75"/>
  <c r="O23" i="75"/>
  <c r="E25" i="75"/>
  <c r="M25" i="75"/>
  <c r="S19" i="75"/>
  <c r="G61" i="87"/>
  <c r="O61" i="87"/>
  <c r="W61" i="87"/>
  <c r="N3" i="86"/>
  <c r="K17" i="86"/>
  <c r="S17" i="86"/>
  <c r="E27" i="86"/>
  <c r="E26" i="86" s="1"/>
  <c r="J11" i="85"/>
  <c r="J3" i="85" s="1"/>
  <c r="R11" i="85"/>
  <c r="R3" i="85" s="1"/>
  <c r="M11" i="85"/>
  <c r="M3" i="85" s="1"/>
  <c r="U11" i="85"/>
  <c r="U3" i="85" s="1"/>
  <c r="D17" i="85"/>
  <c r="L17" i="85"/>
  <c r="T17" i="85"/>
  <c r="F22" i="85"/>
  <c r="D27" i="85"/>
  <c r="L27" i="85"/>
  <c r="L26" i="85" s="1"/>
  <c r="T27" i="85"/>
  <c r="T26" i="85" s="1"/>
  <c r="F33" i="85"/>
  <c r="F26" i="85" s="1"/>
  <c r="N33" i="85"/>
  <c r="N26" i="85" s="1"/>
  <c r="V33" i="85"/>
  <c r="V26" i="85" s="1"/>
  <c r="F61" i="85"/>
  <c r="N61" i="85"/>
  <c r="V61" i="85"/>
  <c r="I61" i="85"/>
  <c r="Q61" i="85"/>
  <c r="D61" i="85"/>
  <c r="L61" i="85"/>
  <c r="T61" i="85"/>
  <c r="W61" i="85"/>
  <c r="G3" i="84"/>
  <c r="O3" i="84"/>
  <c r="K11" i="84"/>
  <c r="E17" i="84"/>
  <c r="H11" i="83"/>
  <c r="P11" i="83"/>
  <c r="X11" i="83"/>
  <c r="X3" i="83" s="1"/>
  <c r="E33" i="83"/>
  <c r="E26" i="83" s="1"/>
  <c r="M33" i="83"/>
  <c r="M26" i="83" s="1"/>
  <c r="U33" i="83"/>
  <c r="U26" i="83" s="1"/>
  <c r="H33" i="83"/>
  <c r="H26" i="83" s="1"/>
  <c r="E61" i="83"/>
  <c r="F3" i="82"/>
  <c r="N3" i="82"/>
  <c r="V3" i="82"/>
  <c r="I11" i="82"/>
  <c r="I3" i="82" s="1"/>
  <c r="Q11" i="82"/>
  <c r="Q3" i="82" s="1"/>
  <c r="D11" i="82"/>
  <c r="D3" i="82" s="1"/>
  <c r="L11" i="82"/>
  <c r="L3" i="82" s="1"/>
  <c r="L2" i="82" s="1"/>
  <c r="T11" i="82"/>
  <c r="T3" i="82" s="1"/>
  <c r="H52" i="82"/>
  <c r="P52" i="82"/>
  <c r="X52" i="82"/>
  <c r="I61" i="82"/>
  <c r="Q61" i="82"/>
  <c r="H3" i="81"/>
  <c r="P3" i="81"/>
  <c r="D11" i="81"/>
  <c r="D3" i="81" s="1"/>
  <c r="L11" i="81"/>
  <c r="L3" i="81" s="1"/>
  <c r="T11" i="81"/>
  <c r="I22" i="81"/>
  <c r="Q22" i="81"/>
  <c r="H27" i="81"/>
  <c r="P27" i="81"/>
  <c r="X27" i="81"/>
  <c r="J63" i="75"/>
  <c r="L69" i="75"/>
  <c r="M72" i="75"/>
  <c r="F4" i="80"/>
  <c r="F3" i="80" s="1"/>
  <c r="N4" i="80"/>
  <c r="N3" i="80" s="1"/>
  <c r="V4" i="80"/>
  <c r="V3" i="80" s="1"/>
  <c r="D22" i="80"/>
  <c r="L22" i="80"/>
  <c r="T22" i="80"/>
  <c r="I53" i="75"/>
  <c r="H4" i="86"/>
  <c r="P4" i="86"/>
  <c r="D17" i="86"/>
  <c r="F26" i="86"/>
  <c r="N26" i="86"/>
  <c r="V26" i="86"/>
  <c r="J61" i="86"/>
  <c r="R61" i="86"/>
  <c r="K8" i="85"/>
  <c r="S8" i="85"/>
  <c r="K11" i="85"/>
  <c r="S11" i="85"/>
  <c r="E17" i="85"/>
  <c r="M17" i="85"/>
  <c r="E27" i="85"/>
  <c r="G33" i="85"/>
  <c r="G26" i="85" s="1"/>
  <c r="G61" i="85"/>
  <c r="O61" i="85"/>
  <c r="L3" i="84"/>
  <c r="H3" i="84"/>
  <c r="P3" i="84"/>
  <c r="X3" i="84"/>
  <c r="N3" i="84"/>
  <c r="V3" i="84"/>
  <c r="V2" i="84" s="1"/>
  <c r="O3" i="83"/>
  <c r="I8" i="83"/>
  <c r="Q8" i="83"/>
  <c r="Q3" i="83" s="1"/>
  <c r="E52" i="83"/>
  <c r="M52" i="83"/>
  <c r="U52" i="83"/>
  <c r="F61" i="83"/>
  <c r="N61" i="83"/>
  <c r="V61" i="83"/>
  <c r="Q3" i="81"/>
  <c r="F17" i="81"/>
  <c r="N17" i="81"/>
  <c r="V17" i="81"/>
  <c r="J33" i="81"/>
  <c r="J26" i="81" s="1"/>
  <c r="R33" i="81"/>
  <c r="R26" i="81" s="1"/>
  <c r="H61" i="81"/>
  <c r="P61" i="81"/>
  <c r="X61" i="81"/>
  <c r="I17" i="80"/>
  <c r="Q18" i="75"/>
  <c r="O62" i="75"/>
  <c r="W62" i="75"/>
  <c r="R63" i="75"/>
  <c r="U64" i="75"/>
  <c r="P65" i="75"/>
  <c r="X65" i="75"/>
  <c r="S66" i="75"/>
  <c r="V67" i="75"/>
  <c r="Q68" i="75"/>
  <c r="D69" i="75"/>
  <c r="T69" i="75"/>
  <c r="W70" i="75"/>
  <c r="I9" i="75"/>
  <c r="E33" i="87"/>
  <c r="E26" i="87" s="1"/>
  <c r="M33" i="87"/>
  <c r="M26" i="87" s="1"/>
  <c r="U33" i="87"/>
  <c r="U26" i="87" s="1"/>
  <c r="D26" i="86"/>
  <c r="O26" i="86"/>
  <c r="W26" i="86"/>
  <c r="R26" i="86"/>
  <c r="M26" i="86"/>
  <c r="H33" i="86"/>
  <c r="H26" i="86" s="1"/>
  <c r="P33" i="86"/>
  <c r="P26" i="86" s="1"/>
  <c r="X33" i="86"/>
  <c r="X26" i="86" s="1"/>
  <c r="D8" i="85"/>
  <c r="L8" i="85"/>
  <c r="D11" i="85"/>
  <c r="L11" i="85"/>
  <c r="T11" i="85"/>
  <c r="T3" i="85" s="1"/>
  <c r="M3" i="84"/>
  <c r="M2" i="84" s="1"/>
  <c r="H61" i="84"/>
  <c r="P61" i="84"/>
  <c r="X61" i="84"/>
  <c r="I4" i="83"/>
  <c r="J8" i="83"/>
  <c r="R8" i="83"/>
  <c r="J11" i="83"/>
  <c r="R11" i="83"/>
  <c r="F52" i="83"/>
  <c r="N52" i="83"/>
  <c r="G61" i="83"/>
  <c r="O61" i="83"/>
  <c r="K33" i="82"/>
  <c r="K26" i="82" s="1"/>
  <c r="K2" i="82" s="1"/>
  <c r="S33" i="82"/>
  <c r="D10" i="75"/>
  <c r="L10" i="75"/>
  <c r="T10" i="75"/>
  <c r="N26" i="80"/>
  <c r="Q9" i="75"/>
  <c r="X26" i="87"/>
  <c r="K26" i="87"/>
  <c r="S26" i="87"/>
  <c r="V3" i="86"/>
  <c r="R3" i="86"/>
  <c r="E3" i="86"/>
  <c r="M3" i="86"/>
  <c r="U3" i="86"/>
  <c r="K26" i="86"/>
  <c r="X3" i="85"/>
  <c r="L26" i="84"/>
  <c r="T26" i="84"/>
  <c r="G26" i="83"/>
  <c r="O26" i="83"/>
  <c r="W26" i="83"/>
  <c r="I27" i="82"/>
  <c r="Q27" i="82"/>
  <c r="Q26" i="82" s="1"/>
  <c r="D27" i="82"/>
  <c r="H17" i="81"/>
  <c r="P17" i="81"/>
  <c r="X17" i="81"/>
  <c r="V29" i="75"/>
  <c r="W32" i="75"/>
  <c r="J8" i="80"/>
  <c r="R8" i="80"/>
  <c r="E13" i="75"/>
  <c r="M13" i="75"/>
  <c r="U13" i="75"/>
  <c r="H14" i="75"/>
  <c r="P14" i="75"/>
  <c r="X14" i="75"/>
  <c r="F16" i="75"/>
  <c r="N16" i="75"/>
  <c r="V16" i="75"/>
  <c r="U25" i="75"/>
  <c r="J12" i="75"/>
  <c r="D27" i="87"/>
  <c r="D26" i="87" s="1"/>
  <c r="L27" i="87"/>
  <c r="L26" i="87" s="1"/>
  <c r="T27" i="87"/>
  <c r="T26" i="87" s="1"/>
  <c r="O27" i="87"/>
  <c r="O26" i="87" s="1"/>
  <c r="W27" i="87"/>
  <c r="W26" i="87" s="1"/>
  <c r="J26" i="87"/>
  <c r="G33" i="87"/>
  <c r="W3" i="86"/>
  <c r="P26" i="84"/>
  <c r="K26" i="84"/>
  <c r="S26" i="84"/>
  <c r="K3" i="83"/>
  <c r="P26" i="83"/>
  <c r="X26" i="83"/>
  <c r="V26" i="83"/>
  <c r="I33" i="83"/>
  <c r="I26" i="83" s="1"/>
  <c r="Q33" i="83"/>
  <c r="J26" i="82"/>
  <c r="E33" i="82"/>
  <c r="M33" i="82"/>
  <c r="U33" i="82"/>
  <c r="H33" i="82"/>
  <c r="H26" i="82" s="1"/>
  <c r="P33" i="82"/>
  <c r="P26" i="82" s="1"/>
  <c r="X33" i="82"/>
  <c r="X26" i="82" s="1"/>
  <c r="F33" i="82"/>
  <c r="N33" i="82"/>
  <c r="V33" i="82"/>
  <c r="V26" i="82" s="1"/>
  <c r="E61" i="82"/>
  <c r="M61" i="82"/>
  <c r="U61" i="82"/>
  <c r="E3" i="81"/>
  <c r="D27" i="81"/>
  <c r="L27" i="81"/>
  <c r="T27" i="81"/>
  <c r="D39" i="75"/>
  <c r="E42" i="75"/>
  <c r="G48" i="75"/>
  <c r="H51" i="75"/>
  <c r="J4" i="80"/>
  <c r="R4" i="80"/>
  <c r="S24" i="75"/>
  <c r="G33" i="80"/>
  <c r="G26" i="80" s="1"/>
  <c r="J61" i="80"/>
  <c r="J62" i="75"/>
  <c r="K61" i="80"/>
  <c r="K65" i="75"/>
  <c r="L61" i="80"/>
  <c r="L68" i="75"/>
  <c r="M71" i="75"/>
  <c r="T3" i="77"/>
  <c r="R21" i="75"/>
  <c r="R12" i="75"/>
  <c r="Q17" i="80"/>
  <c r="D3" i="79"/>
  <c r="T3" i="79"/>
  <c r="W3" i="79"/>
  <c r="J3" i="79"/>
  <c r="X2" i="79"/>
  <c r="K3" i="78"/>
  <c r="H3" i="78"/>
  <c r="G61" i="78"/>
  <c r="O61" i="78"/>
  <c r="W61" i="78"/>
  <c r="J61" i="78"/>
  <c r="R61" i="78"/>
  <c r="E64" i="75"/>
  <c r="M64" i="75"/>
  <c r="H65" i="75"/>
  <c r="F67" i="75"/>
  <c r="N67" i="75"/>
  <c r="I68" i="75"/>
  <c r="G70" i="75"/>
  <c r="O70" i="75"/>
  <c r="J71" i="75"/>
  <c r="R71" i="75"/>
  <c r="E72" i="75"/>
  <c r="U72" i="75"/>
  <c r="D12" i="75"/>
  <c r="L12" i="75"/>
  <c r="T12" i="75"/>
  <c r="G13" i="75"/>
  <c r="O13" i="75"/>
  <c r="W13" i="75"/>
  <c r="J14" i="75"/>
  <c r="R14" i="75"/>
  <c r="E15" i="75"/>
  <c r="M15" i="75"/>
  <c r="U15" i="75"/>
  <c r="H16" i="75"/>
  <c r="P16" i="75"/>
  <c r="X16" i="75"/>
  <c r="E18" i="75"/>
  <c r="M18" i="75"/>
  <c r="U18" i="75"/>
  <c r="H19" i="75"/>
  <c r="P19" i="75"/>
  <c r="X19" i="75"/>
  <c r="K20" i="75"/>
  <c r="F21" i="75"/>
  <c r="N21" i="75"/>
  <c r="V21" i="75"/>
  <c r="H23" i="75"/>
  <c r="H22" i="77"/>
  <c r="P22" i="77"/>
  <c r="P23" i="75"/>
  <c r="X22" i="77"/>
  <c r="X23" i="75"/>
  <c r="K22" i="77"/>
  <c r="K24" i="75"/>
  <c r="F25" i="75"/>
  <c r="N25" i="75"/>
  <c r="V25" i="75"/>
  <c r="H34" i="75"/>
  <c r="P34" i="75"/>
  <c r="X33" i="77"/>
  <c r="K33" i="77"/>
  <c r="S35" i="75"/>
  <c r="F36" i="75"/>
  <c r="N36" i="75"/>
  <c r="V36" i="75"/>
  <c r="I37" i="75"/>
  <c r="Q37" i="75"/>
  <c r="L38" i="75"/>
  <c r="T38" i="75"/>
  <c r="G39" i="75"/>
  <c r="O39" i="75"/>
  <c r="W39" i="75"/>
  <c r="J40" i="75"/>
  <c r="R40" i="75"/>
  <c r="M41" i="75"/>
  <c r="U41" i="75"/>
  <c r="H42" i="75"/>
  <c r="P42" i="75"/>
  <c r="X42" i="75"/>
  <c r="K43" i="75"/>
  <c r="S43" i="75"/>
  <c r="N44" i="75"/>
  <c r="V44" i="75"/>
  <c r="I45" i="75"/>
  <c r="Q45" i="75"/>
  <c r="D46" i="75"/>
  <c r="L46" i="75"/>
  <c r="T46" i="75"/>
  <c r="O47" i="75"/>
  <c r="W47" i="75"/>
  <c r="J48" i="75"/>
  <c r="R48" i="75"/>
  <c r="E49" i="75"/>
  <c r="M49" i="75"/>
  <c r="U49" i="75"/>
  <c r="P50" i="75"/>
  <c r="X50" i="75"/>
  <c r="K51" i="75"/>
  <c r="S51" i="75"/>
  <c r="K26" i="80"/>
  <c r="V26" i="80"/>
  <c r="I26" i="80"/>
  <c r="Q26" i="80"/>
  <c r="L26" i="80"/>
  <c r="T26" i="80"/>
  <c r="O26" i="80"/>
  <c r="W26" i="80"/>
  <c r="J26" i="80"/>
  <c r="D61" i="80"/>
  <c r="I26" i="79"/>
  <c r="Q26" i="79"/>
  <c r="L26" i="79"/>
  <c r="O26" i="79"/>
  <c r="W26" i="79"/>
  <c r="J26" i="79"/>
  <c r="R26" i="79"/>
  <c r="U26" i="79"/>
  <c r="E33" i="79"/>
  <c r="E26" i="79" s="1"/>
  <c r="M33" i="79"/>
  <c r="M26" i="79" s="1"/>
  <c r="F5" i="75"/>
  <c r="N5" i="75"/>
  <c r="V5" i="75"/>
  <c r="I6" i="75"/>
  <c r="Q6" i="75"/>
  <c r="D7" i="75"/>
  <c r="L7" i="75"/>
  <c r="T7" i="75"/>
  <c r="J9" i="75"/>
  <c r="R9" i="75"/>
  <c r="E10" i="75"/>
  <c r="M10" i="75"/>
  <c r="U10" i="75"/>
  <c r="E12" i="75"/>
  <c r="M12" i="75"/>
  <c r="U12" i="75"/>
  <c r="H13" i="75"/>
  <c r="P13" i="75"/>
  <c r="X13" i="75"/>
  <c r="K14" i="75"/>
  <c r="S14" i="75"/>
  <c r="F15" i="75"/>
  <c r="N15" i="75"/>
  <c r="V15" i="75"/>
  <c r="I16" i="75"/>
  <c r="Q16" i="75"/>
  <c r="I34" i="75"/>
  <c r="I33" i="77"/>
  <c r="I26" i="77" s="1"/>
  <c r="Q34" i="75"/>
  <c r="Q33" i="77"/>
  <c r="D33" i="77"/>
  <c r="D26" i="77" s="1"/>
  <c r="D35" i="75"/>
  <c r="L33" i="77"/>
  <c r="L26" i="77" s="1"/>
  <c r="L35" i="75"/>
  <c r="T33" i="77"/>
  <c r="T26" i="77" s="1"/>
  <c r="T35" i="75"/>
  <c r="G36" i="75"/>
  <c r="G33" i="77"/>
  <c r="O36" i="75"/>
  <c r="O33" i="77"/>
  <c r="J37" i="75"/>
  <c r="R37" i="75"/>
  <c r="E38" i="75"/>
  <c r="E33" i="77"/>
  <c r="M38" i="75"/>
  <c r="M33" i="77"/>
  <c r="U38" i="75"/>
  <c r="U33" i="77"/>
  <c r="U26" i="77" s="1"/>
  <c r="H39" i="75"/>
  <c r="P39" i="75"/>
  <c r="K40" i="75"/>
  <c r="S40" i="75"/>
  <c r="F41" i="75"/>
  <c r="N41" i="75"/>
  <c r="V41" i="75"/>
  <c r="I42" i="75"/>
  <c r="Q42" i="75"/>
  <c r="L43" i="75"/>
  <c r="T43" i="75"/>
  <c r="G44" i="75"/>
  <c r="O44" i="75"/>
  <c r="W44" i="75"/>
  <c r="J45" i="75"/>
  <c r="R45" i="75"/>
  <c r="M46" i="75"/>
  <c r="U46" i="75"/>
  <c r="H47" i="75"/>
  <c r="P47" i="75"/>
  <c r="X47" i="75"/>
  <c r="K48" i="75"/>
  <c r="S48" i="75"/>
  <c r="N49" i="75"/>
  <c r="V49" i="75"/>
  <c r="I50" i="75"/>
  <c r="Q50" i="75"/>
  <c r="D51" i="75"/>
  <c r="L51" i="75"/>
  <c r="T51" i="75"/>
  <c r="N53" i="75"/>
  <c r="V53" i="75"/>
  <c r="Q54" i="75"/>
  <c r="U30" i="75"/>
  <c r="T26" i="19"/>
  <c r="W26" i="19"/>
  <c r="E61" i="80"/>
  <c r="F17" i="79"/>
  <c r="V26" i="79"/>
  <c r="F33" i="79"/>
  <c r="F26" i="79" s="1"/>
  <c r="K61" i="79"/>
  <c r="S61" i="79"/>
  <c r="F61" i="79"/>
  <c r="N61" i="79"/>
  <c r="V61" i="79"/>
  <c r="E33" i="78"/>
  <c r="E26" i="78" s="1"/>
  <c r="M33" i="78"/>
  <c r="M26" i="78" s="1"/>
  <c r="U33" i="78"/>
  <c r="U26" i="78" s="1"/>
  <c r="H33" i="78"/>
  <c r="P33" i="78"/>
  <c r="P26" i="78" s="1"/>
  <c r="X33" i="78"/>
  <c r="X26" i="78" s="1"/>
  <c r="W40" i="75"/>
  <c r="X43" i="75"/>
  <c r="D47" i="75"/>
  <c r="J49" i="75"/>
  <c r="E50" i="75"/>
  <c r="X51" i="75"/>
  <c r="I61" i="78"/>
  <c r="Q61" i="78"/>
  <c r="G5" i="75"/>
  <c r="O5" i="75"/>
  <c r="W5" i="75"/>
  <c r="J6" i="75"/>
  <c r="R6" i="75"/>
  <c r="E7" i="75"/>
  <c r="M7" i="75"/>
  <c r="U7" i="75"/>
  <c r="K9" i="75"/>
  <c r="S9" i="75"/>
  <c r="F10" i="75"/>
  <c r="N10" i="75"/>
  <c r="V10" i="75"/>
  <c r="F12" i="75"/>
  <c r="N12" i="75"/>
  <c r="V12" i="75"/>
  <c r="D14" i="75"/>
  <c r="L14" i="75"/>
  <c r="T14" i="75"/>
  <c r="G15" i="75"/>
  <c r="O15" i="75"/>
  <c r="W15" i="75"/>
  <c r="J16" i="75"/>
  <c r="R16" i="75"/>
  <c r="G18" i="75"/>
  <c r="F28" i="75"/>
  <c r="N28" i="75"/>
  <c r="Q29" i="75"/>
  <c r="D30" i="75"/>
  <c r="L30" i="75"/>
  <c r="T30" i="75"/>
  <c r="G31" i="75"/>
  <c r="O31" i="75"/>
  <c r="J32" i="75"/>
  <c r="R32" i="75"/>
  <c r="N33" i="77"/>
  <c r="J61" i="77"/>
  <c r="R62" i="75"/>
  <c r="E63" i="75"/>
  <c r="M63" i="75"/>
  <c r="U63" i="75"/>
  <c r="H64" i="75"/>
  <c r="P64" i="75"/>
  <c r="X64" i="75"/>
  <c r="S65" i="75"/>
  <c r="F66" i="75"/>
  <c r="N66" i="75"/>
  <c r="V66" i="75"/>
  <c r="I67" i="75"/>
  <c r="Q67" i="75"/>
  <c r="D68" i="75"/>
  <c r="T68" i="75"/>
  <c r="G69" i="75"/>
  <c r="O69" i="75"/>
  <c r="W69" i="75"/>
  <c r="J70" i="75"/>
  <c r="R70" i="75"/>
  <c r="E71" i="75"/>
  <c r="U71" i="75"/>
  <c r="H72" i="75"/>
  <c r="P72" i="75"/>
  <c r="X72" i="75"/>
  <c r="T23" i="75"/>
  <c r="W31" i="75"/>
  <c r="J26" i="19"/>
  <c r="J2" i="19" s="1"/>
  <c r="R26" i="19"/>
  <c r="E26" i="19"/>
  <c r="M26" i="19"/>
  <c r="U26" i="19"/>
  <c r="H26" i="19"/>
  <c r="P26" i="19"/>
  <c r="J61" i="19"/>
  <c r="R61" i="19"/>
  <c r="H5" i="75"/>
  <c r="P5" i="75"/>
  <c r="X5" i="75"/>
  <c r="K6" i="75"/>
  <c r="S6" i="75"/>
  <c r="F7" i="75"/>
  <c r="N7" i="75"/>
  <c r="V7" i="75"/>
  <c r="D9" i="75"/>
  <c r="L9" i="75"/>
  <c r="T9" i="75"/>
  <c r="G10" i="75"/>
  <c r="O10" i="75"/>
  <c r="W10" i="75"/>
  <c r="G12" i="75"/>
  <c r="G11" i="77"/>
  <c r="O12" i="75"/>
  <c r="O11" i="77"/>
  <c r="W12" i="75"/>
  <c r="W11" i="77"/>
  <c r="J11" i="77"/>
  <c r="J13" i="75"/>
  <c r="R11" i="77"/>
  <c r="R13" i="75"/>
  <c r="E14" i="75"/>
  <c r="M14" i="75"/>
  <c r="M11" i="77"/>
  <c r="U14" i="75"/>
  <c r="U11" i="77"/>
  <c r="H15" i="75"/>
  <c r="P15" i="75"/>
  <c r="X15" i="75"/>
  <c r="K16" i="75"/>
  <c r="K11" i="77"/>
  <c r="S16" i="75"/>
  <c r="S11" i="77"/>
  <c r="H18" i="75"/>
  <c r="X18" i="75"/>
  <c r="K19" i="75"/>
  <c r="F20" i="75"/>
  <c r="N20" i="75"/>
  <c r="V20" i="75"/>
  <c r="I21" i="75"/>
  <c r="Q21" i="75"/>
  <c r="G28" i="75"/>
  <c r="G27" i="77"/>
  <c r="O28" i="75"/>
  <c r="O27" i="77"/>
  <c r="W27" i="77"/>
  <c r="W28" i="75"/>
  <c r="J27" i="77"/>
  <c r="J29" i="75"/>
  <c r="R27" i="77"/>
  <c r="R29" i="75"/>
  <c r="E30" i="75"/>
  <c r="E27" i="77"/>
  <c r="M30" i="75"/>
  <c r="M27" i="77"/>
  <c r="M26" i="77" s="1"/>
  <c r="H31" i="75"/>
  <c r="P31" i="75"/>
  <c r="X31" i="75"/>
  <c r="K32" i="75"/>
  <c r="K27" i="77"/>
  <c r="S32" i="75"/>
  <c r="S27" i="77"/>
  <c r="V33" i="77"/>
  <c r="V26" i="77" s="1"/>
  <c r="K61" i="77"/>
  <c r="K62" i="75"/>
  <c r="S62" i="75"/>
  <c r="S61" i="77"/>
  <c r="F61" i="77"/>
  <c r="F63" i="75"/>
  <c r="N61" i="77"/>
  <c r="N63" i="75"/>
  <c r="V61" i="77"/>
  <c r="V63" i="75"/>
  <c r="Q64" i="75"/>
  <c r="Q61" i="77"/>
  <c r="D65" i="75"/>
  <c r="L65" i="75"/>
  <c r="T65" i="75"/>
  <c r="G66" i="75"/>
  <c r="G61" i="77"/>
  <c r="O66" i="75"/>
  <c r="O61" i="77"/>
  <c r="W66" i="75"/>
  <c r="W61" i="77"/>
  <c r="R67" i="75"/>
  <c r="E68" i="75"/>
  <c r="M68" i="75"/>
  <c r="U68" i="75"/>
  <c r="H69" i="75"/>
  <c r="P69" i="75"/>
  <c r="X69" i="75"/>
  <c r="S70" i="75"/>
  <c r="F71" i="75"/>
  <c r="N71" i="75"/>
  <c r="V71" i="75"/>
  <c r="I72" i="75"/>
  <c r="Q72" i="75"/>
  <c r="S26" i="80"/>
  <c r="D52" i="80"/>
  <c r="E22" i="79"/>
  <c r="D27" i="79"/>
  <c r="D26" i="79" s="1"/>
  <c r="I26" i="78"/>
  <c r="J27" i="78"/>
  <c r="J26" i="78" s="1"/>
  <c r="R27" i="78"/>
  <c r="R26" i="78" s="1"/>
  <c r="G33" i="78"/>
  <c r="G26" i="78" s="1"/>
  <c r="O33" i="78"/>
  <c r="O26" i="78" s="1"/>
  <c r="W33" i="78"/>
  <c r="I5" i="75"/>
  <c r="Q5" i="75"/>
  <c r="D6" i="75"/>
  <c r="L6" i="75"/>
  <c r="G7" i="75"/>
  <c r="O7" i="75"/>
  <c r="W7" i="75"/>
  <c r="E9" i="75"/>
  <c r="M9" i="75"/>
  <c r="U9" i="75"/>
  <c r="H12" i="75"/>
  <c r="P12" i="75"/>
  <c r="X12" i="75"/>
  <c r="K13" i="75"/>
  <c r="S13" i="75"/>
  <c r="F14" i="75"/>
  <c r="N14" i="75"/>
  <c r="V14" i="75"/>
  <c r="I15" i="75"/>
  <c r="Q15" i="75"/>
  <c r="D16" i="75"/>
  <c r="L16" i="75"/>
  <c r="T16" i="75"/>
  <c r="I18" i="75"/>
  <c r="I17" i="77"/>
  <c r="D17" i="77"/>
  <c r="D19" i="75"/>
  <c r="L19" i="75"/>
  <c r="L17" i="77"/>
  <c r="T17" i="77"/>
  <c r="T19" i="75"/>
  <c r="G20" i="75"/>
  <c r="O17" i="77"/>
  <c r="O20" i="75"/>
  <c r="W20" i="75"/>
  <c r="W17" i="77"/>
  <c r="J21" i="75"/>
  <c r="D23" i="75"/>
  <c r="L23" i="75"/>
  <c r="G24" i="75"/>
  <c r="O24" i="75"/>
  <c r="W24" i="75"/>
  <c r="J25" i="75"/>
  <c r="R25" i="75"/>
  <c r="Q53" i="75"/>
  <c r="Q52" i="75" s="1"/>
  <c r="D54" i="75"/>
  <c r="L54" i="75"/>
  <c r="T54" i="75"/>
  <c r="I64" i="75"/>
  <c r="I33" i="19"/>
  <c r="I26" i="19" s="1"/>
  <c r="Q33" i="19"/>
  <c r="Q26" i="19" s="1"/>
  <c r="F33" i="80"/>
  <c r="E3" i="79"/>
  <c r="U3" i="79"/>
  <c r="E4" i="78"/>
  <c r="E3" i="78" s="1"/>
  <c r="M4" i="78"/>
  <c r="M3" i="78" s="1"/>
  <c r="U4" i="78"/>
  <c r="U3" i="78" s="1"/>
  <c r="Q26" i="78"/>
  <c r="K26" i="78"/>
  <c r="S26" i="78"/>
  <c r="J5" i="75"/>
  <c r="J4" i="77"/>
  <c r="R5" i="75"/>
  <c r="R4" i="77"/>
  <c r="E4" i="77"/>
  <c r="E6" i="75"/>
  <c r="M4" i="77"/>
  <c r="M6" i="75"/>
  <c r="U4" i="77"/>
  <c r="U6" i="75"/>
  <c r="H7" i="75"/>
  <c r="P7" i="75"/>
  <c r="X7" i="75"/>
  <c r="F9" i="75"/>
  <c r="F8" i="77"/>
  <c r="N9" i="75"/>
  <c r="N8" i="77"/>
  <c r="V9" i="75"/>
  <c r="V8" i="77"/>
  <c r="I8" i="77"/>
  <c r="I10" i="75"/>
  <c r="Q8" i="77"/>
  <c r="Q10" i="75"/>
  <c r="I12" i="75"/>
  <c r="Q12" i="75"/>
  <c r="D13" i="75"/>
  <c r="L13" i="75"/>
  <c r="T13" i="75"/>
  <c r="G14" i="75"/>
  <c r="O14" i="75"/>
  <c r="W14" i="75"/>
  <c r="J15" i="75"/>
  <c r="R15" i="75"/>
  <c r="E16" i="75"/>
  <c r="M16" i="75"/>
  <c r="U16" i="75"/>
  <c r="E34" i="75"/>
  <c r="M34" i="75"/>
  <c r="U34" i="75"/>
  <c r="H35" i="75"/>
  <c r="P35" i="75"/>
  <c r="K36" i="75"/>
  <c r="S36" i="75"/>
  <c r="F37" i="75"/>
  <c r="N37" i="75"/>
  <c r="V37" i="75"/>
  <c r="I38" i="75"/>
  <c r="Q38" i="75"/>
  <c r="L39" i="75"/>
  <c r="T39" i="75"/>
  <c r="G40" i="75"/>
  <c r="O40" i="75"/>
  <c r="J41" i="75"/>
  <c r="R41" i="75"/>
  <c r="M42" i="75"/>
  <c r="U42" i="75"/>
  <c r="H43" i="75"/>
  <c r="P43" i="75"/>
  <c r="K44" i="75"/>
  <c r="S44" i="75"/>
  <c r="N45" i="75"/>
  <c r="V45" i="75"/>
  <c r="I46" i="75"/>
  <c r="Q46" i="75"/>
  <c r="L47" i="75"/>
  <c r="T47" i="75"/>
  <c r="O48" i="75"/>
  <c r="W48" i="75"/>
  <c r="R49" i="75"/>
  <c r="M50" i="75"/>
  <c r="U50" i="75"/>
  <c r="P51" i="75"/>
  <c r="J52" i="77"/>
  <c r="J53" i="75"/>
  <c r="R53" i="75"/>
  <c r="R52" i="77"/>
  <c r="E52" i="77"/>
  <c r="E54" i="75"/>
  <c r="M52" i="77"/>
  <c r="M54" i="75"/>
  <c r="U52" i="77"/>
  <c r="U54" i="75"/>
  <c r="D5" i="75"/>
  <c r="L5" i="75"/>
  <c r="P18" i="75"/>
  <c r="R24" i="75"/>
  <c r="F53" i="75"/>
  <c r="G62" i="75"/>
  <c r="O26" i="19"/>
  <c r="K33" i="19"/>
  <c r="K26" i="19" s="1"/>
  <c r="S33" i="19"/>
  <c r="S26" i="19" s="1"/>
  <c r="N33" i="19"/>
  <c r="N26" i="19" s="1"/>
  <c r="V33" i="19"/>
  <c r="V26" i="19" s="1"/>
  <c r="D61" i="19"/>
  <c r="L61" i="19"/>
  <c r="T61" i="19"/>
  <c r="U3" i="18"/>
  <c r="D26" i="18"/>
  <c r="L26" i="18"/>
  <c r="T26" i="18"/>
  <c r="H4" i="77"/>
  <c r="P4" i="77"/>
  <c r="X4" i="77"/>
  <c r="D8" i="77"/>
  <c r="D3" i="77" s="1"/>
  <c r="L8" i="77"/>
  <c r="L3" i="77" s="1"/>
  <c r="E11" i="77"/>
  <c r="G17" i="77"/>
  <c r="J18" i="75"/>
  <c r="R18" i="75"/>
  <c r="E19" i="75"/>
  <c r="M19" i="75"/>
  <c r="U19" i="75"/>
  <c r="H20" i="75"/>
  <c r="P20" i="75"/>
  <c r="X20" i="75"/>
  <c r="K21" i="75"/>
  <c r="S21" i="75"/>
  <c r="I23" i="75"/>
  <c r="Q23" i="75"/>
  <c r="D24" i="75"/>
  <c r="L24" i="75"/>
  <c r="T24" i="75"/>
  <c r="G25" i="75"/>
  <c r="O25" i="75"/>
  <c r="W25" i="75"/>
  <c r="H28" i="75"/>
  <c r="P28" i="75"/>
  <c r="X28" i="75"/>
  <c r="K29" i="75"/>
  <c r="S29" i="75"/>
  <c r="F30" i="75"/>
  <c r="N30" i="75"/>
  <c r="V30" i="75"/>
  <c r="I31" i="75"/>
  <c r="Q31" i="75"/>
  <c r="D32" i="75"/>
  <c r="L32" i="75"/>
  <c r="T32" i="75"/>
  <c r="J34" i="75"/>
  <c r="R34" i="75"/>
  <c r="E35" i="75"/>
  <c r="M35" i="75"/>
  <c r="U35" i="75"/>
  <c r="H36" i="75"/>
  <c r="P36" i="75"/>
  <c r="X36" i="75"/>
  <c r="K37" i="75"/>
  <c r="S37" i="75"/>
  <c r="F38" i="75"/>
  <c r="N38" i="75"/>
  <c r="V38" i="75"/>
  <c r="I39" i="75"/>
  <c r="Q39" i="75"/>
  <c r="D40" i="75"/>
  <c r="L40" i="75"/>
  <c r="T40" i="75"/>
  <c r="G41" i="75"/>
  <c r="O41" i="75"/>
  <c r="W41" i="75"/>
  <c r="J42" i="75"/>
  <c r="R42" i="75"/>
  <c r="E43" i="75"/>
  <c r="M43" i="75"/>
  <c r="U43" i="75"/>
  <c r="H44" i="75"/>
  <c r="P44" i="75"/>
  <c r="X44" i="75"/>
  <c r="K45" i="75"/>
  <c r="S45" i="75"/>
  <c r="F46" i="75"/>
  <c r="N46" i="75"/>
  <c r="V46" i="75"/>
  <c r="I47" i="75"/>
  <c r="Q47" i="75"/>
  <c r="D48" i="75"/>
  <c r="L48" i="75"/>
  <c r="T48" i="75"/>
  <c r="G49" i="75"/>
  <c r="O49" i="75"/>
  <c r="W49" i="75"/>
  <c r="J50" i="75"/>
  <c r="R50" i="75"/>
  <c r="E51" i="75"/>
  <c r="M51" i="75"/>
  <c r="U51" i="75"/>
  <c r="K53" i="75"/>
  <c r="S53" i="75"/>
  <c r="F54" i="75"/>
  <c r="N54" i="75"/>
  <c r="V54" i="75"/>
  <c r="D62" i="75"/>
  <c r="L62" i="75"/>
  <c r="T62" i="75"/>
  <c r="G63" i="75"/>
  <c r="O63" i="75"/>
  <c r="W63" i="75"/>
  <c r="J64" i="75"/>
  <c r="R64" i="75"/>
  <c r="E65" i="75"/>
  <c r="M65" i="75"/>
  <c r="U65" i="75"/>
  <c r="H66" i="75"/>
  <c r="P66" i="75"/>
  <c r="X66" i="75"/>
  <c r="K67" i="75"/>
  <c r="S67" i="75"/>
  <c r="F68" i="75"/>
  <c r="N68" i="75"/>
  <c r="V68" i="75"/>
  <c r="I69" i="75"/>
  <c r="Q69" i="75"/>
  <c r="D70" i="75"/>
  <c r="L70" i="75"/>
  <c r="T70" i="75"/>
  <c r="G71" i="75"/>
  <c r="O71" i="75"/>
  <c r="W71" i="75"/>
  <c r="J72" i="75"/>
  <c r="R72" i="75"/>
  <c r="W23" i="75"/>
  <c r="F61" i="19"/>
  <c r="N61" i="19"/>
  <c r="V61" i="19"/>
  <c r="I61" i="19"/>
  <c r="Q61" i="19"/>
  <c r="G61" i="19"/>
  <c r="O61" i="19"/>
  <c r="W61" i="19"/>
  <c r="I4" i="77"/>
  <c r="Q4" i="77"/>
  <c r="E8" i="77"/>
  <c r="M8" i="77"/>
  <c r="U8" i="77"/>
  <c r="F11" i="77"/>
  <c r="N11" i="77"/>
  <c r="V11" i="77"/>
  <c r="H17" i="77"/>
  <c r="X17" i="77"/>
  <c r="K18" i="75"/>
  <c r="S18" i="75"/>
  <c r="F19" i="75"/>
  <c r="N19" i="75"/>
  <c r="V19" i="75"/>
  <c r="I20" i="75"/>
  <c r="Q20" i="75"/>
  <c r="D21" i="75"/>
  <c r="L21" i="75"/>
  <c r="T21" i="75"/>
  <c r="G22" i="77"/>
  <c r="O22" i="77"/>
  <c r="J23" i="75"/>
  <c r="R23" i="75"/>
  <c r="E24" i="75"/>
  <c r="M24" i="75"/>
  <c r="U24" i="75"/>
  <c r="H25" i="75"/>
  <c r="P25" i="75"/>
  <c r="X25" i="75"/>
  <c r="F27" i="77"/>
  <c r="F26" i="77" s="1"/>
  <c r="N27" i="77"/>
  <c r="I28" i="75"/>
  <c r="Q28" i="75"/>
  <c r="D29" i="75"/>
  <c r="L29" i="75"/>
  <c r="T29" i="75"/>
  <c r="G30" i="75"/>
  <c r="O30" i="75"/>
  <c r="W30" i="75"/>
  <c r="J31" i="75"/>
  <c r="R31" i="75"/>
  <c r="E32" i="75"/>
  <c r="M32" i="75"/>
  <c r="U32" i="75"/>
  <c r="H33" i="77"/>
  <c r="P33" i="77"/>
  <c r="K34" i="75"/>
  <c r="S34" i="75"/>
  <c r="F35" i="75"/>
  <c r="N35" i="75"/>
  <c r="V35" i="75"/>
  <c r="I36" i="75"/>
  <c r="Q36" i="75"/>
  <c r="D37" i="75"/>
  <c r="L37" i="75"/>
  <c r="T37" i="75"/>
  <c r="G38" i="75"/>
  <c r="O38" i="75"/>
  <c r="W38" i="75"/>
  <c r="J39" i="75"/>
  <c r="R39" i="75"/>
  <c r="E40" i="75"/>
  <c r="M40" i="75"/>
  <c r="U40" i="75"/>
  <c r="H41" i="75"/>
  <c r="P41" i="75"/>
  <c r="X41" i="75"/>
  <c r="K42" i="75"/>
  <c r="S42" i="75"/>
  <c r="F43" i="75"/>
  <c r="N43" i="75"/>
  <c r="V43" i="75"/>
  <c r="I44" i="75"/>
  <c r="Q44" i="75"/>
  <c r="D45" i="75"/>
  <c r="L45" i="75"/>
  <c r="T45" i="75"/>
  <c r="G46" i="75"/>
  <c r="O46" i="75"/>
  <c r="W46" i="75"/>
  <c r="J47" i="75"/>
  <c r="R47" i="75"/>
  <c r="E48" i="75"/>
  <c r="M48" i="75"/>
  <c r="U48" i="75"/>
  <c r="H49" i="75"/>
  <c r="P49" i="75"/>
  <c r="X49" i="75"/>
  <c r="K50" i="75"/>
  <c r="S50" i="75"/>
  <c r="F51" i="75"/>
  <c r="N51" i="75"/>
  <c r="V51" i="75"/>
  <c r="Q52" i="77"/>
  <c r="D53" i="75"/>
  <c r="L53" i="75"/>
  <c r="T53" i="75"/>
  <c r="G54" i="75"/>
  <c r="O54" i="75"/>
  <c r="W54" i="75"/>
  <c r="R61" i="77"/>
  <c r="E62" i="75"/>
  <c r="M62" i="75"/>
  <c r="U62" i="75"/>
  <c r="H63" i="75"/>
  <c r="P63" i="75"/>
  <c r="X63" i="75"/>
  <c r="K64" i="75"/>
  <c r="S64" i="75"/>
  <c r="F65" i="75"/>
  <c r="N65" i="75"/>
  <c r="V65" i="75"/>
  <c r="I66" i="75"/>
  <c r="Q66" i="75"/>
  <c r="D67" i="75"/>
  <c r="L67" i="75"/>
  <c r="T67" i="75"/>
  <c r="G68" i="75"/>
  <c r="O68" i="75"/>
  <c r="W68" i="75"/>
  <c r="J69" i="75"/>
  <c r="R69" i="75"/>
  <c r="E70" i="75"/>
  <c r="M70" i="75"/>
  <c r="U70" i="75"/>
  <c r="H71" i="75"/>
  <c r="P71" i="75"/>
  <c r="X71" i="75"/>
  <c r="K72" i="75"/>
  <c r="S72" i="75"/>
  <c r="R3" i="19"/>
  <c r="F22" i="19"/>
  <c r="N22" i="19"/>
  <c r="V22" i="19"/>
  <c r="D27" i="19"/>
  <c r="L27" i="19"/>
  <c r="L26" i="19" s="1"/>
  <c r="F33" i="19"/>
  <c r="F26" i="19" s="1"/>
  <c r="F4" i="18"/>
  <c r="F3" i="18" s="1"/>
  <c r="N4" i="18"/>
  <c r="N3" i="18" s="1"/>
  <c r="H22" i="18"/>
  <c r="G27" i="18"/>
  <c r="G26" i="18" s="1"/>
  <c r="D18" i="75"/>
  <c r="L18" i="75"/>
  <c r="T18" i="75"/>
  <c r="G19" i="75"/>
  <c r="O19" i="75"/>
  <c r="W19" i="75"/>
  <c r="J20" i="75"/>
  <c r="R20" i="75"/>
  <c r="E21" i="75"/>
  <c r="M21" i="75"/>
  <c r="U21" i="75"/>
  <c r="K23" i="75"/>
  <c r="S23" i="75"/>
  <c r="S22" i="75" s="1"/>
  <c r="F24" i="75"/>
  <c r="N24" i="75"/>
  <c r="V24" i="75"/>
  <c r="I25" i="75"/>
  <c r="Q25" i="75"/>
  <c r="J28" i="75"/>
  <c r="R28" i="75"/>
  <c r="E29" i="75"/>
  <c r="M29" i="75"/>
  <c r="U29" i="75"/>
  <c r="H30" i="75"/>
  <c r="P30" i="75"/>
  <c r="X30" i="75"/>
  <c r="K31" i="75"/>
  <c r="S31" i="75"/>
  <c r="F32" i="75"/>
  <c r="N32" i="75"/>
  <c r="V32" i="75"/>
  <c r="D34" i="75"/>
  <c r="L34" i="75"/>
  <c r="T34" i="75"/>
  <c r="G35" i="75"/>
  <c r="O35" i="75"/>
  <c r="W35" i="75"/>
  <c r="J36" i="75"/>
  <c r="R36" i="75"/>
  <c r="E37" i="75"/>
  <c r="M37" i="75"/>
  <c r="U37" i="75"/>
  <c r="H38" i="75"/>
  <c r="P38" i="75"/>
  <c r="X38" i="75"/>
  <c r="K39" i="75"/>
  <c r="S39" i="75"/>
  <c r="F40" i="75"/>
  <c r="N40" i="75"/>
  <c r="V40" i="75"/>
  <c r="I41" i="75"/>
  <c r="Q41" i="75"/>
  <c r="D42" i="75"/>
  <c r="L42" i="75"/>
  <c r="T42" i="75"/>
  <c r="G43" i="75"/>
  <c r="O43" i="75"/>
  <c r="W43" i="75"/>
  <c r="J44" i="75"/>
  <c r="R44" i="75"/>
  <c r="E45" i="75"/>
  <c r="M45" i="75"/>
  <c r="U45" i="75"/>
  <c r="H46" i="75"/>
  <c r="P46" i="75"/>
  <c r="X46" i="75"/>
  <c r="K47" i="75"/>
  <c r="S47" i="75"/>
  <c r="F48" i="75"/>
  <c r="N48" i="75"/>
  <c r="V48" i="75"/>
  <c r="I49" i="75"/>
  <c r="Q49" i="75"/>
  <c r="D50" i="75"/>
  <c r="L50" i="75"/>
  <c r="T50" i="75"/>
  <c r="G51" i="75"/>
  <c r="O51" i="75"/>
  <c r="W51" i="75"/>
  <c r="E53" i="75"/>
  <c r="M53" i="75"/>
  <c r="U53" i="75"/>
  <c r="H54" i="75"/>
  <c r="P54" i="75"/>
  <c r="X54" i="75"/>
  <c r="F62" i="75"/>
  <c r="N62" i="75"/>
  <c r="V62" i="75"/>
  <c r="I63" i="75"/>
  <c r="Q63" i="75"/>
  <c r="D64" i="75"/>
  <c r="L64" i="75"/>
  <c r="T64" i="75"/>
  <c r="G65" i="75"/>
  <c r="O65" i="75"/>
  <c r="W65" i="75"/>
  <c r="J66" i="75"/>
  <c r="R66" i="75"/>
  <c r="E67" i="75"/>
  <c r="M67" i="75"/>
  <c r="U67" i="75"/>
  <c r="H68" i="75"/>
  <c r="P68" i="75"/>
  <c r="X68" i="75"/>
  <c r="K69" i="75"/>
  <c r="S69" i="75"/>
  <c r="F70" i="75"/>
  <c r="N70" i="75"/>
  <c r="V70" i="75"/>
  <c r="I71" i="75"/>
  <c r="Q71" i="75"/>
  <c r="D72" i="75"/>
  <c r="L72" i="75"/>
  <c r="T72" i="75"/>
  <c r="I29" i="75"/>
  <c r="K35" i="75"/>
  <c r="G33" i="19"/>
  <c r="G26" i="19" s="1"/>
  <c r="G3" i="18"/>
  <c r="O3" i="18"/>
  <c r="O2" i="18" s="1"/>
  <c r="W3" i="18"/>
  <c r="K4" i="77"/>
  <c r="S4" i="77"/>
  <c r="G8" i="77"/>
  <c r="O8" i="77"/>
  <c r="O3" i="77" s="1"/>
  <c r="W8" i="77"/>
  <c r="H11" i="77"/>
  <c r="P11" i="77"/>
  <c r="X11" i="77"/>
  <c r="J17" i="77"/>
  <c r="R17" i="77"/>
  <c r="I22" i="77"/>
  <c r="Q22" i="77"/>
  <c r="H27" i="77"/>
  <c r="P27" i="77"/>
  <c r="X27" i="77"/>
  <c r="J33" i="77"/>
  <c r="R33" i="77"/>
  <c r="K52" i="77"/>
  <c r="S52" i="77"/>
  <c r="D61" i="77"/>
  <c r="L61" i="77"/>
  <c r="T61" i="77"/>
  <c r="T6" i="75"/>
  <c r="H10" i="75"/>
  <c r="P10" i="75"/>
  <c r="X10" i="75"/>
  <c r="I13" i="75"/>
  <c r="Q13" i="75"/>
  <c r="J24" i="75"/>
  <c r="D4" i="19"/>
  <c r="L4" i="19"/>
  <c r="L3" i="19" s="1"/>
  <c r="T4" i="19"/>
  <c r="T3" i="19" s="1"/>
  <c r="G4" i="19"/>
  <c r="O4" i="19"/>
  <c r="O3" i="19" s="1"/>
  <c r="W4" i="19"/>
  <c r="W3" i="19" s="1"/>
  <c r="M3" i="18"/>
  <c r="P3" i="18"/>
  <c r="X3" i="18"/>
  <c r="K11" i="18"/>
  <c r="K3" i="18" s="1"/>
  <c r="S11" i="18"/>
  <c r="S3" i="18" s="1"/>
  <c r="E17" i="18"/>
  <c r="M17" i="18"/>
  <c r="U17" i="18"/>
  <c r="E33" i="18"/>
  <c r="E26" i="18" s="1"/>
  <c r="M33" i="18"/>
  <c r="M26" i="18" s="1"/>
  <c r="U33" i="18"/>
  <c r="U26" i="18" s="1"/>
  <c r="K17" i="77"/>
  <c r="F18" i="75"/>
  <c r="N18" i="75"/>
  <c r="V18" i="75"/>
  <c r="I19" i="75"/>
  <c r="Q19" i="75"/>
  <c r="D20" i="75"/>
  <c r="L20" i="75"/>
  <c r="T20" i="75"/>
  <c r="G21" i="75"/>
  <c r="O21" i="75"/>
  <c r="W21" i="75"/>
  <c r="E23" i="75"/>
  <c r="M23" i="75"/>
  <c r="U23" i="75"/>
  <c r="H24" i="75"/>
  <c r="P24" i="75"/>
  <c r="X24" i="75"/>
  <c r="K25" i="75"/>
  <c r="S25" i="75"/>
  <c r="Q27" i="77"/>
  <c r="D28" i="75"/>
  <c r="L28" i="75"/>
  <c r="T28" i="75"/>
  <c r="G29" i="75"/>
  <c r="O29" i="75"/>
  <c r="W29" i="75"/>
  <c r="J30" i="75"/>
  <c r="R30" i="75"/>
  <c r="E31" i="75"/>
  <c r="M31" i="75"/>
  <c r="U31" i="75"/>
  <c r="H32" i="75"/>
  <c r="P32" i="75"/>
  <c r="X32" i="75"/>
  <c r="S33" i="77"/>
  <c r="F34" i="75"/>
  <c r="N34" i="75"/>
  <c r="V34" i="75"/>
  <c r="I35" i="75"/>
  <c r="Q35" i="75"/>
  <c r="D36" i="75"/>
  <c r="L36" i="75"/>
  <c r="T36" i="75"/>
  <c r="G37" i="75"/>
  <c r="O37" i="75"/>
  <c r="W37" i="75"/>
  <c r="J38" i="75"/>
  <c r="R38" i="75"/>
  <c r="E39" i="75"/>
  <c r="M39" i="75"/>
  <c r="U39" i="75"/>
  <c r="H40" i="75"/>
  <c r="P40" i="75"/>
  <c r="X40" i="75"/>
  <c r="K41" i="75"/>
  <c r="S41" i="75"/>
  <c r="F42" i="75"/>
  <c r="N42" i="75"/>
  <c r="V42" i="75"/>
  <c r="I43" i="75"/>
  <c r="Q43" i="75"/>
  <c r="D44" i="75"/>
  <c r="L44" i="75"/>
  <c r="T44" i="75"/>
  <c r="G45" i="75"/>
  <c r="O45" i="75"/>
  <c r="W45" i="75"/>
  <c r="J46" i="75"/>
  <c r="R46" i="75"/>
  <c r="E47" i="75"/>
  <c r="M47" i="75"/>
  <c r="U47" i="75"/>
  <c r="H48" i="75"/>
  <c r="P48" i="75"/>
  <c r="X48" i="75"/>
  <c r="K49" i="75"/>
  <c r="S49" i="75"/>
  <c r="F50" i="75"/>
  <c r="N50" i="75"/>
  <c r="V50" i="75"/>
  <c r="I51" i="75"/>
  <c r="Q51" i="75"/>
  <c r="D52" i="77"/>
  <c r="L52" i="77"/>
  <c r="T52" i="77"/>
  <c r="G53" i="75"/>
  <c r="O53" i="75"/>
  <c r="W53" i="75"/>
  <c r="J54" i="75"/>
  <c r="R54" i="75"/>
  <c r="E61" i="77"/>
  <c r="M61" i="77"/>
  <c r="U61" i="77"/>
  <c r="H62" i="75"/>
  <c r="P62" i="75"/>
  <c r="X62" i="75"/>
  <c r="K63" i="75"/>
  <c r="S63" i="75"/>
  <c r="F64" i="75"/>
  <c r="N64" i="75"/>
  <c r="V64" i="75"/>
  <c r="I65" i="75"/>
  <c r="Q65" i="75"/>
  <c r="D66" i="75"/>
  <c r="L66" i="75"/>
  <c r="T66" i="75"/>
  <c r="G67" i="75"/>
  <c r="O67" i="75"/>
  <c r="W67" i="75"/>
  <c r="J68" i="75"/>
  <c r="R68" i="75"/>
  <c r="E69" i="75"/>
  <c r="M69" i="75"/>
  <c r="U69" i="75"/>
  <c r="H70" i="75"/>
  <c r="P70" i="75"/>
  <c r="X70" i="75"/>
  <c r="K71" i="75"/>
  <c r="S71" i="75"/>
  <c r="F72" i="75"/>
  <c r="N72" i="75"/>
  <c r="V72" i="75"/>
  <c r="E3" i="19"/>
  <c r="M3" i="19"/>
  <c r="M2" i="19" s="1"/>
  <c r="P3" i="19"/>
  <c r="X3" i="19"/>
  <c r="D8" i="19"/>
  <c r="D11" i="19"/>
  <c r="F33" i="18"/>
  <c r="F26" i="18" s="1"/>
  <c r="N33" i="18"/>
  <c r="N26" i="18" s="1"/>
  <c r="V33" i="18"/>
  <c r="V26" i="18" s="1"/>
  <c r="I33" i="18"/>
  <c r="I26" i="18" s="1"/>
  <c r="Q33" i="18"/>
  <c r="Q26" i="18" s="1"/>
  <c r="G61" i="18"/>
  <c r="O61" i="18"/>
  <c r="W61" i="18"/>
  <c r="O18" i="75"/>
  <c r="W18" i="75"/>
  <c r="J19" i="75"/>
  <c r="R19" i="75"/>
  <c r="E20" i="75"/>
  <c r="M20" i="75"/>
  <c r="U20" i="75"/>
  <c r="H21" i="75"/>
  <c r="P21" i="75"/>
  <c r="X21" i="75"/>
  <c r="F23" i="75"/>
  <c r="N23" i="75"/>
  <c r="V23" i="75"/>
  <c r="I24" i="75"/>
  <c r="Q24" i="75"/>
  <c r="D25" i="75"/>
  <c r="L25" i="75"/>
  <c r="T25" i="75"/>
  <c r="E28" i="75"/>
  <c r="M28" i="75"/>
  <c r="U28" i="75"/>
  <c r="H29" i="75"/>
  <c r="P29" i="75"/>
  <c r="X29" i="75"/>
  <c r="K30" i="75"/>
  <c r="S30" i="75"/>
  <c r="F31" i="75"/>
  <c r="N31" i="75"/>
  <c r="V31" i="75"/>
  <c r="I32" i="75"/>
  <c r="Q32" i="75"/>
  <c r="G34" i="75"/>
  <c r="O34" i="75"/>
  <c r="W34" i="75"/>
  <c r="J35" i="75"/>
  <c r="R35" i="75"/>
  <c r="E36" i="75"/>
  <c r="M36" i="75"/>
  <c r="U36" i="75"/>
  <c r="H37" i="75"/>
  <c r="P37" i="75"/>
  <c r="X37" i="75"/>
  <c r="K38" i="75"/>
  <c r="S38" i="75"/>
  <c r="F39" i="75"/>
  <c r="N39" i="75"/>
  <c r="V39" i="75"/>
  <c r="I40" i="75"/>
  <c r="Q40" i="75"/>
  <c r="D41" i="75"/>
  <c r="L41" i="75"/>
  <c r="T41" i="75"/>
  <c r="G42" i="75"/>
  <c r="O42" i="75"/>
  <c r="W42" i="75"/>
  <c r="J43" i="75"/>
  <c r="R43" i="75"/>
  <c r="E44" i="75"/>
  <c r="M44" i="75"/>
  <c r="U44" i="75"/>
  <c r="H45" i="75"/>
  <c r="P45" i="75"/>
  <c r="X45" i="75"/>
  <c r="K46" i="75"/>
  <c r="S46" i="75"/>
  <c r="F47" i="75"/>
  <c r="N47" i="75"/>
  <c r="V47" i="75"/>
  <c r="I48" i="75"/>
  <c r="Q48" i="75"/>
  <c r="D49" i="75"/>
  <c r="L49" i="75"/>
  <c r="T49" i="75"/>
  <c r="G50" i="75"/>
  <c r="O50" i="75"/>
  <c r="W50" i="75"/>
  <c r="J51" i="75"/>
  <c r="R51" i="75"/>
  <c r="H53" i="75"/>
  <c r="P53" i="75"/>
  <c r="X53" i="75"/>
  <c r="K54" i="75"/>
  <c r="S54" i="75"/>
  <c r="I62" i="75"/>
  <c r="Q62" i="75"/>
  <c r="D63" i="75"/>
  <c r="L63" i="75"/>
  <c r="T63" i="75"/>
  <c r="G64" i="75"/>
  <c r="O64" i="75"/>
  <c r="W64" i="75"/>
  <c r="J65" i="75"/>
  <c r="R65" i="75"/>
  <c r="E66" i="75"/>
  <c r="M66" i="75"/>
  <c r="U66" i="75"/>
  <c r="H67" i="75"/>
  <c r="P67" i="75"/>
  <c r="X67" i="75"/>
  <c r="K68" i="75"/>
  <c r="S68" i="75"/>
  <c r="F69" i="75"/>
  <c r="N69" i="75"/>
  <c r="V69" i="75"/>
  <c r="I70" i="75"/>
  <c r="Q70" i="75"/>
  <c r="D71" i="75"/>
  <c r="L71" i="75"/>
  <c r="T71" i="75"/>
  <c r="G72" i="75"/>
  <c r="O72" i="75"/>
  <c r="W72" i="75"/>
  <c r="K27" i="18"/>
  <c r="K26" i="18" s="1"/>
  <c r="S27" i="18"/>
  <c r="S26" i="18" s="1"/>
  <c r="H61" i="18"/>
  <c r="P61" i="18"/>
  <c r="X61" i="18"/>
  <c r="K61" i="18"/>
  <c r="S61" i="18"/>
  <c r="R26" i="154"/>
  <c r="U26" i="154"/>
  <c r="U2" i="154" s="1"/>
  <c r="H26" i="154"/>
  <c r="P26" i="154"/>
  <c r="S3" i="153"/>
  <c r="F3" i="153"/>
  <c r="N3" i="153"/>
  <c r="V3" i="153"/>
  <c r="G26" i="154"/>
  <c r="M3" i="153"/>
  <c r="I3" i="153"/>
  <c r="H34" i="10"/>
  <c r="H33" i="151"/>
  <c r="P34" i="10"/>
  <c r="P33" i="151"/>
  <c r="X34" i="10"/>
  <c r="X33" i="151"/>
  <c r="F36" i="10"/>
  <c r="F33" i="151"/>
  <c r="N36" i="10"/>
  <c r="N33" i="151"/>
  <c r="V36" i="10"/>
  <c r="V33" i="151"/>
  <c r="X26" i="154"/>
  <c r="S26" i="154"/>
  <c r="F26" i="154"/>
  <c r="N26" i="154"/>
  <c r="V26" i="154"/>
  <c r="V2" i="154" s="1"/>
  <c r="F3" i="154"/>
  <c r="W26" i="154"/>
  <c r="D61" i="154"/>
  <c r="F33" i="153"/>
  <c r="F26" i="153" s="1"/>
  <c r="I4" i="152"/>
  <c r="G28" i="10"/>
  <c r="G27" i="151"/>
  <c r="O28" i="10"/>
  <c r="O27" i="151"/>
  <c r="W28" i="10"/>
  <c r="W27" i="151"/>
  <c r="E30" i="10"/>
  <c r="E27" i="151"/>
  <c r="M30" i="10"/>
  <c r="M27" i="151"/>
  <c r="M26" i="151" s="1"/>
  <c r="U30" i="10"/>
  <c r="U27" i="151"/>
  <c r="K32" i="10"/>
  <c r="K27" i="151"/>
  <c r="S32" i="10"/>
  <c r="S27" i="151"/>
  <c r="H33" i="153"/>
  <c r="H26" i="153" s="1"/>
  <c r="P33" i="153"/>
  <c r="P26" i="153" s="1"/>
  <c r="X33" i="153"/>
  <c r="X26" i="153" s="1"/>
  <c r="K33" i="153"/>
  <c r="K26" i="153" s="1"/>
  <c r="S33" i="153"/>
  <c r="S26" i="153" s="1"/>
  <c r="N33" i="153"/>
  <c r="N26" i="153" s="1"/>
  <c r="V33" i="153"/>
  <c r="V26" i="153" s="1"/>
  <c r="H23" i="10"/>
  <c r="H22" i="151"/>
  <c r="P23" i="10"/>
  <c r="P22" i="151"/>
  <c r="X23" i="10"/>
  <c r="X22" i="151"/>
  <c r="D3" i="154"/>
  <c r="I26" i="154"/>
  <c r="E26" i="153"/>
  <c r="U26" i="153"/>
  <c r="I26" i="153"/>
  <c r="Q26" i="153"/>
  <c r="P54" i="10"/>
  <c r="O26" i="154"/>
  <c r="E33" i="154"/>
  <c r="E3" i="153"/>
  <c r="H11" i="154"/>
  <c r="H3" i="154" s="1"/>
  <c r="Q26" i="154"/>
  <c r="H47" i="10"/>
  <c r="I50" i="10"/>
  <c r="J7" i="10"/>
  <c r="D20" i="10"/>
  <c r="I34" i="10"/>
  <c r="I33" i="151"/>
  <c r="Q34" i="10"/>
  <c r="Q33" i="151"/>
  <c r="D35" i="10"/>
  <c r="L35" i="10"/>
  <c r="T35" i="10"/>
  <c r="G36" i="10"/>
  <c r="G33" i="151"/>
  <c r="O36" i="10"/>
  <c r="O33" i="151"/>
  <c r="W36" i="10"/>
  <c r="W33" i="151"/>
  <c r="J37" i="10"/>
  <c r="R37" i="10"/>
  <c r="E38" i="10"/>
  <c r="M38" i="10"/>
  <c r="U38" i="10"/>
  <c r="H39" i="10"/>
  <c r="P39" i="10"/>
  <c r="X39" i="10"/>
  <c r="K40" i="10"/>
  <c r="S40" i="10"/>
  <c r="F41" i="10"/>
  <c r="N41" i="10"/>
  <c r="V41" i="10"/>
  <c r="I42" i="10"/>
  <c r="Q42" i="10"/>
  <c r="D43" i="10"/>
  <c r="L43" i="10"/>
  <c r="T43" i="10"/>
  <c r="G44" i="10"/>
  <c r="O44" i="10"/>
  <c r="W44" i="10"/>
  <c r="J45" i="10"/>
  <c r="E46" i="10"/>
  <c r="K48" i="10"/>
  <c r="F49" i="10"/>
  <c r="L51" i="10"/>
  <c r="F53" i="10"/>
  <c r="F17" i="152"/>
  <c r="N17" i="152"/>
  <c r="V17" i="152"/>
  <c r="G27" i="152"/>
  <c r="G26" i="152" s="1"/>
  <c r="F61" i="152"/>
  <c r="N62" i="10"/>
  <c r="O65" i="10"/>
  <c r="E9" i="10"/>
  <c r="E8" i="151"/>
  <c r="M9" i="10"/>
  <c r="M8" i="151"/>
  <c r="U9" i="10"/>
  <c r="U8" i="151"/>
  <c r="H10" i="10"/>
  <c r="P10" i="10"/>
  <c r="X10" i="10"/>
  <c r="F12" i="10"/>
  <c r="F11" i="151"/>
  <c r="N12" i="10"/>
  <c r="N11" i="151"/>
  <c r="V12" i="10"/>
  <c r="V11" i="151"/>
  <c r="I13" i="10"/>
  <c r="Q13" i="10"/>
  <c r="D14" i="10"/>
  <c r="L14" i="10"/>
  <c r="T14" i="10"/>
  <c r="G15" i="10"/>
  <c r="O15" i="10"/>
  <c r="W15" i="10"/>
  <c r="J16" i="10"/>
  <c r="R16" i="10"/>
  <c r="H21" i="10"/>
  <c r="Q27" i="151"/>
  <c r="R31" i="10"/>
  <c r="U33" i="151"/>
  <c r="T48" i="10"/>
  <c r="Q4" i="152"/>
  <c r="E8" i="152"/>
  <c r="E3" i="152" s="1"/>
  <c r="M8" i="152"/>
  <c r="M3" i="152" s="1"/>
  <c r="U8" i="152"/>
  <c r="U3" i="152" s="1"/>
  <c r="E64" i="10"/>
  <c r="F67" i="10"/>
  <c r="J71" i="10"/>
  <c r="R71" i="10"/>
  <c r="U72" i="10"/>
  <c r="I6" i="10"/>
  <c r="F9" i="10"/>
  <c r="F8" i="151"/>
  <c r="N9" i="10"/>
  <c r="N8" i="151"/>
  <c r="V9" i="10"/>
  <c r="V8" i="151"/>
  <c r="I10" i="10"/>
  <c r="Q10" i="10"/>
  <c r="G12" i="10"/>
  <c r="G11" i="151"/>
  <c r="G3" i="151" s="1"/>
  <c r="O12" i="10"/>
  <c r="O11" i="151"/>
  <c r="O3" i="151" s="1"/>
  <c r="W12" i="10"/>
  <c r="W11" i="151"/>
  <c r="J13" i="10"/>
  <c r="R13" i="10"/>
  <c r="E14" i="10"/>
  <c r="E11" i="151"/>
  <c r="M14" i="10"/>
  <c r="M11" i="151"/>
  <c r="U14" i="10"/>
  <c r="U11" i="151"/>
  <c r="H15" i="10"/>
  <c r="P15" i="10"/>
  <c r="X15" i="10"/>
  <c r="K16" i="10"/>
  <c r="S16" i="10"/>
  <c r="H18" i="10"/>
  <c r="H17" i="151"/>
  <c r="P18" i="10"/>
  <c r="P17" i="151"/>
  <c r="X18" i="10"/>
  <c r="X17" i="151"/>
  <c r="K19" i="10"/>
  <c r="S19" i="10"/>
  <c r="F20" i="10"/>
  <c r="N20" i="10"/>
  <c r="V20" i="10"/>
  <c r="I21" i="10"/>
  <c r="Q21" i="10"/>
  <c r="H30" i="10"/>
  <c r="F8" i="152"/>
  <c r="F3" i="152" s="1"/>
  <c r="F2" i="152" s="1"/>
  <c r="H17" i="152"/>
  <c r="P17" i="152"/>
  <c r="X17" i="152"/>
  <c r="D33" i="152"/>
  <c r="H61" i="152"/>
  <c r="P61" i="152"/>
  <c r="X61" i="152"/>
  <c r="K61" i="152"/>
  <c r="S61" i="152"/>
  <c r="N61" i="152"/>
  <c r="V61" i="152"/>
  <c r="I61" i="152"/>
  <c r="Q61" i="152"/>
  <c r="R68" i="10"/>
  <c r="K11" i="151"/>
  <c r="K3" i="151" s="1"/>
  <c r="N17" i="151"/>
  <c r="I18" i="10"/>
  <c r="I17" i="151"/>
  <c r="Q18" i="10"/>
  <c r="Q17" i="151"/>
  <c r="D19" i="10"/>
  <c r="L19" i="10"/>
  <c r="T19" i="10"/>
  <c r="G20" i="10"/>
  <c r="G17" i="151"/>
  <c r="O20" i="10"/>
  <c r="O17" i="151"/>
  <c r="W20" i="10"/>
  <c r="W17" i="151"/>
  <c r="J21" i="10"/>
  <c r="R21" i="10"/>
  <c r="J36" i="10"/>
  <c r="V18" i="10"/>
  <c r="E33" i="152"/>
  <c r="E26" i="152" s="1"/>
  <c r="M33" i="152"/>
  <c r="M26" i="152" s="1"/>
  <c r="U33" i="152"/>
  <c r="U26" i="152" s="1"/>
  <c r="P8" i="151"/>
  <c r="L11" i="151"/>
  <c r="U34" i="10"/>
  <c r="V37" i="10"/>
  <c r="X26" i="152"/>
  <c r="K26" i="152"/>
  <c r="S26" i="152"/>
  <c r="J61" i="152"/>
  <c r="R61" i="152"/>
  <c r="I5" i="10"/>
  <c r="I4" i="151"/>
  <c r="Q5" i="10"/>
  <c r="Q4" i="151"/>
  <c r="D6" i="10"/>
  <c r="L6" i="10"/>
  <c r="T6" i="10"/>
  <c r="G7" i="10"/>
  <c r="O7" i="10"/>
  <c r="W7" i="10"/>
  <c r="T10" i="10"/>
  <c r="S11" i="151"/>
  <c r="S3" i="151" s="1"/>
  <c r="E13" i="10"/>
  <c r="V17" i="151"/>
  <c r="N23" i="10"/>
  <c r="E33" i="151"/>
  <c r="D27" i="152"/>
  <c r="L27" i="152"/>
  <c r="T27" i="152"/>
  <c r="T26" i="152" s="1"/>
  <c r="O27" i="152"/>
  <c r="O26" i="152" s="1"/>
  <c r="W27" i="152"/>
  <c r="W26" i="152" s="1"/>
  <c r="J26" i="152"/>
  <c r="R26" i="152"/>
  <c r="J5" i="10"/>
  <c r="J4" i="151"/>
  <c r="R5" i="10"/>
  <c r="R4" i="151"/>
  <c r="E6" i="10"/>
  <c r="M6" i="10"/>
  <c r="U6" i="10"/>
  <c r="H7" i="10"/>
  <c r="H4" i="151"/>
  <c r="P7" i="10"/>
  <c r="P4" i="151"/>
  <c r="X7" i="10"/>
  <c r="X4" i="151"/>
  <c r="I14" i="10"/>
  <c r="L15" i="10"/>
  <c r="O16" i="10"/>
  <c r="G23" i="10"/>
  <c r="G22" i="151"/>
  <c r="O23" i="10"/>
  <c r="O22" i="151"/>
  <c r="W23" i="10"/>
  <c r="W22" i="151"/>
  <c r="J24" i="10"/>
  <c r="R24" i="10"/>
  <c r="E25" i="10"/>
  <c r="M25" i="10"/>
  <c r="U25" i="10"/>
  <c r="F28" i="10"/>
  <c r="F27" i="151"/>
  <c r="N28" i="10"/>
  <c r="N27" i="151"/>
  <c r="V28" i="10"/>
  <c r="V27" i="151"/>
  <c r="I29" i="10"/>
  <c r="Q29" i="10"/>
  <c r="D30" i="10"/>
  <c r="L30" i="10"/>
  <c r="T30" i="10"/>
  <c r="G31" i="10"/>
  <c r="O31" i="10"/>
  <c r="W31" i="10"/>
  <c r="J32" i="10"/>
  <c r="R32" i="10"/>
  <c r="O42" i="10"/>
  <c r="P45" i="10"/>
  <c r="D63" i="10"/>
  <c r="T63" i="10"/>
  <c r="W64" i="10"/>
  <c r="E66" i="10"/>
  <c r="V69" i="10"/>
  <c r="Q70" i="10"/>
  <c r="D71" i="10"/>
  <c r="L71" i="10"/>
  <c r="G72" i="10"/>
  <c r="O72" i="10"/>
  <c r="W72" i="10"/>
  <c r="K5" i="10"/>
  <c r="S5" i="10"/>
  <c r="F6" i="10"/>
  <c r="N6" i="10"/>
  <c r="V6" i="10"/>
  <c r="I7" i="10"/>
  <c r="Q7" i="10"/>
  <c r="G9" i="10"/>
  <c r="O9" i="10"/>
  <c r="W9" i="10"/>
  <c r="J10" i="10"/>
  <c r="R10" i="10"/>
  <c r="H12" i="10"/>
  <c r="P12" i="10"/>
  <c r="X12" i="10"/>
  <c r="K13" i="10"/>
  <c r="S13" i="10"/>
  <c r="F14" i="10"/>
  <c r="N14" i="10"/>
  <c r="V14" i="10"/>
  <c r="I15" i="10"/>
  <c r="Q15" i="10"/>
  <c r="D16" i="10"/>
  <c r="L16" i="10"/>
  <c r="T16" i="10"/>
  <c r="J18" i="10"/>
  <c r="R18" i="10"/>
  <c r="E19" i="10"/>
  <c r="M19" i="10"/>
  <c r="U19" i="10"/>
  <c r="H20" i="10"/>
  <c r="P20" i="10"/>
  <c r="X20" i="10"/>
  <c r="K21" i="10"/>
  <c r="S21" i="10"/>
  <c r="I23" i="10"/>
  <c r="Q23" i="10"/>
  <c r="D24" i="10"/>
  <c r="L24" i="10"/>
  <c r="T24" i="10"/>
  <c r="G25" i="10"/>
  <c r="O25" i="10"/>
  <c r="W25" i="10"/>
  <c r="H28" i="10"/>
  <c r="P28" i="10"/>
  <c r="X28" i="10"/>
  <c r="K29" i="10"/>
  <c r="S29" i="10"/>
  <c r="F30" i="10"/>
  <c r="N30" i="10"/>
  <c r="V30" i="10"/>
  <c r="I31" i="10"/>
  <c r="Q31" i="10"/>
  <c r="D32" i="10"/>
  <c r="L32" i="10"/>
  <c r="T32" i="10"/>
  <c r="J34" i="10"/>
  <c r="R34" i="10"/>
  <c r="E35" i="10"/>
  <c r="M35" i="10"/>
  <c r="U35" i="10"/>
  <c r="H36" i="10"/>
  <c r="P36" i="10"/>
  <c r="X36" i="10"/>
  <c r="K37" i="10"/>
  <c r="S37" i="10"/>
  <c r="F38" i="10"/>
  <c r="N38" i="10"/>
  <c r="V38" i="10"/>
  <c r="I39" i="10"/>
  <c r="Q39" i="10"/>
  <c r="D40" i="10"/>
  <c r="L40" i="10"/>
  <c r="T40" i="10"/>
  <c r="G41" i="10"/>
  <c r="O41" i="10"/>
  <c r="W41" i="10"/>
  <c r="J42" i="10"/>
  <c r="R42" i="10"/>
  <c r="E43" i="10"/>
  <c r="M43" i="10"/>
  <c r="U43" i="10"/>
  <c r="H44" i="10"/>
  <c r="P44" i="10"/>
  <c r="X44" i="10"/>
  <c r="K45" i="10"/>
  <c r="S45" i="10"/>
  <c r="F46" i="10"/>
  <c r="N46" i="10"/>
  <c r="V46" i="10"/>
  <c r="I47" i="10"/>
  <c r="Q47" i="10"/>
  <c r="D48" i="10"/>
  <c r="L48" i="10"/>
  <c r="G49" i="10"/>
  <c r="O49" i="10"/>
  <c r="W49" i="10"/>
  <c r="J50" i="10"/>
  <c r="R50" i="10"/>
  <c r="E51" i="10"/>
  <c r="M51" i="10"/>
  <c r="O53" i="10"/>
  <c r="J54" i="10"/>
  <c r="K62" i="10"/>
  <c r="I64" i="10"/>
  <c r="L65" i="10"/>
  <c r="J67" i="10"/>
  <c r="V54" i="10"/>
  <c r="D5" i="10"/>
  <c r="L5" i="10"/>
  <c r="T5" i="10"/>
  <c r="G6" i="10"/>
  <c r="O6" i="10"/>
  <c r="W6" i="10"/>
  <c r="R7" i="10"/>
  <c r="H9" i="10"/>
  <c r="X9" i="10"/>
  <c r="K10" i="10"/>
  <c r="S10" i="10"/>
  <c r="I12" i="10"/>
  <c r="Q12" i="10"/>
  <c r="D13" i="10"/>
  <c r="L13" i="10"/>
  <c r="T13" i="10"/>
  <c r="G14" i="10"/>
  <c r="O14" i="10"/>
  <c r="W14" i="10"/>
  <c r="J15" i="10"/>
  <c r="R15" i="10"/>
  <c r="E16" i="10"/>
  <c r="M16" i="10"/>
  <c r="U16" i="10"/>
  <c r="K18" i="10"/>
  <c r="S18" i="10"/>
  <c r="F19" i="10"/>
  <c r="N19" i="10"/>
  <c r="V19" i="10"/>
  <c r="I20" i="10"/>
  <c r="Q20" i="10"/>
  <c r="D21" i="10"/>
  <c r="L21" i="10"/>
  <c r="T21" i="10"/>
  <c r="J23" i="10"/>
  <c r="R23" i="10"/>
  <c r="E24" i="10"/>
  <c r="M24" i="10"/>
  <c r="U24" i="10"/>
  <c r="H25" i="10"/>
  <c r="P25" i="10"/>
  <c r="X25" i="10"/>
  <c r="I28" i="10"/>
  <c r="D29" i="10"/>
  <c r="L29" i="10"/>
  <c r="T29" i="10"/>
  <c r="G30" i="10"/>
  <c r="O30" i="10"/>
  <c r="W30" i="10"/>
  <c r="J31" i="10"/>
  <c r="E32" i="10"/>
  <c r="M32" i="10"/>
  <c r="U32" i="10"/>
  <c r="K34" i="10"/>
  <c r="S34" i="10"/>
  <c r="F35" i="10"/>
  <c r="N35" i="10"/>
  <c r="V35" i="10"/>
  <c r="I36" i="10"/>
  <c r="Q36" i="10"/>
  <c r="D37" i="10"/>
  <c r="L37" i="10"/>
  <c r="T37" i="10"/>
  <c r="G38" i="10"/>
  <c r="O38" i="10"/>
  <c r="W38" i="10"/>
  <c r="J39" i="10"/>
  <c r="R39" i="10"/>
  <c r="E40" i="10"/>
  <c r="M40" i="10"/>
  <c r="U40" i="10"/>
  <c r="H41" i="10"/>
  <c r="P41" i="10"/>
  <c r="X41" i="10"/>
  <c r="K42" i="10"/>
  <c r="S42" i="10"/>
  <c r="F43" i="10"/>
  <c r="N43" i="10"/>
  <c r="V43" i="10"/>
  <c r="I44" i="10"/>
  <c r="Q44" i="10"/>
  <c r="D45" i="10"/>
  <c r="L45" i="10"/>
  <c r="T45" i="10"/>
  <c r="G46" i="10"/>
  <c r="O46" i="10"/>
  <c r="W46" i="10"/>
  <c r="J47" i="10"/>
  <c r="R47" i="10"/>
  <c r="E48" i="10"/>
  <c r="X49" i="10"/>
  <c r="F51" i="10"/>
  <c r="X53" i="10"/>
  <c r="S54" i="10"/>
  <c r="D62" i="10"/>
  <c r="D61" i="151"/>
  <c r="L62" i="10"/>
  <c r="L61" i="151"/>
  <c r="T62" i="10"/>
  <c r="T61" i="151"/>
  <c r="G63" i="10"/>
  <c r="G61" i="151"/>
  <c r="O63" i="10"/>
  <c r="O61" i="151"/>
  <c r="W63" i="10"/>
  <c r="W61" i="151"/>
  <c r="J64" i="10"/>
  <c r="R64" i="10"/>
  <c r="E65" i="10"/>
  <c r="E61" i="151"/>
  <c r="M65" i="10"/>
  <c r="M61" i="151"/>
  <c r="U61" i="151"/>
  <c r="U65" i="10"/>
  <c r="H66" i="10"/>
  <c r="P66" i="10"/>
  <c r="X66" i="10"/>
  <c r="K67" i="10"/>
  <c r="S67" i="10"/>
  <c r="F68" i="10"/>
  <c r="F61" i="151"/>
  <c r="N68" i="10"/>
  <c r="N61" i="151"/>
  <c r="V61" i="151"/>
  <c r="V68" i="10"/>
  <c r="I69" i="10"/>
  <c r="Q69" i="10"/>
  <c r="D70" i="10"/>
  <c r="L70" i="10"/>
  <c r="T70" i="10"/>
  <c r="G71" i="10"/>
  <c r="O71" i="10"/>
  <c r="W71" i="10"/>
  <c r="J72" i="10"/>
  <c r="R72" i="10"/>
  <c r="N63" i="10"/>
  <c r="O66" i="10"/>
  <c r="M68" i="10"/>
  <c r="P69" i="10"/>
  <c r="K70" i="10"/>
  <c r="N71" i="10"/>
  <c r="E5" i="10"/>
  <c r="M5" i="10"/>
  <c r="U5" i="10"/>
  <c r="H6" i="10"/>
  <c r="P6" i="10"/>
  <c r="X6" i="10"/>
  <c r="K7" i="10"/>
  <c r="S7" i="10"/>
  <c r="I9" i="10"/>
  <c r="Q9" i="10"/>
  <c r="D10" i="10"/>
  <c r="L10" i="10"/>
  <c r="J12" i="10"/>
  <c r="R12" i="10"/>
  <c r="M13" i="10"/>
  <c r="U13" i="10"/>
  <c r="H14" i="10"/>
  <c r="P14" i="10"/>
  <c r="X14" i="10"/>
  <c r="K15" i="10"/>
  <c r="S15" i="10"/>
  <c r="F16" i="10"/>
  <c r="N16" i="10"/>
  <c r="V16" i="10"/>
  <c r="D18" i="10"/>
  <c r="L18" i="10"/>
  <c r="T18" i="10"/>
  <c r="G19" i="10"/>
  <c r="O19" i="10"/>
  <c r="W19" i="10"/>
  <c r="J20" i="10"/>
  <c r="R20" i="10"/>
  <c r="E21" i="10"/>
  <c r="M21" i="10"/>
  <c r="U21" i="10"/>
  <c r="K23" i="10"/>
  <c r="S23" i="10"/>
  <c r="F24" i="10"/>
  <c r="N24" i="10"/>
  <c r="V24" i="10"/>
  <c r="I25" i="10"/>
  <c r="Q25" i="10"/>
  <c r="J28" i="10"/>
  <c r="R28" i="10"/>
  <c r="E29" i="10"/>
  <c r="M29" i="10"/>
  <c r="U29" i="10"/>
  <c r="P30" i="10"/>
  <c r="X30" i="10"/>
  <c r="K31" i="10"/>
  <c r="S31" i="10"/>
  <c r="F32" i="10"/>
  <c r="N32" i="10"/>
  <c r="V32" i="10"/>
  <c r="D34" i="10"/>
  <c r="L34" i="10"/>
  <c r="T34" i="10"/>
  <c r="G35" i="10"/>
  <c r="O35" i="10"/>
  <c r="W35" i="10"/>
  <c r="R36" i="10"/>
  <c r="E37" i="10"/>
  <c r="M37" i="10"/>
  <c r="U37" i="10"/>
  <c r="H38" i="10"/>
  <c r="P38" i="10"/>
  <c r="X38" i="10"/>
  <c r="K39" i="10"/>
  <c r="S39" i="10"/>
  <c r="F40" i="10"/>
  <c r="N40" i="10"/>
  <c r="V40" i="10"/>
  <c r="I41" i="10"/>
  <c r="Q41" i="10"/>
  <c r="D42" i="10"/>
  <c r="L42" i="10"/>
  <c r="T42" i="10"/>
  <c r="G43" i="10"/>
  <c r="O43" i="10"/>
  <c r="W43" i="10"/>
  <c r="J44" i="10"/>
  <c r="R44" i="10"/>
  <c r="E45" i="10"/>
  <c r="M45" i="10"/>
  <c r="U45" i="10"/>
  <c r="H46" i="10"/>
  <c r="P46" i="10"/>
  <c r="X46" i="10"/>
  <c r="K47" i="10"/>
  <c r="S47" i="10"/>
  <c r="F48" i="10"/>
  <c r="N48" i="10"/>
  <c r="Q49" i="10"/>
  <c r="E62" i="10"/>
  <c r="H63" i="10"/>
  <c r="K64" i="10"/>
  <c r="J69" i="10"/>
  <c r="F5" i="10"/>
  <c r="N5" i="10"/>
  <c r="V5" i="10"/>
  <c r="Q6" i="10"/>
  <c r="D7" i="10"/>
  <c r="L7" i="10"/>
  <c r="T7" i="10"/>
  <c r="W8" i="151"/>
  <c r="J9" i="10"/>
  <c r="R9" i="10"/>
  <c r="E10" i="10"/>
  <c r="M10" i="10"/>
  <c r="U10" i="10"/>
  <c r="H11" i="151"/>
  <c r="P11" i="151"/>
  <c r="X11" i="151"/>
  <c r="K12" i="10"/>
  <c r="S12" i="10"/>
  <c r="F13" i="10"/>
  <c r="N13" i="10"/>
  <c r="V13" i="10"/>
  <c r="Q14" i="10"/>
  <c r="D15" i="10"/>
  <c r="T15" i="10"/>
  <c r="G16" i="10"/>
  <c r="W16" i="10"/>
  <c r="J17" i="151"/>
  <c r="R17" i="151"/>
  <c r="E18" i="10"/>
  <c r="M18" i="10"/>
  <c r="U18" i="10"/>
  <c r="H19" i="10"/>
  <c r="P19" i="10"/>
  <c r="X19" i="10"/>
  <c r="K20" i="10"/>
  <c r="S20" i="10"/>
  <c r="F21" i="10"/>
  <c r="N21" i="10"/>
  <c r="V21" i="10"/>
  <c r="I22" i="151"/>
  <c r="Q22" i="151"/>
  <c r="D23" i="10"/>
  <c r="L23" i="10"/>
  <c r="T23" i="10"/>
  <c r="G24" i="10"/>
  <c r="O24" i="10"/>
  <c r="W24" i="10"/>
  <c r="J25" i="10"/>
  <c r="R25" i="10"/>
  <c r="H27" i="151"/>
  <c r="P27" i="151"/>
  <c r="X27" i="151"/>
  <c r="K28" i="10"/>
  <c r="S28" i="10"/>
  <c r="F29" i="10"/>
  <c r="N29" i="10"/>
  <c r="V29" i="10"/>
  <c r="I30" i="10"/>
  <c r="Q30" i="10"/>
  <c r="D31" i="10"/>
  <c r="L31" i="10"/>
  <c r="T31" i="10"/>
  <c r="G32" i="10"/>
  <c r="O32" i="10"/>
  <c r="W32" i="10"/>
  <c r="J33" i="151"/>
  <c r="R33" i="151"/>
  <c r="E34" i="10"/>
  <c r="M34" i="10"/>
  <c r="H35" i="10"/>
  <c r="P35" i="10"/>
  <c r="X35" i="10"/>
  <c r="K36" i="10"/>
  <c r="S36" i="10"/>
  <c r="F37" i="10"/>
  <c r="N37" i="10"/>
  <c r="I38" i="10"/>
  <c r="Q38" i="10"/>
  <c r="D39" i="10"/>
  <c r="L39" i="10"/>
  <c r="T39" i="10"/>
  <c r="G40" i="10"/>
  <c r="O40" i="10"/>
  <c r="J41" i="10"/>
  <c r="R41" i="10"/>
  <c r="E42" i="10"/>
  <c r="M42" i="10"/>
  <c r="U42" i="10"/>
  <c r="H43" i="10"/>
  <c r="P43" i="10"/>
  <c r="X43" i="10"/>
  <c r="K44" i="10"/>
  <c r="S44" i="10"/>
  <c r="F45" i="10"/>
  <c r="V45" i="10"/>
  <c r="D47" i="10"/>
  <c r="T47" i="10"/>
  <c r="W48" i="10"/>
  <c r="E50" i="10"/>
  <c r="U50" i="10"/>
  <c r="X51" i="10"/>
  <c r="Q63" i="10"/>
  <c r="T64" i="10"/>
  <c r="R66" i="10"/>
  <c r="U67" i="10"/>
  <c r="D72" i="10"/>
  <c r="G68" i="10"/>
  <c r="M70" i="10"/>
  <c r="U70" i="10"/>
  <c r="H71" i="10"/>
  <c r="D4" i="151"/>
  <c r="D3" i="151" s="1"/>
  <c r="L4" i="151"/>
  <c r="T4" i="151"/>
  <c r="T3" i="151" s="1"/>
  <c r="G5" i="10"/>
  <c r="O5" i="10"/>
  <c r="W5" i="10"/>
  <c r="J6" i="10"/>
  <c r="R6" i="10"/>
  <c r="E7" i="10"/>
  <c r="M7" i="10"/>
  <c r="U7" i="10"/>
  <c r="H8" i="151"/>
  <c r="X8" i="151"/>
  <c r="K9" i="10"/>
  <c r="S9" i="10"/>
  <c r="F10" i="10"/>
  <c r="N10" i="10"/>
  <c r="V10" i="10"/>
  <c r="I11" i="151"/>
  <c r="Q11" i="151"/>
  <c r="D12" i="10"/>
  <c r="L12" i="10"/>
  <c r="T12" i="10"/>
  <c r="G13" i="10"/>
  <c r="O13" i="10"/>
  <c r="W13" i="10"/>
  <c r="J14" i="10"/>
  <c r="R14" i="10"/>
  <c r="E15" i="10"/>
  <c r="M15" i="10"/>
  <c r="U15" i="10"/>
  <c r="H16" i="10"/>
  <c r="P16" i="10"/>
  <c r="X16" i="10"/>
  <c r="K17" i="151"/>
  <c r="S17" i="151"/>
  <c r="F18" i="10"/>
  <c r="N18" i="10"/>
  <c r="I19" i="10"/>
  <c r="Q19" i="10"/>
  <c r="L20" i="10"/>
  <c r="T20" i="10"/>
  <c r="G21" i="10"/>
  <c r="O21" i="10"/>
  <c r="W21" i="10"/>
  <c r="J22" i="151"/>
  <c r="R22" i="151"/>
  <c r="E23" i="10"/>
  <c r="M23" i="10"/>
  <c r="U23" i="10"/>
  <c r="H24" i="10"/>
  <c r="P24" i="10"/>
  <c r="X24" i="10"/>
  <c r="K25" i="10"/>
  <c r="S25" i="10"/>
  <c r="I27" i="151"/>
  <c r="D28" i="10"/>
  <c r="L28" i="10"/>
  <c r="T28" i="10"/>
  <c r="G29" i="10"/>
  <c r="O29" i="10"/>
  <c r="W29" i="10"/>
  <c r="J30" i="10"/>
  <c r="R30" i="10"/>
  <c r="E31" i="10"/>
  <c r="M31" i="10"/>
  <c r="U31" i="10"/>
  <c r="H32" i="10"/>
  <c r="P32" i="10"/>
  <c r="X32" i="10"/>
  <c r="K33" i="151"/>
  <c r="S33" i="151"/>
  <c r="F34" i="10"/>
  <c r="N34" i="10"/>
  <c r="V34" i="10"/>
  <c r="I35" i="10"/>
  <c r="Q35" i="10"/>
  <c r="D36" i="10"/>
  <c r="L36" i="10"/>
  <c r="T36" i="10"/>
  <c r="G37" i="10"/>
  <c r="O37" i="10"/>
  <c r="W37" i="10"/>
  <c r="J38" i="10"/>
  <c r="R38" i="10"/>
  <c r="E39" i="10"/>
  <c r="M39" i="10"/>
  <c r="U39" i="10"/>
  <c r="H40" i="10"/>
  <c r="P40" i="10"/>
  <c r="X40" i="10"/>
  <c r="K41" i="10"/>
  <c r="S41" i="10"/>
  <c r="F42" i="10"/>
  <c r="N42" i="10"/>
  <c r="V42" i="10"/>
  <c r="I43" i="10"/>
  <c r="Q43" i="10"/>
  <c r="D44" i="10"/>
  <c r="L44" i="10"/>
  <c r="T44" i="10"/>
  <c r="G45" i="10"/>
  <c r="O45" i="10"/>
  <c r="W45" i="10"/>
  <c r="J46" i="10"/>
  <c r="R46" i="10"/>
  <c r="E47" i="10"/>
  <c r="M47" i="10"/>
  <c r="U47" i="10"/>
  <c r="H48" i="10"/>
  <c r="P48" i="10"/>
  <c r="X48" i="10"/>
  <c r="K49" i="10"/>
  <c r="S49" i="10"/>
  <c r="F50" i="10"/>
  <c r="N50" i="10"/>
  <c r="I51" i="10"/>
  <c r="K53" i="10"/>
  <c r="K52" i="151"/>
  <c r="S52" i="151"/>
  <c r="S53" i="10"/>
  <c r="F54" i="10"/>
  <c r="F52" i="151"/>
  <c r="N54" i="10"/>
  <c r="N52" i="151"/>
  <c r="W62" i="10"/>
  <c r="H65" i="10"/>
  <c r="X65" i="10"/>
  <c r="I68" i="10"/>
  <c r="D69" i="10"/>
  <c r="E4" i="151"/>
  <c r="M4" i="151"/>
  <c r="U4" i="151"/>
  <c r="H5" i="10"/>
  <c r="P5" i="10"/>
  <c r="X5" i="10"/>
  <c r="K6" i="10"/>
  <c r="S6" i="10"/>
  <c r="F7" i="10"/>
  <c r="N7" i="10"/>
  <c r="V7" i="10"/>
  <c r="I8" i="151"/>
  <c r="Q8" i="151"/>
  <c r="D9" i="10"/>
  <c r="L9" i="10"/>
  <c r="T9" i="10"/>
  <c r="G10" i="10"/>
  <c r="O10" i="10"/>
  <c r="W10" i="10"/>
  <c r="J11" i="151"/>
  <c r="R11" i="151"/>
  <c r="E12" i="10"/>
  <c r="M12" i="10"/>
  <c r="U12" i="10"/>
  <c r="H13" i="10"/>
  <c r="P13" i="10"/>
  <c r="X13" i="10"/>
  <c r="K14" i="10"/>
  <c r="S14" i="10"/>
  <c r="F15" i="10"/>
  <c r="N15" i="10"/>
  <c r="V15" i="10"/>
  <c r="I16" i="10"/>
  <c r="Q16" i="10"/>
  <c r="D17" i="151"/>
  <c r="L17" i="151"/>
  <c r="T17" i="151"/>
  <c r="G18" i="10"/>
  <c r="O18" i="10"/>
  <c r="W18" i="10"/>
  <c r="J19" i="10"/>
  <c r="R19" i="10"/>
  <c r="E20" i="10"/>
  <c r="M20" i="10"/>
  <c r="U20" i="10"/>
  <c r="P21" i="10"/>
  <c r="X21" i="10"/>
  <c r="K22" i="151"/>
  <c r="S22" i="151"/>
  <c r="F23" i="10"/>
  <c r="V23" i="10"/>
  <c r="I24" i="10"/>
  <c r="Q24" i="10"/>
  <c r="D25" i="10"/>
  <c r="L25" i="10"/>
  <c r="T25" i="10"/>
  <c r="J27" i="151"/>
  <c r="R27" i="151"/>
  <c r="E28" i="10"/>
  <c r="M28" i="10"/>
  <c r="U28" i="10"/>
  <c r="H29" i="10"/>
  <c r="P29" i="10"/>
  <c r="X29" i="10"/>
  <c r="K30" i="10"/>
  <c r="S30" i="10"/>
  <c r="F31" i="10"/>
  <c r="N31" i="10"/>
  <c r="V31" i="10"/>
  <c r="I32" i="10"/>
  <c r="Q32" i="10"/>
  <c r="D33" i="151"/>
  <c r="D26" i="151" s="1"/>
  <c r="L33" i="151"/>
  <c r="L26" i="151" s="1"/>
  <c r="T33" i="151"/>
  <c r="T26" i="151" s="1"/>
  <c r="G34" i="10"/>
  <c r="O34" i="10"/>
  <c r="W34" i="10"/>
  <c r="J35" i="10"/>
  <c r="R35" i="10"/>
  <c r="E36" i="10"/>
  <c r="M36" i="10"/>
  <c r="U36" i="10"/>
  <c r="H37" i="10"/>
  <c r="P37" i="10"/>
  <c r="X37" i="10"/>
  <c r="K38" i="10"/>
  <c r="S38" i="10"/>
  <c r="F39" i="10"/>
  <c r="V39" i="10"/>
  <c r="I40" i="10"/>
  <c r="Q40" i="10"/>
  <c r="D41" i="10"/>
  <c r="L41" i="10"/>
  <c r="T41" i="10"/>
  <c r="G42" i="10"/>
  <c r="W42" i="10"/>
  <c r="J43" i="10"/>
  <c r="R43" i="10"/>
  <c r="E44" i="10"/>
  <c r="M44" i="10"/>
  <c r="U44" i="10"/>
  <c r="H45" i="10"/>
  <c r="X45" i="10"/>
  <c r="K46" i="10"/>
  <c r="S46" i="10"/>
  <c r="F47" i="10"/>
  <c r="N47" i="10"/>
  <c r="V47" i="10"/>
  <c r="I48" i="10"/>
  <c r="Q48" i="10"/>
  <c r="D49" i="10"/>
  <c r="L49" i="10"/>
  <c r="T49" i="10"/>
  <c r="G50" i="10"/>
  <c r="R51" i="10"/>
  <c r="D53" i="10"/>
  <c r="G54" i="10"/>
  <c r="H61" i="151"/>
  <c r="P62" i="10"/>
  <c r="X61" i="151"/>
  <c r="K61" i="151"/>
  <c r="S61" i="151"/>
  <c r="L66" i="10"/>
  <c r="O67" i="10"/>
  <c r="M69" i="10"/>
  <c r="P70" i="10"/>
  <c r="N72" i="10"/>
  <c r="R45" i="10"/>
  <c r="M46" i="10"/>
  <c r="U46" i="10"/>
  <c r="P47" i="10"/>
  <c r="X47" i="10"/>
  <c r="S48" i="10"/>
  <c r="N49" i="10"/>
  <c r="V49" i="10"/>
  <c r="Q50" i="10"/>
  <c r="D51" i="10"/>
  <c r="T51" i="10"/>
  <c r="O52" i="151"/>
  <c r="J53" i="10"/>
  <c r="R53" i="10"/>
  <c r="E54" i="10"/>
  <c r="M54" i="10"/>
  <c r="M52" i="10" s="1"/>
  <c r="U54" i="10"/>
  <c r="P61" i="151"/>
  <c r="S62" i="10"/>
  <c r="F63" i="10"/>
  <c r="V63" i="10"/>
  <c r="Q64" i="10"/>
  <c r="D65" i="10"/>
  <c r="T65" i="10"/>
  <c r="G66" i="10"/>
  <c r="W66" i="10"/>
  <c r="R67" i="10"/>
  <c r="E68" i="10"/>
  <c r="U68" i="10"/>
  <c r="X69" i="10"/>
  <c r="F71" i="10"/>
  <c r="I72" i="10"/>
  <c r="M48" i="10"/>
  <c r="U48" i="10"/>
  <c r="H49" i="10"/>
  <c r="P49" i="10"/>
  <c r="K50" i="10"/>
  <c r="S50" i="10"/>
  <c r="N51" i="10"/>
  <c r="V51" i="10"/>
  <c r="L53" i="10"/>
  <c r="T53" i="10"/>
  <c r="O54" i="10"/>
  <c r="W54" i="10"/>
  <c r="M62" i="10"/>
  <c r="U62" i="10"/>
  <c r="P63" i="10"/>
  <c r="X63" i="10"/>
  <c r="S64" i="10"/>
  <c r="F65" i="10"/>
  <c r="N65" i="10"/>
  <c r="V65" i="10"/>
  <c r="I66" i="10"/>
  <c r="Q66" i="10"/>
  <c r="D67" i="10"/>
  <c r="L67" i="10"/>
  <c r="T67" i="10"/>
  <c r="O68" i="10"/>
  <c r="W68" i="10"/>
  <c r="R69" i="10"/>
  <c r="E70" i="10"/>
  <c r="V48" i="10"/>
  <c r="I49" i="10"/>
  <c r="D50" i="10"/>
  <c r="L50" i="10"/>
  <c r="T50" i="10"/>
  <c r="G51" i="10"/>
  <c r="O51" i="10"/>
  <c r="W51" i="10"/>
  <c r="J52" i="151"/>
  <c r="E53" i="10"/>
  <c r="U53" i="10"/>
  <c r="H54" i="10"/>
  <c r="X54" i="10"/>
  <c r="F62" i="10"/>
  <c r="V62" i="10"/>
  <c r="I63" i="10"/>
  <c r="D64" i="10"/>
  <c r="L64" i="10"/>
  <c r="G65" i="10"/>
  <c r="W65" i="10"/>
  <c r="J66" i="10"/>
  <c r="E67" i="10"/>
  <c r="M67" i="10"/>
  <c r="H68" i="10"/>
  <c r="P68" i="10"/>
  <c r="X68" i="10"/>
  <c r="K69" i="10"/>
  <c r="S69" i="10"/>
  <c r="F70" i="10"/>
  <c r="N70" i="10"/>
  <c r="V70" i="10"/>
  <c r="I71" i="10"/>
  <c r="Q71" i="10"/>
  <c r="L72" i="10"/>
  <c r="T72" i="10"/>
  <c r="N45" i="10"/>
  <c r="I46" i="10"/>
  <c r="Q46" i="10"/>
  <c r="L47" i="10"/>
  <c r="G48" i="10"/>
  <c r="O48" i="10"/>
  <c r="J49" i="10"/>
  <c r="R49" i="10"/>
  <c r="M50" i="10"/>
  <c r="H51" i="10"/>
  <c r="P51" i="10"/>
  <c r="N53" i="10"/>
  <c r="V53" i="10"/>
  <c r="I54" i="10"/>
  <c r="Q54" i="10"/>
  <c r="G62" i="10"/>
  <c r="O62" i="10"/>
  <c r="J63" i="10"/>
  <c r="R63" i="10"/>
  <c r="M64" i="10"/>
  <c r="U64" i="10"/>
  <c r="P65" i="10"/>
  <c r="K66" i="10"/>
  <c r="S66" i="10"/>
  <c r="N67" i="10"/>
  <c r="V67" i="10"/>
  <c r="Q68" i="10"/>
  <c r="L69" i="10"/>
  <c r="T69" i="10"/>
  <c r="O70" i="10"/>
  <c r="E72" i="10"/>
  <c r="M72" i="10"/>
  <c r="V50" i="10"/>
  <c r="Q51" i="10"/>
  <c r="G53" i="10"/>
  <c r="W53" i="10"/>
  <c r="R54" i="10"/>
  <c r="H62" i="10"/>
  <c r="X62" i="10"/>
  <c r="K63" i="10"/>
  <c r="S63" i="10"/>
  <c r="F64" i="10"/>
  <c r="N64" i="10"/>
  <c r="V64" i="10"/>
  <c r="I65" i="10"/>
  <c r="Q65" i="10"/>
  <c r="D66" i="10"/>
  <c r="T66" i="10"/>
  <c r="G67" i="10"/>
  <c r="W67" i="10"/>
  <c r="J68" i="10"/>
  <c r="E69" i="10"/>
  <c r="U69" i="10"/>
  <c r="H70" i="10"/>
  <c r="X70" i="10"/>
  <c r="K71" i="10"/>
  <c r="S71" i="10"/>
  <c r="F72" i="10"/>
  <c r="V72" i="10"/>
  <c r="O50" i="10"/>
  <c r="W50" i="10"/>
  <c r="J51" i="10"/>
  <c r="H53" i="10"/>
  <c r="P53" i="10"/>
  <c r="K54" i="10"/>
  <c r="I62" i="10"/>
  <c r="Q62" i="10"/>
  <c r="L63" i="10"/>
  <c r="G64" i="10"/>
  <c r="O64" i="10"/>
  <c r="J65" i="10"/>
  <c r="R65" i="10"/>
  <c r="M66" i="10"/>
  <c r="U66" i="10"/>
  <c r="H67" i="10"/>
  <c r="P67" i="10"/>
  <c r="X67" i="10"/>
  <c r="K68" i="10"/>
  <c r="F69" i="10"/>
  <c r="N69" i="10"/>
  <c r="E49" i="10"/>
  <c r="M49" i="10"/>
  <c r="U49" i="10"/>
  <c r="H50" i="10"/>
  <c r="P50" i="10"/>
  <c r="X50" i="10"/>
  <c r="K51" i="10"/>
  <c r="S51" i="10"/>
  <c r="I53" i="10"/>
  <c r="Q53" i="10"/>
  <c r="D54" i="10"/>
  <c r="L54" i="10"/>
  <c r="T54" i="10"/>
  <c r="J62" i="10"/>
  <c r="R62" i="10"/>
  <c r="E63" i="10"/>
  <c r="M63" i="10"/>
  <c r="U63" i="10"/>
  <c r="H64" i="10"/>
  <c r="P64" i="10"/>
  <c r="X64" i="10"/>
  <c r="K65" i="10"/>
  <c r="S65" i="10"/>
  <c r="F66" i="10"/>
  <c r="N66" i="10"/>
  <c r="V66" i="10"/>
  <c r="I67" i="10"/>
  <c r="Q67" i="10"/>
  <c r="D68" i="10"/>
  <c r="L68" i="10"/>
  <c r="T68" i="10"/>
  <c r="G69" i="10"/>
  <c r="O69" i="10"/>
  <c r="W69" i="10"/>
  <c r="J70" i="10"/>
  <c r="R70" i="10"/>
  <c r="E71" i="10"/>
  <c r="M71" i="10"/>
  <c r="U71" i="10"/>
  <c r="H72" i="10"/>
  <c r="P72" i="10"/>
  <c r="X72" i="10"/>
  <c r="W70" i="10"/>
  <c r="S68" i="10"/>
  <c r="I70" i="10"/>
  <c r="H69" i="10"/>
  <c r="S70" i="10"/>
  <c r="V71" i="10"/>
  <c r="Q72" i="10"/>
  <c r="P71" i="10"/>
  <c r="X71" i="10"/>
  <c r="K72" i="10"/>
  <c r="S72" i="10"/>
  <c r="F26" i="161"/>
  <c r="V26" i="161"/>
  <c r="E4" i="161"/>
  <c r="D17" i="161"/>
  <c r="K26" i="161"/>
  <c r="H33" i="161"/>
  <c r="H26" i="161" s="1"/>
  <c r="P33" i="161"/>
  <c r="P26" i="161" s="1"/>
  <c r="X33" i="161"/>
  <c r="S26" i="161"/>
  <c r="H3" i="161"/>
  <c r="N3" i="161"/>
  <c r="I26" i="161"/>
  <c r="J61" i="161"/>
  <c r="R61" i="161"/>
  <c r="G17" i="161"/>
  <c r="H22" i="161"/>
  <c r="D61" i="161"/>
  <c r="L61" i="161"/>
  <c r="T61" i="161"/>
  <c r="Q3" i="160"/>
  <c r="V3" i="161"/>
  <c r="O26" i="161"/>
  <c r="W26" i="161"/>
  <c r="J26" i="161"/>
  <c r="R26" i="161"/>
  <c r="E26" i="161"/>
  <c r="M26" i="161"/>
  <c r="M2" i="161" s="1"/>
  <c r="U26" i="161"/>
  <c r="W3" i="160"/>
  <c r="J17" i="160"/>
  <c r="J11" i="161"/>
  <c r="J3" i="161" s="1"/>
  <c r="G3" i="160"/>
  <c r="K11" i="160"/>
  <c r="S11" i="160"/>
  <c r="S3" i="160" s="1"/>
  <c r="G26" i="161"/>
  <c r="D33" i="161"/>
  <c r="D26" i="161" s="1"/>
  <c r="I3" i="160"/>
  <c r="N3" i="160"/>
  <c r="L26" i="160"/>
  <c r="G26" i="160"/>
  <c r="O26" i="160"/>
  <c r="W26" i="160"/>
  <c r="J26" i="160"/>
  <c r="M26" i="160"/>
  <c r="H26" i="160"/>
  <c r="P26" i="160"/>
  <c r="K26" i="160"/>
  <c r="S26" i="160"/>
  <c r="F61" i="160"/>
  <c r="D33" i="160"/>
  <c r="D26" i="160" s="1"/>
  <c r="G61" i="160"/>
  <c r="O61" i="160"/>
  <c r="W61" i="160"/>
  <c r="E33" i="160"/>
  <c r="E26" i="160" s="1"/>
  <c r="C71" i="116"/>
  <c r="C68" i="102"/>
  <c r="C64" i="123"/>
  <c r="C72" i="123"/>
  <c r="C69" i="102"/>
  <c r="C67" i="123"/>
  <c r="C64" i="116"/>
  <c r="C63" i="102"/>
  <c r="C71" i="102"/>
  <c r="C64" i="102"/>
  <c r="C72" i="102"/>
  <c r="C68" i="123"/>
  <c r="C68" i="116"/>
  <c r="C65" i="102"/>
  <c r="C53" i="102"/>
  <c r="C54" i="102"/>
  <c r="C43" i="116"/>
  <c r="C40" i="116"/>
  <c r="C34" i="102"/>
  <c r="C50" i="102"/>
  <c r="C37" i="116"/>
  <c r="C45" i="116"/>
  <c r="C44" i="102"/>
  <c r="C43" i="102"/>
  <c r="C46" i="116"/>
  <c r="C37" i="102"/>
  <c r="C45" i="102"/>
  <c r="C36" i="116"/>
  <c r="C35" i="123"/>
  <c r="C43" i="123"/>
  <c r="C41" i="123"/>
  <c r="C39" i="116"/>
  <c r="C38" i="102"/>
  <c r="C46" i="102"/>
  <c r="C44" i="123"/>
  <c r="C49" i="123"/>
  <c r="C39" i="102"/>
  <c r="C47" i="102"/>
  <c r="C30" i="102"/>
  <c r="C28" i="116"/>
  <c r="C31" i="102"/>
  <c r="C28" i="123"/>
  <c r="C29" i="123"/>
  <c r="C30" i="116"/>
  <c r="C30" i="123"/>
  <c r="C31" i="116"/>
  <c r="C28" i="102"/>
  <c r="C24" i="102"/>
  <c r="C24" i="116"/>
  <c r="C25" i="116"/>
  <c r="C23" i="123"/>
  <c r="C25" i="123"/>
  <c r="C18" i="102"/>
  <c r="C21" i="116"/>
  <c r="C18" i="123"/>
  <c r="C19" i="116"/>
  <c r="C19" i="123"/>
  <c r="C20" i="123"/>
  <c r="C21" i="123"/>
  <c r="C16" i="116"/>
  <c r="C14" i="116"/>
  <c r="C12" i="123"/>
  <c r="C15" i="116"/>
  <c r="C13" i="123"/>
  <c r="C13" i="116"/>
  <c r="C15" i="102"/>
  <c r="C10" i="102"/>
  <c r="C6" i="123"/>
  <c r="C6" i="116"/>
  <c r="C7" i="123"/>
  <c r="J2" i="199" l="1"/>
  <c r="U3" i="19"/>
  <c r="N26" i="183"/>
  <c r="T51" i="102"/>
  <c r="R51" i="116"/>
  <c r="T44" i="116"/>
  <c r="J25" i="116"/>
  <c r="Q71" i="123"/>
  <c r="V3" i="188"/>
  <c r="H66" i="102"/>
  <c r="U67" i="116"/>
  <c r="H26" i="199"/>
  <c r="U64" i="116"/>
  <c r="R24" i="116"/>
  <c r="S4" i="119"/>
  <c r="K15" i="123"/>
  <c r="K3" i="84"/>
  <c r="E6" i="102"/>
  <c r="N3" i="196"/>
  <c r="M63" i="123"/>
  <c r="T3" i="81"/>
  <c r="L22" i="105"/>
  <c r="G45" i="102"/>
  <c r="S44" i="102"/>
  <c r="G3" i="166"/>
  <c r="I69" i="123"/>
  <c r="W31" i="123"/>
  <c r="L3" i="170"/>
  <c r="L2" i="170" s="1"/>
  <c r="E63" i="123"/>
  <c r="T27" i="104"/>
  <c r="D49" i="102"/>
  <c r="T3" i="112"/>
  <c r="M46" i="116"/>
  <c r="V29" i="123"/>
  <c r="F27" i="117"/>
  <c r="G26" i="194"/>
  <c r="L27" i="104"/>
  <c r="W65" i="116"/>
  <c r="J30" i="116"/>
  <c r="D8" i="117"/>
  <c r="S26" i="187"/>
  <c r="Q4" i="105"/>
  <c r="M17" i="103"/>
  <c r="X4" i="111"/>
  <c r="F17" i="111"/>
  <c r="J26" i="121"/>
  <c r="Q26" i="196"/>
  <c r="K68" i="102"/>
  <c r="M14" i="102"/>
  <c r="S11" i="117"/>
  <c r="T9" i="116"/>
  <c r="N44" i="116"/>
  <c r="G49" i="123"/>
  <c r="F3" i="90"/>
  <c r="R3" i="91"/>
  <c r="N13" i="116"/>
  <c r="N13" i="93" s="1"/>
  <c r="N13" i="11" s="1"/>
  <c r="N13" i="9" s="1"/>
  <c r="X47" i="102"/>
  <c r="H17" i="105"/>
  <c r="O3" i="185"/>
  <c r="R20" i="116"/>
  <c r="X11" i="124"/>
  <c r="M26" i="197"/>
  <c r="F4" i="105"/>
  <c r="N17" i="104"/>
  <c r="U2" i="192"/>
  <c r="M15" i="116"/>
  <c r="P42" i="116"/>
  <c r="I8" i="124"/>
  <c r="D37" i="102"/>
  <c r="F42" i="102"/>
  <c r="T26" i="193"/>
  <c r="R17" i="111"/>
  <c r="I26" i="198"/>
  <c r="Q3" i="155"/>
  <c r="K22" i="120"/>
  <c r="U45" i="123"/>
  <c r="G35" i="123"/>
  <c r="D17" i="105"/>
  <c r="E26" i="166"/>
  <c r="V26" i="158"/>
  <c r="T50" i="102"/>
  <c r="L30" i="102"/>
  <c r="E26" i="197"/>
  <c r="E32" i="116"/>
  <c r="J66" i="123"/>
  <c r="H26" i="112"/>
  <c r="T22" i="125"/>
  <c r="F26" i="174"/>
  <c r="J22" i="120"/>
  <c r="V22" i="75"/>
  <c r="E46" i="102"/>
  <c r="T3" i="198"/>
  <c r="W37" i="116"/>
  <c r="F15" i="123"/>
  <c r="O26" i="190"/>
  <c r="O69" i="123"/>
  <c r="L22" i="125"/>
  <c r="N22" i="75"/>
  <c r="F45" i="102"/>
  <c r="R45" i="102"/>
  <c r="D52" i="106"/>
  <c r="W26" i="107"/>
  <c r="O37" i="116"/>
  <c r="Q17" i="120"/>
  <c r="L3" i="79"/>
  <c r="O3" i="190"/>
  <c r="G69" i="123"/>
  <c r="R3" i="192"/>
  <c r="N3" i="165"/>
  <c r="K26" i="183"/>
  <c r="L2" i="17"/>
  <c r="C53" i="93"/>
  <c r="C53" i="11" s="1"/>
  <c r="C53" i="9" s="1"/>
  <c r="F22" i="75"/>
  <c r="N51" i="102"/>
  <c r="D6" i="102"/>
  <c r="H17" i="111"/>
  <c r="I44" i="116"/>
  <c r="O43" i="116"/>
  <c r="M42" i="116"/>
  <c r="S14" i="123"/>
  <c r="H25" i="123"/>
  <c r="I3" i="173"/>
  <c r="P3" i="89"/>
  <c r="D26" i="82"/>
  <c r="R21" i="102"/>
  <c r="L70" i="102"/>
  <c r="D48" i="102"/>
  <c r="I51" i="123"/>
  <c r="O3" i="159"/>
  <c r="H3" i="204"/>
  <c r="X65" i="102"/>
  <c r="W63" i="102"/>
  <c r="S3" i="187"/>
  <c r="T13" i="116"/>
  <c r="X29" i="116"/>
  <c r="H40" i="123"/>
  <c r="F3" i="87"/>
  <c r="S3" i="195"/>
  <c r="I26" i="169"/>
  <c r="O22" i="119"/>
  <c r="E21" i="123"/>
  <c r="U8" i="125"/>
  <c r="I26" i="82"/>
  <c r="R51" i="102"/>
  <c r="L13" i="116"/>
  <c r="R15" i="116"/>
  <c r="Q35" i="116"/>
  <c r="K28" i="116"/>
  <c r="L51" i="116"/>
  <c r="R69" i="123"/>
  <c r="F45" i="123"/>
  <c r="U39" i="123"/>
  <c r="E3" i="193"/>
  <c r="F17" i="104"/>
  <c r="H3" i="192"/>
  <c r="E26" i="196"/>
  <c r="T32" i="116"/>
  <c r="P8" i="119"/>
  <c r="Q26" i="203"/>
  <c r="T25" i="123"/>
  <c r="L26" i="173"/>
  <c r="H3" i="174"/>
  <c r="L26" i="81"/>
  <c r="D26" i="85"/>
  <c r="S32" i="102"/>
  <c r="E4" i="105"/>
  <c r="K25" i="102"/>
  <c r="W54" i="116"/>
  <c r="W52" i="116" s="1"/>
  <c r="H48" i="116"/>
  <c r="J69" i="123"/>
  <c r="K35" i="123"/>
  <c r="S44" i="123"/>
  <c r="D3" i="201"/>
  <c r="J17" i="118"/>
  <c r="L25" i="123"/>
  <c r="Q2" i="17"/>
  <c r="X27" i="105"/>
  <c r="I70" i="102"/>
  <c r="U45" i="102"/>
  <c r="Q10" i="102"/>
  <c r="V61" i="111"/>
  <c r="I52" i="111"/>
  <c r="N33" i="111"/>
  <c r="L4" i="118"/>
  <c r="Q47" i="116"/>
  <c r="X36" i="116"/>
  <c r="S26" i="174"/>
  <c r="D3" i="114"/>
  <c r="E2" i="81"/>
  <c r="G63" i="102"/>
  <c r="T32" i="102"/>
  <c r="R2" i="108"/>
  <c r="V26" i="110"/>
  <c r="O7" i="116"/>
  <c r="M8" i="120"/>
  <c r="M3" i="83"/>
  <c r="M2" i="83" s="1"/>
  <c r="D21" i="116"/>
  <c r="I47" i="116"/>
  <c r="E3" i="151"/>
  <c r="G71" i="102"/>
  <c r="P31" i="102"/>
  <c r="G17" i="104"/>
  <c r="R64" i="116"/>
  <c r="U20" i="116"/>
  <c r="E69" i="116"/>
  <c r="W2" i="172"/>
  <c r="N26" i="168"/>
  <c r="Q3" i="85"/>
  <c r="P3" i="170"/>
  <c r="T17" i="104"/>
  <c r="D27" i="111"/>
  <c r="S66" i="116"/>
  <c r="R46" i="116"/>
  <c r="M17" i="120"/>
  <c r="G46" i="123"/>
  <c r="R26" i="108"/>
  <c r="G3" i="114"/>
  <c r="S3" i="193"/>
  <c r="Q5" i="116"/>
  <c r="K2" i="190"/>
  <c r="G26" i="196"/>
  <c r="J3" i="78"/>
  <c r="F41" i="102"/>
  <c r="F3" i="160"/>
  <c r="K4" i="105"/>
  <c r="D13" i="116"/>
  <c r="H27" i="16"/>
  <c r="G43" i="116"/>
  <c r="E38" i="102"/>
  <c r="O47" i="102"/>
  <c r="P40" i="102"/>
  <c r="R46" i="102"/>
  <c r="D36" i="102"/>
  <c r="G49" i="102"/>
  <c r="K48" i="102"/>
  <c r="R37" i="102"/>
  <c r="N36" i="102"/>
  <c r="M52" i="118"/>
  <c r="D42" i="116"/>
  <c r="W10" i="123"/>
  <c r="D27" i="104"/>
  <c r="S7" i="123"/>
  <c r="P2" i="89"/>
  <c r="J37" i="102"/>
  <c r="K6" i="102"/>
  <c r="G50" i="102"/>
  <c r="K42" i="116"/>
  <c r="T66" i="116"/>
  <c r="W41" i="116"/>
  <c r="Q28" i="123"/>
  <c r="X51" i="102"/>
  <c r="D2" i="189"/>
  <c r="G2" i="115"/>
  <c r="R13" i="116"/>
  <c r="Q31" i="123"/>
  <c r="K22" i="75"/>
  <c r="H51" i="102"/>
  <c r="D46" i="102"/>
  <c r="P10" i="102"/>
  <c r="O27" i="111"/>
  <c r="F37" i="123"/>
  <c r="T3" i="189"/>
  <c r="S45" i="102"/>
  <c r="S45" i="93" s="1"/>
  <c r="S45" i="11" s="1"/>
  <c r="S45" i="9" s="1"/>
  <c r="M29" i="116"/>
  <c r="J5" i="116"/>
  <c r="T69" i="102"/>
  <c r="L44" i="102"/>
  <c r="N17" i="111"/>
  <c r="O21" i="116"/>
  <c r="T22" i="120"/>
  <c r="P52" i="105"/>
  <c r="I12" i="123"/>
  <c r="S21" i="123"/>
  <c r="F3" i="109"/>
  <c r="F2" i="109" s="1"/>
  <c r="K42" i="93"/>
  <c r="J8" i="111"/>
  <c r="G21" i="116"/>
  <c r="V27" i="125"/>
  <c r="E28" i="123"/>
  <c r="J26" i="172"/>
  <c r="C67" i="102"/>
  <c r="I3" i="90"/>
  <c r="D3" i="196"/>
  <c r="Q43" i="102"/>
  <c r="U20" i="102"/>
  <c r="E40" i="116"/>
  <c r="Q3" i="168"/>
  <c r="Q2" i="168" s="1"/>
  <c r="G29" i="102"/>
  <c r="R16" i="102"/>
  <c r="X29" i="102"/>
  <c r="Q39" i="102"/>
  <c r="L20" i="116"/>
  <c r="K50" i="116"/>
  <c r="T26" i="183"/>
  <c r="T2" i="183" s="1"/>
  <c r="C49" i="116"/>
  <c r="W72" i="102"/>
  <c r="J16" i="102"/>
  <c r="R71" i="102"/>
  <c r="C70" i="102"/>
  <c r="K3" i="113"/>
  <c r="U7" i="102"/>
  <c r="V67" i="102"/>
  <c r="T70" i="102"/>
  <c r="O66" i="123"/>
  <c r="K26" i="81"/>
  <c r="K2" i="81" s="1"/>
  <c r="G4" i="104"/>
  <c r="T8" i="106"/>
  <c r="Q13" i="123"/>
  <c r="D40" i="123"/>
  <c r="C44" i="116"/>
  <c r="Q2" i="84"/>
  <c r="E17" i="103"/>
  <c r="G41" i="102"/>
  <c r="U17" i="111"/>
  <c r="C47" i="116"/>
  <c r="C36" i="102"/>
  <c r="T26" i="161"/>
  <c r="L3" i="192"/>
  <c r="C65" i="116"/>
  <c r="E3" i="18"/>
  <c r="G3" i="81"/>
  <c r="V21" i="102"/>
  <c r="D26" i="153"/>
  <c r="M17" i="111"/>
  <c r="C66" i="116"/>
  <c r="U26" i="183"/>
  <c r="E26" i="204"/>
  <c r="Q67" i="116"/>
  <c r="P26" i="158"/>
  <c r="T26" i="190"/>
  <c r="T26" i="168"/>
  <c r="M65" i="116"/>
  <c r="D25" i="116"/>
  <c r="G49" i="116"/>
  <c r="G49" i="93" s="1"/>
  <c r="G49" i="11" s="1"/>
  <c r="G49" i="9" s="1"/>
  <c r="X32" i="116"/>
  <c r="I11" i="124"/>
  <c r="R16" i="123"/>
  <c r="R42" i="123"/>
  <c r="P26" i="190"/>
  <c r="P2" i="190" s="1"/>
  <c r="M3" i="110"/>
  <c r="I3" i="202"/>
  <c r="I3" i="171"/>
  <c r="L26" i="86"/>
  <c r="W16" i="116"/>
  <c r="V33" i="16"/>
  <c r="J26" i="151"/>
  <c r="D52" i="75"/>
  <c r="W29" i="102"/>
  <c r="S15" i="102"/>
  <c r="N13" i="102"/>
  <c r="M51" i="102"/>
  <c r="G3" i="163"/>
  <c r="V43" i="116"/>
  <c r="S27" i="119"/>
  <c r="F8" i="118"/>
  <c r="J52" i="111"/>
  <c r="Q8" i="111"/>
  <c r="S61" i="117"/>
  <c r="H69" i="116"/>
  <c r="D49" i="116"/>
  <c r="G22" i="119"/>
  <c r="R26" i="82"/>
  <c r="G26" i="86"/>
  <c r="P54" i="102"/>
  <c r="P54" i="93" s="1"/>
  <c r="P54" i="11" s="1"/>
  <c r="P54" i="9" s="1"/>
  <c r="O32" i="102"/>
  <c r="S6" i="102"/>
  <c r="X28" i="102"/>
  <c r="P26" i="196"/>
  <c r="W26" i="163"/>
  <c r="W30" i="116"/>
  <c r="Q19" i="116"/>
  <c r="X4" i="119"/>
  <c r="R26" i="80"/>
  <c r="U26" i="86"/>
  <c r="I47" i="102"/>
  <c r="J4" i="103"/>
  <c r="X26" i="186"/>
  <c r="P51" i="102"/>
  <c r="O22" i="103"/>
  <c r="T4" i="103"/>
  <c r="S4" i="105"/>
  <c r="O26" i="188"/>
  <c r="T26" i="192"/>
  <c r="I8" i="111"/>
  <c r="F9" i="123"/>
  <c r="C63" i="116"/>
  <c r="V26" i="172"/>
  <c r="C21" i="102"/>
  <c r="J26" i="154"/>
  <c r="C7" i="102"/>
  <c r="O26" i="88"/>
  <c r="F3" i="189"/>
  <c r="F2" i="189" s="1"/>
  <c r="V26" i="174"/>
  <c r="R3" i="79"/>
  <c r="R26" i="87"/>
  <c r="P26" i="186"/>
  <c r="G22" i="103"/>
  <c r="W17" i="104"/>
  <c r="R26" i="195"/>
  <c r="E26" i="203"/>
  <c r="C14" i="102"/>
  <c r="R17" i="118"/>
  <c r="I6" i="116"/>
  <c r="O26" i="168"/>
  <c r="X7" i="116"/>
  <c r="K15" i="116"/>
  <c r="I45" i="116"/>
  <c r="G4" i="119"/>
  <c r="R26" i="203"/>
  <c r="U3" i="174"/>
  <c r="C72" i="116"/>
  <c r="C6" i="102"/>
  <c r="K26" i="168"/>
  <c r="T3" i="89"/>
  <c r="S26" i="183"/>
  <c r="Q26" i="114"/>
  <c r="D66" i="116"/>
  <c r="U6" i="116"/>
  <c r="N67" i="102"/>
  <c r="T68" i="116"/>
  <c r="S54" i="123"/>
  <c r="O26" i="196"/>
  <c r="D36" i="116"/>
  <c r="X43" i="116"/>
  <c r="X43" i="93" s="1"/>
  <c r="X43" i="11" s="1"/>
  <c r="X43" i="9" s="1"/>
  <c r="C35" i="116"/>
  <c r="S26" i="86"/>
  <c r="S2" i="86" s="1"/>
  <c r="P3" i="188"/>
  <c r="P2" i="188" s="1"/>
  <c r="J3" i="86"/>
  <c r="F52" i="118"/>
  <c r="J44" i="116"/>
  <c r="D8" i="119"/>
  <c r="H15" i="116"/>
  <c r="N63" i="123"/>
  <c r="P47" i="102"/>
  <c r="W36" i="102"/>
  <c r="O70" i="102"/>
  <c r="F7" i="102"/>
  <c r="H42" i="116"/>
  <c r="T50" i="123"/>
  <c r="M28" i="123"/>
  <c r="O36" i="102"/>
  <c r="P27" i="105"/>
  <c r="O50" i="102"/>
  <c r="V39" i="102"/>
  <c r="O25" i="102"/>
  <c r="V3" i="195"/>
  <c r="T32" i="93"/>
  <c r="T32" i="11" s="1"/>
  <c r="T32" i="9" s="1"/>
  <c r="I5" i="102"/>
  <c r="L50" i="123"/>
  <c r="G52" i="111"/>
  <c r="Q3" i="173"/>
  <c r="U46" i="102"/>
  <c r="O40" i="116"/>
  <c r="P66" i="116"/>
  <c r="F66" i="116"/>
  <c r="D25" i="123"/>
  <c r="V26" i="88"/>
  <c r="O27" i="104"/>
  <c r="O44" i="116"/>
  <c r="R43" i="116"/>
  <c r="F66" i="123"/>
  <c r="X42" i="102"/>
  <c r="H7" i="102"/>
  <c r="U51" i="102"/>
  <c r="I71" i="116"/>
  <c r="V42" i="123"/>
  <c r="R2" i="78"/>
  <c r="T44" i="102"/>
  <c r="K44" i="102"/>
  <c r="U6" i="102"/>
  <c r="U11" i="111"/>
  <c r="F4" i="111"/>
  <c r="I3" i="152"/>
  <c r="F26" i="80"/>
  <c r="F2" i="80" s="1"/>
  <c r="R31" i="102"/>
  <c r="K72" i="123"/>
  <c r="P69" i="116"/>
  <c r="J3" i="155"/>
  <c r="J2" i="155" s="1"/>
  <c r="G62" i="102"/>
  <c r="X66" i="102"/>
  <c r="E63" i="116"/>
  <c r="D43" i="116"/>
  <c r="G3" i="77"/>
  <c r="I4" i="105"/>
  <c r="H43" i="102"/>
  <c r="X21" i="102"/>
  <c r="K63" i="116"/>
  <c r="D43" i="123"/>
  <c r="Q26" i="170"/>
  <c r="H26" i="151"/>
  <c r="M3" i="163"/>
  <c r="K3" i="109"/>
  <c r="W44" i="116"/>
  <c r="L31" i="116"/>
  <c r="I65" i="116"/>
  <c r="D51" i="116"/>
  <c r="I31" i="116"/>
  <c r="J62" i="123"/>
  <c r="C7" i="116"/>
  <c r="I26" i="183"/>
  <c r="D2" i="108"/>
  <c r="X3" i="81"/>
  <c r="X2" i="81" s="1"/>
  <c r="F38" i="102"/>
  <c r="F38" i="93" s="1"/>
  <c r="F38" i="11" s="1"/>
  <c r="F38" i="9" s="1"/>
  <c r="R26" i="192"/>
  <c r="R61" i="117"/>
  <c r="J26" i="113"/>
  <c r="S45" i="116"/>
  <c r="X27" i="118"/>
  <c r="K32" i="102"/>
  <c r="D3" i="186"/>
  <c r="R8" i="105"/>
  <c r="R36" i="102"/>
  <c r="D40" i="93"/>
  <c r="D40" i="11" s="1"/>
  <c r="D40" i="9" s="1"/>
  <c r="X27" i="111"/>
  <c r="P68" i="116"/>
  <c r="M35" i="116"/>
  <c r="Q25" i="116"/>
  <c r="G2" i="82"/>
  <c r="I11" i="104"/>
  <c r="V26" i="193"/>
  <c r="S50" i="116"/>
  <c r="J4" i="120"/>
  <c r="W70" i="102"/>
  <c r="V51" i="102"/>
  <c r="S41" i="102"/>
  <c r="G27" i="111"/>
  <c r="Q49" i="116"/>
  <c r="X38" i="116"/>
  <c r="G63" i="123"/>
  <c r="S2" i="161"/>
  <c r="L29" i="102"/>
  <c r="X71" i="102"/>
  <c r="K41" i="102"/>
  <c r="N3" i="197"/>
  <c r="W3" i="166"/>
  <c r="I49" i="116"/>
  <c r="P38" i="116"/>
  <c r="L24" i="116"/>
  <c r="R62" i="116"/>
  <c r="H11" i="118"/>
  <c r="J32" i="116"/>
  <c r="D26" i="170"/>
  <c r="L32" i="123"/>
  <c r="W19" i="123"/>
  <c r="F52" i="125"/>
  <c r="M22" i="125"/>
  <c r="V25" i="123"/>
  <c r="N3" i="168"/>
  <c r="L50" i="102"/>
  <c r="J65" i="102"/>
  <c r="X3" i="191"/>
  <c r="Q8" i="104"/>
  <c r="Q20" i="102"/>
  <c r="P3" i="196"/>
  <c r="H38" i="116"/>
  <c r="G22" i="118"/>
  <c r="W31" i="116"/>
  <c r="X34" i="116"/>
  <c r="P3" i="159"/>
  <c r="P2" i="159" s="1"/>
  <c r="O38" i="123"/>
  <c r="Q3" i="18"/>
  <c r="G3" i="82"/>
  <c r="K8" i="103"/>
  <c r="L4" i="119"/>
  <c r="P11" i="124"/>
  <c r="P72" i="123"/>
  <c r="D32" i="123"/>
  <c r="T13" i="123"/>
  <c r="M3" i="192"/>
  <c r="G26" i="110"/>
  <c r="H2" i="153"/>
  <c r="Q26" i="185"/>
  <c r="S50" i="102"/>
  <c r="S50" i="93" s="1"/>
  <c r="S50" i="11" s="1"/>
  <c r="S50" i="9" s="1"/>
  <c r="D50" i="102"/>
  <c r="R64" i="102"/>
  <c r="U50" i="102"/>
  <c r="T22" i="111"/>
  <c r="O3" i="197"/>
  <c r="H49" i="116"/>
  <c r="Q14" i="116"/>
  <c r="N47" i="123"/>
  <c r="J21" i="123"/>
  <c r="Q3" i="161"/>
  <c r="Q2" i="161" s="1"/>
  <c r="G8" i="118"/>
  <c r="D4" i="119"/>
  <c r="L10" i="123"/>
  <c r="L8" i="123" s="1"/>
  <c r="S26" i="172"/>
  <c r="L3" i="89"/>
  <c r="L2" i="89" s="1"/>
  <c r="M3" i="113"/>
  <c r="M2" i="113" s="1"/>
  <c r="S3" i="166"/>
  <c r="S2" i="166" s="1"/>
  <c r="M37" i="116"/>
  <c r="I4" i="118"/>
  <c r="P50" i="116"/>
  <c r="H39" i="116"/>
  <c r="F47" i="123"/>
  <c r="L54" i="123"/>
  <c r="N3" i="87"/>
  <c r="W3" i="204"/>
  <c r="V8" i="120"/>
  <c r="S25" i="123"/>
  <c r="J3" i="174"/>
  <c r="L26" i="152"/>
  <c r="M70" i="102"/>
  <c r="U25" i="102"/>
  <c r="G64" i="102"/>
  <c r="M48" i="116"/>
  <c r="T37" i="116"/>
  <c r="S47" i="116"/>
  <c r="R38" i="116"/>
  <c r="N3" i="159"/>
  <c r="K11" i="119"/>
  <c r="K52" i="120"/>
  <c r="U3" i="110"/>
  <c r="P49" i="102"/>
  <c r="Q3" i="185"/>
  <c r="R3" i="194"/>
  <c r="T4" i="106"/>
  <c r="E3" i="155"/>
  <c r="W17" i="118"/>
  <c r="X11" i="119"/>
  <c r="F63" i="116"/>
  <c r="F8" i="120"/>
  <c r="C12" i="116"/>
  <c r="H3" i="82"/>
  <c r="D26" i="81"/>
  <c r="K66" i="102"/>
  <c r="T72" i="102"/>
  <c r="D22" i="105"/>
  <c r="J3" i="194"/>
  <c r="I51" i="116"/>
  <c r="E54" i="116"/>
  <c r="G47" i="116"/>
  <c r="D66" i="123"/>
  <c r="G3" i="190"/>
  <c r="P3" i="169"/>
  <c r="W26" i="169"/>
  <c r="X10" i="123"/>
  <c r="W15" i="123"/>
  <c r="J26" i="115"/>
  <c r="P3" i="86"/>
  <c r="R50" i="102"/>
  <c r="E26" i="195"/>
  <c r="U72" i="116"/>
  <c r="J47" i="116"/>
  <c r="L17" i="119"/>
  <c r="P70" i="116"/>
  <c r="Q29" i="116"/>
  <c r="M3" i="159"/>
  <c r="I13" i="116"/>
  <c r="H49" i="123"/>
  <c r="E4" i="125"/>
  <c r="V38" i="116"/>
  <c r="I15" i="116"/>
  <c r="J8" i="118"/>
  <c r="W41" i="123"/>
  <c r="E26" i="183"/>
  <c r="U3" i="169"/>
  <c r="W68" i="102"/>
  <c r="J10" i="116"/>
  <c r="M72" i="116"/>
  <c r="W46" i="116"/>
  <c r="H46" i="116"/>
  <c r="D17" i="119"/>
  <c r="K44" i="116"/>
  <c r="T3" i="155"/>
  <c r="I71" i="123"/>
  <c r="U48" i="123"/>
  <c r="O3" i="171"/>
  <c r="O2" i="171" s="1"/>
  <c r="H10" i="123"/>
  <c r="H72" i="123"/>
  <c r="X26" i="195"/>
  <c r="H3" i="195"/>
  <c r="E26" i="154"/>
  <c r="L68" i="102"/>
  <c r="L37" i="102"/>
  <c r="O17" i="104"/>
  <c r="P17" i="111"/>
  <c r="U69" i="116"/>
  <c r="V21" i="116"/>
  <c r="D17" i="120"/>
  <c r="O26" i="16"/>
  <c r="V26" i="195"/>
  <c r="T31" i="116"/>
  <c r="T26" i="169"/>
  <c r="K4" i="118"/>
  <c r="E17" i="124"/>
  <c r="Q2" i="18"/>
  <c r="Q67" i="102"/>
  <c r="S4" i="111"/>
  <c r="G46" i="116"/>
  <c r="G46" i="93" s="1"/>
  <c r="G46" i="11" s="1"/>
  <c r="G46" i="9" s="1"/>
  <c r="M45" i="116"/>
  <c r="V26" i="166"/>
  <c r="L12" i="116"/>
  <c r="P4" i="120"/>
  <c r="F4" i="125"/>
  <c r="F45" i="116"/>
  <c r="F14" i="116"/>
  <c r="L26" i="169"/>
  <c r="E18" i="123"/>
  <c r="T40" i="123"/>
  <c r="U26" i="198"/>
  <c r="H3" i="199"/>
  <c r="H2" i="199" s="1"/>
  <c r="W3" i="156"/>
  <c r="D26" i="19"/>
  <c r="O14" i="102"/>
  <c r="W26" i="194"/>
  <c r="K3" i="163"/>
  <c r="M3" i="155"/>
  <c r="S19" i="123"/>
  <c r="S3" i="114"/>
  <c r="N3" i="158"/>
  <c r="T26" i="203"/>
  <c r="D14" i="123"/>
  <c r="O26" i="183"/>
  <c r="M26" i="198"/>
  <c r="D26" i="107"/>
  <c r="D2" i="107" s="1"/>
  <c r="H41" i="116"/>
  <c r="L3" i="189"/>
  <c r="V51" i="93"/>
  <c r="Q62" i="116"/>
  <c r="E51" i="116"/>
  <c r="U3" i="81"/>
  <c r="U2" i="81" s="1"/>
  <c r="V63" i="116"/>
  <c r="I13" i="102"/>
  <c r="D35" i="102"/>
  <c r="R15" i="93"/>
  <c r="R15" i="11" s="1"/>
  <c r="R15" i="9" s="1"/>
  <c r="N27" i="125"/>
  <c r="K3" i="77"/>
  <c r="Q15" i="11"/>
  <c r="E42" i="102"/>
  <c r="O4" i="105"/>
  <c r="W14" i="102"/>
  <c r="T4" i="104"/>
  <c r="U7" i="116"/>
  <c r="E26" i="174"/>
  <c r="I65" i="123"/>
  <c r="K52" i="105"/>
  <c r="T21" i="116"/>
  <c r="V11" i="117"/>
  <c r="D48" i="116"/>
  <c r="P3" i="199"/>
  <c r="P2" i="199" s="1"/>
  <c r="L42" i="102"/>
  <c r="O46" i="102"/>
  <c r="R19" i="102"/>
  <c r="V35" i="116"/>
  <c r="M7" i="116"/>
  <c r="J27" i="119"/>
  <c r="O65" i="123"/>
  <c r="Q35" i="123"/>
  <c r="E7" i="123"/>
  <c r="I3" i="154"/>
  <c r="I2" i="154" s="1"/>
  <c r="L21" i="116"/>
  <c r="R3" i="202"/>
  <c r="T3" i="83"/>
  <c r="T2" i="83" s="1"/>
  <c r="F3" i="168"/>
  <c r="V3" i="183"/>
  <c r="F8" i="75"/>
  <c r="K26" i="90"/>
  <c r="I43" i="102"/>
  <c r="Q41" i="102"/>
  <c r="M64" i="102"/>
  <c r="D70" i="102"/>
  <c r="P46" i="116"/>
  <c r="W35" i="116"/>
  <c r="V36" i="116"/>
  <c r="G65" i="123"/>
  <c r="E3" i="171"/>
  <c r="I30" i="116"/>
  <c r="S15" i="116"/>
  <c r="T52" i="125"/>
  <c r="W25" i="123"/>
  <c r="X3" i="195"/>
  <c r="X2" i="195" s="1"/>
  <c r="F3" i="183"/>
  <c r="P68" i="102"/>
  <c r="W43" i="102"/>
  <c r="F16" i="102"/>
  <c r="E53" i="102"/>
  <c r="M50" i="102"/>
  <c r="T39" i="102"/>
  <c r="K22" i="106"/>
  <c r="W6" i="116"/>
  <c r="Q65" i="123"/>
  <c r="G54" i="102"/>
  <c r="L43" i="102"/>
  <c r="G20" i="102"/>
  <c r="F44" i="102"/>
  <c r="F44" i="93" s="1"/>
  <c r="F44" i="11" s="1"/>
  <c r="F44" i="9" s="1"/>
  <c r="K15" i="102"/>
  <c r="V18" i="102"/>
  <c r="V36" i="102"/>
  <c r="D3" i="191"/>
  <c r="J6" i="116"/>
  <c r="R16" i="116"/>
  <c r="I20" i="116"/>
  <c r="N46" i="116"/>
  <c r="U25" i="116"/>
  <c r="V12" i="123"/>
  <c r="R18" i="123"/>
  <c r="U3" i="84"/>
  <c r="E26" i="108"/>
  <c r="J3" i="156"/>
  <c r="R3" i="155"/>
  <c r="W71" i="102"/>
  <c r="W71" i="93" s="1"/>
  <c r="W71" i="11" s="1"/>
  <c r="W71" i="9" s="1"/>
  <c r="T19" i="102"/>
  <c r="K43" i="102"/>
  <c r="X14" i="102"/>
  <c r="D39" i="93"/>
  <c r="X67" i="116"/>
  <c r="H25" i="116"/>
  <c r="D52" i="120"/>
  <c r="J52" i="125"/>
  <c r="F46" i="116"/>
  <c r="Q52" i="125"/>
  <c r="L3" i="173"/>
  <c r="F51" i="102"/>
  <c r="L19" i="102"/>
  <c r="W62" i="102"/>
  <c r="W26" i="191"/>
  <c r="T12" i="102"/>
  <c r="E3" i="196"/>
  <c r="I63" i="116"/>
  <c r="X3" i="155"/>
  <c r="O12" i="116"/>
  <c r="J29" i="116"/>
  <c r="I52" i="125"/>
  <c r="E3" i="84"/>
  <c r="N3" i="91"/>
  <c r="H3" i="188"/>
  <c r="E2" i="88"/>
  <c r="R32" i="102"/>
  <c r="V40" i="102"/>
  <c r="F21" i="102"/>
  <c r="W42" i="102"/>
  <c r="T22" i="118"/>
  <c r="K3" i="158"/>
  <c r="I63" i="123"/>
  <c r="V49" i="123"/>
  <c r="P67" i="123"/>
  <c r="U30" i="116"/>
  <c r="T26" i="156"/>
  <c r="T2" i="156" s="1"/>
  <c r="V3" i="203"/>
  <c r="N3" i="114"/>
  <c r="R3" i="156"/>
  <c r="E2" i="160"/>
  <c r="F68" i="102"/>
  <c r="F68" i="93" s="1"/>
  <c r="F68" i="11" s="1"/>
  <c r="F68" i="9" s="1"/>
  <c r="V43" i="102"/>
  <c r="J32" i="102"/>
  <c r="N40" i="102"/>
  <c r="M13" i="102"/>
  <c r="L12" i="102"/>
  <c r="V37" i="102"/>
  <c r="X17" i="111"/>
  <c r="J48" i="116"/>
  <c r="N49" i="123"/>
  <c r="V10" i="123"/>
  <c r="T30" i="123"/>
  <c r="X44" i="116"/>
  <c r="X44" i="93" s="1"/>
  <c r="X44" i="11" s="1"/>
  <c r="X44" i="9" s="1"/>
  <c r="F30" i="116"/>
  <c r="T3" i="169"/>
  <c r="C13" i="102"/>
  <c r="C13" i="93" s="1"/>
  <c r="C13" i="11" s="1"/>
  <c r="C13" i="9" s="1"/>
  <c r="M72" i="102"/>
  <c r="U65" i="102"/>
  <c r="E13" i="102"/>
  <c r="L7" i="102"/>
  <c r="Q45" i="102"/>
  <c r="Q45" i="93" s="1"/>
  <c r="X34" i="102"/>
  <c r="I67" i="116"/>
  <c r="E68" i="123"/>
  <c r="J54" i="123"/>
  <c r="V22" i="125"/>
  <c r="C34" i="116"/>
  <c r="C34" i="93" s="1"/>
  <c r="C34" i="11" s="1"/>
  <c r="C34" i="9" s="1"/>
  <c r="C69" i="123"/>
  <c r="G26" i="183"/>
  <c r="J3" i="87"/>
  <c r="J2" i="87" s="1"/>
  <c r="N3" i="188"/>
  <c r="N2" i="188" s="1"/>
  <c r="G70" i="102"/>
  <c r="D7" i="102"/>
  <c r="E72" i="102"/>
  <c r="I22" i="104"/>
  <c r="F37" i="102"/>
  <c r="Q24" i="116"/>
  <c r="X54" i="116"/>
  <c r="H8" i="118"/>
  <c r="G68" i="123"/>
  <c r="D8" i="120"/>
  <c r="R67" i="123"/>
  <c r="S11" i="119"/>
  <c r="Q3" i="187"/>
  <c r="Q2" i="187" s="1"/>
  <c r="K3" i="170"/>
  <c r="K2" i="170" s="1"/>
  <c r="T64" i="102"/>
  <c r="H32" i="102"/>
  <c r="U47" i="102"/>
  <c r="L52" i="106"/>
  <c r="R65" i="116"/>
  <c r="U38" i="116"/>
  <c r="K48" i="123"/>
  <c r="Q22" i="120"/>
  <c r="R31" i="123"/>
  <c r="X26" i="174"/>
  <c r="X3" i="183"/>
  <c r="T26" i="88"/>
  <c r="F2" i="186"/>
  <c r="T30" i="102"/>
  <c r="N44" i="102"/>
  <c r="L17" i="104"/>
  <c r="S3" i="110"/>
  <c r="E16" i="116"/>
  <c r="H54" i="116"/>
  <c r="M4" i="119"/>
  <c r="X13" i="123"/>
  <c r="R26" i="196"/>
  <c r="J3" i="107"/>
  <c r="Q38" i="116"/>
  <c r="P35" i="116"/>
  <c r="P31" i="116"/>
  <c r="P27" i="120"/>
  <c r="P32" i="116"/>
  <c r="K49" i="116"/>
  <c r="J46" i="116"/>
  <c r="H40" i="116"/>
  <c r="G25" i="116"/>
  <c r="F41" i="116"/>
  <c r="F41" i="93" s="1"/>
  <c r="F41" i="11" s="1"/>
  <c r="F41" i="9" s="1"/>
  <c r="D31" i="116"/>
  <c r="W25" i="116"/>
  <c r="Q17" i="119"/>
  <c r="N14" i="116"/>
  <c r="L46" i="116"/>
  <c r="K43" i="116"/>
  <c r="M20" i="116"/>
  <c r="M14" i="116"/>
  <c r="X16" i="116"/>
  <c r="F23" i="116"/>
  <c r="P21" i="116"/>
  <c r="F3" i="169"/>
  <c r="J3" i="170"/>
  <c r="I26" i="156"/>
  <c r="K26" i="201"/>
  <c r="H26" i="183"/>
  <c r="U3" i="183"/>
  <c r="K26" i="204"/>
  <c r="T3" i="171"/>
  <c r="N3" i="203"/>
  <c r="E3" i="199"/>
  <c r="E2" i="199" s="1"/>
  <c r="G3" i="110"/>
  <c r="J3" i="115"/>
  <c r="K3" i="169"/>
  <c r="K2" i="169" s="1"/>
  <c r="O32" i="116"/>
  <c r="O32" i="93" s="1"/>
  <c r="O32" i="11" s="1"/>
  <c r="O32" i="9" s="1"/>
  <c r="E42" i="116"/>
  <c r="X26" i="183"/>
  <c r="V3" i="172"/>
  <c r="V2" i="172" s="1"/>
  <c r="E68" i="116"/>
  <c r="Q3" i="170"/>
  <c r="T3" i="204"/>
  <c r="Q2" i="202"/>
  <c r="L49" i="116"/>
  <c r="L15" i="116"/>
  <c r="T2" i="17"/>
  <c r="K26" i="112"/>
  <c r="H33" i="16"/>
  <c r="Q3" i="108"/>
  <c r="O3" i="110"/>
  <c r="V22" i="117"/>
  <c r="L7" i="116"/>
  <c r="X13" i="116"/>
  <c r="R26" i="169"/>
  <c r="N42" i="116"/>
  <c r="L36" i="116"/>
  <c r="M18" i="116"/>
  <c r="T3" i="88"/>
  <c r="G3" i="186"/>
  <c r="G2" i="186" s="1"/>
  <c r="J3" i="192"/>
  <c r="J2" i="192" s="1"/>
  <c r="Q3" i="112"/>
  <c r="Q2" i="112" s="1"/>
  <c r="L26" i="114"/>
  <c r="S3" i="77"/>
  <c r="I36" i="102"/>
  <c r="P69" i="102"/>
  <c r="O66" i="102"/>
  <c r="O66" i="93" s="1"/>
  <c r="O66" i="11" s="1"/>
  <c r="O66" i="9" s="1"/>
  <c r="W4" i="105"/>
  <c r="F40" i="102"/>
  <c r="Q24" i="102"/>
  <c r="G10" i="102"/>
  <c r="N26" i="199"/>
  <c r="M3" i="165"/>
  <c r="O52" i="118"/>
  <c r="L8" i="119"/>
  <c r="V26" i="170"/>
  <c r="G48" i="116"/>
  <c r="F71" i="116"/>
  <c r="J52" i="117"/>
  <c r="V26" i="168"/>
  <c r="V2" i="168" s="1"/>
  <c r="D3" i="170"/>
  <c r="H26" i="168"/>
  <c r="T26" i="173"/>
  <c r="H3" i="202"/>
  <c r="S3" i="202"/>
  <c r="N26" i="174"/>
  <c r="N2" i="174" s="1"/>
  <c r="R3" i="81"/>
  <c r="V30" i="116"/>
  <c r="T16" i="116"/>
  <c r="T16" i="93" s="1"/>
  <c r="T16" i="11" s="1"/>
  <c r="T16" i="9" s="1"/>
  <c r="X14" i="116"/>
  <c r="S22" i="124"/>
  <c r="W42" i="116"/>
  <c r="W42" i="93" s="1"/>
  <c r="W42" i="11" s="1"/>
  <c r="W42" i="9" s="1"/>
  <c r="W44" i="123"/>
  <c r="L26" i="154"/>
  <c r="P3" i="79"/>
  <c r="U26" i="84"/>
  <c r="U2" i="84" s="1"/>
  <c r="Q52" i="119"/>
  <c r="I40" i="116"/>
  <c r="W26" i="168"/>
  <c r="C70" i="123"/>
  <c r="H41" i="102"/>
  <c r="N71" i="102"/>
  <c r="M68" i="102"/>
  <c r="L26" i="185"/>
  <c r="V19" i="102"/>
  <c r="H26" i="187"/>
  <c r="H70" i="102"/>
  <c r="F64" i="102"/>
  <c r="N39" i="102"/>
  <c r="I4" i="104"/>
  <c r="S5" i="102"/>
  <c r="P21" i="93"/>
  <c r="P21" i="11" s="1"/>
  <c r="P21" i="9" s="1"/>
  <c r="O3" i="163"/>
  <c r="X62" i="116"/>
  <c r="O69" i="116"/>
  <c r="N66" i="116"/>
  <c r="L30" i="116"/>
  <c r="R70" i="116"/>
  <c r="Q19" i="123"/>
  <c r="V26" i="171"/>
  <c r="K26" i="171"/>
  <c r="K41" i="116"/>
  <c r="H17" i="117"/>
  <c r="G40" i="116"/>
  <c r="G40" i="93" s="1"/>
  <c r="G40" i="11" s="1"/>
  <c r="G40" i="9" s="1"/>
  <c r="E34" i="116"/>
  <c r="M9" i="116"/>
  <c r="I16" i="116"/>
  <c r="I16" i="93" s="1"/>
  <c r="I16" i="11" s="1"/>
  <c r="I16" i="9" s="1"/>
  <c r="H13" i="116"/>
  <c r="T40" i="116"/>
  <c r="K37" i="116"/>
  <c r="T43" i="116"/>
  <c r="C41" i="102"/>
  <c r="C42" i="116"/>
  <c r="C42" i="93" s="1"/>
  <c r="C42" i="11" s="1"/>
  <c r="C42" i="9" s="1"/>
  <c r="C70" i="93"/>
  <c r="C70" i="11" s="1"/>
  <c r="C70" i="9" s="1"/>
  <c r="E18" i="116"/>
  <c r="N26" i="83"/>
  <c r="K46" i="123"/>
  <c r="J43" i="123"/>
  <c r="N5" i="116"/>
  <c r="W26" i="203"/>
  <c r="K25" i="123"/>
  <c r="N21" i="123"/>
  <c r="M18" i="123"/>
  <c r="R2" i="81"/>
  <c r="Q65" i="116"/>
  <c r="H21" i="116"/>
  <c r="Q3" i="204"/>
  <c r="I48" i="116"/>
  <c r="G42" i="116"/>
  <c r="F39" i="116"/>
  <c r="E36" i="116"/>
  <c r="U8" i="75"/>
  <c r="E64" i="102"/>
  <c r="U22" i="106"/>
  <c r="O63" i="102"/>
  <c r="R2" i="195"/>
  <c r="S12" i="102"/>
  <c r="J72" i="116"/>
  <c r="D17" i="124"/>
  <c r="D20" i="123"/>
  <c r="G10" i="123"/>
  <c r="G8" i="124"/>
  <c r="P3" i="121"/>
  <c r="R11" i="119"/>
  <c r="R14" i="116"/>
  <c r="U51" i="116"/>
  <c r="U51" i="93" s="1"/>
  <c r="U51" i="11" s="1"/>
  <c r="U51" i="9" s="1"/>
  <c r="T48" i="116"/>
  <c r="R42" i="116"/>
  <c r="P36" i="116"/>
  <c r="P17" i="119"/>
  <c r="E28" i="116"/>
  <c r="J61" i="117"/>
  <c r="F3" i="170"/>
  <c r="K8" i="75"/>
  <c r="K3" i="185"/>
  <c r="H10" i="102"/>
  <c r="E35" i="102"/>
  <c r="N37" i="102"/>
  <c r="G11" i="106"/>
  <c r="O13" i="123"/>
  <c r="E8" i="117"/>
  <c r="E10" i="116"/>
  <c r="L32" i="116"/>
  <c r="H3" i="191"/>
  <c r="G33" i="111"/>
  <c r="E30" i="116"/>
  <c r="H3" i="115"/>
  <c r="H2" i="115" s="1"/>
  <c r="I26" i="165"/>
  <c r="Q26" i="121"/>
  <c r="J5" i="123"/>
  <c r="S17" i="75"/>
  <c r="J8" i="75"/>
  <c r="U42" i="102"/>
  <c r="G65" i="102"/>
  <c r="K9" i="102"/>
  <c r="V31" i="102"/>
  <c r="V31" i="93" s="1"/>
  <c r="V31" i="11" s="1"/>
  <c r="V31" i="9" s="1"/>
  <c r="P66" i="102"/>
  <c r="G44" i="116"/>
  <c r="W32" i="102"/>
  <c r="W32" i="93" s="1"/>
  <c r="W32" i="11" s="1"/>
  <c r="W32" i="9" s="1"/>
  <c r="O24" i="102"/>
  <c r="S20" i="102"/>
  <c r="M19" i="102"/>
  <c r="I61" i="117"/>
  <c r="F5" i="116"/>
  <c r="I43" i="116"/>
  <c r="W52" i="119"/>
  <c r="W53" i="116"/>
  <c r="X69" i="102"/>
  <c r="W66" i="102"/>
  <c r="G3" i="185"/>
  <c r="O13" i="102"/>
  <c r="K30" i="102"/>
  <c r="U2" i="115"/>
  <c r="S5" i="123"/>
  <c r="S4" i="124"/>
  <c r="Q10" i="123"/>
  <c r="Q8" i="125"/>
  <c r="O6" i="116"/>
  <c r="E37" i="116"/>
  <c r="O61" i="117"/>
  <c r="I46" i="116"/>
  <c r="I46" i="93" s="1"/>
  <c r="I46" i="11" s="1"/>
  <c r="I46" i="9" s="1"/>
  <c r="R41" i="116"/>
  <c r="W3" i="165"/>
  <c r="U29" i="116"/>
  <c r="N21" i="116"/>
  <c r="V4" i="120"/>
  <c r="T54" i="116"/>
  <c r="T11" i="120"/>
  <c r="I18" i="116"/>
  <c r="K50" i="123"/>
  <c r="J47" i="123"/>
  <c r="P47" i="123"/>
  <c r="O72" i="123"/>
  <c r="N69" i="123"/>
  <c r="U26" i="201"/>
  <c r="V41" i="123"/>
  <c r="U38" i="123"/>
  <c r="T35" i="123"/>
  <c r="V26" i="201"/>
  <c r="R26" i="171"/>
  <c r="L44" i="123"/>
  <c r="K41" i="123"/>
  <c r="J38" i="123"/>
  <c r="T15" i="123"/>
  <c r="E24" i="123"/>
  <c r="G3" i="87"/>
  <c r="X3" i="189"/>
  <c r="X2" i="189" s="1"/>
  <c r="R3" i="114"/>
  <c r="N47" i="116"/>
  <c r="W52" i="120"/>
  <c r="X3" i="202"/>
  <c r="F3" i="158"/>
  <c r="X72" i="123"/>
  <c r="J20" i="123"/>
  <c r="L14" i="123"/>
  <c r="U3" i="89"/>
  <c r="L3" i="174"/>
  <c r="L2" i="174" s="1"/>
  <c r="P26" i="203"/>
  <c r="X3" i="204"/>
  <c r="P67" i="116"/>
  <c r="F67" i="116"/>
  <c r="E64" i="116"/>
  <c r="G38" i="116"/>
  <c r="D26" i="155"/>
  <c r="D2" i="155" s="1"/>
  <c r="U42" i="116"/>
  <c r="U21" i="116"/>
  <c r="T15" i="116"/>
  <c r="S11" i="118"/>
  <c r="V68" i="116"/>
  <c r="F27" i="119"/>
  <c r="F27" i="120"/>
  <c r="X11" i="120"/>
  <c r="W11" i="120"/>
  <c r="H47" i="116"/>
  <c r="E38" i="116"/>
  <c r="M3" i="121"/>
  <c r="R26" i="159"/>
  <c r="U26" i="121"/>
  <c r="U19" i="123"/>
  <c r="N31" i="116"/>
  <c r="P51" i="123"/>
  <c r="P51" i="93" s="1"/>
  <c r="P51" i="11" s="1"/>
  <c r="P51" i="9" s="1"/>
  <c r="O48" i="123"/>
  <c r="Q26" i="158"/>
  <c r="Q2" i="158" s="1"/>
  <c r="J17" i="125"/>
  <c r="E3" i="173"/>
  <c r="S38" i="123"/>
  <c r="J26" i="171"/>
  <c r="I44" i="123"/>
  <c r="H41" i="123"/>
  <c r="G38" i="123"/>
  <c r="F26" i="160"/>
  <c r="L3" i="161"/>
  <c r="L2" i="161" s="1"/>
  <c r="O26" i="153"/>
  <c r="O2" i="153" s="1"/>
  <c r="G3" i="78"/>
  <c r="Q3" i="78"/>
  <c r="Q2" i="78" s="1"/>
  <c r="V3" i="88"/>
  <c r="V2" i="88" s="1"/>
  <c r="S3" i="88"/>
  <c r="S2" i="88" s="1"/>
  <c r="Q3" i="114"/>
  <c r="M26" i="114"/>
  <c r="E22" i="111"/>
  <c r="J3" i="196"/>
  <c r="U3" i="109"/>
  <c r="N3" i="112"/>
  <c r="P44" i="116"/>
  <c r="W3" i="115"/>
  <c r="T3" i="165"/>
  <c r="L11" i="119"/>
  <c r="W26" i="156"/>
  <c r="W2" i="156" s="1"/>
  <c r="N26" i="121"/>
  <c r="J26" i="204"/>
  <c r="M3" i="174"/>
  <c r="D26" i="154"/>
  <c r="S3" i="169"/>
  <c r="S2" i="169" s="1"/>
  <c r="F35" i="116"/>
  <c r="U24" i="116"/>
  <c r="I3" i="115"/>
  <c r="H67" i="116"/>
  <c r="H67" i="93" s="1"/>
  <c r="H67" i="11" s="1"/>
  <c r="H67" i="9" s="1"/>
  <c r="S3" i="165"/>
  <c r="W14" i="116"/>
  <c r="D3" i="166"/>
  <c r="D2" i="166" s="1"/>
  <c r="S49" i="116"/>
  <c r="M17" i="119"/>
  <c r="F37" i="116"/>
  <c r="U27" i="118"/>
  <c r="G2" i="170"/>
  <c r="O71" i="116"/>
  <c r="I37" i="116"/>
  <c r="R32" i="116"/>
  <c r="P26" i="167"/>
  <c r="P2" i="167" s="1"/>
  <c r="R19" i="116"/>
  <c r="E27" i="120"/>
  <c r="I64" i="116"/>
  <c r="H3" i="201"/>
  <c r="D3" i="16"/>
  <c r="K30" i="123"/>
  <c r="N17" i="125"/>
  <c r="N45" i="123"/>
  <c r="N45" i="93" s="1"/>
  <c r="N45" i="11" s="1"/>
  <c r="N45" i="9" s="1"/>
  <c r="M42" i="123"/>
  <c r="M42" i="93" s="1"/>
  <c r="M42" i="11" s="1"/>
  <c r="M42" i="9" s="1"/>
  <c r="L39" i="123"/>
  <c r="K36" i="123"/>
  <c r="K36" i="93" s="1"/>
  <c r="K36" i="11" s="1"/>
  <c r="K36" i="9" s="1"/>
  <c r="L66" i="123"/>
  <c r="G20" i="123"/>
  <c r="F16" i="123"/>
  <c r="E13" i="123"/>
  <c r="X3" i="152"/>
  <c r="E3" i="154"/>
  <c r="E2" i="154" s="1"/>
  <c r="H3" i="85"/>
  <c r="W3" i="91"/>
  <c r="W2" i="91" s="1"/>
  <c r="S3" i="188"/>
  <c r="G2" i="114"/>
  <c r="R3" i="198"/>
  <c r="R2" i="198" s="1"/>
  <c r="R3" i="110"/>
  <c r="N22" i="118"/>
  <c r="O26" i="156"/>
  <c r="T26" i="108"/>
  <c r="L3" i="196"/>
  <c r="L2" i="196" s="1"/>
  <c r="X3" i="199"/>
  <c r="L3" i="107"/>
  <c r="P49" i="116"/>
  <c r="U35" i="116"/>
  <c r="N2" i="165"/>
  <c r="J54" i="116"/>
  <c r="F34" i="116"/>
  <c r="E11" i="118"/>
  <c r="T47" i="116"/>
  <c r="K61" i="119"/>
  <c r="U61" i="119"/>
  <c r="S3" i="155"/>
  <c r="S28" i="116"/>
  <c r="W7" i="116"/>
  <c r="Q26" i="166"/>
  <c r="U31" i="116"/>
  <c r="T28" i="116"/>
  <c r="W15" i="116"/>
  <c r="G51" i="123"/>
  <c r="U70" i="123"/>
  <c r="T67" i="123"/>
  <c r="S64" i="123"/>
  <c r="O20" i="116"/>
  <c r="T3" i="158"/>
  <c r="F31" i="116"/>
  <c r="W37" i="123"/>
  <c r="L11" i="125"/>
  <c r="W43" i="123"/>
  <c r="V40" i="123"/>
  <c r="U37" i="123"/>
  <c r="T34" i="123"/>
  <c r="T3" i="154"/>
  <c r="T26" i="90"/>
  <c r="T2" i="90" s="1"/>
  <c r="K3" i="91"/>
  <c r="X3" i="193"/>
  <c r="X2" i="193" s="1"/>
  <c r="O52" i="111"/>
  <c r="N26" i="203"/>
  <c r="N2" i="203" s="1"/>
  <c r="M3" i="202"/>
  <c r="N9" i="123"/>
  <c r="Q26" i="174"/>
  <c r="H26" i="109"/>
  <c r="S3" i="203"/>
  <c r="S2" i="203" s="1"/>
  <c r="I26" i="112"/>
  <c r="S2" i="112"/>
  <c r="G26" i="113"/>
  <c r="G14" i="116"/>
  <c r="J26" i="163"/>
  <c r="G37" i="116"/>
  <c r="G33" i="116" s="1"/>
  <c r="H3" i="167"/>
  <c r="U70" i="116"/>
  <c r="T67" i="116"/>
  <c r="T39" i="116"/>
  <c r="S67" i="116"/>
  <c r="R29" i="116"/>
  <c r="X64" i="116"/>
  <c r="V27" i="118"/>
  <c r="V44" i="116"/>
  <c r="E8" i="120"/>
  <c r="K51" i="123"/>
  <c r="J48" i="123"/>
  <c r="I45" i="123"/>
  <c r="H42" i="123"/>
  <c r="G39" i="123"/>
  <c r="F36" i="123"/>
  <c r="Q51" i="123"/>
  <c r="Q3" i="153"/>
  <c r="Q2" i="153" s="1"/>
  <c r="S3" i="84"/>
  <c r="L11" i="103"/>
  <c r="X3" i="113"/>
  <c r="X2" i="113" s="1"/>
  <c r="H45" i="116"/>
  <c r="T8" i="118"/>
  <c r="V3" i="156"/>
  <c r="M8" i="119"/>
  <c r="M3" i="204"/>
  <c r="G3" i="183"/>
  <c r="V3" i="85"/>
  <c r="V2" i="85" s="1"/>
  <c r="V3" i="113"/>
  <c r="K2" i="112"/>
  <c r="D26" i="163"/>
  <c r="P65" i="116"/>
  <c r="O62" i="116"/>
  <c r="X51" i="116"/>
  <c r="U48" i="116"/>
  <c r="Q36" i="116"/>
  <c r="U16" i="116"/>
  <c r="T72" i="116"/>
  <c r="S69" i="116"/>
  <c r="R66" i="116"/>
  <c r="D50" i="116"/>
  <c r="T26" i="167"/>
  <c r="V7" i="116"/>
  <c r="U54" i="116"/>
  <c r="F70" i="123"/>
  <c r="E67" i="123"/>
  <c r="D64" i="123"/>
  <c r="H54" i="123"/>
  <c r="E51" i="123"/>
  <c r="D48" i="123"/>
  <c r="H26" i="121"/>
  <c r="V71" i="123"/>
  <c r="U68" i="123"/>
  <c r="T65" i="123"/>
  <c r="U35" i="123"/>
  <c r="N6" i="123"/>
  <c r="G70" i="123"/>
  <c r="E64" i="123"/>
  <c r="I19" i="123"/>
  <c r="K16" i="123"/>
  <c r="J13" i="123"/>
  <c r="T54" i="123"/>
  <c r="J26" i="86"/>
  <c r="L3" i="88"/>
  <c r="L2" i="88" s="1"/>
  <c r="L8" i="105"/>
  <c r="G3" i="107"/>
  <c r="X3" i="198"/>
  <c r="X2" i="198" s="1"/>
  <c r="Q3" i="195"/>
  <c r="Q2" i="195" s="1"/>
  <c r="V26" i="113"/>
  <c r="U3" i="168"/>
  <c r="R3" i="169"/>
  <c r="Q3" i="169"/>
  <c r="J3" i="173"/>
  <c r="D26" i="186"/>
  <c r="D2" i="186" s="1"/>
  <c r="P26" i="189"/>
  <c r="J51" i="116"/>
  <c r="F3" i="197"/>
  <c r="L45" i="116"/>
  <c r="L45" i="93" s="1"/>
  <c r="L45" i="11" s="1"/>
  <c r="L45" i="9" s="1"/>
  <c r="K69" i="116"/>
  <c r="J66" i="116"/>
  <c r="M22" i="119"/>
  <c r="I3" i="155"/>
  <c r="H51" i="116"/>
  <c r="H51" i="93" s="1"/>
  <c r="H51" i="11" s="1"/>
  <c r="H51" i="9" s="1"/>
  <c r="J7" i="116"/>
  <c r="J4" i="116" s="1"/>
  <c r="J9" i="116"/>
  <c r="D70" i="116"/>
  <c r="X66" i="116"/>
  <c r="U17" i="118"/>
  <c r="P10" i="116"/>
  <c r="P10" i="93" s="1"/>
  <c r="P10" i="11" s="1"/>
  <c r="P10" i="9" s="1"/>
  <c r="T6" i="116"/>
  <c r="W47" i="116"/>
  <c r="S24" i="116"/>
  <c r="O4" i="120"/>
  <c r="U27" i="120"/>
  <c r="L49" i="123"/>
  <c r="F22" i="120"/>
  <c r="S32" i="123"/>
  <c r="R29" i="123"/>
  <c r="E2" i="183"/>
  <c r="V3" i="201"/>
  <c r="G26" i="171"/>
  <c r="M12" i="123"/>
  <c r="V50" i="123"/>
  <c r="V50" i="93" s="1"/>
  <c r="V50" i="11" s="1"/>
  <c r="V50" i="9" s="1"/>
  <c r="J32" i="123"/>
  <c r="I29" i="123"/>
  <c r="K3" i="152"/>
  <c r="K26" i="79"/>
  <c r="O3" i="87"/>
  <c r="R26" i="190"/>
  <c r="V3" i="108"/>
  <c r="L3" i="156"/>
  <c r="L2" i="156" s="1"/>
  <c r="E3" i="203"/>
  <c r="E2" i="203" s="1"/>
  <c r="W69" i="123"/>
  <c r="V66" i="123"/>
  <c r="U63" i="123"/>
  <c r="H4" i="124"/>
  <c r="M26" i="202"/>
  <c r="E22" i="125"/>
  <c r="O3" i="154"/>
  <c r="H26" i="113"/>
  <c r="D26" i="172"/>
  <c r="R26" i="199"/>
  <c r="R2" i="199" s="1"/>
  <c r="O26" i="110"/>
  <c r="N26" i="114"/>
  <c r="V4" i="106"/>
  <c r="J23" i="102"/>
  <c r="V8" i="103"/>
  <c r="S37" i="102"/>
  <c r="K2" i="189"/>
  <c r="X22" i="105"/>
  <c r="S25" i="102"/>
  <c r="H48" i="102"/>
  <c r="T3" i="192"/>
  <c r="E4" i="111"/>
  <c r="D7" i="116"/>
  <c r="Q39" i="116"/>
  <c r="Q39" i="93" s="1"/>
  <c r="Q39" i="11" s="1"/>
  <c r="Q39" i="9" s="1"/>
  <c r="W69" i="116"/>
  <c r="S4" i="120"/>
  <c r="D9" i="123"/>
  <c r="U71" i="123"/>
  <c r="G42" i="123"/>
  <c r="H24" i="123"/>
  <c r="T3" i="121"/>
  <c r="T26" i="160"/>
  <c r="I3" i="81"/>
  <c r="U26" i="88"/>
  <c r="E26" i="189"/>
  <c r="S3" i="174"/>
  <c r="S2" i="174" s="1"/>
  <c r="G3" i="88"/>
  <c r="W3" i="199"/>
  <c r="S3" i="159"/>
  <c r="U3" i="153"/>
  <c r="I3" i="107"/>
  <c r="X26" i="168"/>
  <c r="X2" i="168" s="1"/>
  <c r="S13" i="102"/>
  <c r="I14" i="102"/>
  <c r="J50" i="102"/>
  <c r="T8" i="117"/>
  <c r="P14" i="116"/>
  <c r="S71" i="123"/>
  <c r="K4" i="120"/>
  <c r="T41" i="123"/>
  <c r="O26" i="173"/>
  <c r="T26" i="89"/>
  <c r="Q2" i="186"/>
  <c r="X35" i="102"/>
  <c r="X35" i="93" s="1"/>
  <c r="X35" i="11" s="1"/>
  <c r="N31" i="102"/>
  <c r="O16" i="102"/>
  <c r="L8" i="117"/>
  <c r="V27" i="117"/>
  <c r="I69" i="116"/>
  <c r="I69" i="93" s="1"/>
  <c r="I69" i="11" s="1"/>
  <c r="I69" i="9" s="1"/>
  <c r="J49" i="116"/>
  <c r="J49" i="93" s="1"/>
  <c r="J49" i="11" s="1"/>
  <c r="J49" i="9" s="1"/>
  <c r="W29" i="116"/>
  <c r="N30" i="116"/>
  <c r="I17" i="119"/>
  <c r="X50" i="116"/>
  <c r="S37" i="116"/>
  <c r="N8" i="119"/>
  <c r="G71" i="116"/>
  <c r="I22" i="120"/>
  <c r="H14" i="116"/>
  <c r="H14" i="93" s="1"/>
  <c r="H14" i="11" s="1"/>
  <c r="H14" i="9" s="1"/>
  <c r="F32" i="123"/>
  <c r="V39" i="123"/>
  <c r="V39" i="93" s="1"/>
  <c r="V39" i="11" s="1"/>
  <c r="V39" i="9" s="1"/>
  <c r="C36" i="123"/>
  <c r="C36" i="93" s="1"/>
  <c r="C36" i="11" s="1"/>
  <c r="C36" i="9" s="1"/>
  <c r="E16" i="123"/>
  <c r="C38" i="116"/>
  <c r="I15" i="123"/>
  <c r="C18" i="116"/>
  <c r="F3" i="161"/>
  <c r="M26" i="153"/>
  <c r="H44" i="116"/>
  <c r="U22" i="103"/>
  <c r="C23" i="102"/>
  <c r="W26" i="84"/>
  <c r="W2" i="84" s="1"/>
  <c r="F26" i="165"/>
  <c r="D3" i="156"/>
  <c r="F26" i="159"/>
  <c r="I3" i="172"/>
  <c r="D3" i="121"/>
  <c r="O3" i="173"/>
  <c r="O62" i="102"/>
  <c r="N36" i="116"/>
  <c r="N36" i="93" s="1"/>
  <c r="N36" i="11" s="1"/>
  <c r="N36" i="9" s="1"/>
  <c r="U26" i="160"/>
  <c r="Q48" i="102"/>
  <c r="V17" i="119"/>
  <c r="I3" i="112"/>
  <c r="V3" i="158"/>
  <c r="G3" i="108"/>
  <c r="G2" i="108" s="1"/>
  <c r="V3" i="165"/>
  <c r="W52" i="75"/>
  <c r="F10" i="102"/>
  <c r="X17" i="104"/>
  <c r="T15" i="102"/>
  <c r="I3" i="198"/>
  <c r="L16" i="102"/>
  <c r="X26" i="84"/>
  <c r="X2" i="84" s="1"/>
  <c r="Q52" i="103"/>
  <c r="G25" i="102"/>
  <c r="F52" i="103"/>
  <c r="X52" i="105"/>
  <c r="E32" i="102"/>
  <c r="M65" i="102"/>
  <c r="G11" i="104"/>
  <c r="U63" i="116"/>
  <c r="M34" i="116"/>
  <c r="Q64" i="116"/>
  <c r="O45" i="116"/>
  <c r="I50" i="116"/>
  <c r="E20" i="116"/>
  <c r="S70" i="116"/>
  <c r="Q48" i="116"/>
  <c r="I39" i="123"/>
  <c r="L26" i="183"/>
  <c r="J31" i="123"/>
  <c r="V3" i="187"/>
  <c r="M28" i="116"/>
  <c r="M3" i="170"/>
  <c r="P3" i="183"/>
  <c r="P2" i="183" s="1"/>
  <c r="D3" i="172"/>
  <c r="S3" i="186"/>
  <c r="P3" i="115"/>
  <c r="V29" i="116"/>
  <c r="K3" i="174"/>
  <c r="N3" i="81"/>
  <c r="N2" i="81" s="1"/>
  <c r="L3" i="169"/>
  <c r="T3" i="174"/>
  <c r="K32" i="116"/>
  <c r="M2" i="192"/>
  <c r="W3" i="110"/>
  <c r="W2" i="110" s="1"/>
  <c r="K29" i="102"/>
  <c r="L15" i="102"/>
  <c r="X72" i="116"/>
  <c r="K62" i="116"/>
  <c r="O3" i="79"/>
  <c r="T22" i="103"/>
  <c r="X13" i="102"/>
  <c r="N46" i="102"/>
  <c r="K61" i="117"/>
  <c r="H66" i="116"/>
  <c r="O23" i="116"/>
  <c r="O22" i="116" s="1"/>
  <c r="V49" i="116"/>
  <c r="E3" i="189"/>
  <c r="E3" i="186"/>
  <c r="F3" i="81"/>
  <c r="Q31" i="102"/>
  <c r="Q31" i="93" s="1"/>
  <c r="Q31" i="11" s="1"/>
  <c r="Q31" i="9" s="1"/>
  <c r="V2" i="165"/>
  <c r="E47" i="116"/>
  <c r="L16" i="116"/>
  <c r="W66" i="116"/>
  <c r="W8" i="118"/>
  <c r="J26" i="169"/>
  <c r="F47" i="116"/>
  <c r="J42" i="116"/>
  <c r="J11" i="119"/>
  <c r="F52" i="119"/>
  <c r="J40" i="116"/>
  <c r="L48" i="116"/>
  <c r="H16" i="123"/>
  <c r="H11" i="123" s="1"/>
  <c r="C14" i="123"/>
  <c r="C71" i="123"/>
  <c r="C50" i="123"/>
  <c r="C62" i="102"/>
  <c r="V3" i="18"/>
  <c r="S8" i="111"/>
  <c r="K24" i="123"/>
  <c r="R27" i="111"/>
  <c r="C66" i="102"/>
  <c r="L26" i="153"/>
  <c r="W3" i="151"/>
  <c r="D26" i="152"/>
  <c r="M22" i="75"/>
  <c r="U44" i="102"/>
  <c r="S38" i="102"/>
  <c r="R35" i="102"/>
  <c r="U36" i="102"/>
  <c r="U36" i="93" s="1"/>
  <c r="U36" i="11" s="1"/>
  <c r="U36" i="9" s="1"/>
  <c r="K45" i="102"/>
  <c r="K45" i="93" s="1"/>
  <c r="K45" i="11" s="1"/>
  <c r="K45" i="9" s="1"/>
  <c r="F26" i="199"/>
  <c r="L19" i="116"/>
  <c r="N63" i="116"/>
  <c r="H3" i="152"/>
  <c r="E26" i="114"/>
  <c r="M4" i="111"/>
  <c r="R35" i="116"/>
  <c r="D61" i="119"/>
  <c r="S46" i="116"/>
  <c r="X23" i="123"/>
  <c r="X22" i="123" s="1"/>
  <c r="N3" i="202"/>
  <c r="N2" i="202" s="1"/>
  <c r="P26" i="80"/>
  <c r="K26" i="110"/>
  <c r="S42" i="116"/>
  <c r="H43" i="116"/>
  <c r="W61" i="119"/>
  <c r="L19" i="123"/>
  <c r="R3" i="113"/>
  <c r="O3" i="85"/>
  <c r="O2" i="85" s="1"/>
  <c r="K3" i="160"/>
  <c r="X26" i="161"/>
  <c r="H2" i="82"/>
  <c r="M54" i="102"/>
  <c r="N43" i="102"/>
  <c r="V16" i="102"/>
  <c r="U66" i="102"/>
  <c r="E49" i="102"/>
  <c r="L38" i="102"/>
  <c r="E50" i="102"/>
  <c r="L39" i="102"/>
  <c r="X21" i="93"/>
  <c r="X21" i="11" s="1"/>
  <c r="X21" i="9" s="1"/>
  <c r="V38" i="102"/>
  <c r="I24" i="116"/>
  <c r="X37" i="116"/>
  <c r="S51" i="123"/>
  <c r="E41" i="123"/>
  <c r="N41" i="123"/>
  <c r="N32" i="123"/>
  <c r="O26" i="108"/>
  <c r="V3" i="173"/>
  <c r="V2" i="173" s="1"/>
  <c r="Q3" i="174"/>
  <c r="I3" i="84"/>
  <c r="T3" i="185"/>
  <c r="Q42" i="102"/>
  <c r="O30" i="102"/>
  <c r="O31" i="102"/>
  <c r="E67" i="102"/>
  <c r="V21" i="93"/>
  <c r="V21" i="11" s="1"/>
  <c r="V21" i="9" s="1"/>
  <c r="D38" i="102"/>
  <c r="D38" i="93" s="1"/>
  <c r="D14" i="102"/>
  <c r="L61" i="111"/>
  <c r="V27" i="119"/>
  <c r="U41" i="116"/>
  <c r="S42" i="123"/>
  <c r="G26" i="153"/>
  <c r="F11" i="117"/>
  <c r="I3" i="196"/>
  <c r="I2" i="196" s="1"/>
  <c r="W2" i="18"/>
  <c r="W26" i="77"/>
  <c r="W26" i="90"/>
  <c r="H31" i="102"/>
  <c r="G31" i="102"/>
  <c r="M10" i="102"/>
  <c r="Q13" i="102"/>
  <c r="X48" i="93"/>
  <c r="X48" i="11" s="1"/>
  <c r="X48" i="9" s="1"/>
  <c r="M2" i="198"/>
  <c r="X26" i="110"/>
  <c r="H17" i="119"/>
  <c r="G71" i="123"/>
  <c r="Q8" i="120"/>
  <c r="R7" i="123"/>
  <c r="S48" i="116"/>
  <c r="O17" i="118"/>
  <c r="G26" i="168"/>
  <c r="I26" i="204"/>
  <c r="F3" i="188"/>
  <c r="G3" i="165"/>
  <c r="I2" i="17"/>
  <c r="V41" i="102"/>
  <c r="U30" i="102"/>
  <c r="U30" i="93" s="1"/>
  <c r="U30" i="11" s="1"/>
  <c r="U30" i="9" s="1"/>
  <c r="I38" i="102"/>
  <c r="M44" i="102"/>
  <c r="M44" i="93" s="1"/>
  <c r="M44" i="11" s="1"/>
  <c r="M44" i="9" s="1"/>
  <c r="E11" i="111"/>
  <c r="E66" i="116"/>
  <c r="W51" i="123"/>
  <c r="X3" i="201"/>
  <c r="H3" i="79"/>
  <c r="H2" i="79" s="1"/>
  <c r="F3" i="172"/>
  <c r="Q3" i="183"/>
  <c r="X26" i="188"/>
  <c r="V11" i="105"/>
  <c r="N61" i="111"/>
  <c r="M3" i="115"/>
  <c r="N51" i="116"/>
  <c r="N51" i="93" s="1"/>
  <c r="N51" i="11" s="1"/>
  <c r="N51" i="9" s="1"/>
  <c r="U33" i="117"/>
  <c r="E45" i="116"/>
  <c r="T36" i="116"/>
  <c r="O51" i="123"/>
  <c r="I66" i="123"/>
  <c r="Q4" i="125"/>
  <c r="G26" i="77"/>
  <c r="G2" i="77" s="1"/>
  <c r="S15" i="93"/>
  <c r="S15" i="11" s="1"/>
  <c r="S15" i="9" s="1"/>
  <c r="F61" i="111"/>
  <c r="R44" i="116"/>
  <c r="D26" i="202"/>
  <c r="Q29" i="123"/>
  <c r="U49" i="116"/>
  <c r="G20" i="116"/>
  <c r="K3" i="172"/>
  <c r="D26" i="174"/>
  <c r="J3" i="113"/>
  <c r="J2" i="113" s="1"/>
  <c r="E3" i="161"/>
  <c r="E2" i="161" s="1"/>
  <c r="Q26" i="83"/>
  <c r="S2" i="81"/>
  <c r="U3" i="90"/>
  <c r="D13" i="102"/>
  <c r="D13" i="93" s="1"/>
  <c r="D13" i="11" s="1"/>
  <c r="D13" i="9" s="1"/>
  <c r="M47" i="102"/>
  <c r="D29" i="116"/>
  <c r="J3" i="165"/>
  <c r="S64" i="116"/>
  <c r="N10" i="116"/>
  <c r="U46" i="116"/>
  <c r="G36" i="116"/>
  <c r="P3" i="85"/>
  <c r="P2" i="85" s="1"/>
  <c r="T68" i="123"/>
  <c r="X3" i="172"/>
  <c r="S17" i="125"/>
  <c r="N26" i="167"/>
  <c r="Q3" i="152"/>
  <c r="Q2" i="152" s="1"/>
  <c r="D2" i="90"/>
  <c r="J29" i="102"/>
  <c r="S16" i="102"/>
  <c r="Q7" i="102"/>
  <c r="I29" i="102"/>
  <c r="J19" i="102"/>
  <c r="F15" i="102"/>
  <c r="P24" i="116"/>
  <c r="W22" i="118"/>
  <c r="N3" i="173"/>
  <c r="O3" i="204"/>
  <c r="O2" i="204" s="1"/>
  <c r="U3" i="202"/>
  <c r="U2" i="202" s="1"/>
  <c r="R2" i="161"/>
  <c r="I3" i="187"/>
  <c r="I2" i="187" s="1"/>
  <c r="S20" i="93"/>
  <c r="S20" i="11" s="1"/>
  <c r="D21" i="102"/>
  <c r="U2" i="198"/>
  <c r="L26" i="110"/>
  <c r="L2" i="110" s="1"/>
  <c r="G64" i="116"/>
  <c r="J63" i="116"/>
  <c r="J39" i="116"/>
  <c r="J39" i="93" s="1"/>
  <c r="J39" i="11" s="1"/>
  <c r="J39" i="9" s="1"/>
  <c r="L72" i="116"/>
  <c r="L38" i="116"/>
  <c r="X27" i="120"/>
  <c r="L27" i="119"/>
  <c r="J17" i="124"/>
  <c r="P27" i="124"/>
  <c r="C32" i="102"/>
  <c r="I3" i="87"/>
  <c r="Q26" i="88"/>
  <c r="D72" i="102"/>
  <c r="K64" i="102"/>
  <c r="K14" i="102"/>
  <c r="K14" i="93" s="1"/>
  <c r="K14" i="11" s="1"/>
  <c r="K14" i="9" s="1"/>
  <c r="D72" i="116"/>
  <c r="Q61" i="119"/>
  <c r="M3" i="168"/>
  <c r="D11" i="119"/>
  <c r="C20" i="102"/>
  <c r="C20" i="93" s="1"/>
  <c r="C20" i="11" s="1"/>
  <c r="C20" i="9" s="1"/>
  <c r="V49" i="102"/>
  <c r="H39" i="102"/>
  <c r="F54" i="102"/>
  <c r="E3" i="190"/>
  <c r="E2" i="190" s="1"/>
  <c r="H66" i="93"/>
  <c r="H66" i="11" s="1"/>
  <c r="H66" i="9" s="1"/>
  <c r="W2" i="198"/>
  <c r="P3" i="197"/>
  <c r="D26" i="198"/>
  <c r="D3" i="202"/>
  <c r="U12" i="123"/>
  <c r="F3" i="204"/>
  <c r="H27" i="124"/>
  <c r="P26" i="172"/>
  <c r="N49" i="93"/>
  <c r="N49" i="11" s="1"/>
  <c r="N49" i="9" s="1"/>
  <c r="U38" i="93"/>
  <c r="U38" i="11" s="1"/>
  <c r="U38" i="9" s="1"/>
  <c r="J36" i="102"/>
  <c r="L4" i="104"/>
  <c r="J3" i="197"/>
  <c r="E24" i="116"/>
  <c r="Q61" i="117"/>
  <c r="J33" i="119"/>
  <c r="Q53" i="116"/>
  <c r="G11" i="120"/>
  <c r="U42" i="123"/>
  <c r="H20" i="116"/>
  <c r="O26" i="202"/>
  <c r="Q26" i="86"/>
  <c r="D2" i="165"/>
  <c r="D10" i="116"/>
  <c r="M17" i="118"/>
  <c r="P3" i="83"/>
  <c r="W65" i="102"/>
  <c r="V25" i="102"/>
  <c r="V25" i="93" s="1"/>
  <c r="V25" i="11" s="1"/>
  <c r="V25" i="9" s="1"/>
  <c r="M14" i="93"/>
  <c r="M14" i="11" s="1"/>
  <c r="M14" i="9" s="1"/>
  <c r="H49" i="93"/>
  <c r="H49" i="11" s="1"/>
  <c r="H49" i="9" s="1"/>
  <c r="O38" i="102"/>
  <c r="E25" i="102"/>
  <c r="E25" i="93" s="1"/>
  <c r="D68" i="102"/>
  <c r="I71" i="102"/>
  <c r="S29" i="102"/>
  <c r="D4" i="104"/>
  <c r="J17" i="111"/>
  <c r="I11" i="111"/>
  <c r="K26" i="199"/>
  <c r="E72" i="116"/>
  <c r="Q41" i="116"/>
  <c r="V20" i="116"/>
  <c r="S51" i="116"/>
  <c r="N11" i="120"/>
  <c r="F48" i="123"/>
  <c r="R17" i="120"/>
  <c r="T63" i="123"/>
  <c r="U26" i="171"/>
  <c r="M52" i="105"/>
  <c r="T46" i="116"/>
  <c r="M13" i="116"/>
  <c r="N66" i="123"/>
  <c r="M26" i="172"/>
  <c r="H3" i="83"/>
  <c r="U43" i="102"/>
  <c r="U43" i="93" s="1"/>
  <c r="E14" i="102"/>
  <c r="U48" i="93"/>
  <c r="U48" i="11" s="1"/>
  <c r="U48" i="9" s="1"/>
  <c r="V4" i="105"/>
  <c r="M17" i="105"/>
  <c r="D17" i="104"/>
  <c r="S21" i="102"/>
  <c r="R71" i="116"/>
  <c r="D37" i="116"/>
  <c r="D37" i="93" s="1"/>
  <c r="D37" i="11" s="1"/>
  <c r="D37" i="9" s="1"/>
  <c r="I41" i="116"/>
  <c r="M26" i="163"/>
  <c r="M2" i="163" s="1"/>
  <c r="N26" i="166"/>
  <c r="K72" i="116"/>
  <c r="F11" i="120"/>
  <c r="F3" i="120" s="1"/>
  <c r="S47" i="123"/>
  <c r="H11" i="124"/>
  <c r="N8" i="125"/>
  <c r="X8" i="104"/>
  <c r="O52" i="119"/>
  <c r="T3" i="170"/>
  <c r="T2" i="170" s="1"/>
  <c r="H31" i="116"/>
  <c r="S65" i="123"/>
  <c r="J16" i="123"/>
  <c r="N52" i="125"/>
  <c r="L26" i="171"/>
  <c r="P18" i="102"/>
  <c r="D39" i="11"/>
  <c r="D39" i="9" s="1"/>
  <c r="J2" i="85"/>
  <c r="Q2" i="86"/>
  <c r="F25" i="102"/>
  <c r="R13" i="93"/>
  <c r="R13" i="11" s="1"/>
  <c r="R13" i="9" s="1"/>
  <c r="M48" i="93"/>
  <c r="M48" i="11" s="1"/>
  <c r="M48" i="9" s="1"/>
  <c r="T37" i="93"/>
  <c r="T37" i="11" s="1"/>
  <c r="T37" i="9" s="1"/>
  <c r="J24" i="102"/>
  <c r="J24" i="93" s="1"/>
  <c r="J24" i="11" s="1"/>
  <c r="J24" i="9" s="1"/>
  <c r="X24" i="102"/>
  <c r="T41" i="102"/>
  <c r="E17" i="105"/>
  <c r="Q35" i="102"/>
  <c r="Q35" i="93" s="1"/>
  <c r="Q35" i="11" s="1"/>
  <c r="Q35" i="9" s="1"/>
  <c r="D44" i="93"/>
  <c r="D44" i="11" s="1"/>
  <c r="D44" i="9" s="1"/>
  <c r="H16" i="102"/>
  <c r="O22" i="104"/>
  <c r="L6" i="102"/>
  <c r="I39" i="102"/>
  <c r="X63" i="116"/>
  <c r="G72" i="116"/>
  <c r="K54" i="116"/>
  <c r="O30" i="116"/>
  <c r="V52" i="118"/>
  <c r="T52" i="118"/>
  <c r="K47" i="123"/>
  <c r="D63" i="123"/>
  <c r="F8" i="125"/>
  <c r="R50" i="116"/>
  <c r="R50" i="93" s="1"/>
  <c r="R50" i="11" s="1"/>
  <c r="R50" i="9" s="1"/>
  <c r="V38" i="123"/>
  <c r="K26" i="173"/>
  <c r="K2" i="173" s="1"/>
  <c r="N3" i="190"/>
  <c r="U26" i="190"/>
  <c r="U2" i="190" s="1"/>
  <c r="V3" i="114"/>
  <c r="V2" i="114" s="1"/>
  <c r="N3" i="183"/>
  <c r="R3" i="172"/>
  <c r="R2" i="172" s="1"/>
  <c r="M26" i="91"/>
  <c r="T40" i="102"/>
  <c r="L65" i="102"/>
  <c r="L3" i="185"/>
  <c r="L2" i="185" s="1"/>
  <c r="W22" i="105"/>
  <c r="S54" i="102"/>
  <c r="Q43" i="93"/>
  <c r="Q43" i="11" s="1"/>
  <c r="Q43" i="9" s="1"/>
  <c r="S30" i="102"/>
  <c r="S26" i="109"/>
  <c r="F26" i="112"/>
  <c r="T71" i="116"/>
  <c r="T71" i="93" s="1"/>
  <c r="T71" i="11" s="1"/>
  <c r="T71" i="9" s="1"/>
  <c r="G30" i="116"/>
  <c r="G30" i="93" s="1"/>
  <c r="G30" i="11" s="1"/>
  <c r="G30" i="9" s="1"/>
  <c r="W70" i="116"/>
  <c r="G51" i="116"/>
  <c r="N40" i="116"/>
  <c r="H37" i="116"/>
  <c r="T10" i="116"/>
  <c r="D30" i="116"/>
  <c r="U54" i="123"/>
  <c r="F67" i="123"/>
  <c r="U26" i="16"/>
  <c r="H8" i="104"/>
  <c r="W27" i="119"/>
  <c r="J61" i="119"/>
  <c r="K22" i="124"/>
  <c r="M32" i="123"/>
  <c r="M32" i="93" s="1"/>
  <c r="M32" i="11" s="1"/>
  <c r="M32" i="9" s="1"/>
  <c r="X26" i="173"/>
  <c r="H6" i="123"/>
  <c r="E3" i="85"/>
  <c r="H26" i="189"/>
  <c r="H2" i="189" s="1"/>
  <c r="M26" i="190"/>
  <c r="F3" i="114"/>
  <c r="F2" i="114" s="1"/>
  <c r="V10" i="102"/>
  <c r="V10" i="93" s="1"/>
  <c r="V10" i="11" s="1"/>
  <c r="V10" i="9" s="1"/>
  <c r="H52" i="75"/>
  <c r="D3" i="187"/>
  <c r="H47" i="102"/>
  <c r="K24" i="102"/>
  <c r="D3" i="185"/>
  <c r="I49" i="102"/>
  <c r="I49" i="93" s="1"/>
  <c r="I49" i="11" s="1"/>
  <c r="I49" i="9" s="1"/>
  <c r="P22" i="105"/>
  <c r="P42" i="102"/>
  <c r="P42" i="93" s="1"/>
  <c r="P43" i="102"/>
  <c r="O2" i="192"/>
  <c r="S11" i="111"/>
  <c r="N20" i="116"/>
  <c r="H26" i="165"/>
  <c r="T50" i="116"/>
  <c r="F40" i="116"/>
  <c r="G26" i="155"/>
  <c r="M69" i="116"/>
  <c r="L17" i="118"/>
  <c r="L10" i="116"/>
  <c r="Q27" i="120"/>
  <c r="V22" i="120"/>
  <c r="S66" i="123"/>
  <c r="K4" i="125"/>
  <c r="I40" i="123"/>
  <c r="G26" i="89"/>
  <c r="G2" i="89" s="1"/>
  <c r="H27" i="118"/>
  <c r="J21" i="116"/>
  <c r="X8" i="119"/>
  <c r="U10" i="123"/>
  <c r="U8" i="123" s="1"/>
  <c r="O26" i="172"/>
  <c r="D4" i="125"/>
  <c r="V3" i="170"/>
  <c r="I26" i="168"/>
  <c r="U26" i="159"/>
  <c r="Q26" i="77"/>
  <c r="P3" i="187"/>
  <c r="H11" i="105"/>
  <c r="P38" i="102"/>
  <c r="P38" i="93" s="1"/>
  <c r="P38" i="11" s="1"/>
  <c r="P38" i="9" s="1"/>
  <c r="V48" i="102"/>
  <c r="N52" i="104"/>
  <c r="V42" i="93"/>
  <c r="V42" i="11" s="1"/>
  <c r="V42" i="9" s="1"/>
  <c r="X29" i="93"/>
  <c r="X29" i="11" s="1"/>
  <c r="X29" i="9" s="1"/>
  <c r="O8" i="111"/>
  <c r="U3" i="196"/>
  <c r="U2" i="196" s="1"/>
  <c r="S17" i="111"/>
  <c r="X3" i="110"/>
  <c r="S19" i="116"/>
  <c r="D71" i="116"/>
  <c r="H53" i="116"/>
  <c r="H52" i="116" s="1"/>
  <c r="P6" i="116"/>
  <c r="G70" i="116"/>
  <c r="L50" i="116"/>
  <c r="X17" i="118"/>
  <c r="W48" i="116"/>
  <c r="D17" i="118"/>
  <c r="N17" i="119"/>
  <c r="G3" i="203"/>
  <c r="G2" i="203" s="1"/>
  <c r="I22" i="124"/>
  <c r="S37" i="123"/>
  <c r="G19" i="123"/>
  <c r="O3" i="172"/>
  <c r="V43" i="93"/>
  <c r="D2" i="154"/>
  <c r="U27" i="75"/>
  <c r="S26" i="82"/>
  <c r="O2" i="86"/>
  <c r="G48" i="102"/>
  <c r="M46" i="102"/>
  <c r="M46" i="93" s="1"/>
  <c r="M46" i="11" s="1"/>
  <c r="M46" i="9" s="1"/>
  <c r="L61" i="105"/>
  <c r="W46" i="102"/>
  <c r="W46" i="93" s="1"/>
  <c r="Q21" i="102"/>
  <c r="Q21" i="93" s="1"/>
  <c r="Q21" i="11" s="1"/>
  <c r="Q21" i="9" s="1"/>
  <c r="J22" i="103"/>
  <c r="F48" i="102"/>
  <c r="D54" i="102"/>
  <c r="F52" i="104"/>
  <c r="P36" i="102"/>
  <c r="P36" i="93" s="1"/>
  <c r="P36" i="11" s="1"/>
  <c r="P36" i="9" s="1"/>
  <c r="D49" i="93"/>
  <c r="D49" i="11" s="1"/>
  <c r="D49" i="9" s="1"/>
  <c r="G8" i="111"/>
  <c r="M3" i="196"/>
  <c r="M2" i="196" s="1"/>
  <c r="R3" i="163"/>
  <c r="R2" i="163" s="1"/>
  <c r="K19" i="116"/>
  <c r="Q70" i="116"/>
  <c r="T69" i="116"/>
  <c r="T69" i="93" s="1"/>
  <c r="T69" i="11" s="1"/>
  <c r="T69" i="9" s="1"/>
  <c r="Q27" i="118"/>
  <c r="L68" i="116"/>
  <c r="F42" i="116"/>
  <c r="I14" i="116"/>
  <c r="K27" i="119"/>
  <c r="V27" i="120"/>
  <c r="O21" i="123"/>
  <c r="D8" i="124"/>
  <c r="M47" i="123"/>
  <c r="G8" i="120"/>
  <c r="P12" i="123"/>
  <c r="E10" i="123"/>
  <c r="S22" i="118"/>
  <c r="H26" i="80"/>
  <c r="H2" i="80" s="1"/>
  <c r="G3" i="83"/>
  <c r="G2" i="83" s="1"/>
  <c r="R26" i="83"/>
  <c r="X3" i="88"/>
  <c r="X2" i="88" s="1"/>
  <c r="L26" i="107"/>
  <c r="N3" i="109"/>
  <c r="N2" i="109" s="1"/>
  <c r="Q51" i="102"/>
  <c r="V45" i="102"/>
  <c r="V45" i="93" s="1"/>
  <c r="V45" i="11" s="1"/>
  <c r="V45" i="9" s="1"/>
  <c r="N48" i="102"/>
  <c r="J64" i="102"/>
  <c r="F30" i="102"/>
  <c r="F30" i="93" s="1"/>
  <c r="F30" i="11" s="1"/>
  <c r="F30" i="9" s="1"/>
  <c r="V63" i="102"/>
  <c r="M41" i="102"/>
  <c r="M41" i="93" s="1"/>
  <c r="M41" i="11" s="1"/>
  <c r="M41" i="9" s="1"/>
  <c r="V29" i="102"/>
  <c r="R7" i="102"/>
  <c r="G67" i="102"/>
  <c r="W25" i="93"/>
  <c r="W25" i="11" s="1"/>
  <c r="W25" i="9" s="1"/>
  <c r="K17" i="111"/>
  <c r="J2" i="108"/>
  <c r="I70" i="116"/>
  <c r="I70" i="93" s="1"/>
  <c r="I70" i="11" s="1"/>
  <c r="I70" i="9" s="1"/>
  <c r="L69" i="116"/>
  <c r="S41" i="116"/>
  <c r="M63" i="116"/>
  <c r="D35" i="116"/>
  <c r="Q13" i="116"/>
  <c r="Q26" i="16"/>
  <c r="T26" i="201"/>
  <c r="E47" i="123"/>
  <c r="T11" i="119"/>
  <c r="E39" i="123"/>
  <c r="E39" i="93" s="1"/>
  <c r="E39" i="11" s="1"/>
  <c r="E39" i="9" s="1"/>
  <c r="C50" i="116"/>
  <c r="C50" i="93" s="1"/>
  <c r="C50" i="11" s="1"/>
  <c r="C50" i="9" s="1"/>
  <c r="C16" i="123"/>
  <c r="E8" i="125"/>
  <c r="G26" i="173"/>
  <c r="G2" i="173" s="1"/>
  <c r="X3" i="80"/>
  <c r="X2" i="80" s="1"/>
  <c r="P3" i="88"/>
  <c r="P2" i="88" s="1"/>
  <c r="I3" i="108"/>
  <c r="I2" i="108" s="1"/>
  <c r="J3" i="204"/>
  <c r="U3" i="83"/>
  <c r="U2" i="83" s="1"/>
  <c r="X54" i="102"/>
  <c r="Q4" i="75"/>
  <c r="K49" i="102"/>
  <c r="S47" i="102"/>
  <c r="N63" i="102"/>
  <c r="G7" i="102"/>
  <c r="X64" i="102"/>
  <c r="P8" i="105"/>
  <c r="S51" i="102"/>
  <c r="N29" i="102"/>
  <c r="N29" i="93" s="1"/>
  <c r="S11" i="104"/>
  <c r="U8" i="106"/>
  <c r="W50" i="116"/>
  <c r="D69" i="116"/>
  <c r="V6" i="116"/>
  <c r="G23" i="116"/>
  <c r="W4" i="120"/>
  <c r="G21" i="123"/>
  <c r="G21" i="93" s="1"/>
  <c r="G21" i="11" s="1"/>
  <c r="G21" i="9" s="1"/>
  <c r="R4" i="125"/>
  <c r="S43" i="116"/>
  <c r="K21" i="116"/>
  <c r="K21" i="93" s="1"/>
  <c r="K21" i="11" s="1"/>
  <c r="K21" i="9" s="1"/>
  <c r="W3" i="203"/>
  <c r="W2" i="203" s="1"/>
  <c r="X17" i="125"/>
  <c r="K3" i="167"/>
  <c r="G3" i="159"/>
  <c r="G2" i="159" s="1"/>
  <c r="E3" i="172"/>
  <c r="W3" i="173"/>
  <c r="I3" i="167"/>
  <c r="I2" i="167" s="1"/>
  <c r="N26" i="89"/>
  <c r="K7" i="102"/>
  <c r="N20" i="102"/>
  <c r="P46" i="102"/>
  <c r="T2" i="188"/>
  <c r="N68" i="102"/>
  <c r="R16" i="93"/>
  <c r="R16" i="11" s="1"/>
  <c r="R16" i="9" s="1"/>
  <c r="N32" i="102"/>
  <c r="N34" i="102"/>
  <c r="R41" i="102"/>
  <c r="V47" i="102"/>
  <c r="J72" i="102"/>
  <c r="O54" i="116"/>
  <c r="Q68" i="116"/>
  <c r="V54" i="116"/>
  <c r="L51" i="123"/>
  <c r="L51" i="93" s="1"/>
  <c r="L51" i="11" s="1"/>
  <c r="L51" i="9" s="1"/>
  <c r="T31" i="123"/>
  <c r="D6" i="123"/>
  <c r="T42" i="123"/>
  <c r="G3" i="161"/>
  <c r="G2" i="161" s="1"/>
  <c r="M3" i="193"/>
  <c r="T3" i="190"/>
  <c r="T2" i="190" s="1"/>
  <c r="R30" i="116"/>
  <c r="G3" i="169"/>
  <c r="O27" i="119"/>
  <c r="R62" i="123"/>
  <c r="K3" i="121"/>
  <c r="K2" i="121" s="1"/>
  <c r="I11" i="125"/>
  <c r="M3" i="169"/>
  <c r="X15" i="116"/>
  <c r="R26" i="168"/>
  <c r="J2" i="78"/>
  <c r="F50" i="93"/>
  <c r="P2" i="19"/>
  <c r="W26" i="78"/>
  <c r="H26" i="78"/>
  <c r="H2" i="78" s="1"/>
  <c r="F26" i="89"/>
  <c r="J46" i="102"/>
  <c r="J46" i="93" s="1"/>
  <c r="J46" i="11" s="1"/>
  <c r="J46" i="9" s="1"/>
  <c r="E42" i="93"/>
  <c r="E42" i="11" s="1"/>
  <c r="E42" i="9" s="1"/>
  <c r="R44" i="102"/>
  <c r="X6" i="102"/>
  <c r="H46" i="102"/>
  <c r="O27" i="106"/>
  <c r="K13" i="102"/>
  <c r="M8" i="106"/>
  <c r="D16" i="102"/>
  <c r="D16" i="93" s="1"/>
  <c r="D16" i="11" s="1"/>
  <c r="D16" i="9" s="1"/>
  <c r="G54" i="116"/>
  <c r="T3" i="107"/>
  <c r="T2" i="107" s="1"/>
  <c r="G24" i="116"/>
  <c r="P26" i="166"/>
  <c r="N6" i="116"/>
  <c r="S17" i="118"/>
  <c r="S44" i="116"/>
  <c r="S44" i="93" s="1"/>
  <c r="S44" i="11" s="1"/>
  <c r="S44" i="9" s="1"/>
  <c r="R27" i="118"/>
  <c r="R61" i="119"/>
  <c r="L26" i="16"/>
  <c r="T19" i="123"/>
  <c r="I3" i="161"/>
  <c r="I2" i="161" s="1"/>
  <c r="V3" i="78"/>
  <c r="V2" i="78" s="1"/>
  <c r="T3" i="203"/>
  <c r="T2" i="203" s="1"/>
  <c r="J15" i="123"/>
  <c r="M21" i="123"/>
  <c r="C47" i="123"/>
  <c r="C46" i="123"/>
  <c r="D3" i="83"/>
  <c r="N3" i="85"/>
  <c r="N2" i="85" s="1"/>
  <c r="K3" i="87"/>
  <c r="K2" i="87" s="1"/>
  <c r="K3" i="88"/>
  <c r="K2" i="88" s="1"/>
  <c r="H3" i="190"/>
  <c r="H2" i="190" s="1"/>
  <c r="I3" i="174"/>
  <c r="I2" i="174" s="1"/>
  <c r="H2" i="19"/>
  <c r="N26" i="82"/>
  <c r="O45" i="102"/>
  <c r="I7" i="102"/>
  <c r="O44" i="102"/>
  <c r="J21" i="102"/>
  <c r="M49" i="102"/>
  <c r="P6" i="102"/>
  <c r="S19" i="102"/>
  <c r="U16" i="93"/>
  <c r="U16" i="11" s="1"/>
  <c r="U16" i="9" s="1"/>
  <c r="P50" i="102"/>
  <c r="P50" i="93" s="1"/>
  <c r="P50" i="11" s="1"/>
  <c r="P50" i="9" s="1"/>
  <c r="W39" i="102"/>
  <c r="W15" i="102"/>
  <c r="D69" i="102"/>
  <c r="J20" i="102"/>
  <c r="I51" i="93"/>
  <c r="T24" i="102"/>
  <c r="W40" i="93"/>
  <c r="W40" i="11" s="1"/>
  <c r="W40" i="9" s="1"/>
  <c r="I26" i="192"/>
  <c r="T52" i="106"/>
  <c r="L33" i="111"/>
  <c r="F26" i="107"/>
  <c r="F2" i="107" s="1"/>
  <c r="S68" i="116"/>
  <c r="Q3" i="165"/>
  <c r="F48" i="116"/>
  <c r="N54" i="116"/>
  <c r="F15" i="116"/>
  <c r="G35" i="116"/>
  <c r="O29" i="116"/>
  <c r="P69" i="123"/>
  <c r="Q50" i="123"/>
  <c r="Q50" i="93" s="1"/>
  <c r="Q50" i="11" s="1"/>
  <c r="Q50" i="9" s="1"/>
  <c r="E4" i="124"/>
  <c r="X52" i="125"/>
  <c r="D41" i="123"/>
  <c r="L29" i="123"/>
  <c r="L26" i="204"/>
  <c r="L2" i="204" s="1"/>
  <c r="H48" i="123"/>
  <c r="F46" i="123"/>
  <c r="F46" i="93" s="1"/>
  <c r="F46" i="11" s="1"/>
  <c r="F46" i="9" s="1"/>
  <c r="C39" i="123"/>
  <c r="C39" i="93" s="1"/>
  <c r="C39" i="11" s="1"/>
  <c r="C39" i="9" s="1"/>
  <c r="C62" i="116"/>
  <c r="V16" i="116"/>
  <c r="Q3" i="156"/>
  <c r="Q2" i="156" s="1"/>
  <c r="D3" i="159"/>
  <c r="L26" i="156"/>
  <c r="M3" i="199"/>
  <c r="M2" i="199" s="1"/>
  <c r="U2" i="19"/>
  <c r="G3" i="19"/>
  <c r="G2" i="19" s="1"/>
  <c r="W3" i="77"/>
  <c r="F26" i="82"/>
  <c r="P3" i="91"/>
  <c r="Q72" i="102"/>
  <c r="Q72" i="93" s="1"/>
  <c r="Q72" i="11" s="1"/>
  <c r="Q72" i="9" s="1"/>
  <c r="G44" i="102"/>
  <c r="W20" i="102"/>
  <c r="Q44" i="102"/>
  <c r="Q44" i="93" s="1"/>
  <c r="M63" i="102"/>
  <c r="M63" i="93" s="1"/>
  <c r="W19" i="102"/>
  <c r="O39" i="102"/>
  <c r="H2" i="195"/>
  <c r="V2" i="195"/>
  <c r="X3" i="109"/>
  <c r="X2" i="109" s="1"/>
  <c r="K10" i="116"/>
  <c r="L23" i="116"/>
  <c r="L22" i="116" s="1"/>
  <c r="F6" i="116"/>
  <c r="S14" i="116"/>
  <c r="S14" i="93" s="1"/>
  <c r="S14" i="11" s="1"/>
  <c r="S14" i="9" s="1"/>
  <c r="G29" i="116"/>
  <c r="G29" i="93" s="1"/>
  <c r="G29" i="11" s="1"/>
  <c r="G29" i="9" s="1"/>
  <c r="L72" i="123"/>
  <c r="L72" i="93" s="1"/>
  <c r="L72" i="11" s="1"/>
  <c r="L72" i="9" s="1"/>
  <c r="X54" i="123"/>
  <c r="X54" i="93" s="1"/>
  <c r="X54" i="11" s="1"/>
  <c r="X54" i="9" s="1"/>
  <c r="Q3" i="190"/>
  <c r="J3" i="114"/>
  <c r="F16" i="116"/>
  <c r="G3" i="168"/>
  <c r="Q20" i="123"/>
  <c r="Q20" i="93" s="1"/>
  <c r="Q20" i="11" s="1"/>
  <c r="Q20" i="9" s="1"/>
  <c r="W3" i="183"/>
  <c r="W2" i="183" s="1"/>
  <c r="J3" i="154"/>
  <c r="J2" i="154" s="1"/>
  <c r="Q3" i="109"/>
  <c r="Q2" i="109" s="1"/>
  <c r="N26" i="196"/>
  <c r="P3" i="168"/>
  <c r="N26" i="173"/>
  <c r="R26" i="204"/>
  <c r="R2" i="204" s="1"/>
  <c r="P3" i="90"/>
  <c r="E48" i="102"/>
  <c r="J71" i="102"/>
  <c r="I68" i="102"/>
  <c r="H65" i="102"/>
  <c r="M27" i="104"/>
  <c r="L49" i="102"/>
  <c r="K46" i="102"/>
  <c r="I40" i="102"/>
  <c r="H37" i="102"/>
  <c r="N14" i="102"/>
  <c r="D25" i="102"/>
  <c r="D25" i="93" s="1"/>
  <c r="D25" i="11" s="1"/>
  <c r="D25" i="9" s="1"/>
  <c r="W10" i="102"/>
  <c r="R72" i="102"/>
  <c r="D11" i="111"/>
  <c r="F4" i="117"/>
  <c r="K26" i="163"/>
  <c r="I27" i="118"/>
  <c r="U3" i="158"/>
  <c r="D3" i="194"/>
  <c r="F3" i="115"/>
  <c r="F32" i="116"/>
  <c r="E29" i="116"/>
  <c r="P7" i="123"/>
  <c r="P4" i="124"/>
  <c r="O3" i="183"/>
  <c r="O2" i="183" s="1"/>
  <c r="N3" i="121"/>
  <c r="F33" i="104"/>
  <c r="P45" i="102"/>
  <c r="P45" i="93" s="1"/>
  <c r="O42" i="102"/>
  <c r="O42" i="93" s="1"/>
  <c r="O42" i="11" s="1"/>
  <c r="O42" i="9" s="1"/>
  <c r="I24" i="102"/>
  <c r="U26" i="166"/>
  <c r="L40" i="102"/>
  <c r="W3" i="154"/>
  <c r="W2" i="154" s="1"/>
  <c r="Q67" i="93"/>
  <c r="W20" i="116"/>
  <c r="Q23" i="123"/>
  <c r="Q22" i="124"/>
  <c r="S49" i="93"/>
  <c r="S49" i="11" s="1"/>
  <c r="S49" i="9" s="1"/>
  <c r="N7" i="123"/>
  <c r="N4" i="125"/>
  <c r="Q37" i="116"/>
  <c r="N16" i="116"/>
  <c r="N11" i="119"/>
  <c r="N3" i="119" s="1"/>
  <c r="I26" i="151"/>
  <c r="E52" i="75"/>
  <c r="I26" i="185"/>
  <c r="X17" i="105"/>
  <c r="D31" i="102"/>
  <c r="R25" i="102"/>
  <c r="R25" i="93" s="1"/>
  <c r="R25" i="11" s="1"/>
  <c r="R25" i="9" s="1"/>
  <c r="K71" i="102"/>
  <c r="W13" i="102"/>
  <c r="M17" i="106"/>
  <c r="D10" i="102"/>
  <c r="I31" i="102"/>
  <c r="M43" i="102"/>
  <c r="F2" i="108"/>
  <c r="P2" i="113"/>
  <c r="W51" i="116"/>
  <c r="V48" i="116"/>
  <c r="U45" i="116"/>
  <c r="U45" i="93" s="1"/>
  <c r="U45" i="11" s="1"/>
  <c r="U45" i="9" s="1"/>
  <c r="T42" i="116"/>
  <c r="S39" i="116"/>
  <c r="R36" i="116"/>
  <c r="N52" i="119"/>
  <c r="N26" i="170"/>
  <c r="S16" i="116"/>
  <c r="E61" i="119"/>
  <c r="P22" i="125"/>
  <c r="P23" i="123"/>
  <c r="N26" i="169"/>
  <c r="X11" i="118"/>
  <c r="U50" i="116"/>
  <c r="H71" i="116"/>
  <c r="G68" i="116"/>
  <c r="L61" i="119"/>
  <c r="Q33" i="119"/>
  <c r="F33" i="119"/>
  <c r="P33" i="119"/>
  <c r="N4" i="119"/>
  <c r="F24" i="116"/>
  <c r="I3" i="159"/>
  <c r="E8" i="118"/>
  <c r="F61" i="119"/>
  <c r="L35" i="116"/>
  <c r="P34" i="116"/>
  <c r="D14" i="116"/>
  <c r="N33" i="120"/>
  <c r="L27" i="120"/>
  <c r="I11" i="120"/>
  <c r="I3" i="120" s="1"/>
  <c r="J17" i="120"/>
  <c r="I22" i="119"/>
  <c r="X26" i="121"/>
  <c r="X52" i="120"/>
  <c r="D7" i="123"/>
  <c r="D7" i="93" s="1"/>
  <c r="D7" i="11" s="1"/>
  <c r="D7" i="9" s="1"/>
  <c r="G32" i="123"/>
  <c r="F29" i="123"/>
  <c r="N39" i="123"/>
  <c r="W3" i="161"/>
  <c r="W2" i="161" s="1"/>
  <c r="S26" i="79"/>
  <c r="M3" i="190"/>
  <c r="J4" i="111"/>
  <c r="T3" i="108"/>
  <c r="T2" i="108" s="1"/>
  <c r="P20" i="116"/>
  <c r="P20" i="93" s="1"/>
  <c r="P20" i="11" s="1"/>
  <c r="P20" i="9" s="1"/>
  <c r="G3" i="167"/>
  <c r="R4" i="119"/>
  <c r="O3" i="121"/>
  <c r="S3" i="170"/>
  <c r="S2" i="170" s="1"/>
  <c r="J62" i="116"/>
  <c r="J38" i="116"/>
  <c r="G13" i="116"/>
  <c r="R3" i="167"/>
  <c r="E17" i="119"/>
  <c r="K11" i="118"/>
  <c r="W26" i="167"/>
  <c r="F4" i="119"/>
  <c r="J16" i="116"/>
  <c r="P17" i="120"/>
  <c r="U14" i="116"/>
  <c r="N41" i="116"/>
  <c r="M38" i="116"/>
  <c r="M38" i="93" s="1"/>
  <c r="M38" i="11" s="1"/>
  <c r="M38" i="9" s="1"/>
  <c r="E3" i="121"/>
  <c r="E2" i="121" s="1"/>
  <c r="X69" i="123"/>
  <c r="W66" i="123"/>
  <c r="V63" i="123"/>
  <c r="J51" i="123"/>
  <c r="I48" i="123"/>
  <c r="D26" i="158"/>
  <c r="D2" i="158" s="1"/>
  <c r="R30" i="123"/>
  <c r="U2" i="174"/>
  <c r="F27" i="125"/>
  <c r="N22" i="125"/>
  <c r="T26" i="16"/>
  <c r="J6" i="123"/>
  <c r="M45" i="123"/>
  <c r="L42" i="123"/>
  <c r="K39" i="123"/>
  <c r="J36" i="123"/>
  <c r="I3" i="190"/>
  <c r="W3" i="190"/>
  <c r="H3" i="113"/>
  <c r="L26" i="203"/>
  <c r="P26" i="204"/>
  <c r="P2" i="204" s="1"/>
  <c r="I3" i="121"/>
  <c r="I3" i="109"/>
  <c r="I2" i="109" s="1"/>
  <c r="X3" i="115"/>
  <c r="V3" i="169"/>
  <c r="F26" i="173"/>
  <c r="W2" i="170"/>
  <c r="L47" i="116"/>
  <c r="M22" i="118"/>
  <c r="D15" i="116"/>
  <c r="X61" i="119"/>
  <c r="M61" i="119"/>
  <c r="O61" i="119"/>
  <c r="M33" i="120"/>
  <c r="U65" i="116"/>
  <c r="U65" i="93" s="1"/>
  <c r="U65" i="11" s="1"/>
  <c r="U65" i="9" s="1"/>
  <c r="P19" i="116"/>
  <c r="N27" i="118"/>
  <c r="R40" i="116"/>
  <c r="M31" i="116"/>
  <c r="L28" i="116"/>
  <c r="V12" i="116"/>
  <c r="V70" i="123"/>
  <c r="U67" i="123"/>
  <c r="T64" i="123"/>
  <c r="V15" i="116"/>
  <c r="M11" i="119"/>
  <c r="L71" i="123"/>
  <c r="J65" i="123"/>
  <c r="P3" i="201"/>
  <c r="X31" i="123"/>
  <c r="L2" i="171"/>
  <c r="S26" i="171"/>
  <c r="G45" i="123"/>
  <c r="G45" i="93" s="1"/>
  <c r="G45" i="11" s="1"/>
  <c r="G45" i="9" s="1"/>
  <c r="Q14" i="123"/>
  <c r="L8" i="125"/>
  <c r="F26" i="78"/>
  <c r="W26" i="81"/>
  <c r="W2" i="81" s="1"/>
  <c r="L3" i="186"/>
  <c r="V3" i="87"/>
  <c r="I3" i="113"/>
  <c r="O3" i="203"/>
  <c r="O2" i="203" s="1"/>
  <c r="G52" i="125"/>
  <c r="T3" i="172"/>
  <c r="T2" i="172" s="1"/>
  <c r="I3" i="168"/>
  <c r="D47" i="116"/>
  <c r="E17" i="120"/>
  <c r="N64" i="116"/>
  <c r="X30" i="116"/>
  <c r="I26" i="159"/>
  <c r="H19" i="116"/>
  <c r="G31" i="116"/>
  <c r="F27" i="118"/>
  <c r="H26" i="167"/>
  <c r="H2" i="167" s="1"/>
  <c r="G54" i="123"/>
  <c r="E3" i="159"/>
  <c r="R2" i="121"/>
  <c r="W2" i="174"/>
  <c r="H26" i="16"/>
  <c r="U49" i="123"/>
  <c r="T46" i="123"/>
  <c r="S43" i="123"/>
  <c r="R40" i="123"/>
  <c r="Q37" i="123"/>
  <c r="T36" i="123"/>
  <c r="U3" i="171"/>
  <c r="U2" i="171" s="1"/>
  <c r="X70" i="123"/>
  <c r="S31" i="123"/>
  <c r="R28" i="123"/>
  <c r="U3" i="161"/>
  <c r="U2" i="161" s="1"/>
  <c r="Q8" i="105"/>
  <c r="Q3" i="105" s="1"/>
  <c r="U3" i="195"/>
  <c r="X26" i="114"/>
  <c r="O3" i="199"/>
  <c r="O2" i="199" s="1"/>
  <c r="J3" i="198"/>
  <c r="J2" i="198" s="1"/>
  <c r="J2" i="115"/>
  <c r="U8" i="119"/>
  <c r="S26" i="121"/>
  <c r="S2" i="121" s="1"/>
  <c r="X3" i="203"/>
  <c r="F19" i="123"/>
  <c r="M26" i="183"/>
  <c r="K26" i="174"/>
  <c r="V3" i="189"/>
  <c r="V2" i="189" s="1"/>
  <c r="K3" i="197"/>
  <c r="T3" i="196"/>
  <c r="T2" i="196" s="1"/>
  <c r="F3" i="203"/>
  <c r="F2" i="203" s="1"/>
  <c r="L44" i="116"/>
  <c r="P40" i="116"/>
  <c r="P40" i="93" s="1"/>
  <c r="P40" i="11" s="1"/>
  <c r="P40" i="9" s="1"/>
  <c r="X2" i="170"/>
  <c r="H35" i="116"/>
  <c r="R7" i="116"/>
  <c r="R7" i="93" s="1"/>
  <c r="R7" i="11" s="1"/>
  <c r="R7" i="9" s="1"/>
  <c r="P61" i="119"/>
  <c r="G61" i="119"/>
  <c r="E65" i="116"/>
  <c r="M52" i="119"/>
  <c r="I10" i="116"/>
  <c r="U4" i="118"/>
  <c r="R48" i="116"/>
  <c r="R48" i="93" s="1"/>
  <c r="R48" i="11" s="1"/>
  <c r="R48" i="9" s="1"/>
  <c r="O18" i="116"/>
  <c r="I8" i="119"/>
  <c r="I3" i="119" s="1"/>
  <c r="N27" i="120"/>
  <c r="N54" i="123"/>
  <c r="N14" i="123"/>
  <c r="K54" i="123"/>
  <c r="W70" i="123"/>
  <c r="V67" i="123"/>
  <c r="V67" i="93" s="1"/>
  <c r="V67" i="11" s="1"/>
  <c r="V67" i="9" s="1"/>
  <c r="U64" i="123"/>
  <c r="G27" i="125"/>
  <c r="O2" i="174"/>
  <c r="G44" i="123"/>
  <c r="F41" i="123"/>
  <c r="E38" i="123"/>
  <c r="D35" i="123"/>
  <c r="U14" i="123"/>
  <c r="H5" i="123"/>
  <c r="G31" i="123"/>
  <c r="L3" i="80"/>
  <c r="R3" i="84"/>
  <c r="U3" i="88"/>
  <c r="U2" i="88" s="1"/>
  <c r="K3" i="188"/>
  <c r="K2" i="188" s="1"/>
  <c r="Q26" i="190"/>
  <c r="J3" i="110"/>
  <c r="N38" i="116"/>
  <c r="X3" i="169"/>
  <c r="U3" i="156"/>
  <c r="R3" i="82"/>
  <c r="R2" i="82" s="1"/>
  <c r="S3" i="190"/>
  <c r="R3" i="193"/>
  <c r="R2" i="193" s="1"/>
  <c r="U26" i="170"/>
  <c r="T3" i="173"/>
  <c r="T2" i="173" s="1"/>
  <c r="V66" i="116"/>
  <c r="Q21" i="116"/>
  <c r="P18" i="116"/>
  <c r="R11" i="118"/>
  <c r="E50" i="116"/>
  <c r="I38" i="116"/>
  <c r="K25" i="116"/>
  <c r="T61" i="119"/>
  <c r="O34" i="116"/>
  <c r="O67" i="116"/>
  <c r="G17" i="118"/>
  <c r="D54" i="116"/>
  <c r="H30" i="116"/>
  <c r="D6" i="116"/>
  <c r="V61" i="119"/>
  <c r="T35" i="116"/>
  <c r="H26" i="159"/>
  <c r="T14" i="116"/>
  <c r="F10" i="116"/>
  <c r="H33" i="120"/>
  <c r="F49" i="116"/>
  <c r="E46" i="116"/>
  <c r="E46" i="93" s="1"/>
  <c r="E46" i="11" s="1"/>
  <c r="E46" i="9" s="1"/>
  <c r="P71" i="123"/>
  <c r="O68" i="123"/>
  <c r="O68" i="93" s="1"/>
  <c r="O68" i="11" s="1"/>
  <c r="O68" i="9" s="1"/>
  <c r="N65" i="123"/>
  <c r="D70" i="123"/>
  <c r="X66" i="123"/>
  <c r="X66" i="93" s="1"/>
  <c r="X66" i="11" s="1"/>
  <c r="X66" i="9" s="1"/>
  <c r="W63" i="123"/>
  <c r="W49" i="123"/>
  <c r="V46" i="123"/>
  <c r="R3" i="158"/>
  <c r="D24" i="123"/>
  <c r="G64" i="123"/>
  <c r="M50" i="123"/>
  <c r="L47" i="123"/>
  <c r="U46" i="123"/>
  <c r="K44" i="123"/>
  <c r="K44" i="93" s="1"/>
  <c r="K44" i="11" s="1"/>
  <c r="K44" i="9" s="1"/>
  <c r="J41" i="123"/>
  <c r="I38" i="123"/>
  <c r="H35" i="123"/>
  <c r="G67" i="123"/>
  <c r="X25" i="123"/>
  <c r="P3" i="154"/>
  <c r="P2" i="154" s="1"/>
  <c r="Q3" i="80"/>
  <c r="E3" i="195"/>
  <c r="N3" i="108"/>
  <c r="N26" i="108"/>
  <c r="D8" i="118"/>
  <c r="N3" i="156"/>
  <c r="U26" i="173"/>
  <c r="C10" i="123"/>
  <c r="J3" i="82"/>
  <c r="J2" i="82" s="1"/>
  <c r="R26" i="115"/>
  <c r="R2" i="115" s="1"/>
  <c r="X3" i="190"/>
  <c r="X2" i="190" s="1"/>
  <c r="E26" i="198"/>
  <c r="E2" i="198" s="1"/>
  <c r="O3" i="156"/>
  <c r="O2" i="156" s="1"/>
  <c r="M47" i="116"/>
  <c r="J14" i="116"/>
  <c r="O68" i="116"/>
  <c r="J41" i="116"/>
  <c r="V37" i="116"/>
  <c r="V37" i="93" s="1"/>
  <c r="V37" i="11" s="1"/>
  <c r="V37" i="9" s="1"/>
  <c r="H61" i="119"/>
  <c r="L70" i="116"/>
  <c r="K67" i="116"/>
  <c r="K67" i="93" s="1"/>
  <c r="K67" i="11" s="1"/>
  <c r="K67" i="9" s="1"/>
  <c r="J64" i="116"/>
  <c r="T17" i="118"/>
  <c r="F21" i="116"/>
  <c r="E17" i="118"/>
  <c r="N61" i="119"/>
  <c r="S9" i="116"/>
  <c r="T27" i="120"/>
  <c r="T51" i="116"/>
  <c r="R45" i="116"/>
  <c r="R45" i="93" s="1"/>
  <c r="R45" i="11" s="1"/>
  <c r="R45" i="9" s="1"/>
  <c r="Q42" i="116"/>
  <c r="P39" i="116"/>
  <c r="O36" i="116"/>
  <c r="M27" i="120"/>
  <c r="U66" i="123"/>
  <c r="F17" i="125"/>
  <c r="Q2" i="203"/>
  <c r="V26" i="152"/>
  <c r="R2" i="156"/>
  <c r="E3" i="156"/>
  <c r="J3" i="153"/>
  <c r="J2" i="153" s="1"/>
  <c r="H3" i="88"/>
  <c r="H2" i="88" s="1"/>
  <c r="K26" i="195"/>
  <c r="R2" i="86"/>
  <c r="L3" i="85"/>
  <c r="L2" i="85" s="1"/>
  <c r="D41" i="102"/>
  <c r="D24" i="102"/>
  <c r="W16" i="102"/>
  <c r="S62" i="116"/>
  <c r="U29" i="123"/>
  <c r="M26" i="170"/>
  <c r="X2" i="202"/>
  <c r="F3" i="173"/>
  <c r="F3" i="151"/>
  <c r="D3" i="85"/>
  <c r="D2" i="85" s="1"/>
  <c r="V2" i="188"/>
  <c r="W24" i="102"/>
  <c r="Q40" i="102"/>
  <c r="Q3" i="198"/>
  <c r="Q2" i="198" s="1"/>
  <c r="Q3" i="88"/>
  <c r="N15" i="116"/>
  <c r="O3" i="169"/>
  <c r="C41" i="116"/>
  <c r="T26" i="154"/>
  <c r="R3" i="154"/>
  <c r="R2" i="154" s="1"/>
  <c r="F25" i="123"/>
  <c r="F25" i="93" s="1"/>
  <c r="F25" i="11" s="1"/>
  <c r="F25" i="9" s="1"/>
  <c r="C12" i="102"/>
  <c r="C12" i="93" s="1"/>
  <c r="C12" i="11" s="1"/>
  <c r="C12" i="9" s="1"/>
  <c r="V3" i="19"/>
  <c r="P3" i="80"/>
  <c r="I26" i="86"/>
  <c r="I2" i="86" s="1"/>
  <c r="E3" i="83"/>
  <c r="E2" i="83" s="1"/>
  <c r="X3" i="87"/>
  <c r="X2" i="87" s="1"/>
  <c r="J26" i="83"/>
  <c r="P26" i="168"/>
  <c r="H3" i="170"/>
  <c r="H2" i="170" s="1"/>
  <c r="J3" i="172"/>
  <c r="N3" i="172"/>
  <c r="D3" i="173"/>
  <c r="I3" i="156"/>
  <c r="I2" i="156" s="1"/>
  <c r="K3" i="204"/>
  <c r="D2" i="17"/>
  <c r="Q14" i="102"/>
  <c r="R2" i="169"/>
  <c r="P72" i="116"/>
  <c r="O51" i="116"/>
  <c r="N48" i="116"/>
  <c r="H70" i="116"/>
  <c r="H70" i="93" s="1"/>
  <c r="H70" i="11" s="1"/>
  <c r="H70" i="9" s="1"/>
  <c r="F64" i="116"/>
  <c r="V52" i="125"/>
  <c r="H44" i="123"/>
  <c r="G41" i="123"/>
  <c r="G41" i="93" s="1"/>
  <c r="G41" i="11" s="1"/>
  <c r="G41" i="9" s="1"/>
  <c r="E35" i="123"/>
  <c r="E19" i="123"/>
  <c r="K3" i="195"/>
  <c r="V3" i="109"/>
  <c r="V2" i="109" s="1"/>
  <c r="J2" i="170"/>
  <c r="P65" i="102"/>
  <c r="P65" i="93" s="1"/>
  <c r="P65" i="11" s="1"/>
  <c r="P65" i="9" s="1"/>
  <c r="X3" i="111"/>
  <c r="T11" i="111"/>
  <c r="R2" i="203"/>
  <c r="I13" i="123"/>
  <c r="I11" i="123" s="1"/>
  <c r="O9" i="123"/>
  <c r="K5" i="123"/>
  <c r="W3" i="83"/>
  <c r="W2" i="83" s="1"/>
  <c r="J3" i="190"/>
  <c r="J2" i="190" s="1"/>
  <c r="W2" i="188"/>
  <c r="M36" i="102"/>
  <c r="D2" i="114"/>
  <c r="F2" i="168"/>
  <c r="U44" i="123"/>
  <c r="J26" i="174"/>
  <c r="J2" i="174" s="1"/>
  <c r="I31" i="123"/>
  <c r="H28" i="123"/>
  <c r="G2" i="174"/>
  <c r="W3" i="167"/>
  <c r="D3" i="86"/>
  <c r="G3" i="85"/>
  <c r="G2" i="85" s="1"/>
  <c r="Q3" i="188"/>
  <c r="Q2" i="188" s="1"/>
  <c r="P3" i="195"/>
  <c r="P2" i="195" s="1"/>
  <c r="X3" i="188"/>
  <c r="V3" i="151"/>
  <c r="Q3" i="194"/>
  <c r="V54" i="102"/>
  <c r="K53" i="102"/>
  <c r="N54" i="102"/>
  <c r="H3" i="111"/>
  <c r="T33" i="111"/>
  <c r="S2" i="113"/>
  <c r="C29" i="102"/>
  <c r="G14" i="123"/>
  <c r="G14" i="93" s="1"/>
  <c r="G14" i="11" s="1"/>
  <c r="G14" i="9" s="1"/>
  <c r="M8" i="125"/>
  <c r="I4" i="125"/>
  <c r="R26" i="183"/>
  <c r="R2" i="183" s="1"/>
  <c r="I3" i="85"/>
  <c r="I2" i="85" s="1"/>
  <c r="R3" i="190"/>
  <c r="O3" i="114"/>
  <c r="T26" i="121"/>
  <c r="T2" i="121" s="1"/>
  <c r="S3" i="199"/>
  <c r="S2" i="199" s="1"/>
  <c r="F22" i="104"/>
  <c r="M34" i="102"/>
  <c r="S36" i="102"/>
  <c r="S36" i="93" s="1"/>
  <c r="S36" i="11" s="1"/>
  <c r="S36" i="9" s="1"/>
  <c r="D26" i="197"/>
  <c r="O49" i="102"/>
  <c r="O49" i="93" s="1"/>
  <c r="O49" i="11" s="1"/>
  <c r="O49" i="9" s="1"/>
  <c r="S65" i="116"/>
  <c r="V2" i="159"/>
  <c r="E61" i="125"/>
  <c r="P32" i="123"/>
  <c r="G3" i="172"/>
  <c r="G2" i="172" s="1"/>
  <c r="K26" i="202"/>
  <c r="K2" i="202" s="1"/>
  <c r="F31" i="102"/>
  <c r="F31" i="93" s="1"/>
  <c r="F31" i="11" s="1"/>
  <c r="F31" i="9" s="1"/>
  <c r="X2" i="199"/>
  <c r="M71" i="116"/>
  <c r="J12" i="123"/>
  <c r="O2" i="19"/>
  <c r="T52" i="75"/>
  <c r="X11" i="75"/>
  <c r="X8" i="105"/>
  <c r="F17" i="75"/>
  <c r="U52" i="75"/>
  <c r="L52" i="75"/>
  <c r="I3" i="77"/>
  <c r="S3" i="85"/>
  <c r="U2" i="85"/>
  <c r="T29" i="102"/>
  <c r="E23" i="102"/>
  <c r="S35" i="102"/>
  <c r="T31" i="102"/>
  <c r="P19" i="102"/>
  <c r="P17" i="102" s="1"/>
  <c r="O67" i="102"/>
  <c r="N65" i="102"/>
  <c r="J47" i="102"/>
  <c r="F35" i="102"/>
  <c r="P26" i="90"/>
  <c r="S26" i="185"/>
  <c r="Q11" i="105"/>
  <c r="L26" i="187"/>
  <c r="J7" i="102"/>
  <c r="J7" i="93" s="1"/>
  <c r="J7" i="11" s="1"/>
  <c r="J7" i="9" s="1"/>
  <c r="L14" i="102"/>
  <c r="P4" i="104"/>
  <c r="U3" i="151"/>
  <c r="M27" i="75"/>
  <c r="P26" i="77"/>
  <c r="G2" i="18"/>
  <c r="D8" i="75"/>
  <c r="R4" i="105"/>
  <c r="G3" i="187"/>
  <c r="T22" i="104"/>
  <c r="T23" i="102"/>
  <c r="O8" i="104"/>
  <c r="O3" i="104" s="1"/>
  <c r="S61" i="111"/>
  <c r="S67" i="102"/>
  <c r="K26" i="77"/>
  <c r="S8" i="75"/>
  <c r="M2" i="85"/>
  <c r="K72" i="102"/>
  <c r="V71" i="102"/>
  <c r="U68" i="102"/>
  <c r="T65" i="102"/>
  <c r="T65" i="93" s="1"/>
  <c r="T65" i="11" s="1"/>
  <c r="T65" i="9" s="1"/>
  <c r="R20" i="102"/>
  <c r="P35" i="102"/>
  <c r="P35" i="93" s="1"/>
  <c r="P35" i="11" s="1"/>
  <c r="P35" i="9" s="1"/>
  <c r="W2" i="19"/>
  <c r="Q49" i="102"/>
  <c r="S65" i="102"/>
  <c r="S68" i="102"/>
  <c r="R65" i="102"/>
  <c r="R65" i="93" s="1"/>
  <c r="R65" i="11" s="1"/>
  <c r="R65" i="9" s="1"/>
  <c r="J54" i="102"/>
  <c r="J54" i="93" s="1"/>
  <c r="V27" i="104"/>
  <c r="U27" i="104"/>
  <c r="N52" i="106"/>
  <c r="S9" i="102"/>
  <c r="N22" i="104"/>
  <c r="L32" i="102"/>
  <c r="L32" i="93" s="1"/>
  <c r="L32" i="11" s="1"/>
  <c r="L32" i="9" s="1"/>
  <c r="I33" i="111"/>
  <c r="J71" i="116"/>
  <c r="I68" i="116"/>
  <c r="H65" i="116"/>
  <c r="E52" i="118"/>
  <c r="I27" i="125"/>
  <c r="I32" i="123"/>
  <c r="K19" i="123"/>
  <c r="K17" i="124"/>
  <c r="W8" i="124"/>
  <c r="F2" i="173"/>
  <c r="P24" i="123"/>
  <c r="P22" i="123" s="1"/>
  <c r="P22" i="124"/>
  <c r="O20" i="123"/>
  <c r="U26" i="204"/>
  <c r="V2" i="86"/>
  <c r="J63" i="102"/>
  <c r="M45" i="102"/>
  <c r="V68" i="102"/>
  <c r="V68" i="93" s="1"/>
  <c r="V68" i="11" s="1"/>
  <c r="V68" i="9" s="1"/>
  <c r="O20" i="102"/>
  <c r="L46" i="102"/>
  <c r="L46" i="93" s="1"/>
  <c r="L46" i="11" s="1"/>
  <c r="L46" i="9" s="1"/>
  <c r="S72" i="102"/>
  <c r="R69" i="102"/>
  <c r="Q66" i="102"/>
  <c r="P63" i="102"/>
  <c r="R47" i="102"/>
  <c r="R47" i="93" s="1"/>
  <c r="R47" i="11" s="1"/>
  <c r="R47" i="9" s="1"/>
  <c r="P41" i="102"/>
  <c r="P41" i="93" s="1"/>
  <c r="P41" i="11" s="1"/>
  <c r="P41" i="9" s="1"/>
  <c r="N35" i="102"/>
  <c r="N27" i="105"/>
  <c r="O22" i="105"/>
  <c r="K19" i="102"/>
  <c r="R3" i="187"/>
  <c r="R2" i="187" s="1"/>
  <c r="G4" i="105"/>
  <c r="T2" i="189"/>
  <c r="L64" i="102"/>
  <c r="G51" i="102"/>
  <c r="D42" i="102"/>
  <c r="D42" i="93" s="1"/>
  <c r="D42" i="11" s="1"/>
  <c r="D42" i="9" s="1"/>
  <c r="M37" i="102"/>
  <c r="O72" i="102"/>
  <c r="N69" i="102"/>
  <c r="M66" i="102"/>
  <c r="L63" i="102"/>
  <c r="K54" i="102"/>
  <c r="K51" i="102"/>
  <c r="K51" i="93" s="1"/>
  <c r="K51" i="11" s="1"/>
  <c r="K51" i="9" s="1"/>
  <c r="G32" i="102"/>
  <c r="G32" i="93" s="1"/>
  <c r="G32" i="11" s="1"/>
  <c r="G32" i="9" s="1"/>
  <c r="N72" i="102"/>
  <c r="M69" i="102"/>
  <c r="Q68" i="102"/>
  <c r="N10" i="102"/>
  <c r="N10" i="93" s="1"/>
  <c r="N10" i="11" s="1"/>
  <c r="N10" i="9" s="1"/>
  <c r="U39" i="102"/>
  <c r="U39" i="93" s="1"/>
  <c r="U39" i="11" s="1"/>
  <c r="U39" i="9" s="1"/>
  <c r="E9" i="102"/>
  <c r="E33" i="104"/>
  <c r="F42" i="93"/>
  <c r="F42" i="11" s="1"/>
  <c r="F42" i="9" s="1"/>
  <c r="D36" i="93"/>
  <c r="D36" i="11" s="1"/>
  <c r="D36" i="9" s="1"/>
  <c r="G27" i="106"/>
  <c r="E52" i="106"/>
  <c r="F47" i="102"/>
  <c r="V6" i="102"/>
  <c r="F4" i="106"/>
  <c r="U27" i="111"/>
  <c r="Q5" i="102"/>
  <c r="D32" i="102"/>
  <c r="D32" i="93" s="1"/>
  <c r="D32" i="11" s="1"/>
  <c r="D32" i="9" s="1"/>
  <c r="R42" i="102"/>
  <c r="R42" i="93" s="1"/>
  <c r="R42" i="11" s="1"/>
  <c r="R42" i="9" s="1"/>
  <c r="J10" i="102"/>
  <c r="D61" i="111"/>
  <c r="U3" i="197"/>
  <c r="U2" i="197" s="1"/>
  <c r="X26" i="196"/>
  <c r="M3" i="108"/>
  <c r="V3" i="110"/>
  <c r="T29" i="116"/>
  <c r="J4" i="117"/>
  <c r="P16" i="116"/>
  <c r="M27" i="117"/>
  <c r="L71" i="116"/>
  <c r="J65" i="116"/>
  <c r="I62" i="116"/>
  <c r="U32" i="116"/>
  <c r="U32" i="93" s="1"/>
  <c r="U32" i="11" s="1"/>
  <c r="U32" i="9" s="1"/>
  <c r="S12" i="116"/>
  <c r="S29" i="116"/>
  <c r="L22" i="117"/>
  <c r="O70" i="116"/>
  <c r="N67" i="116"/>
  <c r="M64" i="116"/>
  <c r="D45" i="116"/>
  <c r="X41" i="116"/>
  <c r="W38" i="116"/>
  <c r="E35" i="116"/>
  <c r="X25" i="116"/>
  <c r="E9" i="116"/>
  <c r="R21" i="116"/>
  <c r="W63" i="116"/>
  <c r="L67" i="116"/>
  <c r="K64" i="116"/>
  <c r="K64" i="93" s="1"/>
  <c r="K64" i="11" s="1"/>
  <c r="K64" i="9" s="1"/>
  <c r="U22" i="118"/>
  <c r="S33" i="119"/>
  <c r="F3" i="155"/>
  <c r="P3" i="155"/>
  <c r="F52" i="120"/>
  <c r="D22" i="120"/>
  <c r="N72" i="116"/>
  <c r="L54" i="116"/>
  <c r="X10" i="116"/>
  <c r="G7" i="116"/>
  <c r="G7" i="93" s="1"/>
  <c r="G7" i="11" s="1"/>
  <c r="G7" i="9" s="1"/>
  <c r="X33" i="119"/>
  <c r="M11" i="120"/>
  <c r="T51" i="123"/>
  <c r="S48" i="123"/>
  <c r="X67" i="123"/>
  <c r="H2" i="201"/>
  <c r="R2" i="171"/>
  <c r="N2" i="114"/>
  <c r="F3" i="165"/>
  <c r="V32" i="102"/>
  <c r="N47" i="102"/>
  <c r="N47" i="93" s="1"/>
  <c r="N47" i="11" s="1"/>
  <c r="N47" i="9" s="1"/>
  <c r="K38" i="102"/>
  <c r="K38" i="93" s="1"/>
  <c r="K38" i="11" s="1"/>
  <c r="K38" i="9" s="1"/>
  <c r="S26" i="107"/>
  <c r="W64" i="116"/>
  <c r="H24" i="116"/>
  <c r="H24" i="93" s="1"/>
  <c r="H24" i="11" s="1"/>
  <c r="H24" i="9" s="1"/>
  <c r="W21" i="116"/>
  <c r="V24" i="116"/>
  <c r="U71" i="116"/>
  <c r="O64" i="123"/>
  <c r="X26" i="16"/>
  <c r="O3" i="161"/>
  <c r="O2" i="161" s="1"/>
  <c r="N6" i="102"/>
  <c r="H26" i="196"/>
  <c r="H2" i="196" s="1"/>
  <c r="F3" i="110"/>
  <c r="S2" i="109"/>
  <c r="D11" i="118"/>
  <c r="E22" i="118"/>
  <c r="G67" i="116"/>
  <c r="U28" i="123"/>
  <c r="U27" i="123" s="1"/>
  <c r="G6" i="116"/>
  <c r="S13" i="116"/>
  <c r="M12" i="116"/>
  <c r="W19" i="116"/>
  <c r="E71" i="116"/>
  <c r="D68" i="116"/>
  <c r="P62" i="116"/>
  <c r="G17" i="120"/>
  <c r="O35" i="123"/>
  <c r="C49" i="102"/>
  <c r="C49" i="93" s="1"/>
  <c r="C49" i="11" s="1"/>
  <c r="C49" i="9" s="1"/>
  <c r="R8" i="75"/>
  <c r="P26" i="81"/>
  <c r="P70" i="102"/>
  <c r="P70" i="93" s="1"/>
  <c r="P70" i="11" s="1"/>
  <c r="P70" i="9" s="1"/>
  <c r="N42" i="102"/>
  <c r="L69" i="102"/>
  <c r="L69" i="93" s="1"/>
  <c r="L69" i="11" s="1"/>
  <c r="L69" i="9" s="1"/>
  <c r="S69" i="102"/>
  <c r="O51" i="102"/>
  <c r="W26" i="185"/>
  <c r="O68" i="102"/>
  <c r="K50" i="102"/>
  <c r="V26" i="185"/>
  <c r="X20" i="102"/>
  <c r="X20" i="93" s="1"/>
  <c r="X20" i="11" s="1"/>
  <c r="X20" i="9" s="1"/>
  <c r="K48" i="93"/>
  <c r="K48" i="11" s="1"/>
  <c r="K48" i="9" s="1"/>
  <c r="J45" i="102"/>
  <c r="J45" i="93" s="1"/>
  <c r="J45" i="11" s="1"/>
  <c r="J45" i="9" s="1"/>
  <c r="I42" i="102"/>
  <c r="G36" i="102"/>
  <c r="T13" i="102"/>
  <c r="T13" i="93" s="1"/>
  <c r="T13" i="11" s="1"/>
  <c r="T13" i="9" s="1"/>
  <c r="H71" i="102"/>
  <c r="G68" i="102"/>
  <c r="G68" i="93" s="1"/>
  <c r="G68" i="11" s="1"/>
  <c r="G68" i="9" s="1"/>
  <c r="F65" i="102"/>
  <c r="D30" i="102"/>
  <c r="V20" i="102"/>
  <c r="V20" i="93" s="1"/>
  <c r="V20" i="11" s="1"/>
  <c r="V20" i="9" s="1"/>
  <c r="U10" i="102"/>
  <c r="I2" i="189"/>
  <c r="V70" i="102"/>
  <c r="K39" i="102"/>
  <c r="D20" i="102"/>
  <c r="P14" i="102"/>
  <c r="I11" i="105"/>
  <c r="J26" i="187"/>
  <c r="U49" i="102"/>
  <c r="T46" i="102"/>
  <c r="S43" i="102"/>
  <c r="R40" i="102"/>
  <c r="Q37" i="102"/>
  <c r="P34" i="102"/>
  <c r="Q30" i="102"/>
  <c r="J25" i="102"/>
  <c r="J25" i="93" s="1"/>
  <c r="J25" i="11" s="1"/>
  <c r="J25" i="9" s="1"/>
  <c r="N21" i="102"/>
  <c r="O15" i="102"/>
  <c r="V52" i="104"/>
  <c r="G37" i="102"/>
  <c r="L72" i="102"/>
  <c r="H54" i="102"/>
  <c r="H54" i="93" s="1"/>
  <c r="H54" i="11" s="1"/>
  <c r="H54" i="9" s="1"/>
  <c r="G26" i="191"/>
  <c r="W54" i="102"/>
  <c r="U35" i="102"/>
  <c r="U35" i="93" s="1"/>
  <c r="U35" i="11" s="1"/>
  <c r="U35" i="9" s="1"/>
  <c r="W52" i="106"/>
  <c r="J2" i="193"/>
  <c r="X3" i="194"/>
  <c r="X2" i="194" s="1"/>
  <c r="D4" i="106"/>
  <c r="N22" i="111"/>
  <c r="T48" i="102"/>
  <c r="T48" i="93" s="1"/>
  <c r="T48" i="11" s="1"/>
  <c r="T48" i="9" s="1"/>
  <c r="K37" i="102"/>
  <c r="K37" i="93" s="1"/>
  <c r="K37" i="11" s="1"/>
  <c r="K37" i="9" s="1"/>
  <c r="G16" i="102"/>
  <c r="G16" i="93" s="1"/>
  <c r="G16" i="11" s="1"/>
  <c r="G16" i="9" s="1"/>
  <c r="E43" i="102"/>
  <c r="E43" i="93" s="1"/>
  <c r="E43" i="11" s="1"/>
  <c r="E43" i="9" s="1"/>
  <c r="E2" i="113"/>
  <c r="X2" i="112"/>
  <c r="F19" i="116"/>
  <c r="J3" i="163"/>
  <c r="Q3" i="163"/>
  <c r="W72" i="116"/>
  <c r="W72" i="93" s="1"/>
  <c r="W72" i="11" s="1"/>
  <c r="W72" i="9" s="1"/>
  <c r="V69" i="116"/>
  <c r="J31" i="116"/>
  <c r="W24" i="116"/>
  <c r="R10" i="116"/>
  <c r="N43" i="116"/>
  <c r="M40" i="116"/>
  <c r="Q63" i="116"/>
  <c r="X46" i="116"/>
  <c r="W43" i="116"/>
  <c r="W43" i="93" s="1"/>
  <c r="W43" i="11" s="1"/>
  <c r="W43" i="9" s="1"/>
  <c r="V40" i="116"/>
  <c r="V40" i="93" s="1"/>
  <c r="V40" i="11" s="1"/>
  <c r="V40" i="9" s="1"/>
  <c r="U37" i="116"/>
  <c r="T24" i="116"/>
  <c r="G63" i="116"/>
  <c r="G63" i="93" s="1"/>
  <c r="G63" i="11" s="1"/>
  <c r="G63" i="9" s="1"/>
  <c r="R6" i="116"/>
  <c r="K65" i="116"/>
  <c r="O19" i="116"/>
  <c r="X71" i="116"/>
  <c r="U34" i="116"/>
  <c r="N33" i="119"/>
  <c r="M33" i="119"/>
  <c r="V3" i="155"/>
  <c r="V32" i="116"/>
  <c r="L66" i="116"/>
  <c r="T2" i="159"/>
  <c r="E4" i="118"/>
  <c r="M8" i="118"/>
  <c r="S35" i="116"/>
  <c r="K33" i="120"/>
  <c r="O3" i="120"/>
  <c r="H26" i="158"/>
  <c r="T72" i="123"/>
  <c r="S69" i="123"/>
  <c r="R66" i="123"/>
  <c r="Q63" i="123"/>
  <c r="M54" i="123"/>
  <c r="S3" i="201"/>
  <c r="S2" i="201" s="1"/>
  <c r="X15" i="123"/>
  <c r="W12" i="123"/>
  <c r="J3" i="121"/>
  <c r="J2" i="121" s="1"/>
  <c r="L3" i="172"/>
  <c r="L2" i="172" s="1"/>
  <c r="O26" i="114"/>
  <c r="O2" i="114" s="1"/>
  <c r="Q29" i="102"/>
  <c r="R24" i="102"/>
  <c r="R24" i="93" s="1"/>
  <c r="R24" i="11" s="1"/>
  <c r="R24" i="9" s="1"/>
  <c r="O3" i="187"/>
  <c r="X38" i="102"/>
  <c r="X38" i="93" s="1"/>
  <c r="X38" i="11" s="1"/>
  <c r="X38" i="9" s="1"/>
  <c r="N33" i="104"/>
  <c r="U31" i="102"/>
  <c r="U31" i="93" s="1"/>
  <c r="U31" i="11" s="1"/>
  <c r="U31" i="9" s="1"/>
  <c r="O54" i="102"/>
  <c r="O52" i="106"/>
  <c r="V52" i="106"/>
  <c r="K31" i="102"/>
  <c r="K31" i="93" s="1"/>
  <c r="K31" i="11" s="1"/>
  <c r="K31" i="9" s="1"/>
  <c r="I48" i="102"/>
  <c r="H45" i="102"/>
  <c r="H45" i="93" s="1"/>
  <c r="H45" i="11" s="1"/>
  <c r="H45" i="9" s="1"/>
  <c r="G42" i="102"/>
  <c r="G42" i="93" s="1"/>
  <c r="G42" i="11" s="1"/>
  <c r="G42" i="9" s="1"/>
  <c r="E36" i="102"/>
  <c r="P3" i="194"/>
  <c r="Q4" i="104"/>
  <c r="R2" i="194"/>
  <c r="F22" i="111"/>
  <c r="X36" i="102"/>
  <c r="X36" i="93" s="1"/>
  <c r="X36" i="11" s="1"/>
  <c r="X36" i="9" s="1"/>
  <c r="R26" i="197"/>
  <c r="R2" i="197" s="1"/>
  <c r="X3" i="108"/>
  <c r="X2" i="108" s="1"/>
  <c r="O72" i="116"/>
  <c r="N69" i="116"/>
  <c r="G17" i="117"/>
  <c r="X6" i="116"/>
  <c r="X6" i="93" s="1"/>
  <c r="X6" i="11" s="1"/>
  <c r="X6" i="9" s="1"/>
  <c r="I2" i="165"/>
  <c r="V28" i="116"/>
  <c r="V27" i="116" s="1"/>
  <c r="P71" i="116"/>
  <c r="N65" i="116"/>
  <c r="R33" i="119"/>
  <c r="R26" i="119" s="1"/>
  <c r="M54" i="116"/>
  <c r="W34" i="123"/>
  <c r="V2" i="121"/>
  <c r="E66" i="123"/>
  <c r="P29" i="116"/>
  <c r="S3" i="16"/>
  <c r="E27" i="124"/>
  <c r="O26" i="201"/>
  <c r="T9" i="123"/>
  <c r="T8" i="123" s="1"/>
  <c r="M2" i="174"/>
  <c r="S2" i="204"/>
  <c r="M26" i="171"/>
  <c r="M2" i="171" s="1"/>
  <c r="F26" i="16"/>
  <c r="E15" i="123"/>
  <c r="L6" i="123"/>
  <c r="D26" i="16"/>
  <c r="F35" i="123"/>
  <c r="U7" i="123"/>
  <c r="U7" i="93" s="1"/>
  <c r="U7" i="11" s="1"/>
  <c r="U7" i="9" s="1"/>
  <c r="I26" i="160"/>
  <c r="I2" i="160" s="1"/>
  <c r="P3" i="160"/>
  <c r="P2" i="160" s="1"/>
  <c r="P3" i="161"/>
  <c r="O3" i="152"/>
  <c r="O2" i="152" s="1"/>
  <c r="K3" i="153"/>
  <c r="K2" i="153" s="1"/>
  <c r="Q26" i="87"/>
  <c r="Q2" i="87" s="1"/>
  <c r="T26" i="86"/>
  <c r="T2" i="86" s="1"/>
  <c r="R26" i="88"/>
  <c r="R2" i="88" s="1"/>
  <c r="I3" i="88"/>
  <c r="I2" i="88" s="1"/>
  <c r="I26" i="190"/>
  <c r="I2" i="190" s="1"/>
  <c r="F26" i="195"/>
  <c r="F2" i="195" s="1"/>
  <c r="R26" i="114"/>
  <c r="W52" i="111"/>
  <c r="Q3" i="199"/>
  <c r="S3" i="168"/>
  <c r="S2" i="168" s="1"/>
  <c r="J2" i="156"/>
  <c r="U3" i="203"/>
  <c r="U2" i="203" s="1"/>
  <c r="N8" i="120"/>
  <c r="N3" i="120" s="1"/>
  <c r="L3" i="202"/>
  <c r="L2" i="202" s="1"/>
  <c r="S26" i="173"/>
  <c r="S2" i="173" s="1"/>
  <c r="J26" i="173"/>
  <c r="S3" i="183"/>
  <c r="O25" i="123"/>
  <c r="S3" i="172"/>
  <c r="G26" i="192"/>
  <c r="G2" i="192" s="1"/>
  <c r="E3" i="204"/>
  <c r="E2" i="204" s="1"/>
  <c r="Q2" i="173"/>
  <c r="H3" i="172"/>
  <c r="H2" i="172" s="1"/>
  <c r="I2" i="202"/>
  <c r="S26" i="188"/>
  <c r="S2" i="188" s="1"/>
  <c r="S68" i="123"/>
  <c r="R65" i="123"/>
  <c r="E72" i="123"/>
  <c r="D69" i="123"/>
  <c r="X65" i="123"/>
  <c r="X65" i="93" s="1"/>
  <c r="X65" i="11" s="1"/>
  <c r="X65" i="9" s="1"/>
  <c r="H22" i="125"/>
  <c r="L20" i="123"/>
  <c r="E30" i="123"/>
  <c r="D31" i="123"/>
  <c r="Q22" i="125"/>
  <c r="J61" i="125"/>
  <c r="H52" i="125"/>
  <c r="X26" i="171"/>
  <c r="S3" i="154"/>
  <c r="S2" i="154" s="1"/>
  <c r="G3" i="153"/>
  <c r="G2" i="153" s="1"/>
  <c r="S3" i="19"/>
  <c r="S2" i="19" s="1"/>
  <c r="P26" i="87"/>
  <c r="P2" i="87" s="1"/>
  <c r="I26" i="87"/>
  <c r="T26" i="82"/>
  <c r="T2" i="82" s="1"/>
  <c r="G3" i="90"/>
  <c r="G2" i="90" s="1"/>
  <c r="L3" i="190"/>
  <c r="S26" i="190"/>
  <c r="J26" i="114"/>
  <c r="J2" i="114" s="1"/>
  <c r="M22" i="111"/>
  <c r="R8" i="118"/>
  <c r="R2" i="170"/>
  <c r="T3" i="167"/>
  <c r="U26" i="168"/>
  <c r="U2" i="168" s="1"/>
  <c r="L26" i="168"/>
  <c r="L2" i="168" s="1"/>
  <c r="J4" i="119"/>
  <c r="M2" i="203"/>
  <c r="I3" i="203"/>
  <c r="I2" i="203" s="1"/>
  <c r="Q9" i="123"/>
  <c r="Q8" i="123" s="1"/>
  <c r="L52" i="125"/>
  <c r="O15" i="123"/>
  <c r="N12" i="123"/>
  <c r="C31" i="123"/>
  <c r="C31" i="93" s="1"/>
  <c r="C31" i="11" s="1"/>
  <c r="C31" i="9" s="1"/>
  <c r="F3" i="174"/>
  <c r="R3" i="174"/>
  <c r="C54" i="116"/>
  <c r="U3" i="80"/>
  <c r="U2" i="80" s="1"/>
  <c r="L3" i="83"/>
  <c r="L2" i="83" s="1"/>
  <c r="G26" i="84"/>
  <c r="G2" i="84" s="1"/>
  <c r="N26" i="84"/>
  <c r="N2" i="84" s="1"/>
  <c r="J3" i="186"/>
  <c r="J2" i="186" s="1"/>
  <c r="L26" i="121"/>
  <c r="D3" i="174"/>
  <c r="K3" i="199"/>
  <c r="I2" i="204"/>
  <c r="N24" i="123"/>
  <c r="T11" i="125"/>
  <c r="T3" i="125" s="1"/>
  <c r="Q2" i="183"/>
  <c r="O16" i="123"/>
  <c r="N13" i="123"/>
  <c r="O46" i="123"/>
  <c r="N43" i="123"/>
  <c r="M40" i="123"/>
  <c r="L37" i="123"/>
  <c r="V26" i="160"/>
  <c r="V2" i="160" s="1"/>
  <c r="T3" i="153"/>
  <c r="T2" i="153" s="1"/>
  <c r="P4" i="105"/>
  <c r="U52" i="105"/>
  <c r="W26" i="190"/>
  <c r="W2" i="190" s="1"/>
  <c r="N26" i="190"/>
  <c r="M8" i="117"/>
  <c r="K70" i="116"/>
  <c r="R52" i="119"/>
  <c r="F4" i="118"/>
  <c r="V47" i="116"/>
  <c r="V47" i="93" s="1"/>
  <c r="V47" i="11" s="1"/>
  <c r="V47" i="9" s="1"/>
  <c r="P46" i="123"/>
  <c r="O43" i="123"/>
  <c r="N40" i="123"/>
  <c r="N40" i="93" s="1"/>
  <c r="N40" i="11" s="1"/>
  <c r="N40" i="9" s="1"/>
  <c r="M37" i="123"/>
  <c r="L34" i="123"/>
  <c r="O19" i="123"/>
  <c r="R26" i="202"/>
  <c r="R2" i="202" s="1"/>
  <c r="V2" i="202"/>
  <c r="R43" i="123"/>
  <c r="F39" i="123"/>
  <c r="S30" i="123"/>
  <c r="T21" i="123"/>
  <c r="T21" i="93" s="1"/>
  <c r="T21" i="11" s="1"/>
  <c r="T21" i="9" s="1"/>
  <c r="F6" i="123"/>
  <c r="J26" i="203"/>
  <c r="J2" i="203" s="1"/>
  <c r="V26" i="203"/>
  <c r="V2" i="203" s="1"/>
  <c r="H26" i="174"/>
  <c r="H2" i="174" s="1"/>
  <c r="Q3" i="121"/>
  <c r="Q2" i="121" s="1"/>
  <c r="G3" i="121"/>
  <c r="G2" i="121" s="1"/>
  <c r="C51" i="123"/>
  <c r="W3" i="186"/>
  <c r="W2" i="186" s="1"/>
  <c r="N3" i="167"/>
  <c r="N2" i="167" s="1"/>
  <c r="W3" i="121"/>
  <c r="Q2" i="172"/>
  <c r="L3" i="160"/>
  <c r="L2" i="160" s="1"/>
  <c r="I26" i="84"/>
  <c r="G26" i="188"/>
  <c r="G2" i="188" s="1"/>
  <c r="F2" i="188"/>
  <c r="U3" i="193"/>
  <c r="V3" i="112"/>
  <c r="V2" i="112" s="1"/>
  <c r="N26" i="113"/>
  <c r="N2" i="113" s="1"/>
  <c r="M36" i="123"/>
  <c r="V16" i="123"/>
  <c r="X2" i="204"/>
  <c r="F64" i="123"/>
  <c r="O45" i="123"/>
  <c r="N42" i="123"/>
  <c r="U3" i="204"/>
  <c r="U2" i="204" s="1"/>
  <c r="C54" i="123"/>
  <c r="R54" i="123"/>
  <c r="C35" i="102"/>
  <c r="C35" i="93" s="1"/>
  <c r="C35" i="11" s="1"/>
  <c r="C35" i="9" s="1"/>
  <c r="H7" i="123"/>
  <c r="W26" i="173"/>
  <c r="W2" i="173" s="1"/>
  <c r="C51" i="116"/>
  <c r="C38" i="123"/>
  <c r="C38" i="93" s="1"/>
  <c r="C38" i="11" s="1"/>
  <c r="C38" i="9" s="1"/>
  <c r="S3" i="152"/>
  <c r="S2" i="152" s="1"/>
  <c r="D3" i="88"/>
  <c r="D2" i="88" s="1"/>
  <c r="S26" i="195"/>
  <c r="S2" i="195" s="1"/>
  <c r="Q26" i="165"/>
  <c r="Q2" i="165" s="1"/>
  <c r="H3" i="173"/>
  <c r="H17" i="125"/>
  <c r="E49" i="123"/>
  <c r="D46" i="123"/>
  <c r="D46" i="93" s="1"/>
  <c r="D46" i="11" s="1"/>
  <c r="D46" i="9" s="1"/>
  <c r="X42" i="123"/>
  <c r="X42" i="93" s="1"/>
  <c r="X42" i="11" s="1"/>
  <c r="X42" i="9" s="1"/>
  <c r="W39" i="123"/>
  <c r="V36" i="123"/>
  <c r="V36" i="93" s="1"/>
  <c r="V36" i="11" s="1"/>
  <c r="V36" i="9" s="1"/>
  <c r="G61" i="125"/>
  <c r="I26" i="171"/>
  <c r="I2" i="171" s="1"/>
  <c r="G3" i="202"/>
  <c r="U24" i="123"/>
  <c r="Q26" i="160"/>
  <c r="Q2" i="160" s="1"/>
  <c r="N26" i="161"/>
  <c r="N2" i="161" s="1"/>
  <c r="D3" i="161"/>
  <c r="L3" i="78"/>
  <c r="L2" i="78" s="1"/>
  <c r="F3" i="88"/>
  <c r="F2" i="88" s="1"/>
  <c r="I8" i="105"/>
  <c r="J22" i="104"/>
  <c r="E26" i="192"/>
  <c r="E2" i="192" s="1"/>
  <c r="R3" i="189"/>
  <c r="R2" i="189" s="1"/>
  <c r="P26" i="114"/>
  <c r="P2" i="114" s="1"/>
  <c r="M3" i="109"/>
  <c r="M2" i="109" s="1"/>
  <c r="T30" i="116"/>
  <c r="T30" i="93" s="1"/>
  <c r="T30" i="11" s="1"/>
  <c r="T30" i="9" s="1"/>
  <c r="S21" i="116"/>
  <c r="N11" i="117"/>
  <c r="O41" i="116"/>
  <c r="M25" i="116"/>
  <c r="H32" i="116"/>
  <c r="H32" i="93" s="1"/>
  <c r="H32" i="11" s="1"/>
  <c r="H32" i="9" s="1"/>
  <c r="K26" i="167"/>
  <c r="M26" i="169"/>
  <c r="Q26" i="169"/>
  <c r="D27" i="119"/>
  <c r="W11" i="119"/>
  <c r="V11" i="119"/>
  <c r="X17" i="119"/>
  <c r="H7" i="116"/>
  <c r="H11" i="119"/>
  <c r="G11" i="119"/>
  <c r="H27" i="120"/>
  <c r="M51" i="116"/>
  <c r="M51" i="93" s="1"/>
  <c r="M51" i="11" s="1"/>
  <c r="M51" i="9" s="1"/>
  <c r="G27" i="119"/>
  <c r="T4" i="119"/>
  <c r="S32" i="116"/>
  <c r="R37" i="116"/>
  <c r="Q27" i="119"/>
  <c r="Q26" i="119" s="1"/>
  <c r="I26" i="158"/>
  <c r="P16" i="123"/>
  <c r="P2" i="202"/>
  <c r="G3" i="204"/>
  <c r="E36" i="123"/>
  <c r="J3" i="202"/>
  <c r="J2" i="202" s="1"/>
  <c r="D21" i="123"/>
  <c r="H26" i="173"/>
  <c r="R17" i="124"/>
  <c r="Q18" i="123"/>
  <c r="V26" i="87"/>
  <c r="V2" i="87" s="1"/>
  <c r="F3" i="113"/>
  <c r="F2" i="113" s="1"/>
  <c r="L3" i="154"/>
  <c r="L2" i="154" s="1"/>
  <c r="G3" i="86"/>
  <c r="G2" i="86" s="1"/>
  <c r="O3" i="80"/>
  <c r="O2" i="80" s="1"/>
  <c r="T3" i="186"/>
  <c r="T2" i="186" s="1"/>
  <c r="I3" i="114"/>
  <c r="O3" i="107"/>
  <c r="O2" i="107" s="1"/>
  <c r="T3" i="110"/>
  <c r="T2" i="110" s="1"/>
  <c r="E3" i="109"/>
  <c r="E2" i="109" s="1"/>
  <c r="F3" i="112"/>
  <c r="F2" i="112" s="1"/>
  <c r="V22" i="118"/>
  <c r="E3" i="169"/>
  <c r="E2" i="169" s="1"/>
  <c r="D26" i="156"/>
  <c r="D2" i="156" s="1"/>
  <c r="L3" i="183"/>
  <c r="L2" i="183" s="1"/>
  <c r="T3" i="114"/>
  <c r="T2" i="114" s="1"/>
  <c r="M15" i="123"/>
  <c r="M15" i="93" s="1"/>
  <c r="M15" i="11" s="1"/>
  <c r="M15" i="9" s="1"/>
  <c r="N50" i="123"/>
  <c r="N50" i="93" s="1"/>
  <c r="N50" i="11" s="1"/>
  <c r="N50" i="9" s="1"/>
  <c r="G3" i="80"/>
  <c r="G2" i="80" s="1"/>
  <c r="N3" i="78"/>
  <c r="N2" i="78" s="1"/>
  <c r="L26" i="190"/>
  <c r="H2" i="169"/>
  <c r="N2" i="168"/>
  <c r="L3" i="203"/>
  <c r="O3" i="202"/>
  <c r="I20" i="123"/>
  <c r="I20" i="93" s="1"/>
  <c r="I20" i="11" s="1"/>
  <c r="I20" i="9" s="1"/>
  <c r="M26" i="173"/>
  <c r="W30" i="123"/>
  <c r="W30" i="93" s="1"/>
  <c r="W30" i="11" s="1"/>
  <c r="W30" i="9" s="1"/>
  <c r="E20" i="123"/>
  <c r="E20" i="93" s="1"/>
  <c r="E20" i="11" s="1"/>
  <c r="E20" i="9" s="1"/>
  <c r="F11" i="125"/>
  <c r="D10" i="123"/>
  <c r="R26" i="174"/>
  <c r="P28" i="123"/>
  <c r="L4" i="125"/>
  <c r="W26" i="192"/>
  <c r="W2" i="192" s="1"/>
  <c r="V26" i="196"/>
  <c r="V2" i="196" s="1"/>
  <c r="F26" i="121"/>
  <c r="F2" i="121" s="1"/>
  <c r="L3" i="114"/>
  <c r="L2" i="114" s="1"/>
  <c r="J3" i="16"/>
  <c r="C15" i="93"/>
  <c r="C15" i="11" s="1"/>
  <c r="C15" i="9" s="1"/>
  <c r="X2" i="152"/>
  <c r="N17" i="75"/>
  <c r="F2" i="19"/>
  <c r="X3" i="90"/>
  <c r="V72" i="102"/>
  <c r="J69" i="102"/>
  <c r="G11" i="105"/>
  <c r="I33" i="104"/>
  <c r="P45" i="11"/>
  <c r="X2" i="19"/>
  <c r="T2" i="19"/>
  <c r="M52" i="75"/>
  <c r="R22" i="75"/>
  <c r="T26" i="81"/>
  <c r="T2" i="81" s="1"/>
  <c r="X16" i="102"/>
  <c r="X11" i="105"/>
  <c r="X26" i="77"/>
  <c r="U43" i="11"/>
  <c r="S10" i="102"/>
  <c r="V11" i="104"/>
  <c r="V13" i="102"/>
  <c r="V13" i="93" s="1"/>
  <c r="V13" i="11" s="1"/>
  <c r="V13" i="9" s="1"/>
  <c r="T66" i="102"/>
  <c r="E54" i="102"/>
  <c r="E52" i="102" s="1"/>
  <c r="L30" i="93"/>
  <c r="L30" i="11" s="1"/>
  <c r="L30" i="9" s="1"/>
  <c r="H26" i="77"/>
  <c r="L2" i="18"/>
  <c r="L4" i="75"/>
  <c r="L8" i="75"/>
  <c r="N25" i="11"/>
  <c r="N25" i="9" s="1"/>
  <c r="K2" i="83"/>
  <c r="J3" i="83"/>
  <c r="T2" i="85"/>
  <c r="L17" i="105"/>
  <c r="L20" i="102"/>
  <c r="C66" i="93"/>
  <c r="C66" i="11" s="1"/>
  <c r="C66" i="9" s="1"/>
  <c r="D4" i="75"/>
  <c r="E8" i="75"/>
  <c r="S63" i="102"/>
  <c r="U70" i="102"/>
  <c r="T67" i="102"/>
  <c r="T67" i="93" s="1"/>
  <c r="T67" i="11" s="1"/>
  <c r="T67" i="9" s="1"/>
  <c r="C63" i="93"/>
  <c r="C63" i="11" s="1"/>
  <c r="C63" i="9" s="1"/>
  <c r="V17" i="75"/>
  <c r="Q44" i="11"/>
  <c r="K17" i="75"/>
  <c r="O26" i="77"/>
  <c r="O2" i="77" s="1"/>
  <c r="H2" i="83"/>
  <c r="J3" i="185"/>
  <c r="J2" i="185" s="1"/>
  <c r="P71" i="102"/>
  <c r="I33" i="105"/>
  <c r="U72" i="102"/>
  <c r="S66" i="102"/>
  <c r="R63" i="102"/>
  <c r="R63" i="93" s="1"/>
  <c r="R63" i="11" s="1"/>
  <c r="R63" i="9" s="1"/>
  <c r="F39" i="102"/>
  <c r="L10" i="102"/>
  <c r="E2" i="86"/>
  <c r="E25" i="11"/>
  <c r="Q2" i="85"/>
  <c r="N64" i="102"/>
  <c r="P48" i="102"/>
  <c r="W48" i="102"/>
  <c r="S3" i="185"/>
  <c r="Q63" i="102"/>
  <c r="I44" i="102"/>
  <c r="W49" i="102"/>
  <c r="H36" i="102"/>
  <c r="H36" i="93" s="1"/>
  <c r="H36" i="11" s="1"/>
  <c r="H36" i="9" s="1"/>
  <c r="I72" i="102"/>
  <c r="H69" i="102"/>
  <c r="G66" i="102"/>
  <c r="F63" i="102"/>
  <c r="U46" i="93"/>
  <c r="U46" i="11" s="1"/>
  <c r="U46" i="9" s="1"/>
  <c r="D29" i="102"/>
  <c r="D29" i="93" s="1"/>
  <c r="D29" i="11" s="1"/>
  <c r="D29" i="9" s="1"/>
  <c r="V3" i="185"/>
  <c r="V2" i="185" s="1"/>
  <c r="F8" i="105"/>
  <c r="F3" i="105" s="1"/>
  <c r="E70" i="102"/>
  <c r="D67" i="102"/>
  <c r="X63" i="102"/>
  <c r="X63" i="93" s="1"/>
  <c r="X63" i="11" s="1"/>
  <c r="X63" i="9" s="1"/>
  <c r="V35" i="102"/>
  <c r="W31" i="102"/>
  <c r="W31" i="93" s="1"/>
  <c r="W31" i="11" s="1"/>
  <c r="W31" i="9" s="1"/>
  <c r="V27" i="105"/>
  <c r="F20" i="102"/>
  <c r="E10" i="102"/>
  <c r="E10" i="93" s="1"/>
  <c r="E10" i="11" s="1"/>
  <c r="E10" i="9" s="1"/>
  <c r="W2" i="189"/>
  <c r="N70" i="102"/>
  <c r="O65" i="102"/>
  <c r="E45" i="102"/>
  <c r="S39" i="102"/>
  <c r="W35" i="102"/>
  <c r="W35" i="93" s="1"/>
  <c r="W35" i="11" s="1"/>
  <c r="W35" i="9" s="1"/>
  <c r="O2" i="188"/>
  <c r="U26" i="187"/>
  <c r="T26" i="187"/>
  <c r="T2" i="187" s="1"/>
  <c r="G72" i="102"/>
  <c r="G72" i="93" s="1"/>
  <c r="G72" i="11" s="1"/>
  <c r="G72" i="9" s="1"/>
  <c r="F69" i="102"/>
  <c r="E66" i="102"/>
  <c r="D63" i="102"/>
  <c r="X52" i="104"/>
  <c r="U6" i="93"/>
  <c r="U6" i="11" s="1"/>
  <c r="U6" i="9" s="1"/>
  <c r="J40" i="102"/>
  <c r="J40" i="93" s="1"/>
  <c r="J40" i="11" s="1"/>
  <c r="J40" i="9" s="1"/>
  <c r="I37" i="102"/>
  <c r="I37" i="93" s="1"/>
  <c r="I37" i="11" s="1"/>
  <c r="I37" i="9" s="1"/>
  <c r="I30" i="102"/>
  <c r="I30" i="93" s="1"/>
  <c r="I30" i="11" s="1"/>
  <c r="I30" i="9" s="1"/>
  <c r="L3" i="191"/>
  <c r="H40" i="102"/>
  <c r="H40" i="93" s="1"/>
  <c r="H40" i="11" s="1"/>
  <c r="H40" i="9" s="1"/>
  <c r="V34" i="102"/>
  <c r="Q71" i="102"/>
  <c r="U47" i="93"/>
  <c r="U47" i="11" s="1"/>
  <c r="U47" i="9" s="1"/>
  <c r="T44" i="93"/>
  <c r="T44" i="11" s="1"/>
  <c r="T44" i="9" s="1"/>
  <c r="S41" i="93"/>
  <c r="S41" i="11" s="1"/>
  <c r="S41" i="9" s="1"/>
  <c r="T27" i="106"/>
  <c r="Q22" i="104"/>
  <c r="M52" i="106"/>
  <c r="W11" i="106"/>
  <c r="T10" i="102"/>
  <c r="T10" i="93" s="1"/>
  <c r="T10" i="11" s="1"/>
  <c r="T10" i="9" s="1"/>
  <c r="N4" i="106"/>
  <c r="W17" i="111"/>
  <c r="J26" i="197"/>
  <c r="E2" i="196"/>
  <c r="P3" i="108"/>
  <c r="O2" i="115"/>
  <c r="L11" i="111"/>
  <c r="K11" i="111"/>
  <c r="K3" i="111" s="1"/>
  <c r="K3" i="110"/>
  <c r="H63" i="116"/>
  <c r="H61" i="116" s="1"/>
  <c r="S54" i="116"/>
  <c r="S54" i="93" s="1"/>
  <c r="S54" i="11" s="1"/>
  <c r="S54" i="9" s="1"/>
  <c r="K68" i="116"/>
  <c r="N52" i="117"/>
  <c r="O38" i="116"/>
  <c r="O14" i="116"/>
  <c r="O14" i="93" s="1"/>
  <c r="O14" i="11" s="1"/>
  <c r="O14" i="9" s="1"/>
  <c r="S3" i="163"/>
  <c r="G65" i="116"/>
  <c r="L42" i="116"/>
  <c r="K39" i="116"/>
  <c r="J36" i="116"/>
  <c r="J36" i="93" s="1"/>
  <c r="J36" i="11" s="1"/>
  <c r="J36" i="9" s="1"/>
  <c r="G61" i="117"/>
  <c r="N39" i="116"/>
  <c r="J35" i="116"/>
  <c r="J35" i="93" s="1"/>
  <c r="J35" i="11" s="1"/>
  <c r="J35" i="9" s="1"/>
  <c r="M11" i="118"/>
  <c r="S2" i="167"/>
  <c r="J27" i="118"/>
  <c r="I33" i="119"/>
  <c r="H33" i="119"/>
  <c r="X3" i="119"/>
  <c r="S31" i="116"/>
  <c r="I3" i="170"/>
  <c r="I2" i="170" s="1"/>
  <c r="L17" i="120"/>
  <c r="U13" i="116"/>
  <c r="U11" i="120"/>
  <c r="U3" i="120" s="1"/>
  <c r="O39" i="116"/>
  <c r="J28" i="123"/>
  <c r="D3" i="203"/>
  <c r="D2" i="203" s="1"/>
  <c r="U13" i="123"/>
  <c r="U11" i="124"/>
  <c r="O67" i="123"/>
  <c r="X28" i="123"/>
  <c r="X27" i="124"/>
  <c r="L9" i="123"/>
  <c r="L8" i="124"/>
  <c r="M5" i="123"/>
  <c r="M4" i="124"/>
  <c r="H2" i="109"/>
  <c r="V11" i="125"/>
  <c r="V15" i="123"/>
  <c r="V11" i="123" s="1"/>
  <c r="W23" i="116"/>
  <c r="W22" i="119"/>
  <c r="R72" i="116"/>
  <c r="S40" i="116"/>
  <c r="K18" i="123"/>
  <c r="K17" i="125"/>
  <c r="L8" i="106"/>
  <c r="Q61" i="111"/>
  <c r="J3" i="111"/>
  <c r="O17" i="117"/>
  <c r="O3" i="166"/>
  <c r="U40" i="116"/>
  <c r="P54" i="116"/>
  <c r="L2" i="166"/>
  <c r="Q3" i="119"/>
  <c r="R68" i="116"/>
  <c r="T17" i="125"/>
  <c r="I35" i="123"/>
  <c r="G22" i="105"/>
  <c r="U3" i="187"/>
  <c r="J4" i="105"/>
  <c r="H68" i="102"/>
  <c r="G43" i="102"/>
  <c r="G43" i="93" s="1"/>
  <c r="G43" i="11" s="1"/>
  <c r="G43" i="9" s="1"/>
  <c r="P26" i="185"/>
  <c r="J11" i="105"/>
  <c r="J70" i="102"/>
  <c r="J70" i="93" s="1"/>
  <c r="J70" i="11" s="1"/>
  <c r="J70" i="9" s="1"/>
  <c r="I25" i="102"/>
  <c r="I25" i="93" s="1"/>
  <c r="I25" i="11" s="1"/>
  <c r="I25" i="9" s="1"/>
  <c r="W26" i="187"/>
  <c r="L28" i="102"/>
  <c r="H8" i="105"/>
  <c r="D71" i="102"/>
  <c r="X67" i="102"/>
  <c r="W64" i="102"/>
  <c r="O19" i="102"/>
  <c r="J48" i="102"/>
  <c r="J48" i="93" s="1"/>
  <c r="J48" i="11" s="1"/>
  <c r="J48" i="9" s="1"/>
  <c r="I45" i="102"/>
  <c r="I45" i="93" s="1"/>
  <c r="I45" i="11" s="1"/>
  <c r="I45" i="9" s="1"/>
  <c r="H42" i="102"/>
  <c r="H42" i="93" s="1"/>
  <c r="H42" i="11" s="1"/>
  <c r="H42" i="9" s="1"/>
  <c r="G39" i="102"/>
  <c r="G39" i="93" s="1"/>
  <c r="G39" i="11" s="1"/>
  <c r="G39" i="9" s="1"/>
  <c r="F36" i="102"/>
  <c r="F29" i="102"/>
  <c r="X19" i="102"/>
  <c r="X19" i="93" s="1"/>
  <c r="X19" i="11" s="1"/>
  <c r="X19" i="9" s="1"/>
  <c r="M69" i="93"/>
  <c r="M69" i="11" s="1"/>
  <c r="M69" i="9" s="1"/>
  <c r="L66" i="102"/>
  <c r="L66" i="93" s="1"/>
  <c r="L66" i="11" s="1"/>
  <c r="L66" i="9" s="1"/>
  <c r="E37" i="102"/>
  <c r="J33" i="104"/>
  <c r="V17" i="106"/>
  <c r="L24" i="102"/>
  <c r="L24" i="93" s="1"/>
  <c r="L24" i="11" s="1"/>
  <c r="L24" i="9" s="1"/>
  <c r="T22" i="106"/>
  <c r="G13" i="102"/>
  <c r="G13" i="93" s="1"/>
  <c r="G13" i="11" s="1"/>
  <c r="G13" i="9" s="1"/>
  <c r="L33" i="104"/>
  <c r="L26" i="104" s="1"/>
  <c r="K33" i="104"/>
  <c r="K4" i="106"/>
  <c r="D8" i="106"/>
  <c r="I61" i="111"/>
  <c r="M27" i="111"/>
  <c r="I3" i="194"/>
  <c r="D2" i="110"/>
  <c r="Q26" i="197"/>
  <c r="Q3" i="115"/>
  <c r="P2" i="112"/>
  <c r="S10" i="116"/>
  <c r="T3" i="197"/>
  <c r="E2" i="163"/>
  <c r="V4" i="117"/>
  <c r="X52" i="118"/>
  <c r="D20" i="116"/>
  <c r="L37" i="116"/>
  <c r="M16" i="116"/>
  <c r="M16" i="93" s="1"/>
  <c r="M16" i="11" s="1"/>
  <c r="M16" i="9" s="1"/>
  <c r="O10" i="116"/>
  <c r="E7" i="116"/>
  <c r="P37" i="116"/>
  <c r="P37" i="93" s="1"/>
  <c r="P37" i="11" s="1"/>
  <c r="P37" i="9" s="1"/>
  <c r="P8" i="118"/>
  <c r="F2" i="159"/>
  <c r="W16" i="123"/>
  <c r="W11" i="124"/>
  <c r="P3" i="82"/>
  <c r="P2" i="82" s="1"/>
  <c r="J3" i="187"/>
  <c r="U67" i="102"/>
  <c r="U67" i="93" s="1"/>
  <c r="U67" i="11" s="1"/>
  <c r="U67" i="9" s="1"/>
  <c r="W51" i="102"/>
  <c r="T42" i="102"/>
  <c r="T42" i="93" s="1"/>
  <c r="T42" i="11" s="1"/>
  <c r="T42" i="9" s="1"/>
  <c r="U37" i="102"/>
  <c r="H26" i="185"/>
  <c r="T7" i="102"/>
  <c r="T7" i="93" s="1"/>
  <c r="T7" i="11" s="1"/>
  <c r="T7" i="9" s="1"/>
  <c r="M2" i="188"/>
  <c r="V33" i="104"/>
  <c r="N24" i="102"/>
  <c r="H3" i="186"/>
  <c r="H2" i="186" s="1"/>
  <c r="I19" i="102"/>
  <c r="Q70" i="102"/>
  <c r="P67" i="102"/>
  <c r="O64" i="102"/>
  <c r="G19" i="102"/>
  <c r="X50" i="102"/>
  <c r="W47" i="102"/>
  <c r="V44" i="102"/>
  <c r="U41" i="102"/>
  <c r="T38" i="102"/>
  <c r="F72" i="102"/>
  <c r="F72" i="93" s="1"/>
  <c r="F72" i="11" s="1"/>
  <c r="F72" i="9" s="1"/>
  <c r="E69" i="102"/>
  <c r="E69" i="93" s="1"/>
  <c r="E69" i="11" s="1"/>
  <c r="E69" i="9" s="1"/>
  <c r="D66" i="102"/>
  <c r="D66" i="93" s="1"/>
  <c r="D66" i="11" s="1"/>
  <c r="D66" i="9" s="1"/>
  <c r="Q26" i="191"/>
  <c r="V24" i="102"/>
  <c r="U64" i="102"/>
  <c r="U64" i="93" s="1"/>
  <c r="U64" i="11" s="1"/>
  <c r="U64" i="9" s="1"/>
  <c r="X40" i="102"/>
  <c r="X40" i="93" s="1"/>
  <c r="X40" i="11" s="1"/>
  <c r="X40" i="9" s="1"/>
  <c r="M39" i="102"/>
  <c r="M39" i="93" s="1"/>
  <c r="M39" i="11" s="1"/>
  <c r="M39" i="9" s="1"/>
  <c r="D64" i="102"/>
  <c r="D64" i="93" s="1"/>
  <c r="D64" i="11" s="1"/>
  <c r="D64" i="9" s="1"/>
  <c r="P16" i="102"/>
  <c r="M35" i="102"/>
  <c r="M35" i="93" s="1"/>
  <c r="M35" i="11" s="1"/>
  <c r="M35" i="9" s="1"/>
  <c r="Q27" i="104"/>
  <c r="E44" i="102"/>
  <c r="E44" i="93" s="1"/>
  <c r="E44" i="11" s="1"/>
  <c r="E44" i="9" s="1"/>
  <c r="X37" i="102"/>
  <c r="X37" i="93" s="1"/>
  <c r="X37" i="11" s="1"/>
  <c r="X37" i="9" s="1"/>
  <c r="H3" i="194"/>
  <c r="H2" i="194" s="1"/>
  <c r="E8" i="106"/>
  <c r="E27" i="111"/>
  <c r="H13" i="93"/>
  <c r="H13" i="11" s="1"/>
  <c r="H13" i="9" s="1"/>
  <c r="L48" i="102"/>
  <c r="E3" i="197"/>
  <c r="E2" i="197" s="1"/>
  <c r="D4" i="111"/>
  <c r="F33" i="111"/>
  <c r="W11" i="111"/>
  <c r="E2" i="112"/>
  <c r="H2" i="112"/>
  <c r="W3" i="197"/>
  <c r="O53" i="116"/>
  <c r="O52" i="116" s="1"/>
  <c r="H16" i="116"/>
  <c r="U66" i="116"/>
  <c r="G62" i="116"/>
  <c r="U52" i="118"/>
  <c r="K26" i="166"/>
  <c r="H4" i="119"/>
  <c r="S71" i="116"/>
  <c r="S63" i="116"/>
  <c r="P27" i="119"/>
  <c r="P26" i="119" s="1"/>
  <c r="W8" i="119"/>
  <c r="W10" i="116"/>
  <c r="U3" i="159"/>
  <c r="V9" i="123"/>
  <c r="V8" i="125"/>
  <c r="H3" i="86"/>
  <c r="H2" i="86" s="1"/>
  <c r="Q2" i="82"/>
  <c r="R2" i="85"/>
  <c r="M2" i="81"/>
  <c r="H3" i="90"/>
  <c r="U69" i="102"/>
  <c r="U69" i="93" s="1"/>
  <c r="U69" i="11" s="1"/>
  <c r="U69" i="9" s="1"/>
  <c r="F67" i="102"/>
  <c r="X68" i="102"/>
  <c r="G26" i="185"/>
  <c r="G2" i="185" s="1"/>
  <c r="I66" i="102"/>
  <c r="H3" i="187"/>
  <c r="H2" i="187" s="1"/>
  <c r="V14" i="102"/>
  <c r="V14" i="93" s="1"/>
  <c r="V14" i="11" s="1"/>
  <c r="V14" i="9" s="1"/>
  <c r="K70" i="102"/>
  <c r="J67" i="102"/>
  <c r="I64" i="102"/>
  <c r="T35" i="102"/>
  <c r="Q36" i="102"/>
  <c r="Q36" i="93" s="1"/>
  <c r="Q36" i="11" s="1"/>
  <c r="Q36" i="9" s="1"/>
  <c r="X30" i="102"/>
  <c r="H6" i="102"/>
  <c r="G61" i="105"/>
  <c r="M25" i="102"/>
  <c r="I17" i="105"/>
  <c r="M67" i="102"/>
  <c r="X46" i="102"/>
  <c r="R2" i="188"/>
  <c r="F24" i="102"/>
  <c r="F24" i="93" s="1"/>
  <c r="F24" i="11" s="1"/>
  <c r="F24" i="9" s="1"/>
  <c r="E31" i="102"/>
  <c r="P11" i="105"/>
  <c r="K35" i="102"/>
  <c r="S71" i="102"/>
  <c r="O52" i="104"/>
  <c r="I26" i="191"/>
  <c r="P3" i="191"/>
  <c r="Q54" i="102"/>
  <c r="Q54" i="93" s="1"/>
  <c r="Q54" i="11" s="1"/>
  <c r="Q54" i="9" s="1"/>
  <c r="I35" i="102"/>
  <c r="X10" i="102"/>
  <c r="L41" i="102"/>
  <c r="L41" i="93" s="1"/>
  <c r="L41" i="11" s="1"/>
  <c r="L41" i="9" s="1"/>
  <c r="X4" i="104"/>
  <c r="G52" i="106"/>
  <c r="W45" i="93"/>
  <c r="W45" i="11" s="1"/>
  <c r="W45" i="9" s="1"/>
  <c r="W27" i="106"/>
  <c r="F17" i="106"/>
  <c r="I32" i="102"/>
  <c r="I32" i="93" s="1"/>
  <c r="I32" i="11" s="1"/>
  <c r="I32" i="9" s="1"/>
  <c r="H29" i="102"/>
  <c r="H29" i="93" s="1"/>
  <c r="H29" i="11" s="1"/>
  <c r="H29" i="9" s="1"/>
  <c r="D22" i="106"/>
  <c r="O35" i="102"/>
  <c r="T49" i="102"/>
  <c r="R43" i="102"/>
  <c r="L25" i="102"/>
  <c r="L25" i="93" s="1"/>
  <c r="L25" i="11" s="1"/>
  <c r="L25" i="9" s="1"/>
  <c r="I15" i="102"/>
  <c r="I15" i="93" s="1"/>
  <c r="I15" i="11" s="1"/>
  <c r="I15" i="9" s="1"/>
  <c r="V22" i="111"/>
  <c r="R33" i="111"/>
  <c r="J2" i="107"/>
  <c r="Q52" i="111"/>
  <c r="O11" i="111"/>
  <c r="N3" i="110"/>
  <c r="N2" i="110" s="1"/>
  <c r="Q2" i="107"/>
  <c r="D2" i="115"/>
  <c r="M24" i="116"/>
  <c r="L3" i="197"/>
  <c r="V26" i="163"/>
  <c r="I3" i="163"/>
  <c r="N4" i="117"/>
  <c r="M66" i="116"/>
  <c r="L63" i="116"/>
  <c r="H52" i="118"/>
  <c r="K7" i="116"/>
  <c r="K7" i="93" s="1"/>
  <c r="K7" i="11" s="1"/>
  <c r="K7" i="9" s="1"/>
  <c r="D23" i="116"/>
  <c r="I19" i="116"/>
  <c r="I17" i="116" s="1"/>
  <c r="S26" i="165"/>
  <c r="S2" i="165" s="1"/>
  <c r="U3" i="165"/>
  <c r="K3" i="166"/>
  <c r="T45" i="116"/>
  <c r="T45" i="93" s="1"/>
  <c r="T45" i="11" s="1"/>
  <c r="T45" i="9" s="1"/>
  <c r="F54" i="116"/>
  <c r="F54" i="93" s="1"/>
  <c r="F54" i="11" s="1"/>
  <c r="F54" i="9" s="1"/>
  <c r="N28" i="116"/>
  <c r="N27" i="116" s="1"/>
  <c r="Q40" i="116"/>
  <c r="M36" i="116"/>
  <c r="T4" i="118"/>
  <c r="D3" i="155"/>
  <c r="D67" i="116"/>
  <c r="S61" i="119"/>
  <c r="K4" i="119"/>
  <c r="E6" i="116"/>
  <c r="E6" i="93" s="1"/>
  <c r="E6" i="11" s="1"/>
  <c r="E6" i="9" s="1"/>
  <c r="X70" i="116"/>
  <c r="P11" i="120"/>
  <c r="J42" i="102"/>
  <c r="J42" i="93" s="1"/>
  <c r="J42" i="11" s="1"/>
  <c r="J42" i="9" s="1"/>
  <c r="J33" i="111"/>
  <c r="K26" i="165"/>
  <c r="K2" i="165" s="1"/>
  <c r="D24" i="116"/>
  <c r="D72" i="123"/>
  <c r="X68" i="123"/>
  <c r="W65" i="123"/>
  <c r="W65" i="93" s="1"/>
  <c r="W65" i="11" s="1"/>
  <c r="W65" i="9" s="1"/>
  <c r="Q11" i="124"/>
  <c r="Q16" i="123"/>
  <c r="Q16" i="93" s="1"/>
  <c r="Q16" i="11" s="1"/>
  <c r="Q16" i="9" s="1"/>
  <c r="P19" i="123"/>
  <c r="P17" i="125"/>
  <c r="G3" i="79"/>
  <c r="N53" i="116"/>
  <c r="N52" i="116" s="1"/>
  <c r="F51" i="116"/>
  <c r="E48" i="116"/>
  <c r="U9" i="116"/>
  <c r="U8" i="116" s="1"/>
  <c r="K17" i="118"/>
  <c r="D4" i="118"/>
  <c r="J69" i="116"/>
  <c r="O8" i="125"/>
  <c r="O10" i="123"/>
  <c r="O10" i="93" s="1"/>
  <c r="O10" i="11" s="1"/>
  <c r="O10" i="9" s="1"/>
  <c r="S4" i="125"/>
  <c r="S6" i="123"/>
  <c r="S4" i="123" s="1"/>
  <c r="R33" i="120"/>
  <c r="S17" i="124"/>
  <c r="S18" i="123"/>
  <c r="M10" i="123"/>
  <c r="M10" i="93" s="1"/>
  <c r="M10" i="11" s="1"/>
  <c r="M10" i="9" s="1"/>
  <c r="M8" i="124"/>
  <c r="U4" i="125"/>
  <c r="U5" i="123"/>
  <c r="X26" i="172"/>
  <c r="X2" i="172" s="1"/>
  <c r="K26" i="159"/>
  <c r="K2" i="159" s="1"/>
  <c r="M4" i="118"/>
  <c r="U3" i="119"/>
  <c r="G4" i="120"/>
  <c r="G3" i="120" s="1"/>
  <c r="O17" i="120"/>
  <c r="E14" i="116"/>
  <c r="L43" i="116"/>
  <c r="L43" i="93" s="1"/>
  <c r="L43" i="11" s="1"/>
  <c r="L43" i="9" s="1"/>
  <c r="K40" i="116"/>
  <c r="J37" i="116"/>
  <c r="J37" i="93" s="1"/>
  <c r="J37" i="11" s="1"/>
  <c r="J37" i="9" s="1"/>
  <c r="X71" i="123"/>
  <c r="W68" i="123"/>
  <c r="V65" i="123"/>
  <c r="R27" i="120"/>
  <c r="X4" i="120"/>
  <c r="X3" i="120" s="1"/>
  <c r="F49" i="123"/>
  <c r="D3" i="171"/>
  <c r="M66" i="123"/>
  <c r="Q26" i="171"/>
  <c r="L17" i="125"/>
  <c r="W26" i="16"/>
  <c r="K63" i="123"/>
  <c r="G37" i="123"/>
  <c r="D8" i="125"/>
  <c r="D45" i="123"/>
  <c r="X41" i="123"/>
  <c r="W38" i="123"/>
  <c r="V35" i="123"/>
  <c r="H3" i="160"/>
  <c r="H2" i="160" s="1"/>
  <c r="M26" i="80"/>
  <c r="P26" i="79"/>
  <c r="P2" i="79" s="1"/>
  <c r="I26" i="186"/>
  <c r="I2" i="186" s="1"/>
  <c r="D8" i="105"/>
  <c r="G26" i="190"/>
  <c r="G2" i="190" s="1"/>
  <c r="D3" i="190"/>
  <c r="F3" i="192"/>
  <c r="W2" i="114"/>
  <c r="J52" i="119"/>
  <c r="W8" i="120"/>
  <c r="W3" i="120" s="1"/>
  <c r="R3" i="159"/>
  <c r="R2" i="159" s="1"/>
  <c r="L21" i="123"/>
  <c r="L21" i="93" s="1"/>
  <c r="L21" i="11" s="1"/>
  <c r="L21" i="9" s="1"/>
  <c r="F26" i="84"/>
  <c r="F2" i="84" s="1"/>
  <c r="N26" i="87"/>
  <c r="N2" i="87" s="1"/>
  <c r="G3" i="91"/>
  <c r="G2" i="91" s="1"/>
  <c r="X26" i="203"/>
  <c r="X2" i="203" s="1"/>
  <c r="P33" i="120"/>
  <c r="L11" i="120"/>
  <c r="G2" i="158"/>
  <c r="L3" i="158"/>
  <c r="H69" i="123"/>
  <c r="G66" i="123"/>
  <c r="F63" i="123"/>
  <c r="F3" i="201"/>
  <c r="F2" i="201" s="1"/>
  <c r="O70" i="123"/>
  <c r="O70" i="93" s="1"/>
  <c r="O70" i="11" s="1"/>
  <c r="O70" i="9" s="1"/>
  <c r="N67" i="123"/>
  <c r="M64" i="123"/>
  <c r="M27" i="124"/>
  <c r="U20" i="123"/>
  <c r="Q27" i="125"/>
  <c r="I2" i="183"/>
  <c r="N11" i="125"/>
  <c r="N3" i="125" s="1"/>
  <c r="V72" i="123"/>
  <c r="E26" i="172"/>
  <c r="E2" i="172" s="1"/>
  <c r="O31" i="123"/>
  <c r="O31" i="93" s="1"/>
  <c r="O31" i="11" s="1"/>
  <c r="O31" i="9" s="1"/>
  <c r="P3" i="152"/>
  <c r="P2" i="152" s="1"/>
  <c r="W3" i="153"/>
  <c r="W2" i="153" s="1"/>
  <c r="G3" i="154"/>
  <c r="G2" i="154" s="1"/>
  <c r="R26" i="18"/>
  <c r="M8" i="103"/>
  <c r="U26" i="114"/>
  <c r="E8" i="119"/>
  <c r="F3" i="202"/>
  <c r="F2" i="202" s="1"/>
  <c r="W3" i="202"/>
  <c r="W2" i="202" s="1"/>
  <c r="R3" i="173"/>
  <c r="R2" i="173" s="1"/>
  <c r="R3" i="153"/>
  <c r="R2" i="153" s="1"/>
  <c r="N3" i="19"/>
  <c r="N2" i="19" s="1"/>
  <c r="F3" i="86"/>
  <c r="F2" i="86" s="1"/>
  <c r="T3" i="84"/>
  <c r="T2" i="84" s="1"/>
  <c r="F26" i="87"/>
  <c r="F2" i="87" s="1"/>
  <c r="F26" i="196"/>
  <c r="F2" i="196" s="1"/>
  <c r="D26" i="121"/>
  <c r="D2" i="121" s="1"/>
  <c r="H26" i="203"/>
  <c r="H2" i="204"/>
  <c r="G26" i="16"/>
  <c r="Q3" i="171"/>
  <c r="P43" i="123"/>
  <c r="P43" i="93" s="1"/>
  <c r="P43" i="11" s="1"/>
  <c r="P43" i="9" s="1"/>
  <c r="O40" i="123"/>
  <c r="O40" i="93" s="1"/>
  <c r="O40" i="11" s="1"/>
  <c r="O40" i="9" s="1"/>
  <c r="N37" i="123"/>
  <c r="N37" i="93" s="1"/>
  <c r="N37" i="11" s="1"/>
  <c r="N37" i="9" s="1"/>
  <c r="R14" i="123"/>
  <c r="R14" i="93" s="1"/>
  <c r="R14" i="11" s="1"/>
  <c r="R14" i="9" s="1"/>
  <c r="V7" i="123"/>
  <c r="V7" i="93" s="1"/>
  <c r="V7" i="11" s="1"/>
  <c r="V7" i="9" s="1"/>
  <c r="M7" i="123"/>
  <c r="R21" i="123"/>
  <c r="U3" i="160"/>
  <c r="U2" i="160" s="1"/>
  <c r="R3" i="18"/>
  <c r="H22" i="105"/>
  <c r="P3" i="198"/>
  <c r="P2" i="198" s="1"/>
  <c r="W52" i="125"/>
  <c r="S24" i="123"/>
  <c r="S24" i="93" s="1"/>
  <c r="S24" i="11" s="1"/>
  <c r="S24" i="9" s="1"/>
  <c r="F3" i="85"/>
  <c r="F2" i="85" s="1"/>
  <c r="I26" i="173"/>
  <c r="I2" i="173" s="1"/>
  <c r="P25" i="116"/>
  <c r="P25" i="93" s="1"/>
  <c r="P25" i="11" s="1"/>
  <c r="P25" i="9" s="1"/>
  <c r="T3" i="166"/>
  <c r="I11" i="118"/>
  <c r="U11" i="118"/>
  <c r="J2" i="167"/>
  <c r="J20" i="116"/>
  <c r="J20" i="93" s="1"/>
  <c r="J20" i="11" s="1"/>
  <c r="J20" i="9" s="1"/>
  <c r="Q66" i="116"/>
  <c r="V33" i="119"/>
  <c r="K33" i="119"/>
  <c r="K26" i="119" s="1"/>
  <c r="U33" i="119"/>
  <c r="W33" i="119"/>
  <c r="P4" i="119"/>
  <c r="U33" i="120"/>
  <c r="U17" i="120"/>
  <c r="H27" i="119"/>
  <c r="N8" i="118"/>
  <c r="O35" i="116"/>
  <c r="M2" i="159"/>
  <c r="W39" i="116"/>
  <c r="W39" i="93" s="1"/>
  <c r="W39" i="11" s="1"/>
  <c r="W39" i="9" s="1"/>
  <c r="F36" i="116"/>
  <c r="O15" i="116"/>
  <c r="U2" i="170"/>
  <c r="V33" i="120"/>
  <c r="Q11" i="120"/>
  <c r="P54" i="123"/>
  <c r="O71" i="123"/>
  <c r="O71" i="93" s="1"/>
  <c r="O71" i="11" s="1"/>
  <c r="O71" i="9" s="1"/>
  <c r="N68" i="123"/>
  <c r="N68" i="93" s="1"/>
  <c r="N68" i="11" s="1"/>
  <c r="N68" i="9" s="1"/>
  <c r="M65" i="123"/>
  <c r="E4" i="120"/>
  <c r="X2" i="121"/>
  <c r="D51" i="123"/>
  <c r="D51" i="93" s="1"/>
  <c r="D51" i="11" s="1"/>
  <c r="D51" i="9" s="1"/>
  <c r="X47" i="123"/>
  <c r="X47" i="93" s="1"/>
  <c r="X47" i="11" s="1"/>
  <c r="X47" i="9" s="1"/>
  <c r="Q7" i="123"/>
  <c r="K68" i="123"/>
  <c r="R49" i="123"/>
  <c r="R49" i="93" s="1"/>
  <c r="R49" i="11" s="1"/>
  <c r="R49" i="9" s="1"/>
  <c r="Q46" i="123"/>
  <c r="Q46" i="93" s="1"/>
  <c r="Q46" i="11" s="1"/>
  <c r="Q46" i="9" s="1"/>
  <c r="T20" i="123"/>
  <c r="I6" i="123"/>
  <c r="J2" i="183"/>
  <c r="O17" i="125"/>
  <c r="X50" i="123"/>
  <c r="W47" i="123"/>
  <c r="V44" i="123"/>
  <c r="U41" i="123"/>
  <c r="T38" i="123"/>
  <c r="S35" i="123"/>
  <c r="T61" i="125"/>
  <c r="H26" i="171"/>
  <c r="G11" i="125"/>
  <c r="G3" i="125" s="1"/>
  <c r="N15" i="123"/>
  <c r="N15" i="93" s="1"/>
  <c r="N15" i="11" s="1"/>
  <c r="N15" i="9" s="1"/>
  <c r="J4" i="125"/>
  <c r="G11" i="124"/>
  <c r="H2" i="183"/>
  <c r="T3" i="161"/>
  <c r="T2" i="161" s="1"/>
  <c r="G3" i="152"/>
  <c r="G2" i="152" s="1"/>
  <c r="J3" i="18"/>
  <c r="X3" i="153"/>
  <c r="X2" i="153" s="1"/>
  <c r="S3" i="79"/>
  <c r="F3" i="78"/>
  <c r="K22" i="105"/>
  <c r="X4" i="105"/>
  <c r="R22" i="104"/>
  <c r="P8" i="104"/>
  <c r="G3" i="196"/>
  <c r="L22" i="119"/>
  <c r="T3" i="202"/>
  <c r="T2" i="202" s="1"/>
  <c r="E17" i="125"/>
  <c r="P26" i="173"/>
  <c r="K3" i="161"/>
  <c r="K2" i="161" s="1"/>
  <c r="P2" i="121"/>
  <c r="E11" i="119"/>
  <c r="D26" i="171"/>
  <c r="W64" i="123"/>
  <c r="W64" i="93" s="1"/>
  <c r="W64" i="11" s="1"/>
  <c r="W64" i="9" s="1"/>
  <c r="K3" i="201"/>
  <c r="K2" i="201" s="1"/>
  <c r="N2" i="172"/>
  <c r="E31" i="123"/>
  <c r="R17" i="125"/>
  <c r="X2" i="174"/>
  <c r="N10" i="123"/>
  <c r="J11" i="124"/>
  <c r="P48" i="123"/>
  <c r="D15" i="123"/>
  <c r="O4" i="125"/>
  <c r="D3" i="160"/>
  <c r="D2" i="160" s="1"/>
  <c r="X3" i="160"/>
  <c r="X2" i="160" s="1"/>
  <c r="K3" i="154"/>
  <c r="K2" i="154" s="1"/>
  <c r="K2" i="79"/>
  <c r="I2" i="84"/>
  <c r="V52" i="119"/>
  <c r="D22" i="119"/>
  <c r="V19" i="123"/>
  <c r="V19" i="93" s="1"/>
  <c r="V19" i="11" s="1"/>
  <c r="V19" i="9" s="1"/>
  <c r="K2" i="183"/>
  <c r="K35" i="116"/>
  <c r="F33" i="120"/>
  <c r="D27" i="120"/>
  <c r="X17" i="120"/>
  <c r="V11" i="120"/>
  <c r="V3" i="120" s="1"/>
  <c r="X26" i="158"/>
  <c r="D50" i="123"/>
  <c r="D50" i="93" s="1"/>
  <c r="D50" i="11" s="1"/>
  <c r="D50" i="9" s="1"/>
  <c r="X46" i="123"/>
  <c r="N2" i="121"/>
  <c r="F51" i="123"/>
  <c r="E48" i="123"/>
  <c r="V54" i="123"/>
  <c r="V54" i="93" s="1"/>
  <c r="V54" i="11" s="1"/>
  <c r="V54" i="9" s="1"/>
  <c r="I17" i="120"/>
  <c r="U3" i="121"/>
  <c r="U2" i="121" s="1"/>
  <c r="P13" i="116"/>
  <c r="P13" i="93" s="1"/>
  <c r="P13" i="11" s="1"/>
  <c r="P13" i="9" s="1"/>
  <c r="J67" i="116"/>
  <c r="Q70" i="123"/>
  <c r="W27" i="125"/>
  <c r="P2" i="174"/>
  <c r="P52" i="125"/>
  <c r="T43" i="123"/>
  <c r="T43" i="93" s="1"/>
  <c r="T43" i="11" s="1"/>
  <c r="T43" i="9" s="1"/>
  <c r="S40" i="123"/>
  <c r="R37" i="123"/>
  <c r="O7" i="123"/>
  <c r="O7" i="93" s="1"/>
  <c r="O7" i="11" s="1"/>
  <c r="O7" i="9" s="1"/>
  <c r="K71" i="123"/>
  <c r="M26" i="16"/>
  <c r="R6" i="123"/>
  <c r="X3" i="154"/>
  <c r="X2" i="154" s="1"/>
  <c r="L2" i="153"/>
  <c r="R26" i="84"/>
  <c r="Q22" i="105"/>
  <c r="H4" i="105"/>
  <c r="H3" i="105" s="1"/>
  <c r="P2" i="189"/>
  <c r="V26" i="190"/>
  <c r="V2" i="190" s="1"/>
  <c r="Q2" i="114"/>
  <c r="V4" i="118"/>
  <c r="F2" i="167"/>
  <c r="S3" i="83"/>
  <c r="S2" i="83" s="1"/>
  <c r="X26" i="169"/>
  <c r="X2" i="169" s="1"/>
  <c r="L14" i="116"/>
  <c r="S33" i="120"/>
  <c r="J50" i="123"/>
  <c r="J50" i="93" s="1"/>
  <c r="J50" i="11" s="1"/>
  <c r="J50" i="9" s="1"/>
  <c r="I47" i="123"/>
  <c r="I47" i="93" s="1"/>
  <c r="I47" i="11" s="1"/>
  <c r="I47" i="9" s="1"/>
  <c r="I3" i="158"/>
  <c r="M2" i="121"/>
  <c r="K70" i="123"/>
  <c r="J67" i="123"/>
  <c r="I64" i="123"/>
  <c r="E54" i="123"/>
  <c r="F14" i="123"/>
  <c r="F14" i="93" s="1"/>
  <c r="F14" i="11" s="1"/>
  <c r="F14" i="9" s="1"/>
  <c r="T49" i="123"/>
  <c r="S46" i="123"/>
  <c r="X26" i="201"/>
  <c r="X2" i="201" s="1"/>
  <c r="O27" i="125"/>
  <c r="V4" i="125"/>
  <c r="G2" i="183"/>
  <c r="G26" i="201"/>
  <c r="Q30" i="123"/>
  <c r="U25" i="123"/>
  <c r="U25" i="93" s="1"/>
  <c r="U25" i="11" s="1"/>
  <c r="U25" i="9" s="1"/>
  <c r="E14" i="123"/>
  <c r="S2" i="202"/>
  <c r="D11" i="125"/>
  <c r="I21" i="123"/>
  <c r="W3" i="80"/>
  <c r="W2" i="80" s="1"/>
  <c r="J26" i="84"/>
  <c r="J2" i="84" s="1"/>
  <c r="W52" i="103"/>
  <c r="L26" i="90"/>
  <c r="L2" i="90" s="1"/>
  <c r="S52" i="105"/>
  <c r="I22" i="105"/>
  <c r="T8" i="105"/>
  <c r="E52" i="105"/>
  <c r="I2" i="114"/>
  <c r="N4" i="118"/>
  <c r="U26" i="169"/>
  <c r="U2" i="169" s="1"/>
  <c r="U22" i="125"/>
  <c r="Q3" i="19"/>
  <c r="Q2" i="19" s="1"/>
  <c r="M3" i="80"/>
  <c r="X3" i="82"/>
  <c r="X2" i="82" s="1"/>
  <c r="O26" i="84"/>
  <c r="O2" i="84" s="1"/>
  <c r="H3" i="168"/>
  <c r="H2" i="168" s="1"/>
  <c r="E2" i="152"/>
  <c r="J3" i="80"/>
  <c r="J2" i="80" s="1"/>
  <c r="J2" i="86"/>
  <c r="R3" i="83"/>
  <c r="L2" i="81"/>
  <c r="K3" i="90"/>
  <c r="K2" i="90" s="1"/>
  <c r="G33" i="105"/>
  <c r="K10" i="102"/>
  <c r="K10" i="93" s="1"/>
  <c r="K10" i="11" s="1"/>
  <c r="K10" i="9" s="1"/>
  <c r="I51" i="11"/>
  <c r="I51" i="9" s="1"/>
  <c r="J27" i="106"/>
  <c r="S33" i="111"/>
  <c r="G2" i="167"/>
  <c r="J17" i="119"/>
  <c r="H2" i="85"/>
  <c r="L2" i="186"/>
  <c r="R2" i="114"/>
  <c r="K2" i="203"/>
  <c r="U3" i="173"/>
  <c r="U2" i="173" s="1"/>
  <c r="N3" i="79"/>
  <c r="N2" i="79" s="1"/>
  <c r="O2" i="154"/>
  <c r="W17" i="75"/>
  <c r="W2" i="86"/>
  <c r="E2" i="84"/>
  <c r="G2" i="88"/>
  <c r="U61" i="105"/>
  <c r="J68" i="102"/>
  <c r="J68" i="93" s="1"/>
  <c r="J68" i="11" s="1"/>
  <c r="J68" i="9" s="1"/>
  <c r="N61" i="105"/>
  <c r="L2" i="109"/>
  <c r="E33" i="119"/>
  <c r="F2" i="204"/>
  <c r="F2" i="79"/>
  <c r="N2" i="186"/>
  <c r="W2" i="115"/>
  <c r="I2" i="121"/>
  <c r="I3" i="83"/>
  <c r="I2" i="83" s="1"/>
  <c r="P2" i="84"/>
  <c r="L27" i="106"/>
  <c r="H17" i="104"/>
  <c r="Q2" i="199"/>
  <c r="X33" i="117"/>
  <c r="U61" i="120"/>
  <c r="D3" i="153"/>
  <c r="D2" i="153" s="1"/>
  <c r="O2" i="190"/>
  <c r="D2" i="159"/>
  <c r="O3" i="191"/>
  <c r="O2" i="191" s="1"/>
  <c r="F32" i="102"/>
  <c r="F32" i="93" s="1"/>
  <c r="F32" i="11" s="1"/>
  <c r="F32" i="9" s="1"/>
  <c r="I2" i="199"/>
  <c r="X3" i="107"/>
  <c r="V2" i="169"/>
  <c r="T2" i="18"/>
  <c r="S2" i="189"/>
  <c r="F2" i="183"/>
  <c r="N3" i="77"/>
  <c r="T33" i="104"/>
  <c r="T26" i="104" s="1"/>
  <c r="U61" i="111"/>
  <c r="L27" i="111"/>
  <c r="P3" i="107"/>
  <c r="P33" i="125"/>
  <c r="P11" i="125"/>
  <c r="M2" i="168"/>
  <c r="V3" i="79"/>
  <c r="V2" i="79" s="1"/>
  <c r="C46" i="93"/>
  <c r="C46" i="11" s="1"/>
  <c r="C46" i="9" s="1"/>
  <c r="P11" i="75"/>
  <c r="O2" i="185"/>
  <c r="T68" i="102"/>
  <c r="R62" i="102"/>
  <c r="R62" i="93" s="1"/>
  <c r="X61" i="111"/>
  <c r="D33" i="111"/>
  <c r="D26" i="111" s="1"/>
  <c r="H3" i="107"/>
  <c r="I8" i="118"/>
  <c r="W2" i="152"/>
  <c r="T2" i="78"/>
  <c r="Q2" i="79"/>
  <c r="Q3" i="89"/>
  <c r="Q2" i="89" s="1"/>
  <c r="D2" i="86"/>
  <c r="V2" i="90"/>
  <c r="E26" i="91"/>
  <c r="L13" i="102"/>
  <c r="L13" i="93" s="1"/>
  <c r="L13" i="11" s="1"/>
  <c r="L13" i="9" s="1"/>
  <c r="K61" i="106"/>
  <c r="S27" i="106"/>
  <c r="F3" i="191"/>
  <c r="J26" i="112"/>
  <c r="G2" i="155"/>
  <c r="I2" i="79"/>
  <c r="M2" i="152"/>
  <c r="I61" i="75"/>
  <c r="F50" i="11"/>
  <c r="F50" i="9" s="1"/>
  <c r="X62" i="102"/>
  <c r="I27" i="111"/>
  <c r="I26" i="111" s="1"/>
  <c r="V26" i="107"/>
  <c r="V2" i="107" s="1"/>
  <c r="M26" i="107"/>
  <c r="M2" i="107" s="1"/>
  <c r="Q11" i="111"/>
  <c r="D2" i="78"/>
  <c r="N2" i="196"/>
  <c r="C32" i="116"/>
  <c r="C32" i="93" s="1"/>
  <c r="C32" i="11" s="1"/>
  <c r="C32" i="9" s="1"/>
  <c r="P3" i="173"/>
  <c r="I3" i="19"/>
  <c r="I2" i="19" s="1"/>
  <c r="N2" i="90"/>
  <c r="F26" i="119"/>
  <c r="N2" i="183"/>
  <c r="C44" i="93"/>
  <c r="C44" i="11" s="1"/>
  <c r="C44" i="9" s="1"/>
  <c r="S2" i="160"/>
  <c r="J2" i="161"/>
  <c r="I2" i="18"/>
  <c r="H61" i="75"/>
  <c r="V51" i="11"/>
  <c r="V51" i="9" s="1"/>
  <c r="X2" i="83"/>
  <c r="L2" i="80"/>
  <c r="X26" i="81"/>
  <c r="F2" i="81"/>
  <c r="U2" i="89"/>
  <c r="J2" i="90"/>
  <c r="T2" i="89"/>
  <c r="R2" i="90"/>
  <c r="W46" i="11"/>
  <c r="W46" i="9" s="1"/>
  <c r="V43" i="11"/>
  <c r="D2" i="188"/>
  <c r="K4" i="103"/>
  <c r="P72" i="102"/>
  <c r="P72" i="93" s="1"/>
  <c r="P72" i="11" s="1"/>
  <c r="P72" i="9" s="1"/>
  <c r="O69" i="102"/>
  <c r="O69" i="93" s="1"/>
  <c r="O69" i="11" s="1"/>
  <c r="O69" i="9" s="1"/>
  <c r="N66" i="102"/>
  <c r="L4" i="105"/>
  <c r="V12" i="102"/>
  <c r="T61" i="105"/>
  <c r="R33" i="105"/>
  <c r="Q27" i="105"/>
  <c r="Q71" i="93"/>
  <c r="Q71" i="11" s="1"/>
  <c r="Q71" i="9" s="1"/>
  <c r="M52" i="104"/>
  <c r="E2" i="193"/>
  <c r="F11" i="104"/>
  <c r="J17" i="106"/>
  <c r="F2" i="193"/>
  <c r="O11" i="106"/>
  <c r="G8" i="106"/>
  <c r="P2" i="196"/>
  <c r="P61" i="111"/>
  <c r="V3" i="199"/>
  <c r="P2" i="115"/>
  <c r="K2" i="113"/>
  <c r="P2" i="197"/>
  <c r="K27" i="111"/>
  <c r="G2" i="163"/>
  <c r="T26" i="112"/>
  <c r="T2" i="112" s="1"/>
  <c r="M26" i="165"/>
  <c r="M2" i="165" s="1"/>
  <c r="R2" i="155"/>
  <c r="T2" i="168"/>
  <c r="Q2" i="169"/>
  <c r="O52" i="117"/>
  <c r="N2" i="159"/>
  <c r="Q17" i="118"/>
  <c r="P3" i="158"/>
  <c r="P2" i="158" s="1"/>
  <c r="P2" i="201"/>
  <c r="W33" i="120"/>
  <c r="G17" i="123"/>
  <c r="J27" i="124"/>
  <c r="R8" i="123"/>
  <c r="L61" i="125"/>
  <c r="R33" i="125"/>
  <c r="I2" i="172"/>
  <c r="E2" i="202"/>
  <c r="H26" i="152"/>
  <c r="H2" i="152" s="1"/>
  <c r="D3" i="152"/>
  <c r="D2" i="152" s="1"/>
  <c r="D11" i="103"/>
  <c r="I17" i="104"/>
  <c r="W3" i="193"/>
  <c r="W2" i="193" s="1"/>
  <c r="F8" i="111"/>
  <c r="M3" i="114"/>
  <c r="M2" i="114" s="1"/>
  <c r="O26" i="113"/>
  <c r="O2" i="113" s="1"/>
  <c r="P2" i="170"/>
  <c r="S26" i="156"/>
  <c r="O27" i="120"/>
  <c r="S3" i="156"/>
  <c r="H22" i="120"/>
  <c r="C37" i="123"/>
  <c r="C37" i="93" s="1"/>
  <c r="C37" i="11" s="1"/>
  <c r="C37" i="9" s="1"/>
  <c r="O22" i="125"/>
  <c r="C24" i="123"/>
  <c r="C24" i="93" s="1"/>
  <c r="C24" i="11" s="1"/>
  <c r="C24" i="9" s="1"/>
  <c r="H8" i="125"/>
  <c r="K2" i="160"/>
  <c r="X2" i="161"/>
  <c r="K42" i="11"/>
  <c r="K42" i="9" s="1"/>
  <c r="K52" i="75"/>
  <c r="D2" i="18"/>
  <c r="W11" i="75"/>
  <c r="I2" i="80"/>
  <c r="D2" i="80"/>
  <c r="U3" i="91"/>
  <c r="L2" i="91"/>
  <c r="J33" i="105"/>
  <c r="U24" i="102"/>
  <c r="H72" i="102"/>
  <c r="G69" i="102"/>
  <c r="F66" i="102"/>
  <c r="F66" i="93" s="1"/>
  <c r="F66" i="11" s="1"/>
  <c r="F66" i="9" s="1"/>
  <c r="E63" i="102"/>
  <c r="E63" i="93" s="1"/>
  <c r="E63" i="11" s="1"/>
  <c r="E63" i="9" s="1"/>
  <c r="D4" i="105"/>
  <c r="R68" i="102"/>
  <c r="V64" i="102"/>
  <c r="V2" i="187"/>
  <c r="O50" i="93"/>
  <c r="O50" i="11" s="1"/>
  <c r="O50" i="9" s="1"/>
  <c r="O37" i="102"/>
  <c r="W3" i="191"/>
  <c r="W2" i="191" s="1"/>
  <c r="F70" i="102"/>
  <c r="D61" i="106"/>
  <c r="T17" i="106"/>
  <c r="N11" i="104"/>
  <c r="T26" i="191"/>
  <c r="R17" i="104"/>
  <c r="T3" i="194"/>
  <c r="T2" i="194" s="1"/>
  <c r="T25" i="102"/>
  <c r="T25" i="93" s="1"/>
  <c r="T25" i="11" s="1"/>
  <c r="T25" i="9" s="1"/>
  <c r="W22" i="106"/>
  <c r="U19" i="102"/>
  <c r="I27" i="106"/>
  <c r="I26" i="194"/>
  <c r="F13" i="102"/>
  <c r="F13" i="93" s="1"/>
  <c r="F13" i="11" s="1"/>
  <c r="F13" i="9" s="1"/>
  <c r="N3" i="199"/>
  <c r="N2" i="199" s="1"/>
  <c r="D2" i="113"/>
  <c r="X26" i="107"/>
  <c r="T2" i="109"/>
  <c r="U2" i="109"/>
  <c r="V11" i="111"/>
  <c r="W3" i="163"/>
  <c r="W2" i="163" s="1"/>
  <c r="T2" i="163"/>
  <c r="V3" i="163"/>
  <c r="R2" i="167"/>
  <c r="E70" i="116"/>
  <c r="H3" i="155"/>
  <c r="I2" i="169"/>
  <c r="G26" i="166"/>
  <c r="G2" i="166" s="1"/>
  <c r="R3" i="166"/>
  <c r="G11" i="118"/>
  <c r="W17" i="119"/>
  <c r="W67" i="116"/>
  <c r="V64" i="116"/>
  <c r="F7" i="116"/>
  <c r="F7" i="93" s="1"/>
  <c r="F7" i="11" s="1"/>
  <c r="F7" i="9" s="1"/>
  <c r="K24" i="116"/>
  <c r="E26" i="158"/>
  <c r="W17" i="120"/>
  <c r="N24" i="116"/>
  <c r="N22" i="116" s="1"/>
  <c r="M52" i="120"/>
  <c r="L33" i="120"/>
  <c r="L26" i="120" s="1"/>
  <c r="E2" i="174"/>
  <c r="V2" i="201"/>
  <c r="S27" i="125"/>
  <c r="O28" i="123"/>
  <c r="N8" i="124"/>
  <c r="J3" i="201"/>
  <c r="M61" i="125"/>
  <c r="I17" i="125"/>
  <c r="V3" i="152"/>
  <c r="K3" i="19"/>
  <c r="K2" i="19" s="1"/>
  <c r="H2" i="87"/>
  <c r="G17" i="105"/>
  <c r="W26" i="195"/>
  <c r="W2" i="195" s="1"/>
  <c r="O2" i="110"/>
  <c r="E3" i="114"/>
  <c r="E2" i="114" s="1"/>
  <c r="T26" i="113"/>
  <c r="K2" i="168"/>
  <c r="S8" i="119"/>
  <c r="S3" i="119" s="1"/>
  <c r="K26" i="156"/>
  <c r="G27" i="120"/>
  <c r="K3" i="156"/>
  <c r="V2" i="174"/>
  <c r="C65" i="123"/>
  <c r="C65" i="93" s="1"/>
  <c r="C65" i="11" s="1"/>
  <c r="C65" i="9" s="1"/>
  <c r="G22" i="125"/>
  <c r="C69" i="116"/>
  <c r="C68" i="93"/>
  <c r="C68" i="11" s="1"/>
  <c r="C68" i="9" s="1"/>
  <c r="G2" i="160"/>
  <c r="K2" i="152"/>
  <c r="I2" i="153"/>
  <c r="T61" i="75"/>
  <c r="L2" i="77"/>
  <c r="M2" i="78"/>
  <c r="W2" i="78"/>
  <c r="K2" i="80"/>
  <c r="S2" i="84"/>
  <c r="P26" i="91"/>
  <c r="M3" i="91"/>
  <c r="M2" i="91" s="1"/>
  <c r="Q2" i="91"/>
  <c r="E33" i="105"/>
  <c r="O6" i="102"/>
  <c r="O6" i="93" s="1"/>
  <c r="O6" i="11" s="1"/>
  <c r="O6" i="9" s="1"/>
  <c r="J27" i="105"/>
  <c r="T27" i="105"/>
  <c r="N17" i="105"/>
  <c r="U71" i="102"/>
  <c r="G53" i="102"/>
  <c r="G52" i="102" s="1"/>
  <c r="K17" i="105"/>
  <c r="X33" i="104"/>
  <c r="P30" i="102"/>
  <c r="U17" i="104"/>
  <c r="V3" i="191"/>
  <c r="K4" i="104"/>
  <c r="F26" i="192"/>
  <c r="Q2" i="192"/>
  <c r="X52" i="106"/>
  <c r="S33" i="106"/>
  <c r="O33" i="106"/>
  <c r="O17" i="106"/>
  <c r="I2" i="193"/>
  <c r="V30" i="102"/>
  <c r="V30" i="93" s="1"/>
  <c r="V30" i="11" s="1"/>
  <c r="V30" i="9" s="1"/>
  <c r="H61" i="111"/>
  <c r="U33" i="111"/>
  <c r="U26" i="111" s="1"/>
  <c r="O26" i="197"/>
  <c r="O2" i="197" s="1"/>
  <c r="Q27" i="111"/>
  <c r="F3" i="199"/>
  <c r="F2" i="199" s="1"/>
  <c r="V33" i="111"/>
  <c r="P26" i="107"/>
  <c r="U26" i="112"/>
  <c r="U2" i="112" s="1"/>
  <c r="D26" i="112"/>
  <c r="D2" i="112" s="1"/>
  <c r="T61" i="118"/>
  <c r="Q52" i="106"/>
  <c r="X61" i="117"/>
  <c r="L2" i="163"/>
  <c r="O33" i="117"/>
  <c r="R26" i="166"/>
  <c r="G27" i="118"/>
  <c r="Q2" i="166"/>
  <c r="R4" i="118"/>
  <c r="R3" i="118" s="1"/>
  <c r="M21" i="116"/>
  <c r="J11" i="118"/>
  <c r="H5" i="116"/>
  <c r="R26" i="158"/>
  <c r="R2" i="158" s="1"/>
  <c r="E11" i="120"/>
  <c r="O33" i="120"/>
  <c r="J2" i="171"/>
  <c r="I3" i="16"/>
  <c r="K61" i="125"/>
  <c r="H33" i="125"/>
  <c r="D61" i="125"/>
  <c r="J33" i="125"/>
  <c r="K3" i="171"/>
  <c r="K2" i="171" s="1"/>
  <c r="F3" i="16"/>
  <c r="R4" i="124"/>
  <c r="O3" i="160"/>
  <c r="O2" i="160" s="1"/>
  <c r="N3" i="152"/>
  <c r="N2" i="152" s="1"/>
  <c r="S11" i="105"/>
  <c r="Q2" i="196"/>
  <c r="L26" i="113"/>
  <c r="T3" i="113"/>
  <c r="T52" i="119"/>
  <c r="K8" i="119"/>
  <c r="X26" i="156"/>
  <c r="X3" i="156"/>
  <c r="P3" i="203"/>
  <c r="P2" i="203" s="1"/>
  <c r="Q3" i="201"/>
  <c r="Q2" i="201" s="1"/>
  <c r="L2" i="173"/>
  <c r="C25" i="102"/>
  <c r="C25" i="93" s="1"/>
  <c r="C25" i="11" s="1"/>
  <c r="C25" i="9" s="1"/>
  <c r="X3" i="173"/>
  <c r="C16" i="93"/>
  <c r="C16" i="11" s="1"/>
  <c r="C16" i="9" s="1"/>
  <c r="R26" i="151"/>
  <c r="R3" i="151"/>
  <c r="N3" i="151"/>
  <c r="N2" i="154"/>
  <c r="R27" i="75"/>
  <c r="V3" i="77"/>
  <c r="V2" i="77" s="1"/>
  <c r="O2" i="78"/>
  <c r="O2" i="87"/>
  <c r="K2" i="84"/>
  <c r="E26" i="85"/>
  <c r="E2" i="85" s="1"/>
  <c r="D2" i="82"/>
  <c r="D2" i="83"/>
  <c r="G26" i="87"/>
  <c r="G2" i="87" s="1"/>
  <c r="S2" i="89"/>
  <c r="D2" i="89"/>
  <c r="I2" i="91"/>
  <c r="S11" i="103"/>
  <c r="S3" i="103" s="1"/>
  <c r="S61" i="105"/>
  <c r="R11" i="105"/>
  <c r="R3" i="105" s="1"/>
  <c r="Q17" i="105"/>
  <c r="I6" i="102"/>
  <c r="J61" i="105"/>
  <c r="D38" i="11"/>
  <c r="D38" i="9" s="1"/>
  <c r="T33" i="105"/>
  <c r="S2" i="187"/>
  <c r="H30" i="102"/>
  <c r="H30" i="93" s="1"/>
  <c r="H30" i="11" s="1"/>
  <c r="H30" i="9" s="1"/>
  <c r="E61" i="106"/>
  <c r="U61" i="106"/>
  <c r="K33" i="106"/>
  <c r="H22" i="106"/>
  <c r="K17" i="106"/>
  <c r="F26" i="191"/>
  <c r="P26" i="191"/>
  <c r="N27" i="104"/>
  <c r="N26" i="104" s="1"/>
  <c r="O22" i="106"/>
  <c r="O4" i="106"/>
  <c r="N30" i="102"/>
  <c r="N30" i="93" s="1"/>
  <c r="N30" i="11" s="1"/>
  <c r="N30" i="9" s="1"/>
  <c r="K11" i="106"/>
  <c r="N38" i="102"/>
  <c r="N38" i="93" s="1"/>
  <c r="N38" i="11" s="1"/>
  <c r="N38" i="9" s="1"/>
  <c r="M33" i="111"/>
  <c r="F27" i="111"/>
  <c r="F26" i="111" s="1"/>
  <c r="V2" i="108"/>
  <c r="S2" i="114"/>
  <c r="Q4" i="111"/>
  <c r="D2" i="163"/>
  <c r="U11" i="117"/>
  <c r="R8" i="117"/>
  <c r="K33" i="118"/>
  <c r="T33" i="118"/>
  <c r="O33" i="118"/>
  <c r="X2" i="167"/>
  <c r="D2" i="170"/>
  <c r="O2" i="169"/>
  <c r="F2" i="169"/>
  <c r="U17" i="119"/>
  <c r="F20" i="116"/>
  <c r="F20" i="93" s="1"/>
  <c r="F20" i="11" s="1"/>
  <c r="F20" i="9" s="1"/>
  <c r="H10" i="116"/>
  <c r="L6" i="116"/>
  <c r="H61" i="120"/>
  <c r="G33" i="120"/>
  <c r="F2" i="172"/>
  <c r="E2" i="173"/>
  <c r="L17" i="124"/>
  <c r="N2" i="201"/>
  <c r="K27" i="125"/>
  <c r="W61" i="125"/>
  <c r="H11" i="125"/>
  <c r="T2" i="201"/>
  <c r="U52" i="125"/>
  <c r="N33" i="125"/>
  <c r="N26" i="125" s="1"/>
  <c r="R3" i="160"/>
  <c r="R2" i="160" s="1"/>
  <c r="X26" i="18"/>
  <c r="X2" i="18" s="1"/>
  <c r="J26" i="18"/>
  <c r="K11" i="105"/>
  <c r="F2" i="190"/>
  <c r="G26" i="195"/>
  <c r="G2" i="195" s="1"/>
  <c r="R2" i="196"/>
  <c r="W3" i="109"/>
  <c r="W2" i="109" s="1"/>
  <c r="Q26" i="113"/>
  <c r="Q2" i="113" s="1"/>
  <c r="L3" i="113"/>
  <c r="S27" i="118"/>
  <c r="L52" i="119"/>
  <c r="X4" i="118"/>
  <c r="P2" i="169"/>
  <c r="P26" i="156"/>
  <c r="P3" i="156"/>
  <c r="H3" i="203"/>
  <c r="S8" i="120"/>
  <c r="I3" i="201"/>
  <c r="I2" i="201" s="1"/>
  <c r="C19" i="102"/>
  <c r="C19" i="93" s="1"/>
  <c r="C19" i="11" s="1"/>
  <c r="C19" i="9" s="1"/>
  <c r="T27" i="125"/>
  <c r="F2" i="174"/>
  <c r="C51" i="102"/>
  <c r="R8" i="125"/>
  <c r="F2" i="161"/>
  <c r="P3" i="151"/>
  <c r="Q26" i="151"/>
  <c r="H2" i="154"/>
  <c r="G2" i="78"/>
  <c r="O4" i="75"/>
  <c r="H33" i="75"/>
  <c r="K2" i="78"/>
  <c r="F2" i="83"/>
  <c r="T2" i="87"/>
  <c r="K2" i="89"/>
  <c r="V26" i="81"/>
  <c r="V2" i="81" s="1"/>
  <c r="J2" i="88"/>
  <c r="R26" i="91"/>
  <c r="R2" i="91" s="1"/>
  <c r="F2" i="91"/>
  <c r="N3" i="185"/>
  <c r="N2" i="185" s="1"/>
  <c r="U33" i="103"/>
  <c r="Q2" i="189"/>
  <c r="T54" i="102"/>
  <c r="L27" i="105"/>
  <c r="E71" i="102"/>
  <c r="E71" i="93" s="1"/>
  <c r="E71" i="11" s="1"/>
  <c r="E71" i="9" s="1"/>
  <c r="R27" i="105"/>
  <c r="H3" i="185"/>
  <c r="V53" i="102"/>
  <c r="V52" i="102" s="1"/>
  <c r="H27" i="105"/>
  <c r="W11" i="105"/>
  <c r="W3" i="105" s="1"/>
  <c r="U29" i="102"/>
  <c r="U29" i="93" s="1"/>
  <c r="U29" i="11" s="1"/>
  <c r="U29" i="9" s="1"/>
  <c r="M17" i="104"/>
  <c r="K11" i="104"/>
  <c r="L61" i="106"/>
  <c r="Q32" i="102"/>
  <c r="Q32" i="93" s="1"/>
  <c r="Q32" i="11" s="1"/>
  <c r="Q32" i="9" s="1"/>
  <c r="P29" i="102"/>
  <c r="P29" i="93" s="1"/>
  <c r="P29" i="11" s="1"/>
  <c r="P29" i="9" s="1"/>
  <c r="I22" i="106"/>
  <c r="R4" i="106"/>
  <c r="S52" i="104"/>
  <c r="G4" i="106"/>
  <c r="U2" i="110"/>
  <c r="S2" i="197"/>
  <c r="E33" i="111"/>
  <c r="G26" i="197"/>
  <c r="E61" i="111"/>
  <c r="V2" i="198"/>
  <c r="T4" i="111"/>
  <c r="T3" i="111" s="1"/>
  <c r="I3" i="197"/>
  <c r="I2" i="113"/>
  <c r="D61" i="118"/>
  <c r="X26" i="163"/>
  <c r="X2" i="163" s="1"/>
  <c r="S27" i="117"/>
  <c r="G33" i="118"/>
  <c r="I2" i="166"/>
  <c r="J4" i="118"/>
  <c r="N9" i="116"/>
  <c r="N8" i="116" s="1"/>
  <c r="D61" i="120"/>
  <c r="M70" i="116"/>
  <c r="M70" i="93" s="1"/>
  <c r="M70" i="11" s="1"/>
  <c r="M70" i="9" s="1"/>
  <c r="I66" i="116"/>
  <c r="M27" i="118"/>
  <c r="D3" i="120"/>
  <c r="X52" i="119"/>
  <c r="Q61" i="120"/>
  <c r="U26" i="120"/>
  <c r="T2" i="158"/>
  <c r="L2" i="121"/>
  <c r="H23" i="123"/>
  <c r="H22" i="123" s="1"/>
  <c r="X27" i="125"/>
  <c r="X33" i="125"/>
  <c r="M6" i="116"/>
  <c r="M6" i="93" s="1"/>
  <c r="M6" i="11" s="1"/>
  <c r="M6" i="9" s="1"/>
  <c r="R19" i="123"/>
  <c r="R19" i="93" s="1"/>
  <c r="R19" i="11" s="1"/>
  <c r="R19" i="9" s="1"/>
  <c r="P3" i="153"/>
  <c r="P2" i="153" s="1"/>
  <c r="P26" i="18"/>
  <c r="P2" i="18" s="1"/>
  <c r="W26" i="85"/>
  <c r="W2" i="85" s="1"/>
  <c r="O3" i="82"/>
  <c r="O2" i="82" s="1"/>
  <c r="V22" i="105"/>
  <c r="U11" i="104"/>
  <c r="U3" i="104" s="1"/>
  <c r="T26" i="195"/>
  <c r="T2" i="195" s="1"/>
  <c r="J2" i="196"/>
  <c r="O3" i="109"/>
  <c r="O2" i="109" s="1"/>
  <c r="R3" i="168"/>
  <c r="R2" i="168" s="1"/>
  <c r="K27" i="118"/>
  <c r="D52" i="119"/>
  <c r="P4" i="118"/>
  <c r="U26" i="156"/>
  <c r="U2" i="156" s="1"/>
  <c r="K8" i="120"/>
  <c r="L27" i="125"/>
  <c r="C23" i="116"/>
  <c r="C23" i="93" s="1"/>
  <c r="C23" i="11" s="1"/>
  <c r="C23" i="9" s="1"/>
  <c r="J8" i="125"/>
  <c r="U2" i="152"/>
  <c r="F2" i="154"/>
  <c r="S2" i="18"/>
  <c r="S2" i="80"/>
  <c r="O27" i="75"/>
  <c r="L2" i="86"/>
  <c r="I2" i="82"/>
  <c r="W2" i="88"/>
  <c r="G8" i="75"/>
  <c r="V2" i="91"/>
  <c r="F3" i="185"/>
  <c r="E3" i="187"/>
  <c r="L54" i="102"/>
  <c r="L54" i="93" s="1"/>
  <c r="L54" i="11" s="1"/>
  <c r="L54" i="9" s="1"/>
  <c r="O27" i="105"/>
  <c r="T20" i="102"/>
  <c r="J52" i="105"/>
  <c r="X33" i="103"/>
  <c r="W61" i="105"/>
  <c r="Q61" i="105"/>
  <c r="W33" i="105"/>
  <c r="L33" i="105"/>
  <c r="J3" i="191"/>
  <c r="E7" i="102"/>
  <c r="G3" i="191"/>
  <c r="I21" i="102"/>
  <c r="J2" i="194"/>
  <c r="S61" i="106"/>
  <c r="F27" i="104"/>
  <c r="F26" i="104" s="1"/>
  <c r="L2" i="193"/>
  <c r="Q8" i="106"/>
  <c r="Q69" i="102"/>
  <c r="Q69" i="93" s="1"/>
  <c r="Q69" i="11" s="1"/>
  <c r="Q69" i="9" s="1"/>
  <c r="G26" i="111"/>
  <c r="V2" i="113"/>
  <c r="K33" i="111"/>
  <c r="N2" i="198"/>
  <c r="W2" i="196"/>
  <c r="I26" i="110"/>
  <c r="I2" i="110" s="1"/>
  <c r="N2" i="112"/>
  <c r="F26" i="115"/>
  <c r="F2" i="115" s="1"/>
  <c r="U2" i="163"/>
  <c r="M11" i="117"/>
  <c r="T11" i="117"/>
  <c r="U3" i="167"/>
  <c r="U2" i="167" s="1"/>
  <c r="L2" i="167"/>
  <c r="F17" i="118"/>
  <c r="E2" i="156"/>
  <c r="H2" i="156"/>
  <c r="R69" i="116"/>
  <c r="V65" i="116"/>
  <c r="R52" i="118"/>
  <c r="M19" i="116"/>
  <c r="M19" i="93" s="1"/>
  <c r="M19" i="11" s="1"/>
  <c r="M19" i="9" s="1"/>
  <c r="E27" i="118"/>
  <c r="D27" i="118"/>
  <c r="P22" i="118"/>
  <c r="N11" i="118"/>
  <c r="M61" i="120"/>
  <c r="D2" i="173"/>
  <c r="N23" i="123"/>
  <c r="N2" i="204"/>
  <c r="O61" i="125"/>
  <c r="U33" i="125"/>
  <c r="N26" i="160"/>
  <c r="N2" i="160" s="1"/>
  <c r="J3" i="160"/>
  <c r="J2" i="160" s="1"/>
  <c r="R3" i="152"/>
  <c r="R2" i="152" s="1"/>
  <c r="H26" i="18"/>
  <c r="H2" i="18" s="1"/>
  <c r="O4" i="103"/>
  <c r="H17" i="103"/>
  <c r="N22" i="105"/>
  <c r="M11" i="104"/>
  <c r="M3" i="104" s="1"/>
  <c r="R4" i="104"/>
  <c r="Q2" i="108"/>
  <c r="W2" i="108"/>
  <c r="R26" i="113"/>
  <c r="R2" i="113" s="1"/>
  <c r="J3" i="168"/>
  <c r="J2" i="168" s="1"/>
  <c r="H4" i="118"/>
  <c r="H3" i="118" s="1"/>
  <c r="R22" i="119"/>
  <c r="M26" i="156"/>
  <c r="M2" i="156" s="1"/>
  <c r="X22" i="119"/>
  <c r="M2" i="204"/>
  <c r="D27" i="125"/>
  <c r="M3" i="173"/>
  <c r="C29" i="116"/>
  <c r="D2" i="161"/>
  <c r="I2" i="152"/>
  <c r="X61" i="75"/>
  <c r="K2" i="18"/>
  <c r="V2" i="19"/>
  <c r="S2" i="78"/>
  <c r="M2" i="79"/>
  <c r="S2" i="82"/>
  <c r="H3" i="91"/>
  <c r="U2" i="90"/>
  <c r="T2" i="91"/>
  <c r="G38" i="102"/>
  <c r="G38" i="93" s="1"/>
  <c r="G38" i="11" s="1"/>
  <c r="G38" i="9" s="1"/>
  <c r="U2" i="191"/>
  <c r="V2" i="186"/>
  <c r="I67" i="102"/>
  <c r="I67" i="93" s="1"/>
  <c r="I67" i="11" s="1"/>
  <c r="I67" i="9" s="1"/>
  <c r="H64" i="102"/>
  <c r="H64" i="93" s="1"/>
  <c r="H64" i="11" s="1"/>
  <c r="H64" i="9" s="1"/>
  <c r="V69" i="102"/>
  <c r="K61" i="105"/>
  <c r="M2" i="189"/>
  <c r="K27" i="103"/>
  <c r="Q33" i="106"/>
  <c r="D33" i="104"/>
  <c r="D26" i="104" s="1"/>
  <c r="E29" i="102"/>
  <c r="E29" i="93" s="1"/>
  <c r="E29" i="11" s="1"/>
  <c r="E29" i="9" s="1"/>
  <c r="E17" i="104"/>
  <c r="S8" i="106"/>
  <c r="N2" i="193"/>
  <c r="L67" i="102"/>
  <c r="I8" i="106"/>
  <c r="G2" i="107"/>
  <c r="K2" i="197"/>
  <c r="K61" i="111"/>
  <c r="F2" i="110"/>
  <c r="Q33" i="111"/>
  <c r="X2" i="197"/>
  <c r="F2" i="198"/>
  <c r="O2" i="196"/>
  <c r="L4" i="111"/>
  <c r="H3" i="108"/>
  <c r="H2" i="108" s="1"/>
  <c r="W26" i="112"/>
  <c r="T2" i="165"/>
  <c r="P3" i="166"/>
  <c r="P2" i="166" s="1"/>
  <c r="D33" i="118"/>
  <c r="D2" i="167"/>
  <c r="W61" i="120"/>
  <c r="G69" i="116"/>
  <c r="P64" i="116"/>
  <c r="I61" i="120"/>
  <c r="L2" i="158"/>
  <c r="E2" i="159"/>
  <c r="I26" i="155"/>
  <c r="I2" i="155" s="1"/>
  <c r="S26" i="155"/>
  <c r="W28" i="123"/>
  <c r="P27" i="125"/>
  <c r="P26" i="125" s="1"/>
  <c r="S11" i="125"/>
  <c r="S3" i="125" s="1"/>
  <c r="G3" i="16"/>
  <c r="G2" i="16" s="1"/>
  <c r="N26" i="16"/>
  <c r="T3" i="160"/>
  <c r="T2" i="160" s="1"/>
  <c r="J3" i="152"/>
  <c r="J2" i="152" s="1"/>
  <c r="T3" i="152"/>
  <c r="T2" i="152" s="1"/>
  <c r="G26" i="79"/>
  <c r="J17" i="105"/>
  <c r="F22" i="105"/>
  <c r="E11" i="104"/>
  <c r="E3" i="104" s="1"/>
  <c r="J4" i="104"/>
  <c r="R11" i="104"/>
  <c r="S3" i="192"/>
  <c r="S2" i="192" s="1"/>
  <c r="V8" i="111"/>
  <c r="X3" i="114"/>
  <c r="X2" i="114" s="1"/>
  <c r="W3" i="168"/>
  <c r="W2" i="168" s="1"/>
  <c r="Q22" i="118"/>
  <c r="J22" i="119"/>
  <c r="V26" i="156"/>
  <c r="V2" i="156" s="1"/>
  <c r="R8" i="119"/>
  <c r="X22" i="120"/>
  <c r="P22" i="119"/>
  <c r="W26" i="121"/>
  <c r="W2" i="121" s="1"/>
  <c r="C48" i="102"/>
  <c r="C48" i="93" s="1"/>
  <c r="C48" i="11" s="1"/>
  <c r="C48" i="9" s="1"/>
  <c r="S2" i="183"/>
  <c r="X8" i="125"/>
  <c r="V2" i="183"/>
  <c r="C43" i="93"/>
  <c r="C43" i="11" s="1"/>
  <c r="C43" i="9" s="1"/>
  <c r="P2" i="161"/>
  <c r="J22" i="75"/>
  <c r="F3" i="77"/>
  <c r="F2" i="77" s="1"/>
  <c r="R26" i="77"/>
  <c r="Q2" i="80"/>
  <c r="O2" i="83"/>
  <c r="K3" i="85"/>
  <c r="T2" i="80"/>
  <c r="U2" i="87"/>
  <c r="O2" i="89"/>
  <c r="G27" i="105"/>
  <c r="M2" i="191"/>
  <c r="X72" i="102"/>
  <c r="X72" i="93" s="1"/>
  <c r="X72" i="11" s="1"/>
  <c r="X72" i="9" s="1"/>
  <c r="W69" i="102"/>
  <c r="W69" i="93" s="1"/>
  <c r="W69" i="11" s="1"/>
  <c r="W69" i="9" s="1"/>
  <c r="V66" i="102"/>
  <c r="V66" i="93" s="1"/>
  <c r="V66" i="11" s="1"/>
  <c r="V66" i="9" s="1"/>
  <c r="U63" i="102"/>
  <c r="U63" i="93" s="1"/>
  <c r="U63" i="11" s="1"/>
  <c r="U63" i="9" s="1"/>
  <c r="P42" i="11"/>
  <c r="P42" i="9" s="1"/>
  <c r="E2" i="186"/>
  <c r="O61" i="105"/>
  <c r="I61" i="105"/>
  <c r="O33" i="105"/>
  <c r="P2" i="192"/>
  <c r="X70" i="102"/>
  <c r="J38" i="102"/>
  <c r="J38" i="93" s="1"/>
  <c r="J38" i="11" s="1"/>
  <c r="J38" i="9" s="1"/>
  <c r="M31" i="102"/>
  <c r="M31" i="93" s="1"/>
  <c r="M31" i="11" s="1"/>
  <c r="M31" i="9" s="1"/>
  <c r="Q19" i="102"/>
  <c r="Q19" i="93" s="1"/>
  <c r="Q19" i="11" s="1"/>
  <c r="Q19" i="9" s="1"/>
  <c r="L31" i="102"/>
  <c r="L31" i="93" s="1"/>
  <c r="L31" i="11" s="1"/>
  <c r="L31" i="9" s="1"/>
  <c r="K27" i="106"/>
  <c r="H19" i="102"/>
  <c r="H19" i="93" s="1"/>
  <c r="H19" i="11" s="1"/>
  <c r="H19" i="9" s="1"/>
  <c r="M2" i="193"/>
  <c r="H35" i="102"/>
  <c r="S33" i="104"/>
  <c r="Q33" i="104"/>
  <c r="Q26" i="104" s="1"/>
  <c r="O33" i="104"/>
  <c r="O26" i="104" s="1"/>
  <c r="U33" i="104"/>
  <c r="U26" i="104" s="1"/>
  <c r="S31" i="102"/>
  <c r="V22" i="104"/>
  <c r="L3" i="194"/>
  <c r="L2" i="194" s="1"/>
  <c r="P17" i="104"/>
  <c r="M2" i="195"/>
  <c r="J2" i="110"/>
  <c r="X2" i="196"/>
  <c r="M61" i="111"/>
  <c r="T27" i="111"/>
  <c r="T26" i="111" s="1"/>
  <c r="O2" i="108"/>
  <c r="G2" i="196"/>
  <c r="K2" i="114"/>
  <c r="X2" i="115"/>
  <c r="K26" i="115"/>
  <c r="K2" i="115" s="1"/>
  <c r="G15" i="102"/>
  <c r="G15" i="93" s="1"/>
  <c r="G15" i="11" s="1"/>
  <c r="G15" i="9" s="1"/>
  <c r="H3" i="166"/>
  <c r="H2" i="166" s="1"/>
  <c r="O61" i="120"/>
  <c r="E3" i="118"/>
  <c r="S72" i="116"/>
  <c r="F65" i="116"/>
  <c r="F65" i="93" s="1"/>
  <c r="F65" i="11" s="1"/>
  <c r="F65" i="9" s="1"/>
  <c r="E19" i="116"/>
  <c r="H22" i="118"/>
  <c r="R61" i="120"/>
  <c r="R61" i="125"/>
  <c r="M33" i="125"/>
  <c r="M3" i="160"/>
  <c r="M2" i="160" s="1"/>
  <c r="L3" i="152"/>
  <c r="L2" i="152" s="1"/>
  <c r="I3" i="89"/>
  <c r="I2" i="89" s="1"/>
  <c r="Q17" i="104"/>
  <c r="Q3" i="193"/>
  <c r="Q2" i="193" s="1"/>
  <c r="J11" i="104"/>
  <c r="K3" i="192"/>
  <c r="K2" i="192" s="1"/>
  <c r="N8" i="111"/>
  <c r="U3" i="114"/>
  <c r="U2" i="114" s="1"/>
  <c r="W26" i="113"/>
  <c r="W2" i="113" s="1"/>
  <c r="O3" i="168"/>
  <c r="O2" i="168" s="1"/>
  <c r="I22" i="118"/>
  <c r="N26" i="156"/>
  <c r="N2" i="156" s="1"/>
  <c r="W27" i="120"/>
  <c r="J8" i="119"/>
  <c r="P22" i="120"/>
  <c r="O26" i="121"/>
  <c r="O2" i="121" s="1"/>
  <c r="C40" i="102"/>
  <c r="C40" i="93" s="1"/>
  <c r="C40" i="11" s="1"/>
  <c r="C40" i="9" s="1"/>
  <c r="C45" i="123"/>
  <c r="C45" i="93" s="1"/>
  <c r="C45" i="11" s="1"/>
  <c r="C45" i="9" s="1"/>
  <c r="W22" i="125"/>
  <c r="P8" i="125"/>
  <c r="Q45" i="11"/>
  <c r="Q45" i="9" s="1"/>
  <c r="R2" i="110"/>
  <c r="H2" i="110"/>
  <c r="N29" i="11"/>
  <c r="N29" i="9" s="1"/>
  <c r="E2" i="90"/>
  <c r="D2" i="194"/>
  <c r="I3" i="104"/>
  <c r="L2" i="165"/>
  <c r="J2" i="159"/>
  <c r="P3" i="111"/>
  <c r="R2" i="107"/>
  <c r="O43" i="93"/>
  <c r="O43" i="11" s="1"/>
  <c r="O43" i="9" s="1"/>
  <c r="K2" i="109"/>
  <c r="U3" i="118"/>
  <c r="O2" i="159"/>
  <c r="T14" i="93"/>
  <c r="T14" i="11" s="1"/>
  <c r="T14" i="9" s="1"/>
  <c r="U2" i="195"/>
  <c r="W2" i="107"/>
  <c r="X2" i="110"/>
  <c r="X45" i="11"/>
  <c r="X45" i="9" s="1"/>
  <c r="J54" i="11"/>
  <c r="Q2" i="83"/>
  <c r="O2" i="90"/>
  <c r="P2" i="110"/>
  <c r="T52" i="10"/>
  <c r="T27" i="10"/>
  <c r="L17" i="10"/>
  <c r="R17" i="10"/>
  <c r="T2" i="77"/>
  <c r="H9" i="102"/>
  <c r="H8" i="103"/>
  <c r="S67" i="93"/>
  <c r="S67" i="11" s="1"/>
  <c r="S67" i="9" s="1"/>
  <c r="U28" i="102"/>
  <c r="U27" i="103"/>
  <c r="W15" i="93"/>
  <c r="W15" i="11" s="1"/>
  <c r="W15" i="9" s="1"/>
  <c r="M8" i="105"/>
  <c r="D11" i="105"/>
  <c r="D3" i="105" s="1"/>
  <c r="D12" i="102"/>
  <c r="L33" i="117"/>
  <c r="L34" i="116"/>
  <c r="J2" i="109"/>
  <c r="I28" i="116"/>
  <c r="I27" i="116" s="1"/>
  <c r="I27" i="117"/>
  <c r="C10" i="93"/>
  <c r="C10" i="11" s="1"/>
  <c r="C10" i="9" s="1"/>
  <c r="C64" i="93"/>
  <c r="C64" i="11" s="1"/>
  <c r="C64" i="9" s="1"/>
  <c r="Q52" i="10"/>
  <c r="I61" i="10"/>
  <c r="G52" i="10"/>
  <c r="F61" i="10"/>
  <c r="S61" i="10"/>
  <c r="F22" i="10"/>
  <c r="M3" i="151"/>
  <c r="M2" i="151" s="1"/>
  <c r="G4" i="10"/>
  <c r="D22" i="10"/>
  <c r="S11" i="10"/>
  <c r="R8" i="10"/>
  <c r="N4" i="10"/>
  <c r="J27" i="10"/>
  <c r="T17" i="10"/>
  <c r="U4" i="10"/>
  <c r="H8" i="10"/>
  <c r="H27" i="10"/>
  <c r="I22" i="10"/>
  <c r="F27" i="10"/>
  <c r="Q3" i="151"/>
  <c r="V17" i="10"/>
  <c r="I17" i="10"/>
  <c r="W11" i="10"/>
  <c r="V8" i="10"/>
  <c r="U8" i="10"/>
  <c r="G27" i="10"/>
  <c r="N2" i="18"/>
  <c r="R2" i="19"/>
  <c r="P17" i="75"/>
  <c r="E33" i="75"/>
  <c r="E26" i="77"/>
  <c r="Q33" i="75"/>
  <c r="P33" i="75"/>
  <c r="T2" i="79"/>
  <c r="J61" i="75"/>
  <c r="N2" i="83"/>
  <c r="I2" i="78"/>
  <c r="I52" i="75"/>
  <c r="H8" i="75"/>
  <c r="S27" i="75"/>
  <c r="V2" i="89"/>
  <c r="O8" i="75"/>
  <c r="K4" i="75"/>
  <c r="R2" i="87"/>
  <c r="X26" i="91"/>
  <c r="I12" i="102"/>
  <c r="I11" i="103"/>
  <c r="K34" i="102"/>
  <c r="K33" i="103"/>
  <c r="U53" i="102"/>
  <c r="U52" i="103"/>
  <c r="Q41" i="93"/>
  <c r="Q41" i="11" s="1"/>
  <c r="Q41" i="9" s="1"/>
  <c r="H27" i="103"/>
  <c r="H28" i="102"/>
  <c r="L52" i="103"/>
  <c r="L53" i="102"/>
  <c r="H41" i="93"/>
  <c r="H41" i="11" s="1"/>
  <c r="H41" i="9" s="1"/>
  <c r="J64" i="93"/>
  <c r="J64" i="11" s="1"/>
  <c r="S52" i="103"/>
  <c r="S53" i="102"/>
  <c r="T40" i="93"/>
  <c r="T40" i="11" s="1"/>
  <c r="T40" i="9" s="1"/>
  <c r="I7" i="93"/>
  <c r="I7" i="11" s="1"/>
  <c r="I7" i="9" s="1"/>
  <c r="W66" i="93"/>
  <c r="W66" i="11" s="1"/>
  <c r="W66" i="9" s="1"/>
  <c r="P47" i="93"/>
  <c r="P47" i="11" s="1"/>
  <c r="P47" i="9" s="1"/>
  <c r="O44" i="93"/>
  <c r="O44" i="11" s="1"/>
  <c r="O44" i="9" s="1"/>
  <c r="N41" i="93"/>
  <c r="N41" i="11" s="1"/>
  <c r="N41" i="9" s="1"/>
  <c r="L35" i="102"/>
  <c r="L35" i="93" s="1"/>
  <c r="L35" i="11" s="1"/>
  <c r="L35" i="9" s="1"/>
  <c r="X31" i="93"/>
  <c r="X31" i="11" s="1"/>
  <c r="X31" i="9" s="1"/>
  <c r="W28" i="102"/>
  <c r="W27" i="103"/>
  <c r="J21" i="93"/>
  <c r="J21" i="11" s="1"/>
  <c r="J21" i="9" s="1"/>
  <c r="I18" i="102"/>
  <c r="I17" i="103"/>
  <c r="U14" i="93"/>
  <c r="U14" i="11" s="1"/>
  <c r="U14" i="9" s="1"/>
  <c r="M24" i="102"/>
  <c r="L68" i="93"/>
  <c r="L68" i="11" s="1"/>
  <c r="L68" i="9" s="1"/>
  <c r="I53" i="102"/>
  <c r="I52" i="103"/>
  <c r="U72" i="93"/>
  <c r="U72" i="11" s="1"/>
  <c r="U72" i="9" s="1"/>
  <c r="O61" i="103"/>
  <c r="O47" i="93"/>
  <c r="O47" i="11" s="1"/>
  <c r="O47" i="9" s="1"/>
  <c r="N62" i="102"/>
  <c r="N61" i="103"/>
  <c r="G51" i="93"/>
  <c r="G51" i="11" s="1"/>
  <c r="G51" i="9" s="1"/>
  <c r="D2" i="185"/>
  <c r="J61" i="104"/>
  <c r="S23" i="102"/>
  <c r="S22" i="103"/>
  <c r="F6" i="102"/>
  <c r="F6" i="93" s="1"/>
  <c r="F6" i="11" s="1"/>
  <c r="F6" i="9" s="1"/>
  <c r="N46" i="93"/>
  <c r="N46" i="11" s="1"/>
  <c r="N46" i="9" s="1"/>
  <c r="S8" i="102"/>
  <c r="L40" i="93"/>
  <c r="L40" i="11" s="1"/>
  <c r="L40" i="9" s="1"/>
  <c r="V28" i="102"/>
  <c r="H25" i="93"/>
  <c r="H25" i="11" s="1"/>
  <c r="H25" i="9" s="1"/>
  <c r="U26" i="185"/>
  <c r="U2" i="185" s="1"/>
  <c r="W7" i="93"/>
  <c r="W7" i="11" s="1"/>
  <c r="W7" i="9" s="1"/>
  <c r="L5" i="102"/>
  <c r="R61" i="103"/>
  <c r="T46" i="93"/>
  <c r="T46" i="11" s="1"/>
  <c r="T46" i="9" s="1"/>
  <c r="S21" i="93"/>
  <c r="S21" i="11" s="1"/>
  <c r="S21" i="9" s="1"/>
  <c r="J16" i="93"/>
  <c r="J16" i="11" s="1"/>
  <c r="J16" i="9" s="1"/>
  <c r="V11" i="103"/>
  <c r="V3" i="103" s="1"/>
  <c r="P5" i="102"/>
  <c r="P4" i="103"/>
  <c r="H61" i="105"/>
  <c r="N33" i="105"/>
  <c r="N26" i="105" s="1"/>
  <c r="S17" i="105"/>
  <c r="U8" i="105"/>
  <c r="Q62" i="102"/>
  <c r="Q61" i="103"/>
  <c r="J51" i="93"/>
  <c r="J51" i="11" s="1"/>
  <c r="J51" i="9" s="1"/>
  <c r="I48" i="93"/>
  <c r="I48" i="11" s="1"/>
  <c r="I48" i="9" s="1"/>
  <c r="S28" i="102"/>
  <c r="M11" i="103"/>
  <c r="M12" i="102"/>
  <c r="M7" i="102"/>
  <c r="E61" i="104"/>
  <c r="D33" i="105"/>
  <c r="X2" i="192"/>
  <c r="H61" i="106"/>
  <c r="R38" i="102"/>
  <c r="R38" i="93" s="1"/>
  <c r="R38" i="11" s="1"/>
  <c r="R38" i="9" s="1"/>
  <c r="L22" i="106"/>
  <c r="K63" i="102"/>
  <c r="L22" i="104"/>
  <c r="R27" i="106"/>
  <c r="Q24" i="93"/>
  <c r="Q24" i="11" s="1"/>
  <c r="Q24" i="9" s="1"/>
  <c r="X18" i="102"/>
  <c r="Q6" i="102"/>
  <c r="Q6" i="93" s="1"/>
  <c r="Q6" i="11" s="1"/>
  <c r="Q6" i="9" s="1"/>
  <c r="V61" i="105"/>
  <c r="F3" i="187"/>
  <c r="F2" i="187" s="1"/>
  <c r="W33" i="104"/>
  <c r="W26" i="104" s="1"/>
  <c r="D61" i="104"/>
  <c r="H2" i="193"/>
  <c r="D2" i="192"/>
  <c r="W33" i="106"/>
  <c r="W17" i="106"/>
  <c r="P33" i="106"/>
  <c r="O2" i="195"/>
  <c r="X27" i="104"/>
  <c r="K26" i="193"/>
  <c r="K2" i="193" s="1"/>
  <c r="P11" i="106"/>
  <c r="K52" i="106"/>
  <c r="H17" i="106"/>
  <c r="N11" i="106"/>
  <c r="N4" i="104"/>
  <c r="F27" i="106"/>
  <c r="E4" i="106"/>
  <c r="S3" i="111"/>
  <c r="G61" i="111"/>
  <c r="G2" i="199"/>
  <c r="U3" i="108"/>
  <c r="U2" i="108" s="1"/>
  <c r="F26" i="197"/>
  <c r="E3" i="111"/>
  <c r="L2" i="199"/>
  <c r="D2" i="196"/>
  <c r="K2" i="198"/>
  <c r="R27" i="103"/>
  <c r="D11" i="106"/>
  <c r="D3" i="106" s="1"/>
  <c r="L26" i="111"/>
  <c r="U26" i="107"/>
  <c r="U2" i="107" s="1"/>
  <c r="T33" i="117"/>
  <c r="T34" i="116"/>
  <c r="L17" i="117"/>
  <c r="L18" i="116"/>
  <c r="L17" i="116" s="1"/>
  <c r="E4" i="117"/>
  <c r="E5" i="116"/>
  <c r="R2" i="109"/>
  <c r="M62" i="116"/>
  <c r="M61" i="117"/>
  <c r="Q28" i="116"/>
  <c r="Q27" i="116" s="1"/>
  <c r="Q27" i="117"/>
  <c r="I12" i="116"/>
  <c r="I11" i="116" s="1"/>
  <c r="I11" i="117"/>
  <c r="G11" i="111"/>
  <c r="G3" i="111" s="1"/>
  <c r="N26" i="115"/>
  <c r="O64" i="116"/>
  <c r="E33" i="117"/>
  <c r="W18" i="116"/>
  <c r="H6" i="116"/>
  <c r="K29" i="116"/>
  <c r="K27" i="116" s="1"/>
  <c r="S5" i="116"/>
  <c r="S5" i="93" s="1"/>
  <c r="S4" i="117"/>
  <c r="M2" i="110"/>
  <c r="I34" i="116"/>
  <c r="I33" i="117"/>
  <c r="P12" i="116"/>
  <c r="P11" i="117"/>
  <c r="L52" i="118"/>
  <c r="I4" i="116"/>
  <c r="L62" i="116"/>
  <c r="L61" i="117"/>
  <c r="G12" i="116"/>
  <c r="G11" i="116" s="1"/>
  <c r="G11" i="117"/>
  <c r="D28" i="116"/>
  <c r="D27" i="116" s="1"/>
  <c r="F33" i="118"/>
  <c r="F26" i="118" s="1"/>
  <c r="L11" i="118"/>
  <c r="L3" i="118" s="1"/>
  <c r="F2" i="170"/>
  <c r="G61" i="120"/>
  <c r="K27" i="120"/>
  <c r="K26" i="120" s="1"/>
  <c r="K11" i="120"/>
  <c r="O11" i="117"/>
  <c r="D2" i="168"/>
  <c r="J26" i="119"/>
  <c r="W52" i="117"/>
  <c r="I26" i="119"/>
  <c r="F3" i="119"/>
  <c r="D3" i="119"/>
  <c r="N7" i="116"/>
  <c r="N7" i="93" s="1"/>
  <c r="N7" i="11" s="1"/>
  <c r="N7" i="9" s="1"/>
  <c r="H4" i="117"/>
  <c r="L27" i="118"/>
  <c r="V11" i="118"/>
  <c r="H61" i="118"/>
  <c r="N27" i="119"/>
  <c r="N26" i="119" s="1"/>
  <c r="N26" i="120"/>
  <c r="O22" i="118"/>
  <c r="X3" i="159"/>
  <c r="X2" i="159" s="1"/>
  <c r="N61" i="124"/>
  <c r="N62" i="123"/>
  <c r="I33" i="120"/>
  <c r="I26" i="120" s="1"/>
  <c r="N71" i="123"/>
  <c r="N71" i="93" s="1"/>
  <c r="N71" i="11" s="1"/>
  <c r="N71" i="9" s="1"/>
  <c r="M68" i="123"/>
  <c r="M68" i="93" s="1"/>
  <c r="M68" i="11" s="1"/>
  <c r="M68" i="9" s="1"/>
  <c r="L65" i="123"/>
  <c r="L65" i="93" s="1"/>
  <c r="L65" i="11" s="1"/>
  <c r="L65" i="9" s="1"/>
  <c r="K61" i="124"/>
  <c r="K62" i="123"/>
  <c r="N22" i="120"/>
  <c r="H8" i="120"/>
  <c r="H26" i="155"/>
  <c r="M26" i="120"/>
  <c r="G62" i="123"/>
  <c r="G61" i="124"/>
  <c r="W21" i="123"/>
  <c r="N5" i="123"/>
  <c r="N4" i="124"/>
  <c r="L3" i="16"/>
  <c r="L2" i="16" s="1"/>
  <c r="R26" i="201"/>
  <c r="U17" i="124"/>
  <c r="P34" i="123"/>
  <c r="P34" i="93" s="1"/>
  <c r="P33" i="124"/>
  <c r="P26" i="124" s="1"/>
  <c r="S61" i="125"/>
  <c r="K2" i="172"/>
  <c r="M2" i="183"/>
  <c r="O27" i="124"/>
  <c r="O33" i="124"/>
  <c r="R8" i="124"/>
  <c r="G27" i="124"/>
  <c r="V34" i="123"/>
  <c r="V33" i="124"/>
  <c r="Q27" i="124"/>
  <c r="E23" i="123"/>
  <c r="E22" i="123" s="1"/>
  <c r="E22" i="124"/>
  <c r="Q2" i="204"/>
  <c r="I61" i="125"/>
  <c r="O33" i="125"/>
  <c r="E11" i="125"/>
  <c r="E3" i="125" s="1"/>
  <c r="O11" i="124"/>
  <c r="P27" i="123"/>
  <c r="T23" i="123"/>
  <c r="T22" i="123" s="1"/>
  <c r="T22" i="124"/>
  <c r="W13" i="123"/>
  <c r="W11" i="123" s="1"/>
  <c r="L12" i="123"/>
  <c r="L11" i="124"/>
  <c r="V33" i="125"/>
  <c r="V26" i="125" s="1"/>
  <c r="P3" i="16"/>
  <c r="I17" i="124"/>
  <c r="V3" i="171"/>
  <c r="V2" i="171" s="1"/>
  <c r="D2" i="174"/>
  <c r="S26" i="16"/>
  <c r="S2" i="16" s="1"/>
  <c r="V28" i="123"/>
  <c r="V27" i="123" s="1"/>
  <c r="V27" i="124"/>
  <c r="U3" i="201"/>
  <c r="U2" i="201" s="1"/>
  <c r="Q17" i="125"/>
  <c r="J26" i="16"/>
  <c r="J2" i="16" s="1"/>
  <c r="Q3" i="16"/>
  <c r="V33" i="10"/>
  <c r="J8" i="10"/>
  <c r="F2" i="18"/>
  <c r="N2" i="89"/>
  <c r="P31" i="93"/>
  <c r="P31" i="11" s="1"/>
  <c r="P31" i="9" s="1"/>
  <c r="E72" i="93"/>
  <c r="E72" i="11" s="1"/>
  <c r="E72" i="9" s="1"/>
  <c r="Q33" i="105"/>
  <c r="Q17" i="106"/>
  <c r="N35" i="116"/>
  <c r="N35" i="93" s="1"/>
  <c r="N35" i="11" s="1"/>
  <c r="N35" i="9" s="1"/>
  <c r="N33" i="117"/>
  <c r="N26" i="117" s="1"/>
  <c r="V9" i="116"/>
  <c r="V8" i="116" s="1"/>
  <c r="V8" i="117"/>
  <c r="V3" i="166"/>
  <c r="V2" i="166" s="1"/>
  <c r="Q52" i="116"/>
  <c r="Q33" i="118"/>
  <c r="Q26" i="118" s="1"/>
  <c r="H26" i="120"/>
  <c r="H34" i="123"/>
  <c r="H33" i="124"/>
  <c r="H26" i="124" s="1"/>
  <c r="J61" i="16"/>
  <c r="R61" i="16"/>
  <c r="N28" i="123"/>
  <c r="N27" i="124"/>
  <c r="C71" i="93"/>
  <c r="C71" i="11" s="1"/>
  <c r="C71" i="9" s="1"/>
  <c r="H2" i="161"/>
  <c r="P52" i="10"/>
  <c r="O61" i="10"/>
  <c r="L52" i="10"/>
  <c r="W17" i="10"/>
  <c r="U11" i="10"/>
  <c r="T8" i="10"/>
  <c r="N33" i="10"/>
  <c r="L27" i="10"/>
  <c r="U22" i="10"/>
  <c r="L3" i="151"/>
  <c r="L2" i="151" s="1"/>
  <c r="X35" i="9"/>
  <c r="T33" i="10"/>
  <c r="D17" i="10"/>
  <c r="I8" i="10"/>
  <c r="E4" i="10"/>
  <c r="K33" i="10"/>
  <c r="U43" i="9"/>
  <c r="R33" i="10"/>
  <c r="J17" i="10"/>
  <c r="W8" i="10"/>
  <c r="S4" i="10"/>
  <c r="J3" i="151"/>
  <c r="J2" i="151" s="1"/>
  <c r="I3" i="151"/>
  <c r="I2" i="151" s="1"/>
  <c r="U33" i="10"/>
  <c r="O11" i="10"/>
  <c r="N8" i="10"/>
  <c r="M8" i="10"/>
  <c r="Q2" i="154"/>
  <c r="X33" i="10"/>
  <c r="M2" i="153"/>
  <c r="N2" i="153"/>
  <c r="Q61" i="75"/>
  <c r="P61" i="75"/>
  <c r="O52" i="75"/>
  <c r="T27" i="75"/>
  <c r="K2" i="77"/>
  <c r="J27" i="75"/>
  <c r="T17" i="75"/>
  <c r="Q27" i="75"/>
  <c r="Q3" i="77"/>
  <c r="Q2" i="77" s="1"/>
  <c r="L61" i="75"/>
  <c r="X27" i="75"/>
  <c r="D2" i="77"/>
  <c r="R52" i="75"/>
  <c r="R3" i="77"/>
  <c r="U2" i="78"/>
  <c r="H11" i="75"/>
  <c r="S61" i="75"/>
  <c r="X17" i="75"/>
  <c r="N27" i="75"/>
  <c r="W4" i="75"/>
  <c r="I33" i="75"/>
  <c r="V4" i="75"/>
  <c r="T11" i="75"/>
  <c r="D2" i="79"/>
  <c r="J11" i="75"/>
  <c r="D2" i="81"/>
  <c r="S11" i="75"/>
  <c r="O2" i="81"/>
  <c r="M2" i="87"/>
  <c r="P2" i="90"/>
  <c r="F2" i="89"/>
  <c r="N2" i="91"/>
  <c r="S3" i="90"/>
  <c r="S2" i="90" s="1"/>
  <c r="H26" i="91"/>
  <c r="E3" i="91"/>
  <c r="M72" i="93"/>
  <c r="M72" i="11" s="1"/>
  <c r="M72" i="9" s="1"/>
  <c r="R22" i="103"/>
  <c r="R23" i="102"/>
  <c r="T50" i="93"/>
  <c r="T50" i="11" s="1"/>
  <c r="T50" i="9" s="1"/>
  <c r="P12" i="102"/>
  <c r="P11" i="103"/>
  <c r="K50" i="93"/>
  <c r="K50" i="11" s="1"/>
  <c r="K50" i="9" s="1"/>
  <c r="S34" i="102"/>
  <c r="S33" i="103"/>
  <c r="I72" i="93"/>
  <c r="I72" i="11" s="1"/>
  <c r="I72" i="9" s="1"/>
  <c r="R53" i="102"/>
  <c r="R52" i="103"/>
  <c r="Q34" i="102"/>
  <c r="Q33" i="103"/>
  <c r="H31" i="93"/>
  <c r="H31" i="11" s="1"/>
  <c r="H31" i="9" s="1"/>
  <c r="G28" i="102"/>
  <c r="G27" i="103"/>
  <c r="X23" i="102"/>
  <c r="X22" i="103"/>
  <c r="O20" i="93"/>
  <c r="O20" i="11" s="1"/>
  <c r="O20" i="9" s="1"/>
  <c r="S64" i="102"/>
  <c r="S64" i="93" s="1"/>
  <c r="S64" i="11" s="1"/>
  <c r="S64" i="9" s="1"/>
  <c r="K18" i="102"/>
  <c r="K17" i="103"/>
  <c r="K65" i="102"/>
  <c r="E41" i="102"/>
  <c r="E41" i="93" s="1"/>
  <c r="E41" i="11" s="1"/>
  <c r="E41" i="9" s="1"/>
  <c r="D61" i="105"/>
  <c r="R71" i="93"/>
  <c r="R71" i="11" s="1"/>
  <c r="R71" i="9" s="1"/>
  <c r="M33" i="103"/>
  <c r="J31" i="93"/>
  <c r="J31" i="11" s="1"/>
  <c r="J31" i="9" s="1"/>
  <c r="L15" i="93"/>
  <c r="L15" i="11" s="1"/>
  <c r="L15" i="9" s="1"/>
  <c r="S11" i="102"/>
  <c r="M5" i="102"/>
  <c r="M4" i="103"/>
  <c r="F27" i="105"/>
  <c r="V70" i="93"/>
  <c r="V70" i="11" s="1"/>
  <c r="V70" i="9" s="1"/>
  <c r="J66" i="102"/>
  <c r="J66" i="93" s="1"/>
  <c r="J66" i="11" s="1"/>
  <c r="J66" i="9" s="1"/>
  <c r="H46" i="93"/>
  <c r="H46" i="11" s="1"/>
  <c r="H46" i="9" s="1"/>
  <c r="L23" i="102"/>
  <c r="N16" i="102"/>
  <c r="N11" i="103"/>
  <c r="R12" i="102"/>
  <c r="R11" i="103"/>
  <c r="R3" i="103" s="1"/>
  <c r="I71" i="93"/>
  <c r="I71" i="11" s="1"/>
  <c r="I71" i="9" s="1"/>
  <c r="U27" i="105"/>
  <c r="N3" i="105"/>
  <c r="L2" i="188"/>
  <c r="D47" i="93"/>
  <c r="D47" i="11" s="1"/>
  <c r="D47" i="9" s="1"/>
  <c r="H10" i="93"/>
  <c r="H10" i="11" s="1"/>
  <c r="H10" i="9" s="1"/>
  <c r="N21" i="93"/>
  <c r="N21" i="11" s="1"/>
  <c r="N21" i="9" s="1"/>
  <c r="U18" i="102"/>
  <c r="R2" i="186"/>
  <c r="M26" i="187"/>
  <c r="W29" i="93"/>
  <c r="W29" i="11" s="1"/>
  <c r="W29" i="9" s="1"/>
  <c r="E2" i="191"/>
  <c r="R72" i="93"/>
  <c r="R72" i="11" s="1"/>
  <c r="R72" i="9" s="1"/>
  <c r="N27" i="103"/>
  <c r="E24" i="102"/>
  <c r="E24" i="93" s="1"/>
  <c r="E24" i="11" s="1"/>
  <c r="E24" i="9" s="1"/>
  <c r="L18" i="102"/>
  <c r="L17" i="103"/>
  <c r="U9" i="102"/>
  <c r="R61" i="105"/>
  <c r="X61" i="104"/>
  <c r="W52" i="104"/>
  <c r="T11" i="103"/>
  <c r="P53" i="102"/>
  <c r="P52" i="103"/>
  <c r="M26" i="185"/>
  <c r="M2" i="185" s="1"/>
  <c r="N19" i="102"/>
  <c r="N19" i="93" s="1"/>
  <c r="N19" i="11" s="1"/>
  <c r="N19" i="9" s="1"/>
  <c r="T6" i="102"/>
  <c r="T6" i="93" s="1"/>
  <c r="T6" i="11" s="1"/>
  <c r="T6" i="9" s="1"/>
  <c r="H65" i="93"/>
  <c r="H65" i="11" s="1"/>
  <c r="H65" i="9" s="1"/>
  <c r="P33" i="103"/>
  <c r="O29" i="102"/>
  <c r="O29" i="93" s="1"/>
  <c r="O29" i="11" s="1"/>
  <c r="O29" i="9" s="1"/>
  <c r="H20" i="102"/>
  <c r="H20" i="93" s="1"/>
  <c r="H20" i="11" s="1"/>
  <c r="H20" i="9" s="1"/>
  <c r="N12" i="102"/>
  <c r="H4" i="103"/>
  <c r="H5" i="102"/>
  <c r="S2" i="186"/>
  <c r="F33" i="105"/>
  <c r="U11" i="105"/>
  <c r="E8" i="105"/>
  <c r="D26" i="190"/>
  <c r="D2" i="190" s="1"/>
  <c r="V61" i="104"/>
  <c r="U52" i="104"/>
  <c r="I40" i="93"/>
  <c r="I40" i="11" s="1"/>
  <c r="I40" i="9" s="1"/>
  <c r="K28" i="102"/>
  <c r="E12" i="102"/>
  <c r="E11" i="103"/>
  <c r="J6" i="102"/>
  <c r="J6" i="93" s="1"/>
  <c r="J6" i="11" s="1"/>
  <c r="J6" i="9" s="1"/>
  <c r="D52" i="105"/>
  <c r="R33" i="104"/>
  <c r="R26" i="104" s="1"/>
  <c r="H4" i="104"/>
  <c r="H3" i="104" s="1"/>
  <c r="H2" i="192"/>
  <c r="V33" i="106"/>
  <c r="D27" i="106"/>
  <c r="W37" i="102"/>
  <c r="W37" i="93" s="1"/>
  <c r="W37" i="11" s="1"/>
  <c r="W37" i="9" s="1"/>
  <c r="F34" i="102"/>
  <c r="G8" i="104"/>
  <c r="G3" i="104" s="1"/>
  <c r="U33" i="106"/>
  <c r="U17" i="106"/>
  <c r="X61" i="103"/>
  <c r="T33" i="106"/>
  <c r="T26" i="106" s="1"/>
  <c r="L17" i="106"/>
  <c r="Q9" i="102"/>
  <c r="F61" i="105"/>
  <c r="S8" i="105"/>
  <c r="S3" i="105" s="1"/>
  <c r="D22" i="104"/>
  <c r="G33" i="104"/>
  <c r="G26" i="104" s="1"/>
  <c r="J26" i="104"/>
  <c r="P2" i="194"/>
  <c r="L26" i="191"/>
  <c r="N3" i="191"/>
  <c r="J8" i="104"/>
  <c r="I2" i="192"/>
  <c r="P52" i="106"/>
  <c r="G33" i="106"/>
  <c r="G17" i="106"/>
  <c r="K23" i="102"/>
  <c r="R61" i="106"/>
  <c r="H33" i="106"/>
  <c r="S4" i="106"/>
  <c r="P27" i="104"/>
  <c r="I17" i="106"/>
  <c r="J4" i="106"/>
  <c r="Q27" i="106"/>
  <c r="F11" i="106"/>
  <c r="D2" i="193"/>
  <c r="F4" i="104"/>
  <c r="M61" i="106"/>
  <c r="U11" i="106"/>
  <c r="S11" i="106"/>
  <c r="N2" i="195"/>
  <c r="E3" i="108"/>
  <c r="E2" i="108" s="1"/>
  <c r="L2" i="198"/>
  <c r="S2" i="110"/>
  <c r="G2" i="109"/>
  <c r="J27" i="103"/>
  <c r="X33" i="111"/>
  <c r="X26" i="111" s="1"/>
  <c r="X2" i="111" s="1"/>
  <c r="G2" i="198"/>
  <c r="N26" i="107"/>
  <c r="N2" i="107" s="1"/>
  <c r="E26" i="107"/>
  <c r="E2" i="107" s="1"/>
  <c r="V62" i="116"/>
  <c r="V61" i="117"/>
  <c r="D33" i="117"/>
  <c r="D34" i="116"/>
  <c r="R11" i="117"/>
  <c r="R12" i="116"/>
  <c r="R11" i="116" s="1"/>
  <c r="S27" i="111"/>
  <c r="W22" i="111"/>
  <c r="S18" i="116"/>
  <c r="S17" i="116" s="1"/>
  <c r="S17" i="117"/>
  <c r="L5" i="116"/>
  <c r="L4" i="117"/>
  <c r="I4" i="111"/>
  <c r="I3" i="111" s="1"/>
  <c r="O26" i="112"/>
  <c r="S26" i="115"/>
  <c r="S2" i="115" s="1"/>
  <c r="G52" i="116"/>
  <c r="P52" i="118"/>
  <c r="K12" i="116"/>
  <c r="X28" i="116"/>
  <c r="X27" i="116" s="1"/>
  <c r="X27" i="117"/>
  <c r="D22" i="117"/>
  <c r="W9" i="116"/>
  <c r="W8" i="117"/>
  <c r="E3" i="165"/>
  <c r="X26" i="166"/>
  <c r="X49" i="116"/>
  <c r="X49" i="93" s="1"/>
  <c r="X49" i="11" s="1"/>
  <c r="X49" i="9" s="1"/>
  <c r="K5" i="116"/>
  <c r="K4" i="117"/>
  <c r="U26" i="165"/>
  <c r="U2" i="165" s="1"/>
  <c r="K47" i="116"/>
  <c r="H12" i="116"/>
  <c r="H11" i="117"/>
  <c r="M8" i="116"/>
  <c r="X39" i="116"/>
  <c r="X39" i="93" s="1"/>
  <c r="X39" i="11" s="1"/>
  <c r="X39" i="9" s="1"/>
  <c r="T8" i="116"/>
  <c r="E2" i="110"/>
  <c r="O63" i="116"/>
  <c r="O63" i="93" s="1"/>
  <c r="O63" i="11" s="1"/>
  <c r="O63" i="9" s="1"/>
  <c r="D61" i="117"/>
  <c r="D62" i="116"/>
  <c r="K27" i="117"/>
  <c r="U11" i="116"/>
  <c r="R9" i="116"/>
  <c r="R8" i="116" s="1"/>
  <c r="S33" i="118"/>
  <c r="Q11" i="118"/>
  <c r="Q3" i="118" s="1"/>
  <c r="N3" i="166"/>
  <c r="D11" i="117"/>
  <c r="P17" i="118"/>
  <c r="P33" i="117"/>
  <c r="N52" i="120"/>
  <c r="L22" i="120"/>
  <c r="J8" i="120"/>
  <c r="P61" i="118"/>
  <c r="W2" i="169"/>
  <c r="G52" i="117"/>
  <c r="J3" i="166"/>
  <c r="E61" i="120"/>
  <c r="E21" i="116"/>
  <c r="R33" i="118"/>
  <c r="R26" i="118" s="1"/>
  <c r="T33" i="119"/>
  <c r="T26" i="119" s="1"/>
  <c r="W26" i="165"/>
  <c r="W2" i="165" s="1"/>
  <c r="S6" i="116"/>
  <c r="H61" i="117"/>
  <c r="F11" i="118"/>
  <c r="H3" i="159"/>
  <c r="N61" i="120"/>
  <c r="U61" i="124"/>
  <c r="U62" i="123"/>
  <c r="T52" i="124"/>
  <c r="T53" i="123"/>
  <c r="T52" i="123" s="1"/>
  <c r="H3" i="158"/>
  <c r="H2" i="158" s="1"/>
  <c r="I50" i="123"/>
  <c r="H47" i="123"/>
  <c r="H47" i="93" s="1"/>
  <c r="H47" i="11" s="1"/>
  <c r="H47" i="9" s="1"/>
  <c r="L4" i="120"/>
  <c r="G3" i="171"/>
  <c r="N2" i="158"/>
  <c r="I62" i="123"/>
  <c r="I61" i="124"/>
  <c r="U27" i="119"/>
  <c r="U26" i="119" s="1"/>
  <c r="G23" i="123"/>
  <c r="G22" i="123" s="1"/>
  <c r="G22" i="124"/>
  <c r="J4" i="123"/>
  <c r="U27" i="124"/>
  <c r="U61" i="125"/>
  <c r="S33" i="125"/>
  <c r="J26" i="201"/>
  <c r="M17" i="124"/>
  <c r="X3" i="16"/>
  <c r="X2" i="16" s="1"/>
  <c r="W27" i="124"/>
  <c r="L17" i="123"/>
  <c r="F10" i="123"/>
  <c r="Q33" i="125"/>
  <c r="U27" i="125"/>
  <c r="P2" i="172"/>
  <c r="G33" i="124"/>
  <c r="J27" i="123"/>
  <c r="V11" i="124"/>
  <c r="J8" i="124"/>
  <c r="F17" i="120"/>
  <c r="N34" i="123"/>
  <c r="N33" i="124"/>
  <c r="I27" i="123"/>
  <c r="V2" i="204"/>
  <c r="G33" i="125"/>
  <c r="G26" i="125" s="1"/>
  <c r="H27" i="123"/>
  <c r="D23" i="123"/>
  <c r="D22" i="124"/>
  <c r="D12" i="123"/>
  <c r="D11" i="124"/>
  <c r="H2" i="202"/>
  <c r="M52" i="125"/>
  <c r="F33" i="125"/>
  <c r="F26" i="125" s="1"/>
  <c r="Q3" i="125"/>
  <c r="L33" i="123"/>
  <c r="G8" i="123"/>
  <c r="G2" i="202"/>
  <c r="X11" i="125"/>
  <c r="N3" i="171"/>
  <c r="X3" i="171"/>
  <c r="K26" i="16"/>
  <c r="R5" i="123"/>
  <c r="R4" i="123" s="1"/>
  <c r="I53" i="123"/>
  <c r="I52" i="123" s="1"/>
  <c r="I52" i="124"/>
  <c r="F28" i="123"/>
  <c r="F27" i="123" s="1"/>
  <c r="F27" i="124"/>
  <c r="J22" i="124"/>
  <c r="J23" i="123"/>
  <c r="J22" i="123" s="1"/>
  <c r="J19" i="123"/>
  <c r="J17" i="123" s="1"/>
  <c r="M3" i="201"/>
  <c r="W3" i="201"/>
  <c r="S33" i="10"/>
  <c r="H17" i="10"/>
  <c r="Q27" i="10"/>
  <c r="U2" i="18"/>
  <c r="W2" i="90"/>
  <c r="E38" i="93"/>
  <c r="E38" i="11" s="1"/>
  <c r="E38" i="9" s="1"/>
  <c r="O28" i="102"/>
  <c r="O27" i="103"/>
  <c r="W17" i="103"/>
  <c r="W18" i="102"/>
  <c r="E67" i="93"/>
  <c r="E67" i="11" s="1"/>
  <c r="E67" i="9" s="1"/>
  <c r="I62" i="102"/>
  <c r="I61" i="103"/>
  <c r="W50" i="93"/>
  <c r="W50" i="11" s="1"/>
  <c r="W50" i="9" s="1"/>
  <c r="H11" i="106"/>
  <c r="M2" i="108"/>
  <c r="T2" i="198"/>
  <c r="D17" i="117"/>
  <c r="D18" i="116"/>
  <c r="D17" i="116" s="1"/>
  <c r="T5" i="116"/>
  <c r="T4" i="116" s="1"/>
  <c r="T4" i="117"/>
  <c r="S53" i="116"/>
  <c r="S52" i="116" s="1"/>
  <c r="S52" i="117"/>
  <c r="F26" i="156"/>
  <c r="F2" i="156" s="1"/>
  <c r="X23" i="116"/>
  <c r="X22" i="116" s="1"/>
  <c r="X22" i="117"/>
  <c r="U26" i="155"/>
  <c r="U2" i="155" s="1"/>
  <c r="N18" i="123"/>
  <c r="N17" i="123" s="1"/>
  <c r="N17" i="124"/>
  <c r="C7" i="93"/>
  <c r="C7" i="11" s="1"/>
  <c r="C7" i="9" s="1"/>
  <c r="H3" i="151"/>
  <c r="H2" i="151" s="1"/>
  <c r="I4" i="10"/>
  <c r="F11" i="10"/>
  <c r="Q33" i="10"/>
  <c r="U26" i="151"/>
  <c r="F2" i="153"/>
  <c r="G52" i="75"/>
  <c r="V33" i="75"/>
  <c r="L27" i="75"/>
  <c r="U22" i="75"/>
  <c r="T33" i="75"/>
  <c r="L17" i="75"/>
  <c r="U61" i="75"/>
  <c r="S33" i="75"/>
  <c r="I27" i="75"/>
  <c r="I2" i="77"/>
  <c r="D61" i="75"/>
  <c r="P27" i="75"/>
  <c r="Q22" i="75"/>
  <c r="X3" i="77"/>
  <c r="J52" i="75"/>
  <c r="R4" i="75"/>
  <c r="K61" i="75"/>
  <c r="G27" i="75"/>
  <c r="H17" i="75"/>
  <c r="F27" i="75"/>
  <c r="N4" i="75"/>
  <c r="L11" i="75"/>
  <c r="Q2" i="81"/>
  <c r="V2" i="82"/>
  <c r="K11" i="75"/>
  <c r="G2" i="81"/>
  <c r="E2" i="87"/>
  <c r="E2" i="89"/>
  <c r="P2" i="83"/>
  <c r="V72" i="93"/>
  <c r="V72" i="11" s="1"/>
  <c r="V72" i="9" s="1"/>
  <c r="I43" i="93"/>
  <c r="I43" i="11" s="1"/>
  <c r="I43" i="9" s="1"/>
  <c r="G70" i="93"/>
  <c r="G70" i="11" s="1"/>
  <c r="G70" i="9" s="1"/>
  <c r="I54" i="102"/>
  <c r="I54" i="93" s="1"/>
  <c r="I54" i="11" s="1"/>
  <c r="I54" i="9" s="1"/>
  <c r="F45" i="93"/>
  <c r="F45" i="11" s="1"/>
  <c r="F45" i="9" s="1"/>
  <c r="Q11" i="103"/>
  <c r="Q12" i="102"/>
  <c r="R66" i="93"/>
  <c r="R66" i="11" s="1"/>
  <c r="R66" i="9" s="1"/>
  <c r="G12" i="102"/>
  <c r="G11" i="103"/>
  <c r="Q28" i="102"/>
  <c r="Q27" i="103"/>
  <c r="Q26" i="103" s="1"/>
  <c r="Q47" i="102"/>
  <c r="Q47" i="93" s="1"/>
  <c r="Q47" i="11" s="1"/>
  <c r="Q47" i="9" s="1"/>
  <c r="R34" i="102"/>
  <c r="R33" i="103"/>
  <c r="U68" i="93"/>
  <c r="U68" i="11" s="1"/>
  <c r="U68" i="9" s="1"/>
  <c r="S62" i="102"/>
  <c r="S61" i="103"/>
  <c r="J53" i="102"/>
  <c r="J52" i="103"/>
  <c r="K40" i="102"/>
  <c r="I34" i="102"/>
  <c r="I33" i="103"/>
  <c r="P23" i="102"/>
  <c r="P22" i="103"/>
  <c r="G20" i="93"/>
  <c r="G20" i="11" s="1"/>
  <c r="G20" i="9" s="1"/>
  <c r="L61" i="103"/>
  <c r="L62" i="102"/>
  <c r="P64" i="102"/>
  <c r="W70" i="93"/>
  <c r="W70" i="11" s="1"/>
  <c r="W70" i="9" s="1"/>
  <c r="O48" i="93"/>
  <c r="O48" i="11" s="1"/>
  <c r="O48" i="9" s="1"/>
  <c r="X24" i="93"/>
  <c r="X24" i="11" s="1"/>
  <c r="X24" i="9" s="1"/>
  <c r="O18" i="102"/>
  <c r="O17" i="103"/>
  <c r="D15" i="102"/>
  <c r="S10" i="93"/>
  <c r="S10" i="11" s="1"/>
  <c r="S10" i="9" s="1"/>
  <c r="E5" i="102"/>
  <c r="E4" i="103"/>
  <c r="S33" i="105"/>
  <c r="S26" i="105" s="1"/>
  <c r="N33" i="103"/>
  <c r="O65" i="93"/>
  <c r="O65" i="11" s="1"/>
  <c r="O65" i="9" s="1"/>
  <c r="Q49" i="93"/>
  <c r="Q49" i="11" s="1"/>
  <c r="Q49" i="9" s="1"/>
  <c r="E45" i="93"/>
  <c r="E45" i="11" s="1"/>
  <c r="E45" i="9" s="1"/>
  <c r="S39" i="93"/>
  <c r="S39" i="11" s="1"/>
  <c r="S39" i="9" s="1"/>
  <c r="V17" i="102"/>
  <c r="J12" i="102"/>
  <c r="J11" i="103"/>
  <c r="J3" i="103" s="1"/>
  <c r="R6" i="102"/>
  <c r="R6" i="93" s="1"/>
  <c r="R6" i="11" s="1"/>
  <c r="R6" i="9" s="1"/>
  <c r="J15" i="102"/>
  <c r="I10" i="93"/>
  <c r="I10" i="11" s="1"/>
  <c r="I10" i="9" s="1"/>
  <c r="X26" i="187"/>
  <c r="X2" i="187" s="1"/>
  <c r="F17" i="105"/>
  <c r="M29" i="102"/>
  <c r="M29" i="93" s="1"/>
  <c r="M29" i="11" s="1"/>
  <c r="M29" i="9" s="1"/>
  <c r="M43" i="93"/>
  <c r="M43" i="11" s="1"/>
  <c r="M43" i="9" s="1"/>
  <c r="N28" i="102"/>
  <c r="D18" i="102"/>
  <c r="D17" i="103"/>
  <c r="M9" i="102"/>
  <c r="X33" i="105"/>
  <c r="X26" i="105" s="1"/>
  <c r="P61" i="104"/>
  <c r="I41" i="102"/>
  <c r="I41" i="93" s="1"/>
  <c r="I41" i="11" s="1"/>
  <c r="I41" i="9" s="1"/>
  <c r="M28" i="102"/>
  <c r="M27" i="103"/>
  <c r="I23" i="102"/>
  <c r="F19" i="93"/>
  <c r="F19" i="11" s="1"/>
  <c r="F19" i="9" s="1"/>
  <c r="T9" i="102"/>
  <c r="T8" i="103"/>
  <c r="O53" i="102"/>
  <c r="U49" i="93"/>
  <c r="U49" i="11" s="1"/>
  <c r="U49" i="9" s="1"/>
  <c r="F11" i="103"/>
  <c r="K2" i="186"/>
  <c r="M11" i="105"/>
  <c r="N61" i="104"/>
  <c r="G50" i="93"/>
  <c r="G50" i="11" s="1"/>
  <c r="G50" i="9" s="1"/>
  <c r="J43" i="93"/>
  <c r="J43" i="11" s="1"/>
  <c r="J43" i="9" s="1"/>
  <c r="G34" i="102"/>
  <c r="G33" i="103"/>
  <c r="O23" i="102"/>
  <c r="X13" i="93"/>
  <c r="X13" i="11" s="1"/>
  <c r="X13" i="9" s="1"/>
  <c r="W5" i="102"/>
  <c r="U33" i="105"/>
  <c r="N33" i="106"/>
  <c r="F33" i="103"/>
  <c r="T61" i="104"/>
  <c r="M33" i="106"/>
  <c r="W67" i="102"/>
  <c r="P62" i="102"/>
  <c r="L33" i="106"/>
  <c r="L26" i="106" s="1"/>
  <c r="D17" i="106"/>
  <c r="V23" i="102"/>
  <c r="V22" i="103"/>
  <c r="X16" i="93"/>
  <c r="X16" i="11" s="1"/>
  <c r="X16" i="9" s="1"/>
  <c r="N5" i="102"/>
  <c r="K2" i="187"/>
  <c r="P32" i="102"/>
  <c r="P32" i="93" s="1"/>
  <c r="P32" i="11" s="1"/>
  <c r="P32" i="9" s="1"/>
  <c r="Q3" i="191"/>
  <c r="Q2" i="191" s="1"/>
  <c r="S2" i="194"/>
  <c r="O11" i="105"/>
  <c r="O3" i="105" s="1"/>
  <c r="H52" i="106"/>
  <c r="I33" i="106"/>
  <c r="H26" i="191"/>
  <c r="H2" i="191" s="1"/>
  <c r="X8" i="106"/>
  <c r="K52" i="104"/>
  <c r="M11" i="106"/>
  <c r="V26" i="194"/>
  <c r="V2" i="194" s="1"/>
  <c r="I26" i="197"/>
  <c r="D2" i="198"/>
  <c r="K2" i="110"/>
  <c r="D26" i="109"/>
  <c r="D2" i="109" s="1"/>
  <c r="J28" i="102"/>
  <c r="N62" i="116"/>
  <c r="N61" i="117"/>
  <c r="R27" i="117"/>
  <c r="R28" i="116"/>
  <c r="J11" i="117"/>
  <c r="J12" i="116"/>
  <c r="S34" i="116"/>
  <c r="S33" i="117"/>
  <c r="K18" i="116"/>
  <c r="K17" i="116" s="1"/>
  <c r="K17" i="117"/>
  <c r="X9" i="116"/>
  <c r="X8" i="117"/>
  <c r="D5" i="116"/>
  <c r="D4" i="117"/>
  <c r="R26" i="111"/>
  <c r="R3" i="112"/>
  <c r="T26" i="115"/>
  <c r="T2" i="115" s="1"/>
  <c r="X18" i="116"/>
  <c r="X17" i="116" s="1"/>
  <c r="V4" i="116"/>
  <c r="U27" i="117"/>
  <c r="U26" i="117" s="1"/>
  <c r="F22" i="116"/>
  <c r="V53" i="116"/>
  <c r="V52" i="116" s="1"/>
  <c r="V18" i="116"/>
  <c r="V17" i="116" s="1"/>
  <c r="V17" i="117"/>
  <c r="O2" i="163"/>
  <c r="I52" i="106"/>
  <c r="O46" i="116"/>
  <c r="K2" i="163"/>
  <c r="K52" i="117"/>
  <c r="K53" i="116"/>
  <c r="K52" i="116" s="1"/>
  <c r="R34" i="116"/>
  <c r="R33" i="117"/>
  <c r="Q23" i="116"/>
  <c r="Q22" i="116" s="1"/>
  <c r="Q22" i="117"/>
  <c r="L61" i="118"/>
  <c r="W5" i="116"/>
  <c r="W4" i="116" s="1"/>
  <c r="W4" i="117"/>
  <c r="G33" i="117"/>
  <c r="F3" i="166"/>
  <c r="F2" i="166" s="1"/>
  <c r="H17" i="118"/>
  <c r="I53" i="116"/>
  <c r="I52" i="116" s="1"/>
  <c r="U33" i="118"/>
  <c r="U26" i="118" s="1"/>
  <c r="X27" i="119"/>
  <c r="I61" i="119"/>
  <c r="X61" i="118"/>
  <c r="W2" i="155"/>
  <c r="V33" i="117"/>
  <c r="V26" i="117" s="1"/>
  <c r="J26" i="166"/>
  <c r="U3" i="166"/>
  <c r="U2" i="166" s="1"/>
  <c r="J33" i="118"/>
  <c r="L33" i="119"/>
  <c r="L26" i="119" s="1"/>
  <c r="O28" i="116"/>
  <c r="O27" i="117"/>
  <c r="I33" i="118"/>
  <c r="I26" i="118" s="1"/>
  <c r="O17" i="119"/>
  <c r="V11" i="116"/>
  <c r="S8" i="117"/>
  <c r="K6" i="116"/>
  <c r="K6" i="93" s="1"/>
  <c r="K6" i="11" s="1"/>
  <c r="K6" i="9" s="1"/>
  <c r="W4" i="118"/>
  <c r="Q3" i="120"/>
  <c r="P23" i="116"/>
  <c r="P22" i="116" s="1"/>
  <c r="P22" i="117"/>
  <c r="I17" i="118"/>
  <c r="H2" i="121"/>
  <c r="N70" i="123"/>
  <c r="N70" i="93" s="1"/>
  <c r="N70" i="11" s="1"/>
  <c r="N70" i="9" s="1"/>
  <c r="M67" i="123"/>
  <c r="L64" i="123"/>
  <c r="L64" i="93" s="1"/>
  <c r="L64" i="11" s="1"/>
  <c r="L64" i="9" s="1"/>
  <c r="P52" i="119"/>
  <c r="M61" i="124"/>
  <c r="M62" i="123"/>
  <c r="L52" i="124"/>
  <c r="L53" i="123"/>
  <c r="L52" i="123" s="1"/>
  <c r="S53" i="123"/>
  <c r="S52" i="123" s="1"/>
  <c r="S52" i="124"/>
  <c r="J26" i="158"/>
  <c r="J2" i="158" s="1"/>
  <c r="V22" i="119"/>
  <c r="F2" i="158"/>
  <c r="V26" i="155"/>
  <c r="V2" i="155" s="1"/>
  <c r="M26" i="155"/>
  <c r="M2" i="155" s="1"/>
  <c r="H11" i="120"/>
  <c r="E9" i="123"/>
  <c r="E8" i="123" s="1"/>
  <c r="E8" i="124"/>
  <c r="V53" i="123"/>
  <c r="V52" i="123" s="1"/>
  <c r="V52" i="124"/>
  <c r="E52" i="120"/>
  <c r="D33" i="120"/>
  <c r="D26" i="120" s="1"/>
  <c r="J4" i="124"/>
  <c r="F18" i="123"/>
  <c r="F17" i="123" s="1"/>
  <c r="F17" i="124"/>
  <c r="K33" i="125"/>
  <c r="F3" i="125"/>
  <c r="I26" i="16"/>
  <c r="D2" i="16"/>
  <c r="W53" i="123"/>
  <c r="W52" i="123" s="1"/>
  <c r="W52" i="124"/>
  <c r="T28" i="123"/>
  <c r="T27" i="123" s="1"/>
  <c r="T27" i="124"/>
  <c r="M17" i="123"/>
  <c r="X11" i="123"/>
  <c r="E4" i="123"/>
  <c r="W17" i="125"/>
  <c r="I33" i="125"/>
  <c r="I26" i="125" s="1"/>
  <c r="N26" i="171"/>
  <c r="H3" i="16"/>
  <c r="H2" i="16" s="1"/>
  <c r="F23" i="123"/>
  <c r="F22" i="123" s="1"/>
  <c r="J8" i="123"/>
  <c r="I27" i="124"/>
  <c r="U34" i="123"/>
  <c r="U33" i="124"/>
  <c r="X61" i="125"/>
  <c r="E52" i="125"/>
  <c r="I3" i="125"/>
  <c r="P39" i="123"/>
  <c r="P39" i="93" s="1"/>
  <c r="P39" i="11" s="1"/>
  <c r="P39" i="9" s="1"/>
  <c r="D33" i="124"/>
  <c r="S23" i="123"/>
  <c r="S12" i="123"/>
  <c r="S11" i="123" s="1"/>
  <c r="S11" i="124"/>
  <c r="P4" i="123"/>
  <c r="K11" i="125"/>
  <c r="K3" i="125" s="1"/>
  <c r="X4" i="125"/>
  <c r="S34" i="123"/>
  <c r="S33" i="124"/>
  <c r="W17" i="124"/>
  <c r="W5" i="123"/>
  <c r="W4" i="123" s="1"/>
  <c r="W4" i="124"/>
  <c r="W3" i="124" s="1"/>
  <c r="U3" i="16"/>
  <c r="U2" i="16" s="1"/>
  <c r="M63" i="11"/>
  <c r="M63" i="9" s="1"/>
  <c r="M4" i="10"/>
  <c r="O22" i="10"/>
  <c r="Q4" i="10"/>
  <c r="V2" i="153"/>
  <c r="P22" i="75"/>
  <c r="L2" i="79"/>
  <c r="I8" i="75"/>
  <c r="K27" i="75"/>
  <c r="G19" i="93"/>
  <c r="G19" i="11" s="1"/>
  <c r="G19" i="9" s="1"/>
  <c r="J30" i="102"/>
  <c r="J30" i="93" s="1"/>
  <c r="J30" i="11" s="1"/>
  <c r="J30" i="9" s="1"/>
  <c r="V33" i="103"/>
  <c r="V26" i="103" s="1"/>
  <c r="O11" i="116"/>
  <c r="V2" i="158"/>
  <c r="U17" i="123"/>
  <c r="K4" i="123"/>
  <c r="L23" i="123"/>
  <c r="L22" i="123" s="1"/>
  <c r="L22" i="124"/>
  <c r="R61" i="10"/>
  <c r="U52" i="10"/>
  <c r="F33" i="10"/>
  <c r="L33" i="10"/>
  <c r="J33" i="10"/>
  <c r="K4" i="10"/>
  <c r="E25" i="9"/>
  <c r="V2" i="161"/>
  <c r="J61" i="10"/>
  <c r="X61" i="10"/>
  <c r="E52" i="10"/>
  <c r="G17" i="10"/>
  <c r="E11" i="10"/>
  <c r="D8" i="10"/>
  <c r="X4" i="10"/>
  <c r="E22" i="10"/>
  <c r="S27" i="10"/>
  <c r="M17" i="10"/>
  <c r="D33" i="10"/>
  <c r="R22" i="10"/>
  <c r="I11" i="10"/>
  <c r="K61" i="10"/>
  <c r="G8" i="10"/>
  <c r="V27" i="10"/>
  <c r="G11" i="10"/>
  <c r="F8" i="10"/>
  <c r="E8" i="10"/>
  <c r="S26" i="151"/>
  <c r="S2" i="151" s="1"/>
  <c r="W27" i="10"/>
  <c r="P33" i="10"/>
  <c r="S2" i="153"/>
  <c r="E27" i="75"/>
  <c r="N33" i="75"/>
  <c r="D27" i="75"/>
  <c r="L2" i="19"/>
  <c r="L33" i="75"/>
  <c r="D17" i="75"/>
  <c r="M61" i="75"/>
  <c r="K33" i="75"/>
  <c r="N26" i="77"/>
  <c r="N2" i="77" s="1"/>
  <c r="E2" i="18"/>
  <c r="H27" i="75"/>
  <c r="H26" i="75" s="1"/>
  <c r="I22" i="75"/>
  <c r="P3" i="77"/>
  <c r="P2" i="77" s="1"/>
  <c r="V8" i="75"/>
  <c r="J3" i="77"/>
  <c r="E2" i="78"/>
  <c r="M8" i="75"/>
  <c r="I4" i="75"/>
  <c r="G17" i="75"/>
  <c r="G4" i="75"/>
  <c r="F4" i="75"/>
  <c r="H22" i="75"/>
  <c r="U17" i="75"/>
  <c r="D11" i="75"/>
  <c r="D3" i="75" s="1"/>
  <c r="R2" i="79"/>
  <c r="R3" i="80"/>
  <c r="R2" i="80" s="1"/>
  <c r="W61" i="75"/>
  <c r="I2" i="81"/>
  <c r="H2" i="84"/>
  <c r="P2" i="81"/>
  <c r="N2" i="82"/>
  <c r="K2" i="86"/>
  <c r="I2" i="90"/>
  <c r="L2" i="87"/>
  <c r="X26" i="90"/>
  <c r="J2" i="81"/>
  <c r="V27" i="75"/>
  <c r="J26" i="91"/>
  <c r="J2" i="91" s="1"/>
  <c r="R54" i="102"/>
  <c r="R54" i="93" s="1"/>
  <c r="R54" i="11" s="1"/>
  <c r="R54" i="9" s="1"/>
  <c r="U42" i="93"/>
  <c r="U42" i="11" s="1"/>
  <c r="U42" i="9" s="1"/>
  <c r="H12" i="102"/>
  <c r="H11" i="103"/>
  <c r="S47" i="93"/>
  <c r="S47" i="11" s="1"/>
  <c r="S47" i="9" s="1"/>
  <c r="X9" i="102"/>
  <c r="X8" i="103"/>
  <c r="J47" i="93"/>
  <c r="J47" i="11" s="1"/>
  <c r="J47" i="9" s="1"/>
  <c r="X12" i="102"/>
  <c r="X11" i="103"/>
  <c r="V46" i="102"/>
  <c r="K62" i="102"/>
  <c r="K61" i="103"/>
  <c r="D43" i="93"/>
  <c r="D43" i="11" s="1"/>
  <c r="D43" i="9" s="1"/>
  <c r="W36" i="93"/>
  <c r="W36" i="11" s="1"/>
  <c r="W36" i="9" s="1"/>
  <c r="M30" i="93"/>
  <c r="M30" i="11" s="1"/>
  <c r="M30" i="9" s="1"/>
  <c r="H23" i="102"/>
  <c r="H22" i="103"/>
  <c r="K16" i="93"/>
  <c r="K16" i="11" s="1"/>
  <c r="K16" i="9" s="1"/>
  <c r="J62" i="102"/>
  <c r="J61" i="103"/>
  <c r="H50" i="102"/>
  <c r="H50" i="93" s="1"/>
  <c r="H50" i="11" s="1"/>
  <c r="H50" i="9" s="1"/>
  <c r="E35" i="93"/>
  <c r="E35" i="11" s="1"/>
  <c r="E35" i="9" s="1"/>
  <c r="T47" i="93"/>
  <c r="T47" i="11" s="1"/>
  <c r="T47" i="9" s="1"/>
  <c r="H43" i="93"/>
  <c r="H43" i="11" s="1"/>
  <c r="H43" i="9" s="1"/>
  <c r="E33" i="103"/>
  <c r="P24" i="102"/>
  <c r="P24" i="93" s="1"/>
  <c r="P24" i="11" s="1"/>
  <c r="P24" i="9" s="1"/>
  <c r="U20" i="93"/>
  <c r="U20" i="11" s="1"/>
  <c r="U20" i="9" s="1"/>
  <c r="J71" i="93"/>
  <c r="J71" i="11" s="1"/>
  <c r="J71" i="9" s="1"/>
  <c r="M61" i="105"/>
  <c r="K33" i="105"/>
  <c r="K26" i="105" s="1"/>
  <c r="P17" i="105"/>
  <c r="G3" i="105"/>
  <c r="O2" i="189"/>
  <c r="K69" i="102"/>
  <c r="K69" i="93" s="1"/>
  <c r="K69" i="11" s="1"/>
  <c r="K69" i="9" s="1"/>
  <c r="G65" i="93"/>
  <c r="G65" i="11" s="1"/>
  <c r="G65" i="9" s="1"/>
  <c r="J44" i="102"/>
  <c r="J44" i="93" s="1"/>
  <c r="J44" i="11" s="1"/>
  <c r="J44" i="9" s="1"/>
  <c r="G35" i="102"/>
  <c r="G35" i="93" s="1"/>
  <c r="G35" i="11" s="1"/>
  <c r="G35" i="9" s="1"/>
  <c r="F26" i="185"/>
  <c r="D23" i="102"/>
  <c r="V17" i="103"/>
  <c r="R10" i="102"/>
  <c r="R10" i="93" s="1"/>
  <c r="R10" i="11" s="1"/>
  <c r="R10" i="9" s="1"/>
  <c r="G6" i="102"/>
  <c r="E27" i="105"/>
  <c r="Q52" i="104"/>
  <c r="E40" i="102"/>
  <c r="E40" i="93" s="1"/>
  <c r="E40" i="11" s="1"/>
  <c r="E40" i="9" s="1"/>
  <c r="Q25" i="93"/>
  <c r="Q25" i="11" s="1"/>
  <c r="Q25" i="9" s="1"/>
  <c r="M18" i="102"/>
  <c r="K5" i="102"/>
  <c r="E26" i="187"/>
  <c r="E2" i="187" s="1"/>
  <c r="D26" i="187"/>
  <c r="D2" i="187" s="1"/>
  <c r="U4" i="105"/>
  <c r="F27" i="103"/>
  <c r="M21" i="102"/>
  <c r="R5" i="102"/>
  <c r="P33" i="105"/>
  <c r="P26" i="105" s="1"/>
  <c r="W6" i="102"/>
  <c r="W6" i="93" s="1"/>
  <c r="W6" i="11" s="1"/>
  <c r="W6" i="9" s="1"/>
  <c r="I2" i="188"/>
  <c r="H61" i="104"/>
  <c r="G52" i="104"/>
  <c r="E37" i="93"/>
  <c r="E37" i="11" s="1"/>
  <c r="E37" i="9" s="1"/>
  <c r="H52" i="103"/>
  <c r="H53" i="102"/>
  <c r="E26" i="185"/>
  <c r="E2" i="185" s="1"/>
  <c r="Q4" i="103"/>
  <c r="W27" i="105"/>
  <c r="H33" i="103"/>
  <c r="T28" i="102"/>
  <c r="E19" i="102"/>
  <c r="F12" i="102"/>
  <c r="X2" i="186"/>
  <c r="X61" i="105"/>
  <c r="I27" i="105"/>
  <c r="E11" i="105"/>
  <c r="F61" i="104"/>
  <c r="E52" i="104"/>
  <c r="U23" i="102"/>
  <c r="S46" i="102"/>
  <c r="G23" i="102"/>
  <c r="V8" i="105"/>
  <c r="M33" i="105"/>
  <c r="M26" i="105" s="1"/>
  <c r="T52" i="104"/>
  <c r="F33" i="106"/>
  <c r="N17" i="106"/>
  <c r="T36" i="102"/>
  <c r="E33" i="106"/>
  <c r="E17" i="106"/>
  <c r="Q65" i="102"/>
  <c r="P61" i="103"/>
  <c r="V61" i="106"/>
  <c r="D33" i="106"/>
  <c r="G61" i="103"/>
  <c r="I9" i="102"/>
  <c r="K8" i="105"/>
  <c r="T8" i="104"/>
  <c r="T3" i="104" s="1"/>
  <c r="H18" i="102"/>
  <c r="I27" i="104"/>
  <c r="I26" i="104" s="1"/>
  <c r="K2" i="194"/>
  <c r="J61" i="106"/>
  <c r="T61" i="106"/>
  <c r="S26" i="191"/>
  <c r="H27" i="104"/>
  <c r="R17" i="106"/>
  <c r="V8" i="106"/>
  <c r="K8" i="106"/>
  <c r="Q4" i="106"/>
  <c r="Q11" i="106"/>
  <c r="X17" i="106"/>
  <c r="E11" i="106"/>
  <c r="V27" i="106"/>
  <c r="T61" i="111"/>
  <c r="W3" i="111"/>
  <c r="W61" i="111"/>
  <c r="S2" i="108"/>
  <c r="T26" i="197"/>
  <c r="V26" i="197"/>
  <c r="V2" i="197" s="1"/>
  <c r="D3" i="111"/>
  <c r="R61" i="111"/>
  <c r="P33" i="111"/>
  <c r="P26" i="111" s="1"/>
  <c r="K26" i="107"/>
  <c r="F62" i="116"/>
  <c r="F61" i="117"/>
  <c r="J27" i="117"/>
  <c r="J28" i="116"/>
  <c r="J27" i="116" s="1"/>
  <c r="Q8" i="117"/>
  <c r="Q9" i="116"/>
  <c r="O22" i="111"/>
  <c r="K34" i="116"/>
  <c r="K33" i="117"/>
  <c r="P9" i="116"/>
  <c r="P8" i="116" s="1"/>
  <c r="P8" i="117"/>
  <c r="J26" i="111"/>
  <c r="L26" i="112"/>
  <c r="L2" i="112" s="1"/>
  <c r="J3" i="112"/>
  <c r="L26" i="115"/>
  <c r="L2" i="115" s="1"/>
  <c r="M2" i="115"/>
  <c r="L11" i="116"/>
  <c r="X53" i="116"/>
  <c r="X52" i="116" s="1"/>
  <c r="F69" i="116"/>
  <c r="F69" i="93" s="1"/>
  <c r="F69" i="11" s="1"/>
  <c r="F69" i="9" s="1"/>
  <c r="D63" i="116"/>
  <c r="D63" i="93" s="1"/>
  <c r="D63" i="11" s="1"/>
  <c r="D63" i="9" s="1"/>
  <c r="V52" i="117"/>
  <c r="R31" i="116"/>
  <c r="R31" i="93" s="1"/>
  <c r="R31" i="11" s="1"/>
  <c r="R31" i="9" s="1"/>
  <c r="Q26" i="163"/>
  <c r="U23" i="116"/>
  <c r="U22" i="116" s="1"/>
  <c r="U22" i="117"/>
  <c r="G17" i="116"/>
  <c r="S7" i="116"/>
  <c r="J53" i="116"/>
  <c r="J52" i="116" s="1"/>
  <c r="P28" i="116"/>
  <c r="P27" i="117"/>
  <c r="N18" i="116"/>
  <c r="N17" i="117"/>
  <c r="O9" i="116"/>
  <c r="O8" i="116" s="1"/>
  <c r="O8" i="117"/>
  <c r="F43" i="116"/>
  <c r="F43" i="93" s="1"/>
  <c r="F43" i="11" s="1"/>
  <c r="F43" i="9" s="1"/>
  <c r="E26" i="165"/>
  <c r="K13" i="116"/>
  <c r="K13" i="93" s="1"/>
  <c r="K13" i="11" s="1"/>
  <c r="K13" i="9" s="1"/>
  <c r="E8" i="116"/>
  <c r="L9" i="116"/>
  <c r="L8" i="116" s="1"/>
  <c r="K52" i="118"/>
  <c r="T2" i="166"/>
  <c r="J8" i="116"/>
  <c r="O5" i="116"/>
  <c r="O4" i="116" s="1"/>
  <c r="O4" i="117"/>
  <c r="X8" i="118"/>
  <c r="T27" i="117"/>
  <c r="T26" i="117" s="1"/>
  <c r="H33" i="117"/>
  <c r="M33" i="118"/>
  <c r="O33" i="119"/>
  <c r="S2" i="155"/>
  <c r="E13" i="116"/>
  <c r="E13" i="93" s="1"/>
  <c r="E13" i="11" s="1"/>
  <c r="E13" i="9" s="1"/>
  <c r="L33" i="118"/>
  <c r="G2" i="169"/>
  <c r="W3" i="119"/>
  <c r="F33" i="117"/>
  <c r="F26" i="117" s="1"/>
  <c r="D52" i="118"/>
  <c r="W26" i="166"/>
  <c r="W2" i="166" s="1"/>
  <c r="D33" i="119"/>
  <c r="O26" i="165"/>
  <c r="O2" i="165" s="1"/>
  <c r="W11" i="118"/>
  <c r="Q3" i="159"/>
  <c r="Q2" i="159" s="1"/>
  <c r="R18" i="116"/>
  <c r="R17" i="116" s="1"/>
  <c r="R17" i="117"/>
  <c r="S8" i="116"/>
  <c r="X4" i="117"/>
  <c r="Q52" i="118"/>
  <c r="X33" i="118"/>
  <c r="X26" i="118" s="1"/>
  <c r="S8" i="118"/>
  <c r="S3" i="118" s="1"/>
  <c r="O4" i="118"/>
  <c r="J61" i="120"/>
  <c r="F61" i="120"/>
  <c r="E62" i="123"/>
  <c r="E61" i="123" s="1"/>
  <c r="E61" i="124"/>
  <c r="D53" i="123"/>
  <c r="D52" i="123" s="1"/>
  <c r="D52" i="124"/>
  <c r="K53" i="123"/>
  <c r="K52" i="123" s="1"/>
  <c r="K52" i="124"/>
  <c r="P3" i="120"/>
  <c r="U26" i="158"/>
  <c r="U2" i="158" s="1"/>
  <c r="R52" i="124"/>
  <c r="R53" i="123"/>
  <c r="R52" i="123" s="1"/>
  <c r="R11" i="120"/>
  <c r="R3" i="120" s="1"/>
  <c r="X26" i="155"/>
  <c r="M27" i="119"/>
  <c r="M26" i="119" s="1"/>
  <c r="N53" i="123"/>
  <c r="N52" i="123" s="1"/>
  <c r="N52" i="124"/>
  <c r="R33" i="124"/>
  <c r="Q22" i="123"/>
  <c r="R61" i="124"/>
  <c r="O53" i="123"/>
  <c r="O52" i="123" s="1"/>
  <c r="O52" i="124"/>
  <c r="M26" i="201"/>
  <c r="L26" i="201"/>
  <c r="L2" i="201" s="1"/>
  <c r="M4" i="125"/>
  <c r="D17" i="123"/>
  <c r="M27" i="125"/>
  <c r="U2" i="172"/>
  <c r="R35" i="123"/>
  <c r="S17" i="123"/>
  <c r="N11" i="124"/>
  <c r="I34" i="123"/>
  <c r="O37" i="123"/>
  <c r="F34" i="123"/>
  <c r="F33" i="124"/>
  <c r="U23" i="123"/>
  <c r="U22" i="124"/>
  <c r="M11" i="124"/>
  <c r="U11" i="125"/>
  <c r="U3" i="125" s="1"/>
  <c r="M34" i="123"/>
  <c r="M33" i="124"/>
  <c r="P61" i="125"/>
  <c r="T2" i="171"/>
  <c r="U2" i="183"/>
  <c r="G12" i="123"/>
  <c r="G11" i="123" s="1"/>
  <c r="K12" i="123"/>
  <c r="K11" i="123" s="1"/>
  <c r="K11" i="124"/>
  <c r="E33" i="125"/>
  <c r="F3" i="171"/>
  <c r="P3" i="171"/>
  <c r="K33" i="124"/>
  <c r="K34" i="123"/>
  <c r="W18" i="123"/>
  <c r="R11" i="124"/>
  <c r="E3" i="201"/>
  <c r="O3" i="201"/>
  <c r="O2" i="201" s="1"/>
  <c r="V26" i="16"/>
  <c r="I52" i="10"/>
  <c r="Q8" i="10"/>
  <c r="V43" i="9"/>
  <c r="E3" i="77"/>
  <c r="E2" i="77" s="1"/>
  <c r="G11" i="75"/>
  <c r="D53" i="102"/>
  <c r="D52" i="103"/>
  <c r="O61" i="102"/>
  <c r="R36" i="93"/>
  <c r="R36" i="11" s="1"/>
  <c r="R36" i="9" s="1"/>
  <c r="F40" i="93"/>
  <c r="F40" i="11" s="1"/>
  <c r="F40" i="9" s="1"/>
  <c r="V5" i="102"/>
  <c r="W28" i="116"/>
  <c r="W27" i="116" s="1"/>
  <c r="W27" i="117"/>
  <c r="R22" i="124"/>
  <c r="R23" i="123"/>
  <c r="R22" i="123" s="1"/>
  <c r="G61" i="10"/>
  <c r="O17" i="10"/>
  <c r="V26" i="151"/>
  <c r="J4" i="10"/>
  <c r="U61" i="10"/>
  <c r="W33" i="10"/>
  <c r="U27" i="10"/>
  <c r="P4" i="10"/>
  <c r="T11" i="10"/>
  <c r="S8" i="10"/>
  <c r="M33" i="10"/>
  <c r="K27" i="10"/>
  <c r="E17" i="10"/>
  <c r="E61" i="10"/>
  <c r="R11" i="10"/>
  <c r="J64" i="9"/>
  <c r="T61" i="10"/>
  <c r="I27" i="10"/>
  <c r="J22" i="10"/>
  <c r="T4" i="10"/>
  <c r="J54" i="9"/>
  <c r="X11" i="10"/>
  <c r="N26" i="151"/>
  <c r="N22" i="10"/>
  <c r="X17" i="10"/>
  <c r="I33" i="10"/>
  <c r="X22" i="10"/>
  <c r="O26" i="151"/>
  <c r="O2" i="151" s="1"/>
  <c r="W33" i="75"/>
  <c r="F33" i="75"/>
  <c r="E22" i="75"/>
  <c r="D3" i="19"/>
  <c r="D2" i="19" s="1"/>
  <c r="V61" i="75"/>
  <c r="D33" i="75"/>
  <c r="E61" i="75"/>
  <c r="R17" i="75"/>
  <c r="H3" i="77"/>
  <c r="H2" i="77" s="1"/>
  <c r="G61" i="75"/>
  <c r="Q11" i="75"/>
  <c r="U3" i="77"/>
  <c r="U2" i="77" s="1"/>
  <c r="J4" i="75"/>
  <c r="U2" i="79"/>
  <c r="I17" i="75"/>
  <c r="J26" i="77"/>
  <c r="T8" i="75"/>
  <c r="X4" i="75"/>
  <c r="T22" i="75"/>
  <c r="V11" i="75"/>
  <c r="V52" i="75"/>
  <c r="U11" i="75"/>
  <c r="M17" i="75"/>
  <c r="J2" i="79"/>
  <c r="S2" i="85"/>
  <c r="X2" i="86"/>
  <c r="O61" i="75"/>
  <c r="L2" i="84"/>
  <c r="V2" i="80"/>
  <c r="H26" i="81"/>
  <c r="H2" i="81" s="1"/>
  <c r="F2" i="82"/>
  <c r="O22" i="75"/>
  <c r="U4" i="75"/>
  <c r="U26" i="82"/>
  <c r="U2" i="82" s="1"/>
  <c r="D2" i="87"/>
  <c r="M2" i="90"/>
  <c r="F67" i="93"/>
  <c r="F67" i="11" s="1"/>
  <c r="F67" i="9" s="1"/>
  <c r="P9" i="102"/>
  <c r="P8" i="103"/>
  <c r="Q63" i="93"/>
  <c r="Q63" i="11" s="1"/>
  <c r="Q63" i="9" s="1"/>
  <c r="M45" i="93"/>
  <c r="M45" i="11" s="1"/>
  <c r="M45" i="9" s="1"/>
  <c r="O9" i="102"/>
  <c r="O8" i="103"/>
  <c r="H63" i="102"/>
  <c r="D45" i="102"/>
  <c r="D45" i="93" s="1"/>
  <c r="D45" i="11" s="1"/>
  <c r="D45" i="9" s="1"/>
  <c r="O12" i="102"/>
  <c r="O11" i="103"/>
  <c r="E65" i="102"/>
  <c r="E65" i="93" s="1"/>
  <c r="E65" i="11" s="1"/>
  <c r="E65" i="9" s="1"/>
  <c r="P44" i="102"/>
  <c r="P44" i="93" s="1"/>
  <c r="P44" i="11" s="1"/>
  <c r="P44" i="9" s="1"/>
  <c r="P28" i="102"/>
  <c r="P27" i="103"/>
  <c r="F71" i="102"/>
  <c r="F71" i="93" s="1"/>
  <c r="F71" i="11" s="1"/>
  <c r="F71" i="9" s="1"/>
  <c r="E68" i="102"/>
  <c r="E68" i="93" s="1"/>
  <c r="E68" i="11" s="1"/>
  <c r="E68" i="9" s="1"/>
  <c r="D65" i="102"/>
  <c r="D65" i="93" s="1"/>
  <c r="D65" i="11" s="1"/>
  <c r="D65" i="9" s="1"/>
  <c r="Q42" i="93"/>
  <c r="Q42" i="11" s="1"/>
  <c r="Q42" i="9" s="1"/>
  <c r="O36" i="93"/>
  <c r="O36" i="11" s="1"/>
  <c r="O36" i="9" s="1"/>
  <c r="E30" i="93"/>
  <c r="E30" i="11" s="1"/>
  <c r="E30" i="9" s="1"/>
  <c r="D4" i="103"/>
  <c r="D5" i="102"/>
  <c r="M49" i="93"/>
  <c r="M49" i="11" s="1"/>
  <c r="M49" i="9" s="1"/>
  <c r="R2" i="185"/>
  <c r="M20" i="93"/>
  <c r="M20" i="11" s="1"/>
  <c r="M20" i="9" s="1"/>
  <c r="G18" i="102"/>
  <c r="G17" i="103"/>
  <c r="S7" i="102"/>
  <c r="D69" i="93"/>
  <c r="D69" i="11" s="1"/>
  <c r="D69" i="9" s="1"/>
  <c r="E61" i="105"/>
  <c r="P68" i="93"/>
  <c r="P68" i="11" s="1"/>
  <c r="P68" i="9" s="1"/>
  <c r="T64" i="93"/>
  <c r="T64" i="11" s="1"/>
  <c r="T64" i="9" s="1"/>
  <c r="T34" i="102"/>
  <c r="T33" i="103"/>
  <c r="T26" i="103" s="1"/>
  <c r="S29" i="93"/>
  <c r="S29" i="11" s="1"/>
  <c r="S29" i="9" s="1"/>
  <c r="O24" i="93"/>
  <c r="O24" i="11" s="1"/>
  <c r="O24" i="9" s="1"/>
  <c r="W21" i="102"/>
  <c r="X14" i="93"/>
  <c r="X14" i="11" s="1"/>
  <c r="X14" i="9" s="1"/>
  <c r="J10" i="93"/>
  <c r="J10" i="11" s="1"/>
  <c r="J10" i="9" s="1"/>
  <c r="Q52" i="105"/>
  <c r="I52" i="104"/>
  <c r="D34" i="102"/>
  <c r="D33" i="103"/>
  <c r="U61" i="103"/>
  <c r="K20" i="102"/>
  <c r="K20" i="93" s="1"/>
  <c r="K20" i="11" s="1"/>
  <c r="K20" i="9" s="1"/>
  <c r="I2" i="185"/>
  <c r="W2" i="185"/>
  <c r="P26" i="187"/>
  <c r="P2" i="187" s="1"/>
  <c r="O26" i="187"/>
  <c r="O2" i="187" s="1"/>
  <c r="D27" i="105"/>
  <c r="G2" i="189"/>
  <c r="Q61" i="104"/>
  <c r="P52" i="104"/>
  <c r="R26" i="191"/>
  <c r="T70" i="93"/>
  <c r="T70" i="11" s="1"/>
  <c r="T70" i="9" s="1"/>
  <c r="F28" i="102"/>
  <c r="E21" i="102"/>
  <c r="E8" i="102"/>
  <c r="J5" i="93"/>
  <c r="H33" i="105"/>
  <c r="T3" i="191"/>
  <c r="T2" i="191" s="1"/>
  <c r="X32" i="102"/>
  <c r="X32" i="93" s="1"/>
  <c r="X32" i="11" s="1"/>
  <c r="X32" i="9" s="1"/>
  <c r="J9" i="102"/>
  <c r="E28" i="102"/>
  <c r="E27" i="103"/>
  <c r="L8" i="103"/>
  <c r="L3" i="103" s="1"/>
  <c r="L9" i="102"/>
  <c r="U2" i="188"/>
  <c r="W61" i="104"/>
  <c r="K11" i="103"/>
  <c r="H34" i="102"/>
  <c r="R17" i="103"/>
  <c r="X3" i="185"/>
  <c r="P2" i="186"/>
  <c r="H2" i="188"/>
  <c r="R64" i="93"/>
  <c r="R64" i="11" s="1"/>
  <c r="R64" i="9" s="1"/>
  <c r="N53" i="102"/>
  <c r="K46" i="93"/>
  <c r="K46" i="11" s="1"/>
  <c r="K46" i="9" s="1"/>
  <c r="O5" i="102"/>
  <c r="T11" i="105"/>
  <c r="L52" i="104"/>
  <c r="L36" i="102"/>
  <c r="L36" i="93" s="1"/>
  <c r="L36" i="11" s="1"/>
  <c r="L36" i="9" s="1"/>
  <c r="L61" i="104"/>
  <c r="W61" i="106"/>
  <c r="I65" i="102"/>
  <c r="I65" i="93" s="1"/>
  <c r="I65" i="11" s="1"/>
  <c r="I65" i="9" s="1"/>
  <c r="H62" i="102"/>
  <c r="P33" i="104"/>
  <c r="N61" i="106"/>
  <c r="N23" i="102"/>
  <c r="N22" i="103"/>
  <c r="L12" i="93"/>
  <c r="L11" i="102"/>
  <c r="L8" i="104"/>
  <c r="L3" i="104" s="1"/>
  <c r="J17" i="104"/>
  <c r="I3" i="191"/>
  <c r="I2" i="191" s="1"/>
  <c r="S3" i="191"/>
  <c r="W2" i="194"/>
  <c r="Q3" i="104"/>
  <c r="Q61" i="106"/>
  <c r="U27" i="106"/>
  <c r="V22" i="106"/>
  <c r="U3" i="194"/>
  <c r="U2" i="194" s="1"/>
  <c r="R11" i="106"/>
  <c r="V26" i="191"/>
  <c r="S27" i="104"/>
  <c r="G22" i="106"/>
  <c r="N8" i="106"/>
  <c r="W33" i="111"/>
  <c r="W26" i="111" s="1"/>
  <c r="P8" i="106"/>
  <c r="X4" i="106"/>
  <c r="R52" i="106"/>
  <c r="X27" i="106"/>
  <c r="G2" i="193"/>
  <c r="R33" i="106"/>
  <c r="N26" i="194"/>
  <c r="N2" i="194" s="1"/>
  <c r="O3" i="111"/>
  <c r="S2" i="198"/>
  <c r="K2" i="108"/>
  <c r="V27" i="111"/>
  <c r="V26" i="111" s="1"/>
  <c r="H2" i="197"/>
  <c r="I2" i="198"/>
  <c r="S2" i="196"/>
  <c r="V9" i="102"/>
  <c r="U52" i="117"/>
  <c r="U53" i="116"/>
  <c r="U52" i="116" s="1"/>
  <c r="S22" i="117"/>
  <c r="S23" i="116"/>
  <c r="S22" i="116" s="1"/>
  <c r="I8" i="117"/>
  <c r="I9" i="116"/>
  <c r="I8" i="116" s="1"/>
  <c r="P63" i="116"/>
  <c r="T53" i="116"/>
  <c r="T52" i="117"/>
  <c r="R23" i="116"/>
  <c r="R22" i="116" s="1"/>
  <c r="R22" i="117"/>
  <c r="H9" i="116"/>
  <c r="H8" i="116" s="1"/>
  <c r="H8" i="117"/>
  <c r="W3" i="112"/>
  <c r="W2" i="112" s="1"/>
  <c r="Q26" i="115"/>
  <c r="Q2" i="115" s="1"/>
  <c r="E2" i="115"/>
  <c r="L11" i="117"/>
  <c r="P17" i="116"/>
  <c r="E15" i="116"/>
  <c r="E15" i="93" s="1"/>
  <c r="E15" i="11" s="1"/>
  <c r="E15" i="9" s="1"/>
  <c r="D12" i="116"/>
  <c r="Q61" i="118"/>
  <c r="I26" i="163"/>
  <c r="I2" i="163" s="1"/>
  <c r="M23" i="116"/>
  <c r="M22" i="117"/>
  <c r="N11" i="111"/>
  <c r="N3" i="111" s="1"/>
  <c r="P26" i="163"/>
  <c r="P2" i="163" s="1"/>
  <c r="T23" i="116"/>
  <c r="T22" i="116" s="1"/>
  <c r="F18" i="116"/>
  <c r="F17" i="117"/>
  <c r="X3" i="165"/>
  <c r="X2" i="165" s="1"/>
  <c r="W61" i="118"/>
  <c r="R39" i="116"/>
  <c r="R39" i="93" s="1"/>
  <c r="R39" i="11" s="1"/>
  <c r="R39" i="9" s="1"/>
  <c r="N3" i="163"/>
  <c r="R26" i="165"/>
  <c r="V61" i="118"/>
  <c r="P61" i="117"/>
  <c r="W61" i="117"/>
  <c r="J34" i="116"/>
  <c r="J33" i="117"/>
  <c r="I23" i="116"/>
  <c r="I22" i="116" s="1"/>
  <c r="I22" i="117"/>
  <c r="E11" i="117"/>
  <c r="J8" i="117"/>
  <c r="G5" i="116"/>
  <c r="G4" i="117"/>
  <c r="S38" i="116"/>
  <c r="S38" i="93" s="1"/>
  <c r="S38" i="11" s="1"/>
  <c r="S38" i="9" s="1"/>
  <c r="J52" i="118"/>
  <c r="R61" i="118"/>
  <c r="F9" i="116"/>
  <c r="F8" i="116" s="1"/>
  <c r="H34" i="116"/>
  <c r="H33" i="116" s="1"/>
  <c r="R4" i="117"/>
  <c r="E33" i="118"/>
  <c r="Q2" i="170"/>
  <c r="T61" i="120"/>
  <c r="J13" i="116"/>
  <c r="J13" i="93" s="1"/>
  <c r="J13" i="11" s="1"/>
  <c r="J13" i="9" s="1"/>
  <c r="T2" i="169"/>
  <c r="O2" i="155"/>
  <c r="O3" i="119"/>
  <c r="W27" i="118"/>
  <c r="M3" i="166"/>
  <c r="M2" i="166" s="1"/>
  <c r="T2" i="167"/>
  <c r="Q10" i="116"/>
  <c r="Q10" i="93" s="1"/>
  <c r="Q10" i="11" s="1"/>
  <c r="Q10" i="9" s="1"/>
  <c r="R17" i="119"/>
  <c r="G28" i="116"/>
  <c r="G27" i="116" s="1"/>
  <c r="G27" i="117"/>
  <c r="G17" i="119"/>
  <c r="N12" i="116"/>
  <c r="K8" i="117"/>
  <c r="X5" i="116"/>
  <c r="X4" i="116" s="1"/>
  <c r="I52" i="118"/>
  <c r="P33" i="118"/>
  <c r="P26" i="118" s="1"/>
  <c r="K8" i="118"/>
  <c r="G4" i="118"/>
  <c r="N2" i="169"/>
  <c r="H23" i="116"/>
  <c r="H22" i="117"/>
  <c r="U52" i="124"/>
  <c r="U53" i="123"/>
  <c r="U52" i="123" s="1"/>
  <c r="H52" i="119"/>
  <c r="T62" i="123"/>
  <c r="T61" i="124"/>
  <c r="M3" i="158"/>
  <c r="J52" i="124"/>
  <c r="J53" i="123"/>
  <c r="J52" i="123" s="1"/>
  <c r="U61" i="16"/>
  <c r="N22" i="119"/>
  <c r="S26" i="158"/>
  <c r="S2" i="158" s="1"/>
  <c r="X53" i="123"/>
  <c r="X52" i="124"/>
  <c r="N26" i="155"/>
  <c r="N2" i="155" s="1"/>
  <c r="E26" i="155"/>
  <c r="E2" i="155" s="1"/>
  <c r="F53" i="123"/>
  <c r="F52" i="123" s="1"/>
  <c r="F52" i="124"/>
  <c r="M27" i="123"/>
  <c r="S61" i="118"/>
  <c r="R61" i="123"/>
  <c r="W26" i="201"/>
  <c r="L28" i="123"/>
  <c r="L27" i="123" s="1"/>
  <c r="L27" i="124"/>
  <c r="P11" i="123"/>
  <c r="Q52" i="16"/>
  <c r="S28" i="123"/>
  <c r="S27" i="123" s="1"/>
  <c r="S27" i="124"/>
  <c r="S26" i="124" s="1"/>
  <c r="W23" i="123"/>
  <c r="W22" i="123" s="1"/>
  <c r="W22" i="124"/>
  <c r="S9" i="123"/>
  <c r="S8" i="123" s="1"/>
  <c r="S8" i="124"/>
  <c r="S3" i="124" s="1"/>
  <c r="T5" i="123"/>
  <c r="T4" i="123" s="1"/>
  <c r="T4" i="124"/>
  <c r="F26" i="171"/>
  <c r="E26" i="171"/>
  <c r="E2" i="171" s="1"/>
  <c r="M2" i="172"/>
  <c r="Q33" i="124"/>
  <c r="I24" i="123"/>
  <c r="I24" i="93" s="1"/>
  <c r="I24" i="11" s="1"/>
  <c r="I24" i="9" s="1"/>
  <c r="N11" i="123"/>
  <c r="I33" i="124"/>
  <c r="W2" i="204"/>
  <c r="E34" i="123"/>
  <c r="E33" i="123" s="1"/>
  <c r="E33" i="124"/>
  <c r="E26" i="124" s="1"/>
  <c r="X8" i="124"/>
  <c r="X3" i="124" s="1"/>
  <c r="X9" i="123"/>
  <c r="X8" i="123" s="1"/>
  <c r="H61" i="125"/>
  <c r="W3" i="16"/>
  <c r="F8" i="124"/>
  <c r="K23" i="123"/>
  <c r="K22" i="123" s="1"/>
  <c r="X18" i="123"/>
  <c r="X17" i="123" s="1"/>
  <c r="X17" i="124"/>
  <c r="H4" i="123"/>
  <c r="W2" i="171"/>
  <c r="P4" i="125"/>
  <c r="P3" i="125" s="1"/>
  <c r="V3" i="16"/>
  <c r="X22" i="124"/>
  <c r="H21" i="123"/>
  <c r="H21" i="93" s="1"/>
  <c r="H21" i="11" s="1"/>
  <c r="H21" i="9" s="1"/>
  <c r="O17" i="124"/>
  <c r="R11" i="123"/>
  <c r="O5" i="123"/>
  <c r="O4" i="124"/>
  <c r="V61" i="125"/>
  <c r="T33" i="125"/>
  <c r="R11" i="125"/>
  <c r="R26" i="16"/>
  <c r="P26" i="16"/>
  <c r="T2" i="151"/>
  <c r="F4" i="10"/>
  <c r="D61" i="10"/>
  <c r="F2" i="90"/>
  <c r="I27" i="103"/>
  <c r="I28" i="102"/>
  <c r="Q22" i="103"/>
  <c r="Q23" i="102"/>
  <c r="F62" i="102"/>
  <c r="F61" i="103"/>
  <c r="V12" i="93"/>
  <c r="O72" i="93"/>
  <c r="O72" i="11" s="1"/>
  <c r="O72" i="9" s="1"/>
  <c r="O34" i="102"/>
  <c r="O33" i="103"/>
  <c r="D2" i="199"/>
  <c r="E62" i="116"/>
  <c r="E61" i="116" s="1"/>
  <c r="E61" i="117"/>
  <c r="Q62" i="123"/>
  <c r="Q61" i="124"/>
  <c r="H27" i="125"/>
  <c r="M11" i="10"/>
  <c r="M22" i="10"/>
  <c r="D2" i="151"/>
  <c r="X52" i="10"/>
  <c r="Q11" i="10"/>
  <c r="O8" i="10"/>
  <c r="G22" i="10"/>
  <c r="W26" i="151"/>
  <c r="W2" i="151" s="1"/>
  <c r="C69" i="93"/>
  <c r="C69" i="11" s="1"/>
  <c r="C69" i="9" s="1"/>
  <c r="R52" i="10"/>
  <c r="C67" i="93"/>
  <c r="C67" i="11" s="1"/>
  <c r="C67" i="9" s="1"/>
  <c r="W2" i="160"/>
  <c r="V52" i="10"/>
  <c r="M61" i="10"/>
  <c r="J52" i="10"/>
  <c r="D52" i="10"/>
  <c r="O33" i="10"/>
  <c r="M27" i="10"/>
  <c r="H4" i="10"/>
  <c r="W61" i="10"/>
  <c r="K52" i="10"/>
  <c r="N17" i="10"/>
  <c r="L11" i="10"/>
  <c r="K8" i="10"/>
  <c r="W4" i="10"/>
  <c r="E33" i="10"/>
  <c r="X26" i="151"/>
  <c r="T22" i="10"/>
  <c r="S20" i="9"/>
  <c r="S22" i="10"/>
  <c r="J11" i="10"/>
  <c r="S17" i="10"/>
  <c r="L4" i="10"/>
  <c r="O52" i="10"/>
  <c r="X27" i="10"/>
  <c r="Q15" i="9"/>
  <c r="P11" i="10"/>
  <c r="N27" i="10"/>
  <c r="Q17" i="10"/>
  <c r="F52" i="10"/>
  <c r="K26" i="151"/>
  <c r="K2" i="151" s="1"/>
  <c r="O27" i="10"/>
  <c r="H33" i="10"/>
  <c r="X52" i="75"/>
  <c r="O33" i="75"/>
  <c r="O26" i="75" s="1"/>
  <c r="O17" i="75"/>
  <c r="E2" i="19"/>
  <c r="N61" i="75"/>
  <c r="W22" i="75"/>
  <c r="R33" i="75"/>
  <c r="R26" i="75" s="1"/>
  <c r="J17" i="75"/>
  <c r="F52" i="75"/>
  <c r="U33" i="75"/>
  <c r="I11" i="75"/>
  <c r="N8" i="75"/>
  <c r="E2" i="79"/>
  <c r="L22" i="75"/>
  <c r="S26" i="77"/>
  <c r="S2" i="77" s="1"/>
  <c r="W27" i="75"/>
  <c r="P4" i="75"/>
  <c r="R61" i="75"/>
  <c r="N11" i="75"/>
  <c r="N52" i="75"/>
  <c r="M11" i="75"/>
  <c r="E17" i="75"/>
  <c r="X2" i="78"/>
  <c r="W2" i="79"/>
  <c r="R11" i="75"/>
  <c r="U2" i="86"/>
  <c r="Q17" i="75"/>
  <c r="P2" i="86"/>
  <c r="N2" i="80"/>
  <c r="N2" i="86"/>
  <c r="G22" i="75"/>
  <c r="X8" i="75"/>
  <c r="T4" i="75"/>
  <c r="M4" i="75"/>
  <c r="M26" i="82"/>
  <c r="M2" i="82" s="1"/>
  <c r="K26" i="85"/>
  <c r="K2" i="85" s="1"/>
  <c r="H26" i="90"/>
  <c r="H2" i="90" s="1"/>
  <c r="W2" i="87"/>
  <c r="W2" i="82"/>
  <c r="J2" i="89"/>
  <c r="X2" i="89"/>
  <c r="E2" i="80"/>
  <c r="Q2" i="90"/>
  <c r="O2" i="91"/>
  <c r="K66" i="93"/>
  <c r="K66" i="11" s="1"/>
  <c r="K66" i="9" s="1"/>
  <c r="X51" i="93"/>
  <c r="X51" i="11" s="1"/>
  <c r="X51" i="9" s="1"/>
  <c r="G9" i="102"/>
  <c r="G8" i="103"/>
  <c r="V62" i="102"/>
  <c r="V61" i="103"/>
  <c r="R44" i="93"/>
  <c r="R44" i="11" s="1"/>
  <c r="R44" i="9" s="1"/>
  <c r="E62" i="102"/>
  <c r="E61" i="103"/>
  <c r="F9" i="102"/>
  <c r="F8" i="103"/>
  <c r="M61" i="103"/>
  <c r="M62" i="102"/>
  <c r="I44" i="93"/>
  <c r="I44" i="11" s="1"/>
  <c r="I44" i="9" s="1"/>
  <c r="W9" i="102"/>
  <c r="W8" i="103"/>
  <c r="W3" i="103" s="1"/>
  <c r="T62" i="102"/>
  <c r="T61" i="103"/>
  <c r="S70" i="102"/>
  <c r="S70" i="93" s="1"/>
  <c r="S70" i="11" s="1"/>
  <c r="S70" i="9" s="1"/>
  <c r="R67" i="102"/>
  <c r="R67" i="93" s="1"/>
  <c r="R67" i="11" s="1"/>
  <c r="R67" i="9" s="1"/>
  <c r="Q64" i="102"/>
  <c r="Q64" i="93" s="1"/>
  <c r="Q64" i="11" s="1"/>
  <c r="Q64" i="9" s="1"/>
  <c r="I42" i="93"/>
  <c r="I42" i="11" s="1"/>
  <c r="I42" i="9" s="1"/>
  <c r="H39" i="93"/>
  <c r="H39" i="11" s="1"/>
  <c r="H39" i="9" s="1"/>
  <c r="G36" i="93"/>
  <c r="G36" i="11" s="1"/>
  <c r="G36" i="9" s="1"/>
  <c r="R29" i="93"/>
  <c r="R29" i="11" s="1"/>
  <c r="R29" i="9" s="1"/>
  <c r="D19" i="102"/>
  <c r="D19" i="93" s="1"/>
  <c r="D19" i="11" s="1"/>
  <c r="D19" i="9" s="1"/>
  <c r="P15" i="93"/>
  <c r="P15" i="11" s="1"/>
  <c r="P15" i="9" s="1"/>
  <c r="M71" i="102"/>
  <c r="M71" i="93" s="1"/>
  <c r="M71" i="11" s="1"/>
  <c r="M71" i="9" s="1"/>
  <c r="G47" i="102"/>
  <c r="G47" i="93" s="1"/>
  <c r="G47" i="11" s="1"/>
  <c r="G47" i="9" s="1"/>
  <c r="T18" i="102"/>
  <c r="T17" i="103"/>
  <c r="R41" i="93"/>
  <c r="R41" i="11" s="1"/>
  <c r="R41" i="9" s="1"/>
  <c r="Q38" i="93"/>
  <c r="Q38" i="11" s="1"/>
  <c r="Q38" i="9" s="1"/>
  <c r="M23" i="102"/>
  <c r="L2" i="189"/>
  <c r="S61" i="104"/>
  <c r="R52" i="104"/>
  <c r="W61" i="103"/>
  <c r="J17" i="103"/>
  <c r="H68" i="93"/>
  <c r="H68" i="11" s="1"/>
  <c r="H68" i="9" s="1"/>
  <c r="K52" i="102"/>
  <c r="F48" i="93"/>
  <c r="F48" i="11" s="1"/>
  <c r="F48" i="9" s="1"/>
  <c r="H38" i="102"/>
  <c r="H38" i="93" s="1"/>
  <c r="H38" i="11" s="1"/>
  <c r="H38" i="9" s="1"/>
  <c r="L34" i="102"/>
  <c r="L33" i="103"/>
  <c r="L26" i="103" s="1"/>
  <c r="G24" i="102"/>
  <c r="G24" i="93" s="1"/>
  <c r="G24" i="11" s="1"/>
  <c r="G24" i="9" s="1"/>
  <c r="O21" i="102"/>
  <c r="O21" i="93" s="1"/>
  <c r="O21" i="11" s="1"/>
  <c r="O21" i="9" s="1"/>
  <c r="N18" i="102"/>
  <c r="P14" i="93"/>
  <c r="P14" i="11" s="1"/>
  <c r="P14" i="9" s="1"/>
  <c r="I52" i="105"/>
  <c r="J2" i="188"/>
  <c r="W53" i="102"/>
  <c r="U62" i="102"/>
  <c r="N24" i="93"/>
  <c r="N24" i="11" s="1"/>
  <c r="N24" i="9" s="1"/>
  <c r="E18" i="102"/>
  <c r="I61" i="104"/>
  <c r="H52" i="104"/>
  <c r="J26" i="191"/>
  <c r="I13" i="93"/>
  <c r="I13" i="11" s="1"/>
  <c r="I13" i="9" s="1"/>
  <c r="L70" i="93"/>
  <c r="L70" i="11" s="1"/>
  <c r="L70" i="9" s="1"/>
  <c r="Q53" i="102"/>
  <c r="R20" i="93"/>
  <c r="R20" i="11" s="1"/>
  <c r="R20" i="9" s="1"/>
  <c r="X7" i="93"/>
  <c r="X7" i="11" s="1"/>
  <c r="X7" i="9" s="1"/>
  <c r="J2" i="189"/>
  <c r="X27" i="103"/>
  <c r="X26" i="103" s="1"/>
  <c r="U5" i="102"/>
  <c r="U4" i="103"/>
  <c r="O25" i="93"/>
  <c r="O25" i="11" s="1"/>
  <c r="O25" i="9" s="1"/>
  <c r="W11" i="102"/>
  <c r="I4" i="103"/>
  <c r="N2" i="189"/>
  <c r="O61" i="104"/>
  <c r="S2" i="91"/>
  <c r="K12" i="102"/>
  <c r="G52" i="103"/>
  <c r="D28" i="102"/>
  <c r="R18" i="102"/>
  <c r="X5" i="102"/>
  <c r="X4" i="103"/>
  <c r="U2" i="186"/>
  <c r="P61" i="105"/>
  <c r="V33" i="105"/>
  <c r="V26" i="105" s="1"/>
  <c r="R22" i="105"/>
  <c r="E2" i="188"/>
  <c r="X52" i="103"/>
  <c r="X53" i="102"/>
  <c r="U11" i="103"/>
  <c r="U12" i="102"/>
  <c r="R9" i="102"/>
  <c r="U61" i="104"/>
  <c r="D52" i="104"/>
  <c r="X61" i="106"/>
  <c r="M52" i="103"/>
  <c r="E27" i="104"/>
  <c r="E26" i="104" s="1"/>
  <c r="W8" i="104"/>
  <c r="W3" i="104" s="1"/>
  <c r="O61" i="106"/>
  <c r="P7" i="93"/>
  <c r="P7" i="11" s="1"/>
  <c r="P7" i="9" s="1"/>
  <c r="H61" i="103"/>
  <c r="H33" i="104"/>
  <c r="U2" i="193"/>
  <c r="F61" i="106"/>
  <c r="F5" i="102"/>
  <c r="N2" i="187"/>
  <c r="D8" i="104"/>
  <c r="M33" i="104"/>
  <c r="M26" i="104" s="1"/>
  <c r="S4" i="104"/>
  <c r="S3" i="104" s="1"/>
  <c r="V26" i="192"/>
  <c r="V2" i="192" s="1"/>
  <c r="O2" i="194"/>
  <c r="T2" i="192"/>
  <c r="I61" i="106"/>
  <c r="M27" i="106"/>
  <c r="N22" i="106"/>
  <c r="M3" i="194"/>
  <c r="M2" i="194" s="1"/>
  <c r="J11" i="106"/>
  <c r="X33" i="106"/>
  <c r="X22" i="106"/>
  <c r="S52" i="106"/>
  <c r="J2" i="195"/>
  <c r="K26" i="191"/>
  <c r="S26" i="193"/>
  <c r="S2" i="193" s="1"/>
  <c r="F8" i="106"/>
  <c r="O33" i="111"/>
  <c r="O26" i="111" s="1"/>
  <c r="I4" i="106"/>
  <c r="P17" i="106"/>
  <c r="V11" i="106"/>
  <c r="R8" i="106"/>
  <c r="R3" i="106" s="1"/>
  <c r="P4" i="106"/>
  <c r="L26" i="195"/>
  <c r="L2" i="195" s="1"/>
  <c r="T2" i="193"/>
  <c r="V4" i="104"/>
  <c r="I11" i="106"/>
  <c r="J52" i="106"/>
  <c r="P27" i="106"/>
  <c r="J33" i="106"/>
  <c r="J26" i="106" s="1"/>
  <c r="N27" i="106"/>
  <c r="R22" i="106"/>
  <c r="W8" i="106"/>
  <c r="U4" i="106"/>
  <c r="O61" i="111"/>
  <c r="W2" i="199"/>
  <c r="W26" i="197"/>
  <c r="W2" i="197" s="1"/>
  <c r="L26" i="197"/>
  <c r="N26" i="197"/>
  <c r="N2" i="197" s="1"/>
  <c r="U3" i="111"/>
  <c r="O2" i="198"/>
  <c r="V3" i="115"/>
  <c r="K2" i="196"/>
  <c r="J61" i="111"/>
  <c r="T11" i="106"/>
  <c r="T3" i="106" s="1"/>
  <c r="H33" i="111"/>
  <c r="H26" i="111" s="1"/>
  <c r="H2" i="111" s="1"/>
  <c r="S3" i="107"/>
  <c r="S2" i="107" s="1"/>
  <c r="M52" i="117"/>
  <c r="M53" i="116"/>
  <c r="M52" i="116" s="1"/>
  <c r="K22" i="117"/>
  <c r="K23" i="116"/>
  <c r="K22" i="116" s="1"/>
  <c r="U4" i="117"/>
  <c r="U5" i="116"/>
  <c r="U4" i="116" s="1"/>
  <c r="G22" i="111"/>
  <c r="L53" i="116"/>
  <c r="L52" i="116" s="1"/>
  <c r="L52" i="117"/>
  <c r="L29" i="116"/>
  <c r="L29" i="93" s="1"/>
  <c r="L29" i="11" s="1"/>
  <c r="L29" i="9" s="1"/>
  <c r="L27" i="117"/>
  <c r="J23" i="116"/>
  <c r="J22" i="116" s="1"/>
  <c r="J22" i="117"/>
  <c r="D3" i="197"/>
  <c r="M26" i="112"/>
  <c r="M2" i="112" s="1"/>
  <c r="O3" i="112"/>
  <c r="I26" i="115"/>
  <c r="I2" i="115" s="1"/>
  <c r="N26" i="163"/>
  <c r="P53" i="116"/>
  <c r="P52" i="116" s="1"/>
  <c r="I61" i="118"/>
  <c r="R53" i="116"/>
  <c r="R52" i="116" s="1"/>
  <c r="M33" i="117"/>
  <c r="M26" i="117" s="1"/>
  <c r="E23" i="116"/>
  <c r="E22" i="116" s="1"/>
  <c r="E22" i="117"/>
  <c r="H28" i="116"/>
  <c r="H27" i="117"/>
  <c r="T20" i="116"/>
  <c r="G9" i="116"/>
  <c r="G8" i="116" s="1"/>
  <c r="G8" i="117"/>
  <c r="P3" i="165"/>
  <c r="P2" i="165" s="1"/>
  <c r="O61" i="118"/>
  <c r="I36" i="116"/>
  <c r="I36" i="93" s="1"/>
  <c r="I36" i="11" s="1"/>
  <c r="I36" i="9" s="1"/>
  <c r="J26" i="165"/>
  <c r="J2" i="165" s="1"/>
  <c r="N61" i="118"/>
  <c r="W62" i="116"/>
  <c r="F28" i="116"/>
  <c r="F27" i="116" s="1"/>
  <c r="X12" i="116"/>
  <c r="X11" i="117"/>
  <c r="D9" i="116"/>
  <c r="D8" i="116" s="1"/>
  <c r="Q4" i="116"/>
  <c r="K26" i="155"/>
  <c r="K2" i="155" s="1"/>
  <c r="T62" i="116"/>
  <c r="T61" i="117"/>
  <c r="G22" i="116"/>
  <c r="R3" i="165"/>
  <c r="L3" i="155"/>
  <c r="L2" i="155" s="1"/>
  <c r="E31" i="116"/>
  <c r="E31" i="93" s="1"/>
  <c r="E31" i="11" s="1"/>
  <c r="E31" i="9" s="1"/>
  <c r="J61" i="118"/>
  <c r="V33" i="118"/>
  <c r="V26" i="118" s="1"/>
  <c r="M3" i="167"/>
  <c r="M2" i="167" s="1"/>
  <c r="R5" i="116"/>
  <c r="R4" i="116" s="1"/>
  <c r="V2" i="170"/>
  <c r="G33" i="119"/>
  <c r="G26" i="119" s="1"/>
  <c r="E33" i="120"/>
  <c r="E26" i="120" s="1"/>
  <c r="L61" i="120"/>
  <c r="W12" i="116"/>
  <c r="W11" i="116" s="1"/>
  <c r="W11" i="117"/>
  <c r="V17" i="118"/>
  <c r="T2" i="155"/>
  <c r="G3" i="119"/>
  <c r="Q17" i="117"/>
  <c r="O26" i="166"/>
  <c r="O2" i="166" s="1"/>
  <c r="V4" i="119"/>
  <c r="V3" i="119" s="1"/>
  <c r="P11" i="119"/>
  <c r="P3" i="119" s="1"/>
  <c r="G26" i="165"/>
  <c r="G2" i="165" s="1"/>
  <c r="O11" i="118"/>
  <c r="J2" i="169"/>
  <c r="X61" i="120"/>
  <c r="U19" i="116"/>
  <c r="U17" i="116" s="1"/>
  <c r="J18" i="116"/>
  <c r="J17" i="117"/>
  <c r="K9" i="116"/>
  <c r="K8" i="116" s="1"/>
  <c r="P4" i="117"/>
  <c r="P3" i="117" s="1"/>
  <c r="H33" i="118"/>
  <c r="W2" i="158"/>
  <c r="J33" i="120"/>
  <c r="J26" i="120" s="1"/>
  <c r="T17" i="120"/>
  <c r="S2" i="159"/>
  <c r="M52" i="124"/>
  <c r="M53" i="123"/>
  <c r="M52" i="123" s="1"/>
  <c r="L62" i="123"/>
  <c r="L61" i="124"/>
  <c r="M26" i="158"/>
  <c r="X3" i="158"/>
  <c r="X2" i="158" s="1"/>
  <c r="M4" i="120"/>
  <c r="W33" i="118"/>
  <c r="K61" i="120"/>
  <c r="K26" i="158"/>
  <c r="K2" i="158" s="1"/>
  <c r="J11" i="120"/>
  <c r="P53" i="123"/>
  <c r="P52" i="123" s="1"/>
  <c r="P52" i="124"/>
  <c r="P26" i="155"/>
  <c r="P2" i="155" s="1"/>
  <c r="E27" i="119"/>
  <c r="E26" i="119" s="1"/>
  <c r="W62" i="123"/>
  <c r="W61" i="124"/>
  <c r="J33" i="124"/>
  <c r="T3" i="16"/>
  <c r="T2" i="16" s="1"/>
  <c r="K61" i="118"/>
  <c r="N8" i="123"/>
  <c r="J61" i="124"/>
  <c r="E26" i="201"/>
  <c r="D26" i="201"/>
  <c r="D2" i="201" s="1"/>
  <c r="U4" i="124"/>
  <c r="U3" i="124" s="1"/>
  <c r="K28" i="123"/>
  <c r="K27" i="123" s="1"/>
  <c r="K27" i="124"/>
  <c r="O23" i="123"/>
  <c r="O22" i="123" s="1"/>
  <c r="O22" i="124"/>
  <c r="L4" i="124"/>
  <c r="L5" i="123"/>
  <c r="L4" i="123" s="1"/>
  <c r="P26" i="171"/>
  <c r="E27" i="125"/>
  <c r="W11" i="125"/>
  <c r="W3" i="125" s="1"/>
  <c r="R3" i="16"/>
  <c r="U17" i="125"/>
  <c r="Q34" i="123"/>
  <c r="X62" i="123"/>
  <c r="X61" i="124"/>
  <c r="W33" i="124"/>
  <c r="K17" i="123"/>
  <c r="F11" i="124"/>
  <c r="V8" i="123"/>
  <c r="M23" i="123"/>
  <c r="M22" i="123" s="1"/>
  <c r="M22" i="124"/>
  <c r="E11" i="124"/>
  <c r="I8" i="123"/>
  <c r="T2" i="204"/>
  <c r="Q61" i="125"/>
  <c r="W33" i="125"/>
  <c r="W26" i="125" s="1"/>
  <c r="M11" i="125"/>
  <c r="H62" i="123"/>
  <c r="H61" i="124"/>
  <c r="X27" i="123"/>
  <c r="T12" i="123"/>
  <c r="T11" i="123" s="1"/>
  <c r="T11" i="124"/>
  <c r="P8" i="124"/>
  <c r="P3" i="124" s="1"/>
  <c r="P9" i="123"/>
  <c r="P8" i="123" s="1"/>
  <c r="Q5" i="123"/>
  <c r="Q4" i="124"/>
  <c r="Q3" i="124" s="1"/>
  <c r="R27" i="125"/>
  <c r="R26" i="125" s="1"/>
  <c r="P18" i="123"/>
  <c r="P17" i="124"/>
  <c r="W8" i="123"/>
  <c r="H3" i="171"/>
  <c r="H2" i="171" s="1"/>
  <c r="I52" i="16"/>
  <c r="L2" i="159"/>
  <c r="O18" i="123"/>
  <c r="O17" i="123" s="1"/>
  <c r="G3" i="201"/>
  <c r="G2" i="201" s="1"/>
  <c r="G2" i="204"/>
  <c r="N61" i="125"/>
  <c r="L33" i="125"/>
  <c r="L26" i="125" s="1"/>
  <c r="J11" i="125"/>
  <c r="J3" i="125" s="1"/>
  <c r="M3" i="16"/>
  <c r="K3" i="16"/>
  <c r="K11" i="10"/>
  <c r="R4" i="10"/>
  <c r="N11" i="10"/>
  <c r="H22" i="10"/>
  <c r="J69" i="93"/>
  <c r="J69" i="11" s="1"/>
  <c r="J69" i="9" s="1"/>
  <c r="L50" i="93"/>
  <c r="L50" i="11" s="1"/>
  <c r="L50" i="9" s="1"/>
  <c r="W68" i="93"/>
  <c r="W68" i="11" s="1"/>
  <c r="W68" i="9" s="1"/>
  <c r="H2" i="185"/>
  <c r="J65" i="93"/>
  <c r="J65" i="11" s="1"/>
  <c r="J65" i="9" s="1"/>
  <c r="W23" i="102"/>
  <c r="R46" i="93"/>
  <c r="R46" i="11" s="1"/>
  <c r="R46" i="9" s="1"/>
  <c r="K22" i="103"/>
  <c r="I2" i="107"/>
  <c r="R28" i="102"/>
  <c r="J2" i="163"/>
  <c r="E61" i="118"/>
  <c r="H4" i="116"/>
  <c r="F26" i="120"/>
  <c r="F61" i="124"/>
  <c r="F62" i="123"/>
  <c r="T3" i="120"/>
  <c r="F5" i="123"/>
  <c r="F4" i="123" s="1"/>
  <c r="F4" i="124"/>
  <c r="L33" i="124"/>
  <c r="X4" i="123"/>
  <c r="E26" i="16"/>
  <c r="Q53" i="123"/>
  <c r="Q52" i="123" s="1"/>
  <c r="Q52" i="124"/>
  <c r="H52" i="10"/>
  <c r="P61" i="10"/>
  <c r="L8" i="10"/>
  <c r="S52" i="10"/>
  <c r="D27" i="10"/>
  <c r="U17" i="10"/>
  <c r="C6" i="93"/>
  <c r="C6" i="11" s="1"/>
  <c r="C6" i="9" s="1"/>
  <c r="C41" i="93"/>
  <c r="C41" i="11" s="1"/>
  <c r="C41" i="9" s="1"/>
  <c r="H61" i="10"/>
  <c r="C9" i="93"/>
  <c r="C9" i="11" s="1"/>
  <c r="C9" i="9" s="1"/>
  <c r="C18" i="93"/>
  <c r="C18" i="11" s="1"/>
  <c r="C18" i="9" s="1"/>
  <c r="C72" i="93"/>
  <c r="C72" i="11" s="1"/>
  <c r="C72" i="9" s="1"/>
  <c r="Q61" i="10"/>
  <c r="W52" i="10"/>
  <c r="N52" i="10"/>
  <c r="V61" i="10"/>
  <c r="G33" i="10"/>
  <c r="E27" i="10"/>
  <c r="V22" i="10"/>
  <c r="F17" i="10"/>
  <c r="D11" i="10"/>
  <c r="O4" i="10"/>
  <c r="P26" i="151"/>
  <c r="L22" i="10"/>
  <c r="V4" i="10"/>
  <c r="R27" i="10"/>
  <c r="K22" i="10"/>
  <c r="L61" i="10"/>
  <c r="Q44" i="9"/>
  <c r="K17" i="10"/>
  <c r="X8" i="10"/>
  <c r="D4" i="10"/>
  <c r="P27" i="10"/>
  <c r="Q22" i="10"/>
  <c r="H11" i="10"/>
  <c r="P45" i="9"/>
  <c r="F26" i="151"/>
  <c r="F2" i="151" s="1"/>
  <c r="W22" i="10"/>
  <c r="X3" i="151"/>
  <c r="P17" i="10"/>
  <c r="V11" i="10"/>
  <c r="N61" i="10"/>
  <c r="U2" i="153"/>
  <c r="E2" i="153"/>
  <c r="P22" i="10"/>
  <c r="E26" i="151"/>
  <c r="E2" i="151" s="1"/>
  <c r="G26" i="151"/>
  <c r="G2" i="151" s="1"/>
  <c r="P8" i="10"/>
  <c r="P52" i="75"/>
  <c r="G33" i="75"/>
  <c r="M2" i="18"/>
  <c r="F61" i="75"/>
  <c r="V2" i="18"/>
  <c r="S52" i="75"/>
  <c r="J33" i="75"/>
  <c r="M33" i="75"/>
  <c r="M26" i="75" s="1"/>
  <c r="M3" i="77"/>
  <c r="M2" i="77" s="1"/>
  <c r="D22" i="75"/>
  <c r="O11" i="75"/>
  <c r="H4" i="75"/>
  <c r="F11" i="75"/>
  <c r="E11" i="75"/>
  <c r="X22" i="75"/>
  <c r="P2" i="78"/>
  <c r="O2" i="79"/>
  <c r="V2" i="83"/>
  <c r="X2" i="85"/>
  <c r="M2" i="86"/>
  <c r="Q8" i="75"/>
  <c r="P8" i="75"/>
  <c r="E4" i="75"/>
  <c r="E26" i="82"/>
  <c r="E2" i="82" s="1"/>
  <c r="X33" i="75"/>
  <c r="O2" i="88"/>
  <c r="X3" i="91"/>
  <c r="X2" i="91" s="1"/>
  <c r="U26" i="91"/>
  <c r="U2" i="91" s="1"/>
  <c r="S2" i="87"/>
  <c r="W8" i="75"/>
  <c r="S4" i="75"/>
  <c r="M2" i="89"/>
  <c r="K26" i="91"/>
  <c r="K2" i="91" s="1"/>
  <c r="D2" i="91"/>
  <c r="T66" i="93"/>
  <c r="T66" i="11" s="1"/>
  <c r="T66" i="9" s="1"/>
  <c r="K49" i="93"/>
  <c r="K49" i="11" s="1"/>
  <c r="K49" i="9" s="1"/>
  <c r="T2" i="185"/>
  <c r="E64" i="93"/>
  <c r="E64" i="11" s="1"/>
  <c r="E64" i="9" s="1"/>
  <c r="T53" i="102"/>
  <c r="T52" i="103"/>
  <c r="T72" i="93"/>
  <c r="T72" i="11" s="1"/>
  <c r="T72" i="9" s="1"/>
  <c r="J34" i="102"/>
  <c r="J33" i="103"/>
  <c r="G54" i="93"/>
  <c r="G54" i="11" s="1"/>
  <c r="G54" i="9" s="1"/>
  <c r="X41" i="102"/>
  <c r="N9" i="102"/>
  <c r="N8" i="103"/>
  <c r="N3" i="103" s="1"/>
  <c r="D62" i="102"/>
  <c r="D61" i="103"/>
  <c r="O41" i="102"/>
  <c r="O41" i="93" s="1"/>
  <c r="O41" i="11" s="1"/>
  <c r="O41" i="9" s="1"/>
  <c r="U54" i="102"/>
  <c r="U54" i="93" s="1"/>
  <c r="U54" i="11" s="1"/>
  <c r="U54" i="9" s="1"/>
  <c r="W44" i="102"/>
  <c r="W44" i="93" s="1"/>
  <c r="W44" i="11" s="1"/>
  <c r="W44" i="9" s="1"/>
  <c r="K32" i="93"/>
  <c r="K32" i="11" s="1"/>
  <c r="K32" i="9" s="1"/>
  <c r="J29" i="93"/>
  <c r="J29" i="11" s="1"/>
  <c r="J29" i="9" s="1"/>
  <c r="Q17" i="103"/>
  <c r="Q18" i="102"/>
  <c r="H15" i="93"/>
  <c r="H15" i="11" s="1"/>
  <c r="H15" i="9" s="1"/>
  <c r="R70" i="102"/>
  <c r="R70" i="93" s="1"/>
  <c r="R70" i="11" s="1"/>
  <c r="R70" i="9" s="1"/>
  <c r="K26" i="185"/>
  <c r="K2" i="185" s="1"/>
  <c r="U50" i="93"/>
  <c r="U50" i="11" s="1"/>
  <c r="U50" i="9" s="1"/>
  <c r="M22" i="103"/>
  <c r="M3" i="187"/>
  <c r="W3" i="187"/>
  <c r="K61" i="104"/>
  <c r="J52" i="104"/>
  <c r="J18" i="102"/>
  <c r="I63" i="102"/>
  <c r="I63" i="93" s="1"/>
  <c r="I63" i="11" s="1"/>
  <c r="I63" i="9" s="1"/>
  <c r="K47" i="102"/>
  <c r="X26" i="185"/>
  <c r="F18" i="102"/>
  <c r="U13" i="102"/>
  <c r="U13" i="93" s="1"/>
  <c r="U13" i="11" s="1"/>
  <c r="U13" i="9" s="1"/>
  <c r="R61" i="104"/>
  <c r="U21" i="102"/>
  <c r="U21" i="93" s="1"/>
  <c r="U21" i="11" s="1"/>
  <c r="U21" i="9" s="1"/>
  <c r="G26" i="187"/>
  <c r="V17" i="105"/>
  <c r="L2" i="187"/>
  <c r="W19" i="93"/>
  <c r="W19" i="11" s="1"/>
  <c r="W19" i="9" s="1"/>
  <c r="T4" i="105"/>
  <c r="D9" i="102"/>
  <c r="D8" i="103"/>
  <c r="G61" i="104"/>
  <c r="D27" i="103"/>
  <c r="P3" i="185"/>
  <c r="M2" i="186"/>
  <c r="J22" i="105"/>
  <c r="R3" i="191"/>
  <c r="F53" i="102"/>
  <c r="W34" i="102"/>
  <c r="W33" i="103"/>
  <c r="S27" i="103"/>
  <c r="G5" i="102"/>
  <c r="L11" i="105"/>
  <c r="L3" i="105" s="1"/>
  <c r="M61" i="104"/>
  <c r="R51" i="93"/>
  <c r="R51" i="11" s="1"/>
  <c r="R51" i="9" s="1"/>
  <c r="P61" i="106"/>
  <c r="M53" i="102"/>
  <c r="E52" i="103"/>
  <c r="G61" i="106"/>
  <c r="D26" i="191"/>
  <c r="D2" i="191" s="1"/>
  <c r="F22" i="103"/>
  <c r="F23" i="102"/>
  <c r="X17" i="103"/>
  <c r="O2" i="193"/>
  <c r="K3" i="191"/>
  <c r="N26" i="192"/>
  <c r="N2" i="192" s="1"/>
  <c r="G2" i="194"/>
  <c r="L2" i="192"/>
  <c r="E27" i="106"/>
  <c r="F22" i="106"/>
  <c r="E3" i="194"/>
  <c r="E2" i="194" s="1"/>
  <c r="P22" i="106"/>
  <c r="S17" i="106"/>
  <c r="D26" i="195"/>
  <c r="D2" i="195" s="1"/>
  <c r="N26" i="191"/>
  <c r="X26" i="191"/>
  <c r="X2" i="191" s="1"/>
  <c r="K27" i="104"/>
  <c r="X11" i="106"/>
  <c r="J22" i="106"/>
  <c r="J8" i="106"/>
  <c r="H4" i="106"/>
  <c r="V2" i="193"/>
  <c r="H8" i="106"/>
  <c r="H27" i="106"/>
  <c r="H26" i="106" s="1"/>
  <c r="W4" i="106"/>
  <c r="L4" i="106"/>
  <c r="Q26" i="194"/>
  <c r="F26" i="194"/>
  <c r="F2" i="194" s="1"/>
  <c r="O8" i="106"/>
  <c r="M4" i="106"/>
  <c r="M3" i="197"/>
  <c r="M2" i="197" s="1"/>
  <c r="F2" i="197"/>
  <c r="G2" i="113"/>
  <c r="P2" i="108"/>
  <c r="N27" i="111"/>
  <c r="N26" i="111" s="1"/>
  <c r="M3" i="111"/>
  <c r="V26" i="199"/>
  <c r="V2" i="199" s="1"/>
  <c r="T2" i="199"/>
  <c r="V2" i="110"/>
  <c r="N3" i="115"/>
  <c r="L11" i="106"/>
  <c r="H26" i="107"/>
  <c r="K3" i="107"/>
  <c r="E52" i="117"/>
  <c r="E53" i="116"/>
  <c r="E52" i="116" s="1"/>
  <c r="T17" i="117"/>
  <c r="T18" i="116"/>
  <c r="M4" i="117"/>
  <c r="M3" i="117" s="1"/>
  <c r="M5" i="116"/>
  <c r="R3" i="111"/>
  <c r="U62" i="116"/>
  <c r="U61" i="117"/>
  <c r="D53" i="116"/>
  <c r="D52" i="116" s="1"/>
  <c r="D52" i="117"/>
  <c r="Q12" i="116"/>
  <c r="Q11" i="116" s="1"/>
  <c r="Q11" i="117"/>
  <c r="G3" i="197"/>
  <c r="Q3" i="197"/>
  <c r="Q2" i="197" s="1"/>
  <c r="Q26" i="110"/>
  <c r="Q2" i="110" s="1"/>
  <c r="R26" i="112"/>
  <c r="G3" i="112"/>
  <c r="G2" i="112" s="1"/>
  <c r="V26" i="115"/>
  <c r="F26" i="163"/>
  <c r="V33" i="116"/>
  <c r="H18" i="116"/>
  <c r="H17" i="116" s="1"/>
  <c r="F4" i="116"/>
  <c r="E27" i="117"/>
  <c r="V22" i="116"/>
  <c r="F53" i="116"/>
  <c r="F52" i="116" s="1"/>
  <c r="W17" i="117"/>
  <c r="F11" i="111"/>
  <c r="S26" i="163"/>
  <c r="H26" i="163"/>
  <c r="H2" i="163" s="1"/>
  <c r="H3" i="165"/>
  <c r="H2" i="165" s="1"/>
  <c r="G61" i="118"/>
  <c r="Q34" i="116"/>
  <c r="Q33" i="117"/>
  <c r="J15" i="116"/>
  <c r="F3" i="163"/>
  <c r="T63" i="116"/>
  <c r="T63" i="93" s="1"/>
  <c r="T63" i="11" s="1"/>
  <c r="T63" i="9" s="1"/>
  <c r="F61" i="118"/>
  <c r="M61" i="118"/>
  <c r="X3" i="166"/>
  <c r="W33" i="117"/>
  <c r="U61" i="118"/>
  <c r="D27" i="117"/>
  <c r="N33" i="118"/>
  <c r="N26" i="118" s="1"/>
  <c r="T11" i="118"/>
  <c r="T3" i="118" s="1"/>
  <c r="E3" i="167"/>
  <c r="E2" i="167" s="1"/>
  <c r="D26" i="119"/>
  <c r="N2" i="170"/>
  <c r="S26" i="119"/>
  <c r="X2" i="155"/>
  <c r="S27" i="120"/>
  <c r="S26" i="120" s="1"/>
  <c r="S11" i="120"/>
  <c r="P30" i="116"/>
  <c r="N17" i="118"/>
  <c r="D2" i="169"/>
  <c r="T8" i="119"/>
  <c r="T3" i="119" s="1"/>
  <c r="Q18" i="116"/>
  <c r="Q17" i="116" s="1"/>
  <c r="O27" i="118"/>
  <c r="O26" i="118" s="1"/>
  <c r="E3" i="166"/>
  <c r="E2" i="166" s="1"/>
  <c r="G52" i="118"/>
  <c r="O2" i="170"/>
  <c r="L3" i="119"/>
  <c r="P61" i="120"/>
  <c r="I17" i="117"/>
  <c r="F12" i="116"/>
  <c r="F11" i="116" s="1"/>
  <c r="P5" i="116"/>
  <c r="P4" i="116" s="1"/>
  <c r="T27" i="118"/>
  <c r="T26" i="118" s="1"/>
  <c r="X22" i="118"/>
  <c r="X33" i="120"/>
  <c r="X26" i="120" s="1"/>
  <c r="V26" i="120"/>
  <c r="O2" i="158"/>
  <c r="V61" i="124"/>
  <c r="V62" i="123"/>
  <c r="E52" i="124"/>
  <c r="E53" i="123"/>
  <c r="E52" i="123" s="1"/>
  <c r="V61" i="120"/>
  <c r="Q33" i="120"/>
  <c r="Q26" i="120" s="1"/>
  <c r="D62" i="123"/>
  <c r="D61" i="123" s="1"/>
  <c r="D61" i="124"/>
  <c r="V61" i="16"/>
  <c r="Q2" i="167"/>
  <c r="E3" i="158"/>
  <c r="S61" i="124"/>
  <c r="S62" i="123"/>
  <c r="F22" i="119"/>
  <c r="S61" i="120"/>
  <c r="W2" i="159"/>
  <c r="L63" i="123"/>
  <c r="L63" i="93" s="1"/>
  <c r="L63" i="11" s="1"/>
  <c r="L63" i="9" s="1"/>
  <c r="H53" i="123"/>
  <c r="H52" i="123" s="1"/>
  <c r="H52" i="124"/>
  <c r="Q26" i="155"/>
  <c r="Q2" i="155" s="1"/>
  <c r="F26" i="155"/>
  <c r="F2" i="155" s="1"/>
  <c r="O62" i="123"/>
  <c r="O61" i="124"/>
  <c r="U52" i="120"/>
  <c r="T33" i="120"/>
  <c r="T26" i="120" s="1"/>
  <c r="E27" i="123"/>
  <c r="V18" i="123"/>
  <c r="V17" i="123" s="1"/>
  <c r="V17" i="124"/>
  <c r="V5" i="123"/>
  <c r="V4" i="123" s="1"/>
  <c r="V4" i="124"/>
  <c r="D2" i="183"/>
  <c r="J61" i="123"/>
  <c r="D28" i="123"/>
  <c r="D27" i="123" s="1"/>
  <c r="D27" i="124"/>
  <c r="U4" i="123"/>
  <c r="G17" i="125"/>
  <c r="X34" i="123"/>
  <c r="X33" i="124"/>
  <c r="T17" i="124"/>
  <c r="K9" i="123"/>
  <c r="K8" i="123" s="1"/>
  <c r="K8" i="124"/>
  <c r="D4" i="124"/>
  <c r="D5" i="123"/>
  <c r="D4" i="123" s="1"/>
  <c r="O11" i="125"/>
  <c r="O12" i="123"/>
  <c r="Q67" i="11"/>
  <c r="Q67" i="9" s="1"/>
  <c r="P62" i="123"/>
  <c r="P61" i="124"/>
  <c r="W33" i="123"/>
  <c r="R27" i="124"/>
  <c r="V23" i="123"/>
  <c r="V22" i="123" s="1"/>
  <c r="M17" i="125"/>
  <c r="S63" i="123"/>
  <c r="S63" i="93" s="1"/>
  <c r="S63" i="11" s="1"/>
  <c r="S63" i="9" s="1"/>
  <c r="G28" i="123"/>
  <c r="G27" i="123" s="1"/>
  <c r="V8" i="124"/>
  <c r="E12" i="123"/>
  <c r="E11" i="123" s="1"/>
  <c r="Q17" i="124"/>
  <c r="U15" i="123"/>
  <c r="U15" i="93" s="1"/>
  <c r="U15" i="11" s="1"/>
  <c r="U15" i="9" s="1"/>
  <c r="J14" i="123"/>
  <c r="J14" i="93" s="1"/>
  <c r="J14" i="11" s="1"/>
  <c r="J14" i="9" s="1"/>
  <c r="H8" i="124"/>
  <c r="H3" i="124" s="1"/>
  <c r="H9" i="123"/>
  <c r="H8" i="123" s="1"/>
  <c r="I5" i="123"/>
  <c r="I4" i="124"/>
  <c r="J27" i="125"/>
  <c r="J26" i="125" s="1"/>
  <c r="O3" i="16"/>
  <c r="O2" i="16" s="1"/>
  <c r="T33" i="124"/>
  <c r="H18" i="123"/>
  <c r="H17" i="124"/>
  <c r="D2" i="204"/>
  <c r="S3" i="171"/>
  <c r="S2" i="171" s="1"/>
  <c r="H4" i="125"/>
  <c r="T2" i="174"/>
  <c r="N3" i="16"/>
  <c r="G53" i="123"/>
  <c r="G52" i="123" s="1"/>
  <c r="G52" i="124"/>
  <c r="G17" i="124"/>
  <c r="R3" i="201"/>
  <c r="G5" i="123"/>
  <c r="G4" i="123" s="1"/>
  <c r="G4" i="124"/>
  <c r="G3" i="124" s="1"/>
  <c r="K2" i="204"/>
  <c r="F61" i="125"/>
  <c r="D33" i="125"/>
  <c r="E3" i="16"/>
  <c r="C47" i="93"/>
  <c r="C47" i="11" s="1"/>
  <c r="C47" i="9" s="1"/>
  <c r="C28" i="93"/>
  <c r="C28" i="11" s="1"/>
  <c r="C28" i="9" s="1"/>
  <c r="C30" i="93"/>
  <c r="C30" i="11" s="1"/>
  <c r="C30" i="9" s="1"/>
  <c r="C21" i="93"/>
  <c r="C21" i="11" s="1"/>
  <c r="C21" i="9" s="1"/>
  <c r="C14" i="93"/>
  <c r="C14" i="11" s="1"/>
  <c r="C14" i="9" s="1"/>
  <c r="W54" i="93" l="1"/>
  <c r="W54" i="11" s="1"/>
  <c r="W54" i="9" s="1"/>
  <c r="E32" i="93"/>
  <c r="E32" i="11" s="1"/>
  <c r="E32" i="9" s="1"/>
  <c r="F2" i="160"/>
  <c r="S2" i="79"/>
  <c r="O38" i="93"/>
  <c r="O38" i="11" s="1"/>
  <c r="O38" i="9" s="1"/>
  <c r="Q65" i="93"/>
  <c r="Q65" i="11" s="1"/>
  <c r="Q65" i="9" s="1"/>
  <c r="L2" i="191"/>
  <c r="J63" i="93"/>
  <c r="J63" i="11" s="1"/>
  <c r="J63" i="9" s="1"/>
  <c r="G25" i="93"/>
  <c r="G25" i="11" s="1"/>
  <c r="G25" i="9" s="1"/>
  <c r="M65" i="93"/>
  <c r="M65" i="11" s="1"/>
  <c r="M65" i="9" s="1"/>
  <c r="U70" i="93"/>
  <c r="U70" i="11" s="1"/>
  <c r="U70" i="9" s="1"/>
  <c r="O4" i="123"/>
  <c r="E26" i="118"/>
  <c r="E2" i="118" s="1"/>
  <c r="W8" i="116"/>
  <c r="E2" i="195"/>
  <c r="Q61" i="123"/>
  <c r="U27" i="116"/>
  <c r="I3" i="124"/>
  <c r="D26" i="125"/>
  <c r="H16" i="93"/>
  <c r="H16" i="11" s="1"/>
  <c r="H16" i="9" s="1"/>
  <c r="X2" i="173"/>
  <c r="O3" i="106"/>
  <c r="S46" i="93"/>
  <c r="S46" i="11" s="1"/>
  <c r="S46" i="9" s="1"/>
  <c r="Q2" i="194"/>
  <c r="V41" i="93"/>
  <c r="V41" i="11" s="1"/>
  <c r="V41" i="9" s="1"/>
  <c r="L7" i="93"/>
  <c r="L7" i="11" s="1"/>
  <c r="L7" i="9" s="1"/>
  <c r="W41" i="93"/>
  <c r="W41" i="11" s="1"/>
  <c r="W41" i="9" s="1"/>
  <c r="X26" i="119"/>
  <c r="X2" i="119" s="1"/>
  <c r="I4" i="102"/>
  <c r="M3" i="119"/>
  <c r="P61" i="123"/>
  <c r="M3" i="120"/>
  <c r="K2" i="174"/>
  <c r="E26" i="75"/>
  <c r="U61" i="123"/>
  <c r="L27" i="102"/>
  <c r="G3" i="106"/>
  <c r="P67" i="93"/>
  <c r="P67" i="11" s="1"/>
  <c r="P67" i="9" s="1"/>
  <c r="L10" i="93"/>
  <c r="L10" i="11" s="1"/>
  <c r="L10" i="9" s="1"/>
  <c r="J2" i="172"/>
  <c r="L2" i="107"/>
  <c r="N44" i="93"/>
  <c r="N44" i="11" s="1"/>
  <c r="N44" i="9" s="1"/>
  <c r="O11" i="123"/>
  <c r="S31" i="93"/>
  <c r="S31" i="11" s="1"/>
  <c r="S31" i="9" s="1"/>
  <c r="O2" i="172"/>
  <c r="L48" i="93"/>
  <c r="L48" i="11" s="1"/>
  <c r="L48" i="9" s="1"/>
  <c r="E50" i="93"/>
  <c r="E50" i="11" s="1"/>
  <c r="E50" i="9" s="1"/>
  <c r="R32" i="93"/>
  <c r="R32" i="11" s="1"/>
  <c r="R32" i="9" s="1"/>
  <c r="E17" i="123"/>
  <c r="D71" i="93"/>
  <c r="D71" i="11" s="1"/>
  <c r="D71" i="9" s="1"/>
  <c r="F2" i="165"/>
  <c r="T22" i="102"/>
  <c r="K15" i="93"/>
  <c r="K15" i="11" s="1"/>
  <c r="K15" i="9" s="1"/>
  <c r="K26" i="125"/>
  <c r="K2" i="125" s="1"/>
  <c r="S2" i="163"/>
  <c r="M3" i="103"/>
  <c r="N54" i="93"/>
  <c r="N54" i="11" s="1"/>
  <c r="N54" i="9" s="1"/>
  <c r="Q2" i="174"/>
  <c r="F37" i="93"/>
  <c r="F37" i="11" s="1"/>
  <c r="F37" i="9" s="1"/>
  <c r="F3" i="111"/>
  <c r="V26" i="10"/>
  <c r="R2" i="192"/>
  <c r="X26" i="10"/>
  <c r="G62" i="93"/>
  <c r="V2" i="152"/>
  <c r="O8" i="123"/>
  <c r="O33" i="116"/>
  <c r="K72" i="93"/>
  <c r="K72" i="11" s="1"/>
  <c r="K72" i="9" s="1"/>
  <c r="K2" i="199"/>
  <c r="N3" i="106"/>
  <c r="U2" i="119"/>
  <c r="K65" i="93"/>
  <c r="K65" i="11" s="1"/>
  <c r="K65" i="9" s="1"/>
  <c r="M2" i="173"/>
  <c r="E14" i="93"/>
  <c r="E14" i="11" s="1"/>
  <c r="E14" i="9" s="1"/>
  <c r="S43" i="93"/>
  <c r="S43" i="11" s="1"/>
  <c r="S43" i="9" s="1"/>
  <c r="S26" i="103"/>
  <c r="K40" i="93"/>
  <c r="K40" i="11" s="1"/>
  <c r="K40" i="9" s="1"/>
  <c r="I66" i="93"/>
  <c r="I66" i="11" s="1"/>
  <c r="I66" i="9" s="1"/>
  <c r="H27" i="116"/>
  <c r="H26" i="116" s="1"/>
  <c r="W27" i="123"/>
  <c r="W26" i="123" s="1"/>
  <c r="R2" i="84"/>
  <c r="V2" i="191"/>
  <c r="G2" i="191"/>
  <c r="X25" i="93"/>
  <c r="X25" i="11" s="1"/>
  <c r="X25" i="9" s="1"/>
  <c r="H2" i="113"/>
  <c r="T17" i="123"/>
  <c r="W22" i="116"/>
  <c r="P46" i="93"/>
  <c r="P46" i="11" s="1"/>
  <c r="P46" i="9" s="1"/>
  <c r="J72" i="93"/>
  <c r="J72" i="11" s="1"/>
  <c r="J72" i="9" s="1"/>
  <c r="Q2" i="185"/>
  <c r="L3" i="120"/>
  <c r="L2" i="120" s="1"/>
  <c r="P71" i="93"/>
  <c r="P71" i="11" s="1"/>
  <c r="P71" i="9" s="1"/>
  <c r="K25" i="93"/>
  <c r="K25" i="11" s="1"/>
  <c r="K25" i="9" s="1"/>
  <c r="R69" i="93"/>
  <c r="R69" i="11" s="1"/>
  <c r="R69" i="9" s="1"/>
  <c r="P3" i="105"/>
  <c r="D41" i="93"/>
  <c r="D41" i="11" s="1"/>
  <c r="D41" i="9" s="1"/>
  <c r="G64" i="93"/>
  <c r="G64" i="11" s="1"/>
  <c r="G64" i="9" s="1"/>
  <c r="E26" i="117"/>
  <c r="F3" i="104"/>
  <c r="G2" i="110"/>
  <c r="D26" i="124"/>
  <c r="M67" i="93"/>
  <c r="M67" i="11" s="1"/>
  <c r="M67" i="9" s="1"/>
  <c r="Q17" i="123"/>
  <c r="D68" i="93"/>
  <c r="D68" i="11" s="1"/>
  <c r="D68" i="9" s="1"/>
  <c r="S25" i="93"/>
  <c r="S25" i="11" s="1"/>
  <c r="S25" i="9" s="1"/>
  <c r="K2" i="16"/>
  <c r="V69" i="93"/>
  <c r="V69" i="11" s="1"/>
  <c r="V69" i="9" s="1"/>
  <c r="M2" i="169"/>
  <c r="U10" i="93"/>
  <c r="U10" i="11" s="1"/>
  <c r="U10" i="9" s="1"/>
  <c r="O17" i="116"/>
  <c r="T2" i="88"/>
  <c r="H3" i="119"/>
  <c r="L39" i="93"/>
  <c r="L39" i="11" s="1"/>
  <c r="L39" i="9" s="1"/>
  <c r="S42" i="93"/>
  <c r="S42" i="11" s="1"/>
  <c r="S42" i="9" s="1"/>
  <c r="K43" i="93"/>
  <c r="K43" i="11" s="1"/>
  <c r="K43" i="9" s="1"/>
  <c r="M37" i="93"/>
  <c r="M37" i="11" s="1"/>
  <c r="M37" i="9" s="1"/>
  <c r="M2" i="202"/>
  <c r="I14" i="93"/>
  <c r="I14" i="11" s="1"/>
  <c r="I14" i="9" s="1"/>
  <c r="V11" i="102"/>
  <c r="K30" i="93"/>
  <c r="K30" i="11" s="1"/>
  <c r="K30" i="9" s="1"/>
  <c r="S2" i="172"/>
  <c r="V48" i="93"/>
  <c r="V48" i="11" s="1"/>
  <c r="V48" i="9" s="1"/>
  <c r="G71" i="93"/>
  <c r="G71" i="11" s="1"/>
  <c r="G71" i="9" s="1"/>
  <c r="L14" i="93"/>
  <c r="L14" i="11" s="1"/>
  <c r="L14" i="9" s="1"/>
  <c r="L2" i="169"/>
  <c r="P66" i="93"/>
  <c r="P66" i="11" s="1"/>
  <c r="P66" i="9" s="1"/>
  <c r="I26" i="105"/>
  <c r="L11" i="123"/>
  <c r="L3" i="123" s="1"/>
  <c r="F2" i="78"/>
  <c r="E70" i="93"/>
  <c r="E70" i="11" s="1"/>
  <c r="E70" i="9" s="1"/>
  <c r="N4" i="123"/>
  <c r="T11" i="116"/>
  <c r="L3" i="125"/>
  <c r="L2" i="125" s="1"/>
  <c r="W2" i="187"/>
  <c r="P26" i="120"/>
  <c r="Q51" i="93"/>
  <c r="Q51" i="11" s="1"/>
  <c r="Q51" i="9" s="1"/>
  <c r="F70" i="93"/>
  <c r="F70" i="11" s="1"/>
  <c r="F70" i="9" s="1"/>
  <c r="F21" i="93"/>
  <c r="F21" i="11" s="1"/>
  <c r="F21" i="9" s="1"/>
  <c r="N66" i="93"/>
  <c r="N66" i="11" s="1"/>
  <c r="N66" i="9" s="1"/>
  <c r="P49" i="93"/>
  <c r="P49" i="11" s="1"/>
  <c r="P49" i="9" s="1"/>
  <c r="H3" i="75"/>
  <c r="Q4" i="123"/>
  <c r="K2" i="167"/>
  <c r="M33" i="123"/>
  <c r="M26" i="123" s="1"/>
  <c r="T54" i="93"/>
  <c r="T54" i="11" s="1"/>
  <c r="T54" i="9" s="1"/>
  <c r="O67" i="93"/>
  <c r="O67" i="11" s="1"/>
  <c r="O67" i="9" s="1"/>
  <c r="L47" i="93"/>
  <c r="L47" i="11" s="1"/>
  <c r="L47" i="9" s="1"/>
  <c r="G2" i="171"/>
  <c r="M50" i="93"/>
  <c r="M50" i="11" s="1"/>
  <c r="M50" i="9" s="1"/>
  <c r="I38" i="93"/>
  <c r="I38" i="11" s="1"/>
  <c r="I38" i="9" s="1"/>
  <c r="K61" i="116"/>
  <c r="Q2" i="163"/>
  <c r="T35" i="93"/>
  <c r="T35" i="11" s="1"/>
  <c r="T35" i="9" s="1"/>
  <c r="S13" i="93"/>
  <c r="S13" i="11" s="1"/>
  <c r="S13" i="9" s="1"/>
  <c r="O26" i="119"/>
  <c r="T51" i="93"/>
  <c r="T51" i="11" s="1"/>
  <c r="T51" i="9" s="1"/>
  <c r="H61" i="123"/>
  <c r="R26" i="10"/>
  <c r="R61" i="116"/>
  <c r="I26" i="103"/>
  <c r="S26" i="104"/>
  <c r="P26" i="75"/>
  <c r="H72" i="93"/>
  <c r="H72" i="11" s="1"/>
  <c r="H72" i="9" s="1"/>
  <c r="L20" i="93"/>
  <c r="L20" i="11" s="1"/>
  <c r="L20" i="9" s="1"/>
  <c r="G67" i="93"/>
  <c r="G67" i="11" s="1"/>
  <c r="G67" i="9" s="1"/>
  <c r="L19" i="93"/>
  <c r="L19" i="11" s="1"/>
  <c r="L19" i="9" s="1"/>
  <c r="D26" i="117"/>
  <c r="T52" i="116"/>
  <c r="T36" i="93"/>
  <c r="T36" i="11" s="1"/>
  <c r="T36" i="9" s="1"/>
  <c r="D20" i="93"/>
  <c r="D20" i="11" s="1"/>
  <c r="D20" i="9" s="1"/>
  <c r="Q68" i="93"/>
  <c r="Q68" i="11" s="1"/>
  <c r="Q68" i="9" s="1"/>
  <c r="X64" i="93"/>
  <c r="X64" i="11" s="1"/>
  <c r="X64" i="9" s="1"/>
  <c r="G10" i="93"/>
  <c r="G10" i="11" s="1"/>
  <c r="G10" i="9" s="1"/>
  <c r="L61" i="116"/>
  <c r="T33" i="116"/>
  <c r="J2" i="83"/>
  <c r="I3" i="105"/>
  <c r="O13" i="93"/>
  <c r="O13" i="11" s="1"/>
  <c r="O13" i="9" s="1"/>
  <c r="J17" i="116"/>
  <c r="J2" i="191"/>
  <c r="R35" i="93"/>
  <c r="R35" i="11" s="1"/>
  <c r="R35" i="9" s="1"/>
  <c r="U26" i="125"/>
  <c r="U2" i="125" s="1"/>
  <c r="H2" i="159"/>
  <c r="X28" i="93"/>
  <c r="I35" i="93"/>
  <c r="I35" i="11" s="1"/>
  <c r="I35" i="9" s="1"/>
  <c r="T2" i="154"/>
  <c r="S37" i="93"/>
  <c r="S37" i="11" s="1"/>
  <c r="S37" i="9" s="1"/>
  <c r="I39" i="93"/>
  <c r="I39" i="11" s="1"/>
  <c r="I39" i="9" s="1"/>
  <c r="K41" i="93"/>
  <c r="K41" i="11" s="1"/>
  <c r="K41" i="9" s="1"/>
  <c r="J26" i="124"/>
  <c r="R3" i="125"/>
  <c r="F10" i="93"/>
  <c r="F10" i="11" s="1"/>
  <c r="F10" i="9" s="1"/>
  <c r="L67" i="93"/>
  <c r="L67" i="11" s="1"/>
  <c r="L67" i="9" s="1"/>
  <c r="M64" i="93"/>
  <c r="M64" i="11" s="1"/>
  <c r="M64" i="9" s="1"/>
  <c r="S69" i="93"/>
  <c r="S69" i="11" s="1"/>
  <c r="S69" i="9" s="1"/>
  <c r="D48" i="93"/>
  <c r="D48" i="11" s="1"/>
  <c r="D48" i="9" s="1"/>
  <c r="X2" i="183"/>
  <c r="H3" i="125"/>
  <c r="D2" i="197"/>
  <c r="U3" i="106"/>
  <c r="Q3" i="111"/>
  <c r="X67" i="93"/>
  <c r="X67" i="11" s="1"/>
  <c r="X67" i="9" s="1"/>
  <c r="C62" i="93"/>
  <c r="C62" i="11" s="1"/>
  <c r="C62" i="9" s="1"/>
  <c r="T19" i="93"/>
  <c r="T19" i="11" s="1"/>
  <c r="T19" i="9" s="1"/>
  <c r="E51" i="93"/>
  <c r="E51" i="11" s="1"/>
  <c r="E51" i="9" s="1"/>
  <c r="J32" i="93"/>
  <c r="J32" i="11" s="1"/>
  <c r="J32" i="9" s="1"/>
  <c r="T15" i="93"/>
  <c r="T15" i="11" s="1"/>
  <c r="T15" i="9" s="1"/>
  <c r="U61" i="116"/>
  <c r="P2" i="119"/>
  <c r="J2" i="173"/>
  <c r="E16" i="93"/>
  <c r="E16" i="11" s="1"/>
  <c r="E16" i="9" s="1"/>
  <c r="M2" i="16"/>
  <c r="P48" i="93"/>
  <c r="P48" i="11" s="1"/>
  <c r="P48" i="9" s="1"/>
  <c r="P2" i="168"/>
  <c r="T2" i="197"/>
  <c r="I29" i="93"/>
  <c r="I29" i="11" s="1"/>
  <c r="I29" i="9" s="1"/>
  <c r="L71" i="93"/>
  <c r="L71" i="11" s="1"/>
  <c r="L71" i="9" s="1"/>
  <c r="G26" i="105"/>
  <c r="O45" i="93"/>
  <c r="O45" i="11" s="1"/>
  <c r="O45" i="9" s="1"/>
  <c r="K54" i="93"/>
  <c r="K54" i="11" s="1"/>
  <c r="K54" i="9" s="1"/>
  <c r="D70" i="93"/>
  <c r="D70" i="11" s="1"/>
  <c r="D70" i="9" s="1"/>
  <c r="X2" i="107"/>
  <c r="S66" i="93"/>
  <c r="S66" i="11" s="1"/>
  <c r="S66" i="9" s="1"/>
  <c r="F64" i="93"/>
  <c r="F64" i="11" s="1"/>
  <c r="F64" i="9" s="1"/>
  <c r="W24" i="93"/>
  <c r="W24" i="11" s="1"/>
  <c r="W24" i="9" s="1"/>
  <c r="S2" i="185"/>
  <c r="K8" i="102"/>
  <c r="V16" i="93"/>
  <c r="V16" i="11" s="1"/>
  <c r="V16" i="9" s="1"/>
  <c r="I2" i="87"/>
  <c r="F17" i="116"/>
  <c r="G2" i="168"/>
  <c r="X41" i="93"/>
  <c r="X41" i="11" s="1"/>
  <c r="X41" i="9" s="1"/>
  <c r="W61" i="102"/>
  <c r="Q26" i="106"/>
  <c r="P2" i="91"/>
  <c r="V71" i="93"/>
  <c r="V71" i="11" s="1"/>
  <c r="V71" i="9" s="1"/>
  <c r="H44" i="93"/>
  <c r="H44" i="11" s="1"/>
  <c r="H44" i="9" s="1"/>
  <c r="D2" i="172"/>
  <c r="N2" i="108"/>
  <c r="F3" i="117"/>
  <c r="N63" i="93"/>
  <c r="N63" i="11" s="1"/>
  <c r="N63" i="9" s="1"/>
  <c r="M22" i="116"/>
  <c r="X69" i="93"/>
  <c r="X69" i="11" s="1"/>
  <c r="X69" i="9" s="1"/>
  <c r="P11" i="116"/>
  <c r="P3" i="116" s="1"/>
  <c r="N22" i="123"/>
  <c r="O2" i="173"/>
  <c r="K26" i="106"/>
  <c r="I31" i="93"/>
  <c r="I31" i="11" s="1"/>
  <c r="I31" i="9" s="1"/>
  <c r="S16" i="93"/>
  <c r="S16" i="11" s="1"/>
  <c r="S16" i="9" s="1"/>
  <c r="N2" i="190"/>
  <c r="V24" i="93"/>
  <c r="V24" i="11" s="1"/>
  <c r="V24" i="9" s="1"/>
  <c r="I68" i="93"/>
  <c r="I68" i="11" s="1"/>
  <c r="I68" i="9" s="1"/>
  <c r="S19" i="93"/>
  <c r="S19" i="11" s="1"/>
  <c r="S19" i="9" s="1"/>
  <c r="V29" i="93"/>
  <c r="V29" i="11" s="1"/>
  <c r="V29" i="9" s="1"/>
  <c r="T39" i="93"/>
  <c r="T39" i="11" s="1"/>
  <c r="T39" i="9" s="1"/>
  <c r="W16" i="93"/>
  <c r="W16" i="11" s="1"/>
  <c r="W16" i="9" s="1"/>
  <c r="F47" i="93"/>
  <c r="F47" i="11" s="1"/>
  <c r="F47" i="9" s="1"/>
  <c r="P6" i="93"/>
  <c r="P6" i="11" s="1"/>
  <c r="P6" i="9" s="1"/>
  <c r="J2" i="204"/>
  <c r="N65" i="93"/>
  <c r="N65" i="11" s="1"/>
  <c r="N65" i="9" s="1"/>
  <c r="R2" i="190"/>
  <c r="J3" i="119"/>
  <c r="J2" i="119" s="1"/>
  <c r="Q29" i="93"/>
  <c r="Q29" i="11" s="1"/>
  <c r="Q29" i="9" s="1"/>
  <c r="L49" i="93"/>
  <c r="L49" i="11" s="1"/>
  <c r="L49" i="9" s="1"/>
  <c r="O39" i="93"/>
  <c r="O39" i="11" s="1"/>
  <c r="O39" i="9" s="1"/>
  <c r="D14" i="93"/>
  <c r="D14" i="11" s="1"/>
  <c r="D14" i="9" s="1"/>
  <c r="P69" i="93"/>
  <c r="P69" i="11" s="1"/>
  <c r="P69" i="9" s="1"/>
  <c r="W14" i="93"/>
  <c r="W14" i="11" s="1"/>
  <c r="W14" i="9" s="1"/>
  <c r="H26" i="119"/>
  <c r="W48" i="93"/>
  <c r="W48" i="11" s="1"/>
  <c r="W48" i="9" s="1"/>
  <c r="Q37" i="93"/>
  <c r="Q37" i="11" s="1"/>
  <c r="Q37" i="9" s="1"/>
  <c r="M2" i="170"/>
  <c r="Q2" i="190"/>
  <c r="R27" i="123"/>
  <c r="O2" i="112"/>
  <c r="W17" i="123"/>
  <c r="S26" i="118"/>
  <c r="S2" i="118" s="1"/>
  <c r="O26" i="125"/>
  <c r="K3" i="119"/>
  <c r="K2" i="119" s="1"/>
  <c r="T31" i="93"/>
  <c r="T31" i="11" s="1"/>
  <c r="T31" i="9" s="1"/>
  <c r="G48" i="93"/>
  <c r="G48" i="11" s="1"/>
  <c r="G48" i="9" s="1"/>
  <c r="I2" i="112"/>
  <c r="N31" i="93"/>
  <c r="N31" i="11" s="1"/>
  <c r="N31" i="9" s="1"/>
  <c r="W21" i="93"/>
  <c r="W21" i="11" s="1"/>
  <c r="W21" i="9" s="1"/>
  <c r="O64" i="93"/>
  <c r="O64" i="11" s="1"/>
  <c r="O64" i="9" s="1"/>
  <c r="W10" i="93"/>
  <c r="W10" i="11" s="1"/>
  <c r="W10" i="9" s="1"/>
  <c r="L42" i="93"/>
  <c r="L42" i="11" s="1"/>
  <c r="L42" i="9" s="1"/>
  <c r="L44" i="93"/>
  <c r="L44" i="11" s="1"/>
  <c r="L44" i="9" s="1"/>
  <c r="R2" i="191"/>
  <c r="I17" i="123"/>
  <c r="V65" i="93"/>
  <c r="V65" i="11" s="1"/>
  <c r="V65" i="9" s="1"/>
  <c r="J3" i="118"/>
  <c r="O26" i="120"/>
  <c r="O2" i="120" s="1"/>
  <c r="F29" i="93"/>
  <c r="F29" i="11" s="1"/>
  <c r="F29" i="9" s="1"/>
  <c r="W49" i="93"/>
  <c r="W49" i="11" s="1"/>
  <c r="W49" i="9" s="1"/>
  <c r="S2" i="190"/>
  <c r="N3" i="117"/>
  <c r="U44" i="93"/>
  <c r="U44" i="11" s="1"/>
  <c r="U44" i="9" s="1"/>
  <c r="G3" i="123"/>
  <c r="G37" i="93"/>
  <c r="G37" i="11" s="1"/>
  <c r="G37" i="9" s="1"/>
  <c r="F49" i="93"/>
  <c r="F49" i="11" s="1"/>
  <c r="F49" i="9" s="1"/>
  <c r="P2" i="80"/>
  <c r="M24" i="93"/>
  <c r="M24" i="11" s="1"/>
  <c r="M24" i="9" s="1"/>
  <c r="R21" i="93"/>
  <c r="R21" i="11" s="1"/>
  <c r="R21" i="9" s="1"/>
  <c r="Q2" i="88"/>
  <c r="W20" i="93"/>
  <c r="W20" i="11" s="1"/>
  <c r="W20" i="9" s="1"/>
  <c r="F16" i="93"/>
  <c r="F16" i="11" s="1"/>
  <c r="F16" i="9" s="1"/>
  <c r="V49" i="93"/>
  <c r="V49" i="11" s="1"/>
  <c r="V49" i="9" s="1"/>
  <c r="R2" i="151"/>
  <c r="I2" i="194"/>
  <c r="U66" i="93"/>
  <c r="U66" i="11" s="1"/>
  <c r="U66" i="9" s="1"/>
  <c r="J33" i="123"/>
  <c r="J26" i="123" s="1"/>
  <c r="D33" i="123"/>
  <c r="Q11" i="123"/>
  <c r="K39" i="93"/>
  <c r="K39" i="11" s="1"/>
  <c r="K39" i="9" s="1"/>
  <c r="I2" i="159"/>
  <c r="K71" i="93"/>
  <c r="K71" i="11" s="1"/>
  <c r="K71" i="9" s="1"/>
  <c r="D35" i="93"/>
  <c r="D35" i="11" s="1"/>
  <c r="D35" i="9" s="1"/>
  <c r="N48" i="93"/>
  <c r="N48" i="11" s="1"/>
  <c r="N48" i="9" s="1"/>
  <c r="Q4" i="102"/>
  <c r="P2" i="107"/>
  <c r="V26" i="104"/>
  <c r="X15" i="93"/>
  <c r="X15" i="11" s="1"/>
  <c r="X15" i="9" s="1"/>
  <c r="M11" i="116"/>
  <c r="L2" i="190"/>
  <c r="J2" i="187"/>
  <c r="W33" i="116"/>
  <c r="W26" i="116" s="1"/>
  <c r="T27" i="116"/>
  <c r="H37" i="93"/>
  <c r="H37" i="11" s="1"/>
  <c r="H37" i="9" s="1"/>
  <c r="W2" i="77"/>
  <c r="N32" i="93"/>
  <c r="N32" i="11" s="1"/>
  <c r="N32" i="9" s="1"/>
  <c r="N4" i="116"/>
  <c r="M2" i="190"/>
  <c r="R26" i="120"/>
  <c r="R2" i="120" s="1"/>
  <c r="S27" i="116"/>
  <c r="S68" i="93"/>
  <c r="S68" i="11" s="1"/>
  <c r="S68" i="9" s="1"/>
  <c r="Q48" i="93"/>
  <c r="Q48" i="11" s="1"/>
  <c r="Q48" i="9" s="1"/>
  <c r="K35" i="93"/>
  <c r="K35" i="11" s="1"/>
  <c r="K35" i="9" s="1"/>
  <c r="D2" i="202"/>
  <c r="Q2" i="171"/>
  <c r="G44" i="93"/>
  <c r="G44" i="11" s="1"/>
  <c r="G44" i="9" s="1"/>
  <c r="E2" i="189"/>
  <c r="H48" i="93"/>
  <c r="H48" i="11" s="1"/>
  <c r="H48" i="9" s="1"/>
  <c r="U2" i="187"/>
  <c r="E47" i="93"/>
  <c r="E47" i="11" s="1"/>
  <c r="E47" i="9" s="1"/>
  <c r="M27" i="116"/>
  <c r="I50" i="93"/>
  <c r="I50" i="11" s="1"/>
  <c r="I50" i="9" s="1"/>
  <c r="O16" i="93"/>
  <c r="O16" i="11" s="1"/>
  <c r="O16" i="9" s="1"/>
  <c r="E2" i="158"/>
  <c r="Q33" i="123"/>
  <c r="S32" i="93"/>
  <c r="S32" i="11" s="1"/>
  <c r="S32" i="9" s="1"/>
  <c r="E21" i="93"/>
  <c r="E21" i="11" s="1"/>
  <c r="E21" i="9" s="1"/>
  <c r="J2" i="111"/>
  <c r="D4" i="116"/>
  <c r="G26" i="106"/>
  <c r="G2" i="106" s="1"/>
  <c r="E4" i="116"/>
  <c r="R3" i="119"/>
  <c r="K24" i="93"/>
  <c r="K24" i="11" s="1"/>
  <c r="K24" i="9" s="1"/>
  <c r="N6" i="93"/>
  <c r="N6" i="11" s="1"/>
  <c r="N6" i="9" s="1"/>
  <c r="Q14" i="93"/>
  <c r="Q14" i="11" s="1"/>
  <c r="Q14" i="9" s="1"/>
  <c r="N2" i="173"/>
  <c r="X52" i="123"/>
  <c r="P33" i="116"/>
  <c r="X2" i="171"/>
  <c r="N16" i="93"/>
  <c r="N16" i="11" s="1"/>
  <c r="N16" i="9" s="1"/>
  <c r="E3" i="120"/>
  <c r="E2" i="120" s="1"/>
  <c r="F2" i="192"/>
  <c r="H2" i="155"/>
  <c r="W38" i="93"/>
  <c r="W38" i="11" s="1"/>
  <c r="W38" i="9" s="1"/>
  <c r="J41" i="93"/>
  <c r="J41" i="11" s="1"/>
  <c r="J41" i="9" s="1"/>
  <c r="Q13" i="93"/>
  <c r="Q13" i="11" s="1"/>
  <c r="Q13" i="9" s="1"/>
  <c r="H2" i="107"/>
  <c r="T61" i="123"/>
  <c r="F11" i="123"/>
  <c r="M4" i="116"/>
  <c r="W3" i="106"/>
  <c r="E26" i="106"/>
  <c r="X11" i="116"/>
  <c r="L2" i="197"/>
  <c r="D3" i="104"/>
  <c r="D2" i="104" s="1"/>
  <c r="T26" i="125"/>
  <c r="T2" i="125" s="1"/>
  <c r="K33" i="123"/>
  <c r="V46" i="93"/>
  <c r="V46" i="11" s="1"/>
  <c r="V46" i="9" s="1"/>
  <c r="X8" i="116"/>
  <c r="U24" i="93"/>
  <c r="U24" i="11" s="1"/>
  <c r="U24" i="9" s="1"/>
  <c r="W26" i="119"/>
  <c r="W2" i="119" s="1"/>
  <c r="M3" i="118"/>
  <c r="X10" i="93"/>
  <c r="X10" i="11" s="1"/>
  <c r="X10" i="9" s="1"/>
  <c r="O2" i="202"/>
  <c r="S48" i="93"/>
  <c r="S48" i="11" s="1"/>
  <c r="S48" i="9" s="1"/>
  <c r="L2" i="203"/>
  <c r="O3" i="125"/>
  <c r="O2" i="125" s="1"/>
  <c r="N2" i="115"/>
  <c r="S3" i="75"/>
  <c r="P26" i="10"/>
  <c r="H26" i="118"/>
  <c r="H2" i="118" s="1"/>
  <c r="N26" i="106"/>
  <c r="X3" i="103"/>
  <c r="X2" i="103" s="1"/>
  <c r="W2" i="16"/>
  <c r="X3" i="118"/>
  <c r="X2" i="118" s="1"/>
  <c r="D15" i="93"/>
  <c r="D15" i="11" s="1"/>
  <c r="D15" i="9" s="1"/>
  <c r="F3" i="118"/>
  <c r="F2" i="118" s="1"/>
  <c r="D33" i="116"/>
  <c r="D26" i="116" s="1"/>
  <c r="R2" i="77"/>
  <c r="I21" i="93"/>
  <c r="I21" i="11" s="1"/>
  <c r="I21" i="9" s="1"/>
  <c r="T68" i="93"/>
  <c r="T68" i="11" s="1"/>
  <c r="T68" i="9" s="1"/>
  <c r="Q7" i="93"/>
  <c r="Q7" i="11" s="1"/>
  <c r="Q7" i="9" s="1"/>
  <c r="U2" i="159"/>
  <c r="L37" i="93"/>
  <c r="L37" i="11" s="1"/>
  <c r="L37" i="9" s="1"/>
  <c r="N39" i="93"/>
  <c r="N39" i="11" s="1"/>
  <c r="N39" i="9" s="1"/>
  <c r="S30" i="93"/>
  <c r="S30" i="11" s="1"/>
  <c r="S30" i="9" s="1"/>
  <c r="T24" i="93"/>
  <c r="T24" i="11" s="1"/>
  <c r="T24" i="9" s="1"/>
  <c r="R40" i="93"/>
  <c r="R40" i="11" s="1"/>
  <c r="R40" i="9" s="1"/>
  <c r="H71" i="93"/>
  <c r="H71" i="11" s="1"/>
  <c r="H71" i="9" s="1"/>
  <c r="K2" i="195"/>
  <c r="D6" i="93"/>
  <c r="D6" i="11" s="1"/>
  <c r="D6" i="9" s="1"/>
  <c r="S51" i="93"/>
  <c r="S51" i="11" s="1"/>
  <c r="S51" i="9" s="1"/>
  <c r="D72" i="93"/>
  <c r="D72" i="11" s="1"/>
  <c r="D72" i="9" s="1"/>
  <c r="F15" i="93"/>
  <c r="F15" i="11" s="1"/>
  <c r="F15" i="9" s="1"/>
  <c r="X26" i="124"/>
  <c r="X2" i="124" s="1"/>
  <c r="U2" i="151"/>
  <c r="R30" i="93"/>
  <c r="R30" i="11" s="1"/>
  <c r="R30" i="9" s="1"/>
  <c r="O19" i="93"/>
  <c r="O19" i="11" s="1"/>
  <c r="O19" i="9" s="1"/>
  <c r="R2" i="83"/>
  <c r="R2" i="18"/>
  <c r="M4" i="123"/>
  <c r="M47" i="93"/>
  <c r="M47" i="11" s="1"/>
  <c r="M47" i="9" s="1"/>
  <c r="T41" i="93"/>
  <c r="T41" i="11" s="1"/>
  <c r="T41" i="9" s="1"/>
  <c r="M17" i="116"/>
  <c r="J3" i="120"/>
  <c r="J2" i="120" s="1"/>
  <c r="W61" i="116"/>
  <c r="K33" i="116"/>
  <c r="K26" i="116" s="1"/>
  <c r="D3" i="124"/>
  <c r="D2" i="124" s="1"/>
  <c r="M3" i="106"/>
  <c r="G2" i="187"/>
  <c r="U26" i="75"/>
  <c r="G6" i="93"/>
  <c r="G6" i="11" s="1"/>
  <c r="G6" i="9" s="1"/>
  <c r="O26" i="117"/>
  <c r="T11" i="102"/>
  <c r="H11" i="116"/>
  <c r="K3" i="120"/>
  <c r="H35" i="93"/>
  <c r="H35" i="11" s="1"/>
  <c r="H35" i="9" s="1"/>
  <c r="C29" i="93"/>
  <c r="C29" i="11" s="1"/>
  <c r="C29" i="9" s="1"/>
  <c r="O26" i="106"/>
  <c r="O2" i="106" s="1"/>
  <c r="S40" i="93"/>
  <c r="S40" i="11" s="1"/>
  <c r="S40" i="9" s="1"/>
  <c r="V26" i="119"/>
  <c r="V2" i="119" s="1"/>
  <c r="X27" i="102"/>
  <c r="Q2" i="119"/>
  <c r="I2" i="119"/>
  <c r="G31" i="93"/>
  <c r="G31" i="11" s="1"/>
  <c r="G31" i="9" s="1"/>
  <c r="I2" i="168"/>
  <c r="L16" i="93"/>
  <c r="L16" i="11" s="1"/>
  <c r="L16" i="9" s="1"/>
  <c r="V61" i="123"/>
  <c r="R2" i="201"/>
  <c r="T20" i="93"/>
  <c r="T20" i="11" s="1"/>
  <c r="T20" i="9" s="1"/>
  <c r="U22" i="123"/>
  <c r="S22" i="123"/>
  <c r="N61" i="116"/>
  <c r="J22" i="102"/>
  <c r="E2" i="16"/>
  <c r="K3" i="124"/>
  <c r="X2" i="166"/>
  <c r="K47" i="93"/>
  <c r="K47" i="11" s="1"/>
  <c r="K47" i="9" s="1"/>
  <c r="G3" i="103"/>
  <c r="H22" i="116"/>
  <c r="N11" i="116"/>
  <c r="G4" i="116"/>
  <c r="G3" i="116" s="1"/>
  <c r="M33" i="116"/>
  <c r="J4" i="102"/>
  <c r="J2" i="112"/>
  <c r="V3" i="105"/>
  <c r="S17" i="102"/>
  <c r="O27" i="116"/>
  <c r="O26" i="116" s="1"/>
  <c r="N2" i="166"/>
  <c r="N27" i="123"/>
  <c r="M7" i="93"/>
  <c r="M7" i="11" s="1"/>
  <c r="M7" i="9" s="1"/>
  <c r="G2" i="79"/>
  <c r="I2" i="158"/>
  <c r="T33" i="123"/>
  <c r="T26" i="123" s="1"/>
  <c r="X3" i="105"/>
  <c r="Q66" i="93"/>
  <c r="Q66" i="11" s="1"/>
  <c r="Q66" i="9" s="1"/>
  <c r="X61" i="116"/>
  <c r="J2" i="197"/>
  <c r="H7" i="93"/>
  <c r="H7" i="11" s="1"/>
  <c r="H7" i="9" s="1"/>
  <c r="O30" i="93"/>
  <c r="O30" i="11" s="1"/>
  <c r="O30" i="9" s="1"/>
  <c r="M3" i="124"/>
  <c r="X2" i="188"/>
  <c r="G61" i="102"/>
  <c r="X2" i="90"/>
  <c r="N33" i="123"/>
  <c r="N17" i="116"/>
  <c r="D24" i="93"/>
  <c r="D24" i="11" s="1"/>
  <c r="D24" i="9" s="1"/>
  <c r="X30" i="93"/>
  <c r="X30" i="11" s="1"/>
  <c r="X30" i="9" s="1"/>
  <c r="V2" i="151"/>
  <c r="E26" i="105"/>
  <c r="X3" i="104"/>
  <c r="O33" i="123"/>
  <c r="I61" i="116"/>
  <c r="K3" i="105"/>
  <c r="K2" i="105" s="1"/>
  <c r="J67" i="93"/>
  <c r="J67" i="11" s="1"/>
  <c r="J67" i="9" s="1"/>
  <c r="K3" i="118"/>
  <c r="D11" i="116"/>
  <c r="D3" i="116" s="1"/>
  <c r="F2" i="185"/>
  <c r="R3" i="124"/>
  <c r="G61" i="116"/>
  <c r="U33" i="116"/>
  <c r="K26" i="104"/>
  <c r="L3" i="75"/>
  <c r="Q26" i="105"/>
  <c r="Q2" i="105" s="1"/>
  <c r="X61" i="123"/>
  <c r="U33" i="102"/>
  <c r="M13" i="93"/>
  <c r="M13" i="11" s="1"/>
  <c r="M13" i="9" s="1"/>
  <c r="K2" i="107"/>
  <c r="E2" i="91"/>
  <c r="H2" i="203"/>
  <c r="X46" i="93"/>
  <c r="X46" i="11" s="1"/>
  <c r="X46" i="9" s="1"/>
  <c r="D3" i="118"/>
  <c r="N64" i="93"/>
  <c r="N64" i="11" s="1"/>
  <c r="N64" i="9" s="1"/>
  <c r="D10" i="93"/>
  <c r="D10" i="11" s="1"/>
  <c r="D10" i="9" s="1"/>
  <c r="E49" i="93"/>
  <c r="E49" i="11" s="1"/>
  <c r="E49" i="9" s="1"/>
  <c r="M11" i="123"/>
  <c r="D26" i="118"/>
  <c r="P26" i="106"/>
  <c r="J33" i="116"/>
  <c r="G61" i="123"/>
  <c r="W17" i="116"/>
  <c r="L26" i="105"/>
  <c r="L2" i="105" s="1"/>
  <c r="F2" i="191"/>
  <c r="I3" i="118"/>
  <c r="I2" i="118" s="1"/>
  <c r="Q30" i="93"/>
  <c r="Q30" i="11" s="1"/>
  <c r="Q30" i="9" s="1"/>
  <c r="S35" i="93"/>
  <c r="S35" i="11" s="1"/>
  <c r="S35" i="9" s="1"/>
  <c r="M36" i="93"/>
  <c r="M36" i="11" s="1"/>
  <c r="M36" i="9" s="1"/>
  <c r="R2" i="174"/>
  <c r="W63" i="93"/>
  <c r="W63" i="11" s="1"/>
  <c r="W63" i="9" s="1"/>
  <c r="V63" i="93"/>
  <c r="V63" i="11" s="1"/>
  <c r="V63" i="9" s="1"/>
  <c r="P2" i="185"/>
  <c r="F8" i="123"/>
  <c r="H26" i="105"/>
  <c r="H2" i="105" s="1"/>
  <c r="S26" i="111"/>
  <c r="S2" i="111" s="1"/>
  <c r="L6" i="93"/>
  <c r="L6" i="11" s="1"/>
  <c r="L6" i="9" s="1"/>
  <c r="Q40" i="93"/>
  <c r="Q40" i="11" s="1"/>
  <c r="Q40" i="9" s="1"/>
  <c r="N20" i="93"/>
  <c r="N20" i="11" s="1"/>
  <c r="N20" i="9" s="1"/>
  <c r="U3" i="116"/>
  <c r="I2" i="197"/>
  <c r="K63" i="93"/>
  <c r="K63" i="11" s="1"/>
  <c r="K63" i="9" s="1"/>
  <c r="D31" i="93"/>
  <c r="D31" i="11" s="1"/>
  <c r="D31" i="9" s="1"/>
  <c r="N2" i="16"/>
  <c r="D26" i="103"/>
  <c r="Q3" i="75"/>
  <c r="R43" i="93"/>
  <c r="R43" i="11" s="1"/>
  <c r="R43" i="9" s="1"/>
  <c r="O54" i="93"/>
  <c r="O54" i="11" s="1"/>
  <c r="O54" i="9" s="1"/>
  <c r="D54" i="93"/>
  <c r="D54" i="11" s="1"/>
  <c r="D54" i="9" s="1"/>
  <c r="M2" i="187"/>
  <c r="E22" i="102"/>
  <c r="M21" i="93"/>
  <c r="M21" i="11" s="1"/>
  <c r="M21" i="9" s="1"/>
  <c r="D21" i="93"/>
  <c r="D21" i="11" s="1"/>
  <c r="D21" i="9" s="1"/>
  <c r="N2" i="119"/>
  <c r="M33" i="102"/>
  <c r="D11" i="123"/>
  <c r="L3" i="111"/>
  <c r="L2" i="111" s="1"/>
  <c r="V38" i="93"/>
  <c r="V38" i="11" s="1"/>
  <c r="V38" i="9" s="1"/>
  <c r="L3" i="124"/>
  <c r="P61" i="116"/>
  <c r="K61" i="123"/>
  <c r="S61" i="116"/>
  <c r="M54" i="93"/>
  <c r="M54" i="11" s="1"/>
  <c r="M54" i="9" s="1"/>
  <c r="V6" i="93"/>
  <c r="V6" i="11" s="1"/>
  <c r="V6" i="9" s="1"/>
  <c r="J19" i="93"/>
  <c r="J19" i="11" s="1"/>
  <c r="J19" i="9" s="1"/>
  <c r="W13" i="93"/>
  <c r="W13" i="11" s="1"/>
  <c r="W13" i="9" s="1"/>
  <c r="K3" i="106"/>
  <c r="U3" i="105"/>
  <c r="D22" i="123"/>
  <c r="F2" i="16"/>
  <c r="M26" i="124"/>
  <c r="K3" i="104"/>
  <c r="P19" i="93"/>
  <c r="P19" i="11" s="1"/>
  <c r="P19" i="9" s="1"/>
  <c r="V15" i="93"/>
  <c r="V15" i="11" s="1"/>
  <c r="V15" i="9" s="1"/>
  <c r="R3" i="10"/>
  <c r="R2" i="10" s="1"/>
  <c r="R3" i="116"/>
  <c r="U26" i="10"/>
  <c r="P64" i="93"/>
  <c r="P64" i="11" s="1"/>
  <c r="P64" i="9" s="1"/>
  <c r="I26" i="75"/>
  <c r="V33" i="123"/>
  <c r="V26" i="123" s="1"/>
  <c r="P16" i="93"/>
  <c r="P16" i="11" s="1"/>
  <c r="P16" i="9" s="1"/>
  <c r="D30" i="93"/>
  <c r="D30" i="11" s="1"/>
  <c r="D30" i="9" s="1"/>
  <c r="K26" i="123"/>
  <c r="W2" i="104"/>
  <c r="D3" i="117"/>
  <c r="D2" i="117" s="1"/>
  <c r="I61" i="123"/>
  <c r="R37" i="93"/>
  <c r="R37" i="11" s="1"/>
  <c r="R37" i="9" s="1"/>
  <c r="P3" i="104"/>
  <c r="W51" i="93"/>
  <c r="W51" i="11" s="1"/>
  <c r="W51" i="9" s="1"/>
  <c r="J3" i="105"/>
  <c r="L38" i="93"/>
  <c r="L38" i="11" s="1"/>
  <c r="L38" i="9" s="1"/>
  <c r="E26" i="123"/>
  <c r="H2" i="91"/>
  <c r="X26" i="104"/>
  <c r="Q2" i="151"/>
  <c r="Q27" i="123"/>
  <c r="R2" i="166"/>
  <c r="X68" i="93"/>
  <c r="X68" i="11" s="1"/>
  <c r="X68" i="9" s="1"/>
  <c r="L2" i="113"/>
  <c r="M26" i="111"/>
  <c r="N72" i="93"/>
  <c r="N72" i="11" s="1"/>
  <c r="N72" i="9" s="1"/>
  <c r="N14" i="93"/>
  <c r="N14" i="11" s="1"/>
  <c r="N14" i="9" s="1"/>
  <c r="M2" i="119"/>
  <c r="K26" i="111"/>
  <c r="K2" i="111" s="1"/>
  <c r="O3" i="10"/>
  <c r="J3" i="117"/>
  <c r="T3" i="103"/>
  <c r="T2" i="103" s="1"/>
  <c r="F39" i="93"/>
  <c r="F39" i="11" s="1"/>
  <c r="F39" i="9" s="1"/>
  <c r="O51" i="93"/>
  <c r="O51" i="11" s="1"/>
  <c r="O51" i="9" s="1"/>
  <c r="S65" i="93"/>
  <c r="S65" i="11" s="1"/>
  <c r="S65" i="9" s="1"/>
  <c r="W2" i="167"/>
  <c r="J3" i="104"/>
  <c r="J2" i="104" s="1"/>
  <c r="O27" i="123"/>
  <c r="O26" i="123" s="1"/>
  <c r="D26" i="10"/>
  <c r="P3" i="106"/>
  <c r="M26" i="106"/>
  <c r="T4" i="102"/>
  <c r="V26" i="75"/>
  <c r="M61" i="116"/>
  <c r="N3" i="104"/>
  <c r="N2" i="104" s="1"/>
  <c r="U71" i="93"/>
  <c r="U71" i="11" s="1"/>
  <c r="U71" i="9" s="1"/>
  <c r="S26" i="106"/>
  <c r="O15" i="93"/>
  <c r="O15" i="11" s="1"/>
  <c r="O15" i="9" s="1"/>
  <c r="N67" i="93"/>
  <c r="N67" i="11" s="1"/>
  <c r="N67" i="9" s="1"/>
  <c r="D3" i="125"/>
  <c r="M40" i="93"/>
  <c r="M40" i="11" s="1"/>
  <c r="M40" i="9" s="1"/>
  <c r="M26" i="103"/>
  <c r="V3" i="125"/>
  <c r="N43" i="93"/>
  <c r="N43" i="11" s="1"/>
  <c r="N43" i="9" s="1"/>
  <c r="H3" i="116"/>
  <c r="H26" i="117"/>
  <c r="T3" i="117"/>
  <c r="W26" i="106"/>
  <c r="E7" i="93"/>
  <c r="E7" i="11" s="1"/>
  <c r="E7" i="9" s="1"/>
  <c r="F51" i="93"/>
  <c r="F51" i="11" s="1"/>
  <c r="F51" i="9" s="1"/>
  <c r="E66" i="93"/>
  <c r="E66" i="11" s="1"/>
  <c r="E66" i="9" s="1"/>
  <c r="M2" i="111"/>
  <c r="W3" i="10"/>
  <c r="U3" i="75"/>
  <c r="U2" i="75" s="1"/>
  <c r="I26" i="106"/>
  <c r="I3" i="117"/>
  <c r="P2" i="173"/>
  <c r="M8" i="123"/>
  <c r="T5" i="93"/>
  <c r="H17" i="123"/>
  <c r="S7" i="93"/>
  <c r="S7" i="11" s="1"/>
  <c r="S7" i="9" s="1"/>
  <c r="M26" i="118"/>
  <c r="W26" i="105"/>
  <c r="W2" i="105" s="1"/>
  <c r="W67" i="93"/>
  <c r="W67" i="11" s="1"/>
  <c r="W67" i="9" s="1"/>
  <c r="J2" i="201"/>
  <c r="V3" i="111"/>
  <c r="V2" i="111" s="1"/>
  <c r="O26" i="105"/>
  <c r="O2" i="105" s="1"/>
  <c r="C51" i="93"/>
  <c r="C51" i="11" s="1"/>
  <c r="C51" i="9" s="1"/>
  <c r="K2" i="156"/>
  <c r="M25" i="93"/>
  <c r="M25" i="11" s="1"/>
  <c r="M25" i="9" s="1"/>
  <c r="K19" i="93"/>
  <c r="K19" i="11" s="1"/>
  <c r="K19" i="9" s="1"/>
  <c r="S26" i="117"/>
  <c r="V2" i="125"/>
  <c r="P2" i="191"/>
  <c r="R68" i="93"/>
  <c r="R68" i="11" s="1"/>
  <c r="R68" i="9" s="1"/>
  <c r="X71" i="93"/>
  <c r="X71" i="11" s="1"/>
  <c r="X71" i="9" s="1"/>
  <c r="C54" i="93"/>
  <c r="C54" i="11" s="1"/>
  <c r="C54" i="9" s="1"/>
  <c r="T2" i="119"/>
  <c r="R2" i="111"/>
  <c r="Q2" i="104"/>
  <c r="P2" i="120"/>
  <c r="S18" i="93"/>
  <c r="S17" i="93" s="1"/>
  <c r="S26" i="10"/>
  <c r="K2" i="120"/>
  <c r="T49" i="93"/>
  <c r="T49" i="11" s="1"/>
  <c r="T49" i="9" s="1"/>
  <c r="I64" i="93"/>
  <c r="I64" i="11" s="1"/>
  <c r="I64" i="9" s="1"/>
  <c r="N42" i="93"/>
  <c r="N42" i="11" s="1"/>
  <c r="N42" i="9" s="1"/>
  <c r="S11" i="116"/>
  <c r="H2" i="75"/>
  <c r="X2" i="105"/>
  <c r="O2" i="104"/>
  <c r="F2" i="111"/>
  <c r="Q3" i="117"/>
  <c r="T3" i="105"/>
  <c r="M2" i="120"/>
  <c r="L26" i="117"/>
  <c r="F3" i="10"/>
  <c r="R3" i="117"/>
  <c r="E26" i="103"/>
  <c r="E2" i="103" s="1"/>
  <c r="D26" i="105"/>
  <c r="D2" i="105" s="1"/>
  <c r="E19" i="93"/>
  <c r="E19" i="11" s="1"/>
  <c r="E19" i="9" s="1"/>
  <c r="J3" i="124"/>
  <c r="J2" i="124" s="1"/>
  <c r="E17" i="116"/>
  <c r="N3" i="118"/>
  <c r="N2" i="118" s="1"/>
  <c r="R26" i="105"/>
  <c r="R2" i="105" s="1"/>
  <c r="J2" i="18"/>
  <c r="I2" i="16"/>
  <c r="S3" i="123"/>
  <c r="E48" i="93"/>
  <c r="E48" i="11" s="1"/>
  <c r="E48" i="9" s="1"/>
  <c r="U37" i="93"/>
  <c r="U37" i="11" s="1"/>
  <c r="U37" i="9" s="1"/>
  <c r="V61" i="116"/>
  <c r="K26" i="124"/>
  <c r="G26" i="117"/>
  <c r="U2" i="111"/>
  <c r="X3" i="125"/>
  <c r="K26" i="103"/>
  <c r="T26" i="105"/>
  <c r="M66" i="93"/>
  <c r="M66" i="11" s="1"/>
  <c r="M66" i="9" s="1"/>
  <c r="X50" i="93"/>
  <c r="X50" i="11" s="1"/>
  <c r="X50" i="9" s="1"/>
  <c r="P3" i="118"/>
  <c r="P2" i="118" s="1"/>
  <c r="V3" i="117"/>
  <c r="V2" i="117" s="1"/>
  <c r="G2" i="197"/>
  <c r="I3" i="103"/>
  <c r="D3" i="10"/>
  <c r="V3" i="123"/>
  <c r="P2" i="151"/>
  <c r="E26" i="125"/>
  <c r="I22" i="123"/>
  <c r="R2" i="165"/>
  <c r="F3" i="106"/>
  <c r="K29" i="93"/>
  <c r="K29" i="11" s="1"/>
  <c r="K29" i="9" s="1"/>
  <c r="O37" i="93"/>
  <c r="O37" i="11" s="1"/>
  <c r="O37" i="9" s="1"/>
  <c r="L4" i="116"/>
  <c r="L3" i="116" s="1"/>
  <c r="F2" i="104"/>
  <c r="N2" i="117"/>
  <c r="G26" i="118"/>
  <c r="J26" i="105"/>
  <c r="D8" i="123"/>
  <c r="E3" i="119"/>
  <c r="E2" i="119" s="1"/>
  <c r="H6" i="93"/>
  <c r="H6" i="11" s="1"/>
  <c r="H6" i="9" s="1"/>
  <c r="D26" i="123"/>
  <c r="M26" i="10"/>
  <c r="H26" i="125"/>
  <c r="U26" i="106"/>
  <c r="K26" i="10"/>
  <c r="Q3" i="103"/>
  <c r="G66" i="93"/>
  <c r="G66" i="11" s="1"/>
  <c r="G66" i="9" s="1"/>
  <c r="E36" i="93"/>
  <c r="E36" i="11" s="1"/>
  <c r="E36" i="9" s="1"/>
  <c r="V32" i="93"/>
  <c r="V32" i="11" s="1"/>
  <c r="V32" i="9" s="1"/>
  <c r="N69" i="93"/>
  <c r="N69" i="11" s="1"/>
  <c r="N69" i="9" s="1"/>
  <c r="D22" i="116"/>
  <c r="S71" i="93"/>
  <c r="S71" i="11" s="1"/>
  <c r="S71" i="9" s="1"/>
  <c r="E26" i="111"/>
  <c r="E2" i="111" s="1"/>
  <c r="K68" i="93"/>
  <c r="K68" i="11" s="1"/>
  <c r="K68" i="9" s="1"/>
  <c r="D67" i="93"/>
  <c r="D67" i="11" s="1"/>
  <c r="D67" i="9" s="1"/>
  <c r="H2" i="173"/>
  <c r="F35" i="93"/>
  <c r="F35" i="11" s="1"/>
  <c r="F35" i="9" s="1"/>
  <c r="T29" i="93"/>
  <c r="T29" i="11" s="1"/>
  <c r="T29" i="9" s="1"/>
  <c r="R17" i="123"/>
  <c r="P26" i="103"/>
  <c r="N2" i="151"/>
  <c r="G2" i="105"/>
  <c r="J26" i="118"/>
  <c r="S6" i="93"/>
  <c r="S6" i="11" s="1"/>
  <c r="S6" i="9" s="1"/>
  <c r="X33" i="116"/>
  <c r="X26" i="116" s="1"/>
  <c r="V26" i="124"/>
  <c r="V2" i="163"/>
  <c r="D2" i="171"/>
  <c r="I19" i="93"/>
  <c r="I19" i="11" s="1"/>
  <c r="I19" i="9" s="1"/>
  <c r="F63" i="93"/>
  <c r="F63" i="11" s="1"/>
  <c r="F63" i="9" s="1"/>
  <c r="U40" i="93"/>
  <c r="U40" i="11" s="1"/>
  <c r="U40" i="9" s="1"/>
  <c r="D2" i="111"/>
  <c r="Q26" i="125"/>
  <c r="Q26" i="75"/>
  <c r="V3" i="118"/>
  <c r="V2" i="118" s="1"/>
  <c r="L33" i="116"/>
  <c r="Q61" i="116"/>
  <c r="M2" i="80"/>
  <c r="H69" i="93"/>
  <c r="H69" i="11" s="1"/>
  <c r="H69" i="9" s="1"/>
  <c r="E54" i="93"/>
  <c r="E54" i="11" s="1"/>
  <c r="E54" i="9" s="1"/>
  <c r="E33" i="116"/>
  <c r="O61" i="123"/>
  <c r="V2" i="120"/>
  <c r="L2" i="119"/>
  <c r="S3" i="120"/>
  <c r="S2" i="120" s="1"/>
  <c r="T2" i="118"/>
  <c r="Q33" i="116"/>
  <c r="Q26" i="116" s="1"/>
  <c r="O3" i="75"/>
  <c r="O2" i="75" s="1"/>
  <c r="F3" i="124"/>
  <c r="E23" i="93"/>
  <c r="E22" i="93" s="1"/>
  <c r="E11" i="116"/>
  <c r="F3" i="103"/>
  <c r="G26" i="116"/>
  <c r="K3" i="103"/>
  <c r="V26" i="106"/>
  <c r="X2" i="77"/>
  <c r="S26" i="125"/>
  <c r="S2" i="125" s="1"/>
  <c r="U26" i="103"/>
  <c r="S72" i="93"/>
  <c r="S72" i="11" s="1"/>
  <c r="S72" i="9" s="1"/>
  <c r="Q26" i="111"/>
  <c r="T2" i="113"/>
  <c r="O35" i="93"/>
  <c r="O35" i="11" s="1"/>
  <c r="O35" i="9" s="1"/>
  <c r="K70" i="93"/>
  <c r="K70" i="11" s="1"/>
  <c r="K70" i="9" s="1"/>
  <c r="P30" i="93"/>
  <c r="P30" i="11" s="1"/>
  <c r="P30" i="9" s="1"/>
  <c r="E9" i="93"/>
  <c r="E8" i="93" s="1"/>
  <c r="E26" i="10"/>
  <c r="S2" i="124"/>
  <c r="W61" i="123"/>
  <c r="P26" i="117"/>
  <c r="P2" i="117" s="1"/>
  <c r="G33" i="123"/>
  <c r="G26" i="123" s="1"/>
  <c r="D2" i="120"/>
  <c r="J61" i="116"/>
  <c r="X70" i="93"/>
  <c r="X70" i="11" s="1"/>
  <c r="X70" i="9" s="1"/>
  <c r="T38" i="93"/>
  <c r="T38" i="11" s="1"/>
  <c r="T38" i="9" s="1"/>
  <c r="V3" i="104"/>
  <c r="V2" i="104" s="1"/>
  <c r="S2" i="104"/>
  <c r="N26" i="10"/>
  <c r="V2" i="16"/>
  <c r="F2" i="117"/>
  <c r="F33" i="123"/>
  <c r="F26" i="123" s="1"/>
  <c r="N33" i="102"/>
  <c r="K2" i="166"/>
  <c r="U41" i="93"/>
  <c r="U41" i="11" s="1"/>
  <c r="U41" i="9" s="1"/>
  <c r="F36" i="93"/>
  <c r="F36" i="11" s="1"/>
  <c r="F36" i="9" s="1"/>
  <c r="X33" i="123"/>
  <c r="F61" i="123"/>
  <c r="T2" i="106"/>
  <c r="U33" i="123"/>
  <c r="U26" i="123" s="1"/>
  <c r="I6" i="93"/>
  <c r="I6" i="11" s="1"/>
  <c r="I6" i="9" s="1"/>
  <c r="V44" i="93"/>
  <c r="V44" i="11" s="1"/>
  <c r="V44" i="9" s="1"/>
  <c r="G3" i="118"/>
  <c r="I4" i="123"/>
  <c r="I3" i="123" s="1"/>
  <c r="R26" i="124"/>
  <c r="Q2" i="118"/>
  <c r="X2" i="151"/>
  <c r="P17" i="123"/>
  <c r="L27" i="116"/>
  <c r="U3" i="117"/>
  <c r="U2" i="117" s="1"/>
  <c r="K53" i="93"/>
  <c r="K52" i="93" s="1"/>
  <c r="X61" i="102"/>
  <c r="O3" i="124"/>
  <c r="L26" i="123"/>
  <c r="H63" i="93"/>
  <c r="H63" i="11" s="1"/>
  <c r="H63" i="9" s="1"/>
  <c r="J3" i="75"/>
  <c r="I33" i="123"/>
  <c r="I26" i="123" s="1"/>
  <c r="M26" i="125"/>
  <c r="S33" i="123"/>
  <c r="S26" i="123" s="1"/>
  <c r="X26" i="117"/>
  <c r="R3" i="104"/>
  <c r="R2" i="104" s="1"/>
  <c r="W47" i="93"/>
  <c r="W47" i="11" s="1"/>
  <c r="W47" i="9" s="1"/>
  <c r="Q70" i="93"/>
  <c r="Q70" i="11" s="1"/>
  <c r="Q70" i="9" s="1"/>
  <c r="V35" i="93"/>
  <c r="V35" i="11" s="1"/>
  <c r="V35" i="9" s="1"/>
  <c r="M3" i="75"/>
  <c r="M2" i="75" s="1"/>
  <c r="E33" i="102"/>
  <c r="E3" i="103"/>
  <c r="W62" i="93"/>
  <c r="W62" i="11" s="1"/>
  <c r="T2" i="111"/>
  <c r="F2" i="125"/>
  <c r="T17" i="116"/>
  <c r="P2" i="125"/>
  <c r="T2" i="104"/>
  <c r="G26" i="120"/>
  <c r="G2" i="120" s="1"/>
  <c r="X2" i="156"/>
  <c r="S2" i="119"/>
  <c r="F2" i="163"/>
  <c r="L3" i="106"/>
  <c r="L2" i="106" s="1"/>
  <c r="E3" i="75"/>
  <c r="E2" i="75" s="1"/>
  <c r="X3" i="123"/>
  <c r="R33" i="123"/>
  <c r="R26" i="123" s="1"/>
  <c r="R2" i="119"/>
  <c r="O3" i="116"/>
  <c r="F26" i="103"/>
  <c r="V64" i="93"/>
  <c r="V64" i="11" s="1"/>
  <c r="V64" i="9" s="1"/>
  <c r="W2" i="125"/>
  <c r="U3" i="103"/>
  <c r="G2" i="104"/>
  <c r="K26" i="118"/>
  <c r="L2" i="104"/>
  <c r="E3" i="105"/>
  <c r="W26" i="120"/>
  <c r="W2" i="120" s="1"/>
  <c r="J2" i="125"/>
  <c r="F2" i="120"/>
  <c r="E3" i="124"/>
  <c r="E2" i="124" s="1"/>
  <c r="N2" i="125"/>
  <c r="K2" i="191"/>
  <c r="T3" i="75"/>
  <c r="R2" i="125"/>
  <c r="N2" i="111"/>
  <c r="R26" i="117"/>
  <c r="G2" i="111"/>
  <c r="X26" i="125"/>
  <c r="P2" i="156"/>
  <c r="X28" i="11"/>
  <c r="X28" i="9" s="1"/>
  <c r="X27" i="9" s="1"/>
  <c r="T3" i="10"/>
  <c r="F33" i="116"/>
  <c r="F26" i="116" s="1"/>
  <c r="V3" i="106"/>
  <c r="H3" i="120"/>
  <c r="H2" i="120" s="1"/>
  <c r="S2" i="156"/>
  <c r="H2" i="124"/>
  <c r="P2" i="124"/>
  <c r="R2" i="16"/>
  <c r="W26" i="75"/>
  <c r="S2" i="191"/>
  <c r="N2" i="120"/>
  <c r="M3" i="105"/>
  <c r="M2" i="105" s="1"/>
  <c r="G69" i="93"/>
  <c r="G69" i="11" s="1"/>
  <c r="G69" i="9" s="1"/>
  <c r="L2" i="103"/>
  <c r="P2" i="105"/>
  <c r="S61" i="123"/>
  <c r="M2" i="117"/>
  <c r="G4" i="102"/>
  <c r="G5" i="93"/>
  <c r="R9" i="93"/>
  <c r="R8" i="102"/>
  <c r="K11" i="102"/>
  <c r="K12" i="93"/>
  <c r="Q53" i="93"/>
  <c r="Q52" i="102"/>
  <c r="U62" i="93"/>
  <c r="U61" i="102"/>
  <c r="T62" i="93"/>
  <c r="T61" i="102"/>
  <c r="V2" i="105"/>
  <c r="L26" i="124"/>
  <c r="L9" i="93"/>
  <c r="L8" i="102"/>
  <c r="X3" i="75"/>
  <c r="J3" i="10"/>
  <c r="O3" i="118"/>
  <c r="O2" i="118" s="1"/>
  <c r="Q3" i="106"/>
  <c r="H22" i="102"/>
  <c r="H23" i="93"/>
  <c r="K61" i="102"/>
  <c r="K62" i="93"/>
  <c r="X3" i="10"/>
  <c r="X2" i="10" s="1"/>
  <c r="E3" i="123"/>
  <c r="Q2" i="120"/>
  <c r="P61" i="102"/>
  <c r="P62" i="93"/>
  <c r="W4" i="102"/>
  <c r="W5" i="93"/>
  <c r="O27" i="102"/>
  <c r="O28" i="93"/>
  <c r="N2" i="171"/>
  <c r="Q2" i="125"/>
  <c r="K4" i="116"/>
  <c r="I2" i="111"/>
  <c r="S3" i="106"/>
  <c r="D26" i="106"/>
  <c r="D2" i="106" s="1"/>
  <c r="E12" i="93"/>
  <c r="E11" i="102"/>
  <c r="L18" i="93"/>
  <c r="L17" i="102"/>
  <c r="L23" i="93"/>
  <c r="L22" i="102"/>
  <c r="F26" i="105"/>
  <c r="F2" i="105" s="1"/>
  <c r="R23" i="93"/>
  <c r="R22" i="102"/>
  <c r="H3" i="117"/>
  <c r="F2" i="119"/>
  <c r="I3" i="116"/>
  <c r="S3" i="117"/>
  <c r="X18" i="93"/>
  <c r="X17" i="102"/>
  <c r="V34" i="93"/>
  <c r="S28" i="93"/>
  <c r="S27" i="102"/>
  <c r="P5" i="93"/>
  <c r="P4" i="102"/>
  <c r="L5" i="93"/>
  <c r="L4" i="102"/>
  <c r="L53" i="93"/>
  <c r="L52" i="102"/>
  <c r="G26" i="10"/>
  <c r="P2" i="111"/>
  <c r="V12" i="11"/>
  <c r="V3" i="124"/>
  <c r="J34" i="93"/>
  <c r="J33" i="102"/>
  <c r="U12" i="93"/>
  <c r="U11" i="102"/>
  <c r="U5" i="93"/>
  <c r="U4" i="102"/>
  <c r="W52" i="102"/>
  <c r="W53" i="93"/>
  <c r="T18" i="93"/>
  <c r="T17" i="102"/>
  <c r="E62" i="93"/>
  <c r="E61" i="102"/>
  <c r="W26" i="118"/>
  <c r="H61" i="102"/>
  <c r="H62" i="93"/>
  <c r="G53" i="93"/>
  <c r="J4" i="93"/>
  <c r="J5" i="11"/>
  <c r="T34" i="93"/>
  <c r="T33" i="102"/>
  <c r="G18" i="93"/>
  <c r="G17" i="102"/>
  <c r="J26" i="116"/>
  <c r="W2" i="111"/>
  <c r="I9" i="93"/>
  <c r="I8" i="102"/>
  <c r="G23" i="93"/>
  <c r="G22" i="102"/>
  <c r="J2" i="77"/>
  <c r="K3" i="123"/>
  <c r="Q3" i="10"/>
  <c r="M3" i="10"/>
  <c r="W3" i="118"/>
  <c r="N4" i="102"/>
  <c r="N5" i="93"/>
  <c r="V53" i="93"/>
  <c r="P33" i="102"/>
  <c r="T9" i="93"/>
  <c r="T8" i="102"/>
  <c r="J23" i="93"/>
  <c r="V18" i="93"/>
  <c r="O18" i="93"/>
  <c r="O17" i="102"/>
  <c r="I33" i="102"/>
  <c r="I34" i="93"/>
  <c r="S61" i="102"/>
  <c r="S62" i="93"/>
  <c r="F26" i="75"/>
  <c r="T2" i="117"/>
  <c r="I62" i="93"/>
  <c r="I61" i="102"/>
  <c r="W2" i="201"/>
  <c r="U2" i="104"/>
  <c r="K28" i="93"/>
  <c r="K27" i="102"/>
  <c r="N2" i="105"/>
  <c r="M2" i="103"/>
  <c r="Q33" i="102"/>
  <c r="Q34" i="93"/>
  <c r="S34" i="93"/>
  <c r="S33" i="102"/>
  <c r="E3" i="10"/>
  <c r="R2" i="118"/>
  <c r="S4" i="116"/>
  <c r="E27" i="116"/>
  <c r="Q26" i="117"/>
  <c r="Q2" i="117" s="1"/>
  <c r="I53" i="93"/>
  <c r="I52" i="102"/>
  <c r="W26" i="103"/>
  <c r="W2" i="103" s="1"/>
  <c r="K33" i="102"/>
  <c r="K34" i="93"/>
  <c r="I26" i="117"/>
  <c r="L28" i="93"/>
  <c r="J11" i="123"/>
  <c r="J3" i="123" s="1"/>
  <c r="D62" i="93"/>
  <c r="D61" i="102"/>
  <c r="V2" i="115"/>
  <c r="F5" i="93"/>
  <c r="F4" i="102"/>
  <c r="M23" i="93"/>
  <c r="M22" i="102"/>
  <c r="W9" i="93"/>
  <c r="W8" i="102"/>
  <c r="O26" i="10"/>
  <c r="O34" i="93"/>
  <c r="O33" i="102"/>
  <c r="F62" i="93"/>
  <c r="F61" i="102"/>
  <c r="O3" i="123"/>
  <c r="T3" i="124"/>
  <c r="O2" i="119"/>
  <c r="X26" i="106"/>
  <c r="O11" i="102"/>
  <c r="O12" i="93"/>
  <c r="P9" i="93"/>
  <c r="P8" i="102"/>
  <c r="P3" i="10"/>
  <c r="E2" i="201"/>
  <c r="U2" i="120"/>
  <c r="J26" i="117"/>
  <c r="Q2" i="103"/>
  <c r="K9" i="93"/>
  <c r="X9" i="93"/>
  <c r="X8" i="102"/>
  <c r="K26" i="75"/>
  <c r="G2" i="125"/>
  <c r="O23" i="93"/>
  <c r="O22" i="102"/>
  <c r="P33" i="93"/>
  <c r="P34" i="11"/>
  <c r="N28" i="93"/>
  <c r="N27" i="102"/>
  <c r="J15" i="93"/>
  <c r="J15" i="11" s="1"/>
  <c r="J15" i="9" s="1"/>
  <c r="L62" i="93"/>
  <c r="L61" i="102"/>
  <c r="G11" i="102"/>
  <c r="G12" i="93"/>
  <c r="I3" i="10"/>
  <c r="T3" i="116"/>
  <c r="M2" i="201"/>
  <c r="R3" i="123"/>
  <c r="K26" i="117"/>
  <c r="K11" i="116"/>
  <c r="L3" i="117"/>
  <c r="H5" i="93"/>
  <c r="H4" i="102"/>
  <c r="N26" i="103"/>
  <c r="N2" i="103" s="1"/>
  <c r="S4" i="102"/>
  <c r="S3" i="102" s="1"/>
  <c r="U26" i="105"/>
  <c r="M5" i="93"/>
  <c r="M4" i="102"/>
  <c r="V3" i="75"/>
  <c r="R26" i="106"/>
  <c r="R2" i="106" s="1"/>
  <c r="W27" i="102"/>
  <c r="W28" i="93"/>
  <c r="K3" i="75"/>
  <c r="F26" i="10"/>
  <c r="F2" i="10" s="1"/>
  <c r="N34" i="93"/>
  <c r="H9" i="93"/>
  <c r="H8" i="102"/>
  <c r="X33" i="102"/>
  <c r="U19" i="93"/>
  <c r="U19" i="11" s="1"/>
  <c r="U19" i="9" s="1"/>
  <c r="H3" i="106"/>
  <c r="H2" i="106" s="1"/>
  <c r="M53" i="93"/>
  <c r="M52" i="102"/>
  <c r="W34" i="93"/>
  <c r="W33" i="102"/>
  <c r="W23" i="93"/>
  <c r="W22" i="102"/>
  <c r="X53" i="93"/>
  <c r="X52" i="102"/>
  <c r="X5" i="93"/>
  <c r="X4" i="102"/>
  <c r="H3" i="10"/>
  <c r="T3" i="123"/>
  <c r="L12" i="11"/>
  <c r="X2" i="185"/>
  <c r="E34" i="93"/>
  <c r="D5" i="93"/>
  <c r="D4" i="102"/>
  <c r="P2" i="171"/>
  <c r="P27" i="116"/>
  <c r="F3" i="75"/>
  <c r="P3" i="123"/>
  <c r="U11" i="123"/>
  <c r="U3" i="123" s="1"/>
  <c r="T26" i="124"/>
  <c r="M61" i="123"/>
  <c r="V3" i="116"/>
  <c r="S33" i="116"/>
  <c r="I23" i="93"/>
  <c r="I22" i="102"/>
  <c r="G26" i="75"/>
  <c r="L26" i="75"/>
  <c r="W18" i="93"/>
  <c r="W17" i="102"/>
  <c r="D61" i="116"/>
  <c r="E2" i="165"/>
  <c r="J26" i="103"/>
  <c r="J2" i="103" s="1"/>
  <c r="J3" i="106"/>
  <c r="J2" i="106" s="1"/>
  <c r="H3" i="103"/>
  <c r="S12" i="93"/>
  <c r="J26" i="75"/>
  <c r="L26" i="10"/>
  <c r="N26" i="124"/>
  <c r="D2" i="119"/>
  <c r="N33" i="116"/>
  <c r="N26" i="116" s="1"/>
  <c r="V28" i="93"/>
  <c r="V27" i="102"/>
  <c r="S23" i="93"/>
  <c r="S22" i="102"/>
  <c r="H28" i="93"/>
  <c r="H27" i="102"/>
  <c r="T26" i="10"/>
  <c r="X34" i="93"/>
  <c r="I2" i="104"/>
  <c r="F53" i="93"/>
  <c r="F52" i="102"/>
  <c r="J18" i="93"/>
  <c r="J17" i="102"/>
  <c r="N9" i="93"/>
  <c r="N8" i="102"/>
  <c r="L34" i="93"/>
  <c r="L33" i="102"/>
  <c r="L26" i="102" s="1"/>
  <c r="M62" i="93"/>
  <c r="M61" i="102"/>
  <c r="V62" i="93"/>
  <c r="V61" i="102"/>
  <c r="X3" i="106"/>
  <c r="O5" i="93"/>
  <c r="O4" i="102"/>
  <c r="E28" i="93"/>
  <c r="E27" i="102"/>
  <c r="D3" i="103"/>
  <c r="O62" i="93"/>
  <c r="F2" i="171"/>
  <c r="X3" i="117"/>
  <c r="F61" i="116"/>
  <c r="H26" i="104"/>
  <c r="H2" i="104" s="1"/>
  <c r="H18" i="93"/>
  <c r="H17" i="102"/>
  <c r="U23" i="93"/>
  <c r="U22" i="102"/>
  <c r="F12" i="93"/>
  <c r="F11" i="102"/>
  <c r="G3" i="75"/>
  <c r="W26" i="10"/>
  <c r="W3" i="123"/>
  <c r="I26" i="124"/>
  <c r="I2" i="124" s="1"/>
  <c r="J28" i="93"/>
  <c r="J27" i="102"/>
  <c r="M9" i="93"/>
  <c r="M8" i="102"/>
  <c r="M34" i="93"/>
  <c r="R34" i="93"/>
  <c r="R33" i="102"/>
  <c r="W26" i="124"/>
  <c r="W2" i="124" s="1"/>
  <c r="V26" i="116"/>
  <c r="K23" i="93"/>
  <c r="K22" i="102"/>
  <c r="N2" i="191"/>
  <c r="U17" i="102"/>
  <c r="U18" i="93"/>
  <c r="X22" i="102"/>
  <c r="X23" i="93"/>
  <c r="W3" i="75"/>
  <c r="H33" i="123"/>
  <c r="H26" i="123" s="1"/>
  <c r="P2" i="16"/>
  <c r="Q26" i="124"/>
  <c r="Q2" i="124" s="1"/>
  <c r="P33" i="123"/>
  <c r="P26" i="123" s="1"/>
  <c r="O61" i="116"/>
  <c r="E3" i="106"/>
  <c r="E2" i="106" s="1"/>
  <c r="E53" i="93"/>
  <c r="O46" i="93"/>
  <c r="O46" i="11" s="1"/>
  <c r="O46" i="9" s="1"/>
  <c r="S53" i="93"/>
  <c r="S52" i="102"/>
  <c r="H26" i="103"/>
  <c r="I12" i="93"/>
  <c r="I11" i="102"/>
  <c r="D11" i="102"/>
  <c r="D12" i="93"/>
  <c r="U28" i="93"/>
  <c r="U27" i="102"/>
  <c r="F3" i="116"/>
  <c r="I5" i="93"/>
  <c r="V3" i="10"/>
  <c r="V2" i="10" s="1"/>
  <c r="T2" i="120"/>
  <c r="X26" i="123"/>
  <c r="I3" i="106"/>
  <c r="R18" i="93"/>
  <c r="R17" i="102"/>
  <c r="W12" i="93"/>
  <c r="Q23" i="93"/>
  <c r="Q22" i="102"/>
  <c r="E2" i="125"/>
  <c r="N2" i="163"/>
  <c r="V8" i="102"/>
  <c r="V9" i="93"/>
  <c r="O2" i="111"/>
  <c r="J8" i="102"/>
  <c r="J9" i="93"/>
  <c r="G62" i="11"/>
  <c r="O3" i="103"/>
  <c r="I26" i="10"/>
  <c r="M3" i="125"/>
  <c r="H2" i="119"/>
  <c r="J62" i="93"/>
  <c r="J61" i="102"/>
  <c r="H12" i="93"/>
  <c r="H11" i="102"/>
  <c r="D26" i="75"/>
  <c r="D2" i="75" s="1"/>
  <c r="I2" i="125"/>
  <c r="J11" i="116"/>
  <c r="J3" i="116" s="1"/>
  <c r="V23" i="93"/>
  <c r="V22" i="102"/>
  <c r="G34" i="93"/>
  <c r="G33" i="102"/>
  <c r="O52" i="102"/>
  <c r="O53" i="93"/>
  <c r="M28" i="93"/>
  <c r="M27" i="102"/>
  <c r="E5" i="93"/>
  <c r="E4" i="102"/>
  <c r="Q12" i="93"/>
  <c r="Q11" i="102"/>
  <c r="R61" i="102"/>
  <c r="U34" i="93"/>
  <c r="N12" i="93"/>
  <c r="N11" i="102"/>
  <c r="R12" i="93"/>
  <c r="R11" i="102"/>
  <c r="G26" i="103"/>
  <c r="G2" i="103" s="1"/>
  <c r="N26" i="75"/>
  <c r="Q2" i="16"/>
  <c r="O26" i="124"/>
  <c r="N3" i="124"/>
  <c r="F26" i="106"/>
  <c r="Q62" i="93"/>
  <c r="Q61" i="102"/>
  <c r="N62" i="93"/>
  <c r="N61" i="102"/>
  <c r="J26" i="10"/>
  <c r="N3" i="10"/>
  <c r="G3" i="10"/>
  <c r="P18" i="93"/>
  <c r="F23" i="93"/>
  <c r="F22" i="102"/>
  <c r="F18" i="93"/>
  <c r="F17" i="102"/>
  <c r="Q17" i="102"/>
  <c r="Q18" i="93"/>
  <c r="R28" i="93"/>
  <c r="R27" i="102"/>
  <c r="L61" i="123"/>
  <c r="T61" i="116"/>
  <c r="D28" i="93"/>
  <c r="D27" i="102"/>
  <c r="E18" i="93"/>
  <c r="E17" i="102"/>
  <c r="G9" i="93"/>
  <c r="G8" i="102"/>
  <c r="P3" i="75"/>
  <c r="P2" i="75" s="1"/>
  <c r="H3" i="123"/>
  <c r="G3" i="117"/>
  <c r="N23" i="93"/>
  <c r="N22" i="102"/>
  <c r="F28" i="93"/>
  <c r="F27" i="102"/>
  <c r="P28" i="93"/>
  <c r="P27" i="102"/>
  <c r="O9" i="93"/>
  <c r="O8" i="102"/>
  <c r="I2" i="120"/>
  <c r="E2" i="104"/>
  <c r="T28" i="93"/>
  <c r="T27" i="102"/>
  <c r="H53" i="93"/>
  <c r="H52" i="102"/>
  <c r="R5" i="93"/>
  <c r="R4" i="102"/>
  <c r="K4" i="102"/>
  <c r="K5" i="93"/>
  <c r="X12" i="93"/>
  <c r="X11" i="102"/>
  <c r="I3" i="75"/>
  <c r="W3" i="117"/>
  <c r="R33" i="116"/>
  <c r="P22" i="102"/>
  <c r="P23" i="93"/>
  <c r="R3" i="75"/>
  <c r="R2" i="75" s="1"/>
  <c r="R61" i="93"/>
  <c r="Q26" i="10"/>
  <c r="F26" i="124"/>
  <c r="J2" i="166"/>
  <c r="P26" i="104"/>
  <c r="V2" i="103"/>
  <c r="F34" i="93"/>
  <c r="F33" i="102"/>
  <c r="U9" i="93"/>
  <c r="U8" i="102"/>
  <c r="G27" i="102"/>
  <c r="G28" i="93"/>
  <c r="R52" i="102"/>
  <c r="R53" i="93"/>
  <c r="P12" i="93"/>
  <c r="P11" i="102"/>
  <c r="X26" i="75"/>
  <c r="T26" i="75"/>
  <c r="R62" i="11"/>
  <c r="S2" i="103"/>
  <c r="N3" i="123"/>
  <c r="N61" i="123"/>
  <c r="I33" i="116"/>
  <c r="I26" i="116" s="1"/>
  <c r="M12" i="93"/>
  <c r="M11" i="102"/>
  <c r="S9" i="93"/>
  <c r="I17" i="102"/>
  <c r="I18" i="93"/>
  <c r="S26" i="75"/>
  <c r="H26" i="10"/>
  <c r="U3" i="10"/>
  <c r="U2" i="118"/>
  <c r="P63" i="93"/>
  <c r="P63" i="11" s="1"/>
  <c r="P63" i="9" s="1"/>
  <c r="D9" i="93"/>
  <c r="D8" i="102"/>
  <c r="T53" i="93"/>
  <c r="T52" i="102"/>
  <c r="G2" i="119"/>
  <c r="N18" i="93"/>
  <c r="N17" i="102"/>
  <c r="F8" i="102"/>
  <c r="F9" i="93"/>
  <c r="L3" i="10"/>
  <c r="X62" i="93"/>
  <c r="I28" i="93"/>
  <c r="I27" i="102"/>
  <c r="M2" i="158"/>
  <c r="X3" i="116"/>
  <c r="N53" i="93"/>
  <c r="N52" i="102"/>
  <c r="H34" i="93"/>
  <c r="H33" i="102"/>
  <c r="Q5" i="93"/>
  <c r="D34" i="93"/>
  <c r="D33" i="102"/>
  <c r="W26" i="117"/>
  <c r="V5" i="93"/>
  <c r="V4" i="102"/>
  <c r="D53" i="93"/>
  <c r="D52" i="102"/>
  <c r="O3" i="117"/>
  <c r="Q8" i="116"/>
  <c r="Q3" i="116" s="1"/>
  <c r="M17" i="102"/>
  <c r="M18" i="93"/>
  <c r="D22" i="102"/>
  <c r="D23" i="93"/>
  <c r="K3" i="10"/>
  <c r="K2" i="10" s="1"/>
  <c r="W3" i="116"/>
  <c r="R2" i="112"/>
  <c r="R27" i="116"/>
  <c r="M2" i="104"/>
  <c r="S2" i="105"/>
  <c r="T12" i="93"/>
  <c r="D18" i="93"/>
  <c r="D17" i="102"/>
  <c r="J12" i="93"/>
  <c r="J11" i="102"/>
  <c r="J52" i="102"/>
  <c r="J53" i="93"/>
  <c r="Q28" i="93"/>
  <c r="Q27" i="102"/>
  <c r="N3" i="75"/>
  <c r="O26" i="103"/>
  <c r="U26" i="124"/>
  <c r="U2" i="124" s="1"/>
  <c r="K3" i="117"/>
  <c r="Q9" i="93"/>
  <c r="Q8" i="102"/>
  <c r="P53" i="93"/>
  <c r="P52" i="102"/>
  <c r="K18" i="93"/>
  <c r="K17" i="102"/>
  <c r="S3" i="10"/>
  <c r="G26" i="124"/>
  <c r="G2" i="124" s="1"/>
  <c r="L26" i="118"/>
  <c r="L2" i="118" s="1"/>
  <c r="E3" i="117"/>
  <c r="E2" i="117" s="1"/>
  <c r="R26" i="103"/>
  <c r="R2" i="103" s="1"/>
  <c r="V33" i="102"/>
  <c r="P3" i="103"/>
  <c r="T23" i="93"/>
  <c r="U53" i="93"/>
  <c r="U52" i="102"/>
  <c r="X2" i="120"/>
  <c r="S5" i="11"/>
  <c r="B16" i="149"/>
  <c r="B64" i="149"/>
  <c r="B33" i="149"/>
  <c r="B76" i="149"/>
  <c r="B58" i="149"/>
  <c r="B48" i="149"/>
  <c r="B27" i="149"/>
  <c r="B55" i="149"/>
  <c r="B36" i="149"/>
  <c r="B19" i="149"/>
  <c r="B22" i="149"/>
  <c r="B80" i="149"/>
  <c r="B18" i="149"/>
  <c r="B39" i="149"/>
  <c r="B65" i="149"/>
  <c r="B4" i="149"/>
  <c r="B77" i="149"/>
  <c r="B52" i="149"/>
  <c r="B43" i="149"/>
  <c r="B45" i="149"/>
  <c r="B12" i="149"/>
  <c r="B37" i="149"/>
  <c r="B94" i="149"/>
  <c r="B88" i="149"/>
  <c r="B54" i="149"/>
  <c r="B67" i="149"/>
  <c r="B68" i="149"/>
  <c r="B81" i="149"/>
  <c r="B83" i="149"/>
  <c r="B56" i="149"/>
  <c r="B51" i="149"/>
  <c r="B93" i="149"/>
  <c r="B66" i="149"/>
  <c r="B26" i="149"/>
  <c r="B7" i="149"/>
  <c r="B34" i="149"/>
  <c r="B20" i="149"/>
  <c r="B70" i="149"/>
  <c r="B29" i="149"/>
  <c r="B86" i="149"/>
  <c r="B63" i="149"/>
  <c r="B17" i="149"/>
  <c r="B74" i="149"/>
  <c r="B85" i="149"/>
  <c r="B57" i="149"/>
  <c r="B41" i="149"/>
  <c r="B13" i="149"/>
  <c r="B44" i="149"/>
  <c r="B32" i="149"/>
  <c r="B90" i="149"/>
  <c r="B38" i="149"/>
  <c r="B59" i="149"/>
  <c r="B40" i="149"/>
  <c r="B75" i="149"/>
  <c r="B5" i="149"/>
  <c r="B24" i="149"/>
  <c r="B14" i="149"/>
  <c r="B21" i="149"/>
  <c r="B61" i="149"/>
  <c r="B79" i="149"/>
  <c r="B73" i="149"/>
  <c r="B72" i="149"/>
  <c r="B8" i="149"/>
  <c r="B82" i="149"/>
  <c r="B31" i="149"/>
  <c r="B25" i="149"/>
  <c r="B28" i="149"/>
  <c r="B71" i="149"/>
  <c r="B10" i="149"/>
  <c r="B35" i="149"/>
  <c r="B23" i="149"/>
  <c r="B60" i="149"/>
  <c r="B92" i="149"/>
  <c r="B62" i="149"/>
  <c r="B84" i="149"/>
  <c r="B53" i="149"/>
  <c r="B50" i="149"/>
  <c r="B89" i="149"/>
  <c r="B9" i="149"/>
  <c r="B49" i="149"/>
  <c r="B42" i="149"/>
  <c r="B47" i="149"/>
  <c r="B46" i="149"/>
  <c r="B91" i="149"/>
  <c r="B87" i="149"/>
  <c r="B15" i="149"/>
  <c r="B11" i="149"/>
  <c r="B69" i="149"/>
  <c r="B78" i="149"/>
  <c r="B30" i="149"/>
  <c r="B95" i="149"/>
  <c r="S26" i="116" l="1"/>
  <c r="D2" i="125"/>
  <c r="Q26" i="123"/>
  <c r="D2" i="103"/>
  <c r="I2" i="105"/>
  <c r="G2" i="10"/>
  <c r="M2" i="118"/>
  <c r="F3" i="123"/>
  <c r="F2" i="123" s="1"/>
  <c r="N2" i="106"/>
  <c r="P2" i="106"/>
  <c r="U26" i="116"/>
  <c r="Q3" i="123"/>
  <c r="K2" i="124"/>
  <c r="W2" i="123"/>
  <c r="V2" i="106"/>
  <c r="G2" i="123"/>
  <c r="P26" i="116"/>
  <c r="P2" i="116" s="1"/>
  <c r="S2" i="10"/>
  <c r="N2" i="10"/>
  <c r="I2" i="103"/>
  <c r="O2" i="117"/>
  <c r="L11" i="93"/>
  <c r="Q2" i="75"/>
  <c r="U2" i="10"/>
  <c r="I2" i="117"/>
  <c r="W2" i="106"/>
  <c r="S2" i="75"/>
  <c r="U2" i="106"/>
  <c r="H2" i="125"/>
  <c r="M2" i="106"/>
  <c r="M3" i="123"/>
  <c r="M2" i="123" s="1"/>
  <c r="M26" i="116"/>
  <c r="G26" i="102"/>
  <c r="T2" i="123"/>
  <c r="E2" i="105"/>
  <c r="J2" i="118"/>
  <c r="M2" i="124"/>
  <c r="F2" i="103"/>
  <c r="J2" i="75"/>
  <c r="P2" i="10"/>
  <c r="T26" i="116"/>
  <c r="T2" i="116" s="1"/>
  <c r="E3" i="102"/>
  <c r="W2" i="10"/>
  <c r="M26" i="102"/>
  <c r="W2" i="116"/>
  <c r="E23" i="11"/>
  <c r="Q2" i="111"/>
  <c r="X26" i="102"/>
  <c r="K2" i="106"/>
  <c r="U2" i="105"/>
  <c r="K2" i="103"/>
  <c r="X2" i="125"/>
  <c r="P26" i="102"/>
  <c r="Q2" i="106"/>
  <c r="R2" i="124"/>
  <c r="M2" i="10"/>
  <c r="K2" i="117"/>
  <c r="D2" i="10"/>
  <c r="F2" i="124"/>
  <c r="K2" i="123"/>
  <c r="K2" i="118"/>
  <c r="V2" i="124"/>
  <c r="X2" i="106"/>
  <c r="V2" i="123"/>
  <c r="V2" i="75"/>
  <c r="H2" i="116"/>
  <c r="J2" i="105"/>
  <c r="D2" i="118"/>
  <c r="N26" i="123"/>
  <c r="N2" i="123" s="1"/>
  <c r="G2" i="116"/>
  <c r="E3" i="116"/>
  <c r="N3" i="116"/>
  <c r="M3" i="116"/>
  <c r="S2" i="106"/>
  <c r="L2" i="117"/>
  <c r="L2" i="124"/>
  <c r="J2" i="117"/>
  <c r="K2" i="104"/>
  <c r="U2" i="116"/>
  <c r="S4" i="93"/>
  <c r="P2" i="104"/>
  <c r="O2" i="10"/>
  <c r="I2" i="106"/>
  <c r="S18" i="11"/>
  <c r="S18" i="9" s="1"/>
  <c r="S17" i="9" s="1"/>
  <c r="J2" i="116"/>
  <c r="L2" i="75"/>
  <c r="S2" i="123"/>
  <c r="T3" i="102"/>
  <c r="E2" i="123"/>
  <c r="V11" i="93"/>
  <c r="F2" i="106"/>
  <c r="E26" i="116"/>
  <c r="R2" i="117"/>
  <c r="T2" i="105"/>
  <c r="S3" i="116"/>
  <c r="S2" i="116" s="1"/>
  <c r="I26" i="102"/>
  <c r="H2" i="117"/>
  <c r="P2" i="103"/>
  <c r="X27" i="93"/>
  <c r="I2" i="75"/>
  <c r="U26" i="102"/>
  <c r="D3" i="123"/>
  <c r="D2" i="123" s="1"/>
  <c r="X2" i="104"/>
  <c r="E9" i="11"/>
  <c r="E8" i="11" s="1"/>
  <c r="X2" i="123"/>
  <c r="N26" i="102"/>
  <c r="O2" i="123"/>
  <c r="U2" i="103"/>
  <c r="G2" i="117"/>
  <c r="O2" i="124"/>
  <c r="I3" i="102"/>
  <c r="E2" i="10"/>
  <c r="L26" i="116"/>
  <c r="L2" i="116" s="1"/>
  <c r="M2" i="125"/>
  <c r="X2" i="117"/>
  <c r="X27" i="11"/>
  <c r="S2" i="117"/>
  <c r="R26" i="116"/>
  <c r="R2" i="116" s="1"/>
  <c r="K3" i="102"/>
  <c r="W61" i="93"/>
  <c r="Q2" i="123"/>
  <c r="G2" i="118"/>
  <c r="I2" i="123"/>
  <c r="T4" i="93"/>
  <c r="T5" i="11"/>
  <c r="T2" i="75"/>
  <c r="F2" i="75"/>
  <c r="L3" i="102"/>
  <c r="L2" i="102" s="1"/>
  <c r="Q2" i="116"/>
  <c r="X2" i="116"/>
  <c r="K53" i="11"/>
  <c r="K52" i="11" s="1"/>
  <c r="F2" i="116"/>
  <c r="U2" i="123"/>
  <c r="J2" i="123"/>
  <c r="L2" i="123"/>
  <c r="R26" i="102"/>
  <c r="E26" i="102"/>
  <c r="E2" i="102" s="1"/>
  <c r="T2" i="10"/>
  <c r="G2" i="75"/>
  <c r="T26" i="102"/>
  <c r="O2" i="116"/>
  <c r="Q3" i="102"/>
  <c r="G61" i="93"/>
  <c r="W2" i="75"/>
  <c r="V2" i="116"/>
  <c r="N2" i="75"/>
  <c r="V3" i="102"/>
  <c r="J26" i="102"/>
  <c r="Q26" i="102"/>
  <c r="L2" i="10"/>
  <c r="J3" i="102"/>
  <c r="W26" i="102"/>
  <c r="P27" i="93"/>
  <c r="P26" i="93" s="1"/>
  <c r="P28" i="11"/>
  <c r="O2" i="103"/>
  <c r="E52" i="93"/>
  <c r="E53" i="11"/>
  <c r="W61" i="11"/>
  <c r="W62" i="9"/>
  <c r="W61" i="9" s="1"/>
  <c r="G17" i="93"/>
  <c r="G18" i="11"/>
  <c r="J11" i="93"/>
  <c r="J12" i="11"/>
  <c r="Q4" i="93"/>
  <c r="Q5" i="11"/>
  <c r="U8" i="93"/>
  <c r="U9" i="11"/>
  <c r="H52" i="93"/>
  <c r="H53" i="11"/>
  <c r="Q11" i="93"/>
  <c r="Q12" i="11"/>
  <c r="G33" i="93"/>
  <c r="G34" i="11"/>
  <c r="I4" i="93"/>
  <c r="I5" i="11"/>
  <c r="U27" i="93"/>
  <c r="U28" i="11"/>
  <c r="U17" i="93"/>
  <c r="U18" i="11"/>
  <c r="R33" i="93"/>
  <c r="R34" i="11"/>
  <c r="U22" i="93"/>
  <c r="U23" i="11"/>
  <c r="O61" i="93"/>
  <c r="O62" i="11"/>
  <c r="F52" i="93"/>
  <c r="F53" i="11"/>
  <c r="H27" i="93"/>
  <c r="H28" i="11"/>
  <c r="R2" i="123"/>
  <c r="I52" i="93"/>
  <c r="I53" i="11"/>
  <c r="S33" i="93"/>
  <c r="S34" i="11"/>
  <c r="V52" i="93"/>
  <c r="V53" i="11"/>
  <c r="S27" i="93"/>
  <c r="S28" i="11"/>
  <c r="E11" i="93"/>
  <c r="E12" i="11"/>
  <c r="Q52" i="93"/>
  <c r="Q53" i="11"/>
  <c r="G3" i="102"/>
  <c r="K17" i="93"/>
  <c r="K18" i="11"/>
  <c r="I27" i="93"/>
  <c r="I28" i="11"/>
  <c r="H2" i="123"/>
  <c r="W17" i="93"/>
  <c r="W18" i="11"/>
  <c r="H8" i="93"/>
  <c r="H9" i="11"/>
  <c r="V33" i="93"/>
  <c r="V34" i="11"/>
  <c r="D17" i="93"/>
  <c r="D18" i="11"/>
  <c r="D22" i="93"/>
  <c r="D23" i="11"/>
  <c r="H33" i="93"/>
  <c r="H34" i="11"/>
  <c r="X61" i="93"/>
  <c r="X62" i="11"/>
  <c r="P11" i="93"/>
  <c r="P12" i="11"/>
  <c r="F33" i="93"/>
  <c r="F34" i="11"/>
  <c r="X11" i="93"/>
  <c r="X12" i="11"/>
  <c r="T27" i="93"/>
  <c r="T28" i="11"/>
  <c r="F26" i="102"/>
  <c r="D26" i="102"/>
  <c r="R11" i="93"/>
  <c r="R12" i="11"/>
  <c r="E4" i="93"/>
  <c r="E5" i="11"/>
  <c r="V22" i="93"/>
  <c r="V23" i="11"/>
  <c r="H11" i="93"/>
  <c r="H12" i="11"/>
  <c r="G61" i="11"/>
  <c r="G62" i="9"/>
  <c r="G61" i="9" s="1"/>
  <c r="H17" i="93"/>
  <c r="H18" i="11"/>
  <c r="S22" i="93"/>
  <c r="S23" i="11"/>
  <c r="D3" i="102"/>
  <c r="H3" i="102"/>
  <c r="N27" i="93"/>
  <c r="N28" i="11"/>
  <c r="X8" i="93"/>
  <c r="X9" i="11"/>
  <c r="T2" i="124"/>
  <c r="W8" i="93"/>
  <c r="W9" i="11"/>
  <c r="L27" i="93"/>
  <c r="L28" i="11"/>
  <c r="I61" i="93"/>
  <c r="I62" i="11"/>
  <c r="O17" i="93"/>
  <c r="O18" i="11"/>
  <c r="N3" i="102"/>
  <c r="G22" i="93"/>
  <c r="G23" i="11"/>
  <c r="W52" i="93"/>
  <c r="W53" i="11"/>
  <c r="L52" i="93"/>
  <c r="L53" i="11"/>
  <c r="O27" i="93"/>
  <c r="O28" i="11"/>
  <c r="P17" i="93"/>
  <c r="P18" i="11"/>
  <c r="W11" i="93"/>
  <c r="W12" i="11"/>
  <c r="M52" i="93"/>
  <c r="M53" i="11"/>
  <c r="S4" i="11"/>
  <c r="S5" i="9"/>
  <c r="S4" i="9" s="1"/>
  <c r="P52" i="93"/>
  <c r="P53" i="11"/>
  <c r="T11" i="93"/>
  <c r="T12" i="11"/>
  <c r="V4" i="93"/>
  <c r="V5" i="11"/>
  <c r="I17" i="93"/>
  <c r="I18" i="11"/>
  <c r="R52" i="93"/>
  <c r="R53" i="11"/>
  <c r="P22" i="93"/>
  <c r="P23" i="11"/>
  <c r="K4" i="93"/>
  <c r="K5" i="11"/>
  <c r="F27" i="93"/>
  <c r="F28" i="11"/>
  <c r="D27" i="93"/>
  <c r="D28" i="11"/>
  <c r="R17" i="93"/>
  <c r="R18" i="11"/>
  <c r="E27" i="93"/>
  <c r="E28" i="11"/>
  <c r="V61" i="93"/>
  <c r="V62" i="11"/>
  <c r="N8" i="93"/>
  <c r="N9" i="11"/>
  <c r="V26" i="102"/>
  <c r="D4" i="93"/>
  <c r="D5" i="11"/>
  <c r="H2" i="10"/>
  <c r="N33" i="93"/>
  <c r="N34" i="11"/>
  <c r="H4" i="93"/>
  <c r="H5" i="11"/>
  <c r="I2" i="10"/>
  <c r="P33" i="11"/>
  <c r="P34" i="9"/>
  <c r="P33" i="9" s="1"/>
  <c r="K8" i="93"/>
  <c r="K9" i="11"/>
  <c r="P8" i="93"/>
  <c r="P9" i="11"/>
  <c r="V17" i="93"/>
  <c r="V18" i="11"/>
  <c r="T33" i="93"/>
  <c r="T34" i="11"/>
  <c r="X17" i="93"/>
  <c r="X18" i="11"/>
  <c r="O26" i="102"/>
  <c r="J2" i="10"/>
  <c r="E17" i="93"/>
  <c r="E18" i="11"/>
  <c r="M33" i="93"/>
  <c r="M34" i="11"/>
  <c r="W22" i="93"/>
  <c r="W23" i="11"/>
  <c r="Q27" i="93"/>
  <c r="Q28" i="11"/>
  <c r="M17" i="93"/>
  <c r="M18" i="11"/>
  <c r="N52" i="93"/>
  <c r="N53" i="11"/>
  <c r="F8" i="93"/>
  <c r="F9" i="11"/>
  <c r="F17" i="93"/>
  <c r="F18" i="11"/>
  <c r="N2" i="124"/>
  <c r="N11" i="93"/>
  <c r="N12" i="11"/>
  <c r="M27" i="93"/>
  <c r="M28" i="11"/>
  <c r="D2" i="116"/>
  <c r="J61" i="93"/>
  <c r="J62" i="11"/>
  <c r="J8" i="93"/>
  <c r="J9" i="11"/>
  <c r="I11" i="93"/>
  <c r="I12" i="11"/>
  <c r="K22" i="93"/>
  <c r="K23" i="11"/>
  <c r="O3" i="102"/>
  <c r="E22" i="11"/>
  <c r="E23" i="9"/>
  <c r="E22" i="9" s="1"/>
  <c r="V27" i="93"/>
  <c r="V28" i="11"/>
  <c r="S11" i="93"/>
  <c r="S12" i="11"/>
  <c r="P2" i="123"/>
  <c r="E33" i="93"/>
  <c r="E34" i="11"/>
  <c r="X3" i="102"/>
  <c r="G11" i="93"/>
  <c r="G12" i="11"/>
  <c r="O11" i="93"/>
  <c r="O12" i="11"/>
  <c r="M22" i="93"/>
  <c r="M23" i="11"/>
  <c r="K33" i="93"/>
  <c r="K34" i="11"/>
  <c r="J22" i="93"/>
  <c r="J23" i="11"/>
  <c r="W2" i="118"/>
  <c r="I8" i="93"/>
  <c r="I9" i="11"/>
  <c r="J4" i="11"/>
  <c r="J5" i="9"/>
  <c r="J4" i="9" s="1"/>
  <c r="U3" i="102"/>
  <c r="J33" i="93"/>
  <c r="J34" i="11"/>
  <c r="L4" i="93"/>
  <c r="L5" i="11"/>
  <c r="L22" i="93"/>
  <c r="L23" i="11"/>
  <c r="W4" i="93"/>
  <c r="W5" i="11"/>
  <c r="K61" i="93"/>
  <c r="K62" i="11"/>
  <c r="X2" i="75"/>
  <c r="T61" i="93"/>
  <c r="T62" i="11"/>
  <c r="R8" i="93"/>
  <c r="R9" i="11"/>
  <c r="D8" i="93"/>
  <c r="D9" i="11"/>
  <c r="Q61" i="93"/>
  <c r="Q62" i="11"/>
  <c r="N4" i="93"/>
  <c r="N5" i="11"/>
  <c r="R22" i="93"/>
  <c r="R23" i="11"/>
  <c r="Q8" i="93"/>
  <c r="Q9" i="11"/>
  <c r="J52" i="93"/>
  <c r="J53" i="11"/>
  <c r="S8" i="93"/>
  <c r="S9" i="11"/>
  <c r="G27" i="93"/>
  <c r="G28" i="11"/>
  <c r="R3" i="102"/>
  <c r="U33" i="93"/>
  <c r="U34" i="11"/>
  <c r="O52" i="93"/>
  <c r="O53" i="11"/>
  <c r="Q22" i="93"/>
  <c r="Q23" i="11"/>
  <c r="M8" i="93"/>
  <c r="M9" i="11"/>
  <c r="O4" i="93"/>
  <c r="O5" i="11"/>
  <c r="M61" i="93"/>
  <c r="M62" i="11"/>
  <c r="J17" i="93"/>
  <c r="J18" i="11"/>
  <c r="X33" i="93"/>
  <c r="X34" i="11"/>
  <c r="X4" i="93"/>
  <c r="X5" i="11"/>
  <c r="M3" i="102"/>
  <c r="M2" i="102" s="1"/>
  <c r="F61" i="93"/>
  <c r="F62" i="11"/>
  <c r="D61" i="93"/>
  <c r="D62" i="11"/>
  <c r="K26" i="102"/>
  <c r="S61" i="93"/>
  <c r="S62" i="11"/>
  <c r="E61" i="93"/>
  <c r="E62" i="11"/>
  <c r="U4" i="93"/>
  <c r="U5" i="11"/>
  <c r="P3" i="102"/>
  <c r="I2" i="116"/>
  <c r="K3" i="116"/>
  <c r="K2" i="116" s="1"/>
  <c r="W3" i="102"/>
  <c r="D52" i="93"/>
  <c r="D53" i="11"/>
  <c r="U52" i="93"/>
  <c r="U53" i="11"/>
  <c r="R61" i="11"/>
  <c r="R62" i="9"/>
  <c r="R61" i="9" s="1"/>
  <c r="W2" i="117"/>
  <c r="R4" i="93"/>
  <c r="R5" i="11"/>
  <c r="N22" i="93"/>
  <c r="N23" i="11"/>
  <c r="F22" i="93"/>
  <c r="F23" i="11"/>
  <c r="X22" i="93"/>
  <c r="X23" i="11"/>
  <c r="F11" i="93"/>
  <c r="F12" i="11"/>
  <c r="H2" i="103"/>
  <c r="I22" i="93"/>
  <c r="I23" i="11"/>
  <c r="L11" i="11"/>
  <c r="L12" i="9"/>
  <c r="L11" i="9" s="1"/>
  <c r="K2" i="75"/>
  <c r="M4" i="93"/>
  <c r="M5" i="11"/>
  <c r="O22" i="93"/>
  <c r="O23" i="11"/>
  <c r="F3" i="102"/>
  <c r="K27" i="93"/>
  <c r="K28" i="11"/>
  <c r="T8" i="93"/>
  <c r="T9" i="11"/>
  <c r="Q2" i="10"/>
  <c r="G52" i="93"/>
  <c r="G53" i="11"/>
  <c r="V11" i="11"/>
  <c r="V12" i="9"/>
  <c r="V11" i="9" s="1"/>
  <c r="P4" i="93"/>
  <c r="P5" i="11"/>
  <c r="L17" i="93"/>
  <c r="L18" i="11"/>
  <c r="P61" i="93"/>
  <c r="P62" i="11"/>
  <c r="H22" i="93"/>
  <c r="H23" i="11"/>
  <c r="U61" i="93"/>
  <c r="U62" i="11"/>
  <c r="Q17" i="93"/>
  <c r="Q18" i="11"/>
  <c r="D11" i="93"/>
  <c r="D12" i="11"/>
  <c r="Q33" i="93"/>
  <c r="Q34" i="11"/>
  <c r="K11" i="93"/>
  <c r="K12" i="11"/>
  <c r="T22" i="93"/>
  <c r="T23" i="11"/>
  <c r="D33" i="93"/>
  <c r="D34" i="11"/>
  <c r="N17" i="93"/>
  <c r="N18" i="11"/>
  <c r="T52" i="93"/>
  <c r="T53" i="11"/>
  <c r="M11" i="93"/>
  <c r="M12" i="11"/>
  <c r="O8" i="93"/>
  <c r="O9" i="11"/>
  <c r="N2" i="116"/>
  <c r="G8" i="93"/>
  <c r="G9" i="11"/>
  <c r="R27" i="93"/>
  <c r="R28" i="11"/>
  <c r="N61" i="93"/>
  <c r="N62" i="11"/>
  <c r="V8" i="93"/>
  <c r="V9" i="11"/>
  <c r="S52" i="93"/>
  <c r="S53" i="11"/>
  <c r="J27" i="93"/>
  <c r="J26" i="93" s="1"/>
  <c r="J28" i="11"/>
  <c r="L33" i="93"/>
  <c r="L34" i="11"/>
  <c r="H26" i="102"/>
  <c r="X52" i="93"/>
  <c r="X53" i="11"/>
  <c r="W33" i="93"/>
  <c r="W34" i="11"/>
  <c r="W27" i="93"/>
  <c r="W28" i="11"/>
  <c r="L61" i="93"/>
  <c r="L62" i="11"/>
  <c r="O33" i="93"/>
  <c r="O34" i="11"/>
  <c r="F4" i="93"/>
  <c r="F5" i="11"/>
  <c r="I33" i="93"/>
  <c r="I34" i="11"/>
  <c r="H61" i="93"/>
  <c r="H62" i="11"/>
  <c r="T17" i="93"/>
  <c r="T18" i="11"/>
  <c r="U11" i="93"/>
  <c r="U12" i="11"/>
  <c r="S26" i="102"/>
  <c r="S2" i="102" s="1"/>
  <c r="L8" i="93"/>
  <c r="L9" i="11"/>
  <c r="G4" i="93"/>
  <c r="G5" i="11"/>
  <c r="C5" i="119"/>
  <c r="C22" i="166"/>
  <c r="C22" i="169"/>
  <c r="C22" i="159"/>
  <c r="C22" i="204"/>
  <c r="C22" i="152"/>
  <c r="C22" i="153"/>
  <c r="C61" i="172"/>
  <c r="C11" i="16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C4" i="161"/>
  <c r="C8" i="152"/>
  <c r="X26" i="93" l="1"/>
  <c r="X2" i="102"/>
  <c r="P2" i="102"/>
  <c r="M2" i="116"/>
  <c r="G2" i="102"/>
  <c r="T3" i="93"/>
  <c r="T2" i="102"/>
  <c r="E2" i="116"/>
  <c r="S17" i="11"/>
  <c r="I2" i="102"/>
  <c r="W2" i="102"/>
  <c r="U2" i="102"/>
  <c r="K26" i="93"/>
  <c r="K2" i="102"/>
  <c r="E9" i="9"/>
  <c r="E8" i="9" s="1"/>
  <c r="K53" i="9"/>
  <c r="K52" i="9" s="1"/>
  <c r="N2" i="102"/>
  <c r="T5" i="9"/>
  <c r="T4" i="9" s="1"/>
  <c r="T4" i="11"/>
  <c r="J3" i="93"/>
  <c r="J2" i="93" s="1"/>
  <c r="V2" i="102"/>
  <c r="X3" i="93"/>
  <c r="X2" i="93" s="1"/>
  <c r="R2" i="102"/>
  <c r="S3" i="93"/>
  <c r="D2" i="102"/>
  <c r="R26" i="93"/>
  <c r="J2" i="102"/>
  <c r="V26" i="93"/>
  <c r="Q26" i="93"/>
  <c r="D26" i="93"/>
  <c r="R3" i="93"/>
  <c r="M26" i="93"/>
  <c r="L3" i="93"/>
  <c r="G26" i="93"/>
  <c r="E3" i="93"/>
  <c r="H3" i="93"/>
  <c r="F3" i="93"/>
  <c r="P3" i="93"/>
  <c r="P2" i="93" s="1"/>
  <c r="F26" i="93"/>
  <c r="F2" i="102"/>
  <c r="W3" i="93"/>
  <c r="Q2" i="102"/>
  <c r="S52" i="11"/>
  <c r="S53" i="9"/>
  <c r="S52" i="9" s="1"/>
  <c r="G8" i="11"/>
  <c r="G9" i="9"/>
  <c r="G8" i="9" s="1"/>
  <c r="K27" i="11"/>
  <c r="K28" i="9"/>
  <c r="K27" i="9" s="1"/>
  <c r="S61" i="11"/>
  <c r="S62" i="9"/>
  <c r="S61" i="9" s="1"/>
  <c r="X4" i="11"/>
  <c r="X5" i="9"/>
  <c r="X4" i="9" s="1"/>
  <c r="N3" i="93"/>
  <c r="L4" i="11"/>
  <c r="L5" i="9"/>
  <c r="L4" i="9" s="1"/>
  <c r="K22" i="11"/>
  <c r="K23" i="9"/>
  <c r="K22" i="9" s="1"/>
  <c r="Q27" i="11"/>
  <c r="Q28" i="9"/>
  <c r="Q27" i="9" s="1"/>
  <c r="H4" i="11"/>
  <c r="H5" i="9"/>
  <c r="H4" i="9" s="1"/>
  <c r="N8" i="11"/>
  <c r="N9" i="9"/>
  <c r="N8" i="9" s="1"/>
  <c r="D27" i="11"/>
  <c r="D28" i="9"/>
  <c r="D27" i="9" s="1"/>
  <c r="R52" i="11"/>
  <c r="R53" i="9"/>
  <c r="R52" i="9" s="1"/>
  <c r="P52" i="11"/>
  <c r="P53" i="9"/>
  <c r="P52" i="9" s="1"/>
  <c r="P17" i="11"/>
  <c r="P18" i="9"/>
  <c r="P17" i="9" s="1"/>
  <c r="G22" i="11"/>
  <c r="G23" i="9"/>
  <c r="G22" i="9" s="1"/>
  <c r="L26" i="93"/>
  <c r="H2" i="102"/>
  <c r="H8" i="11"/>
  <c r="H9" i="9"/>
  <c r="H8" i="9" s="1"/>
  <c r="U26" i="93"/>
  <c r="O33" i="11"/>
  <c r="O34" i="9"/>
  <c r="O33" i="9" s="1"/>
  <c r="Q33" i="11"/>
  <c r="Q34" i="9"/>
  <c r="Q33" i="9" s="1"/>
  <c r="O4" i="11"/>
  <c r="O5" i="9"/>
  <c r="O4" i="9" s="1"/>
  <c r="J52" i="11"/>
  <c r="J53" i="9"/>
  <c r="J52" i="9" s="1"/>
  <c r="V8" i="11"/>
  <c r="V9" i="9"/>
  <c r="V8" i="9" s="1"/>
  <c r="I22" i="11"/>
  <c r="I23" i="9"/>
  <c r="I22" i="9" s="1"/>
  <c r="U52" i="11"/>
  <c r="U53" i="9"/>
  <c r="U52" i="9" s="1"/>
  <c r="O3" i="93"/>
  <c r="K61" i="11"/>
  <c r="K62" i="9"/>
  <c r="K61" i="9" s="1"/>
  <c r="J33" i="11"/>
  <c r="J34" i="9"/>
  <c r="J33" i="9" s="1"/>
  <c r="J22" i="11"/>
  <c r="J23" i="9"/>
  <c r="J22" i="9" s="1"/>
  <c r="I11" i="11"/>
  <c r="I12" i="9"/>
  <c r="I11" i="9" s="1"/>
  <c r="F8" i="11"/>
  <c r="F9" i="9"/>
  <c r="F8" i="9" s="1"/>
  <c r="W22" i="11"/>
  <c r="W23" i="9"/>
  <c r="W22" i="9" s="1"/>
  <c r="X17" i="11"/>
  <c r="X18" i="9"/>
  <c r="X17" i="9" s="1"/>
  <c r="N33" i="11"/>
  <c r="N34" i="9"/>
  <c r="N33" i="9" s="1"/>
  <c r="V61" i="11"/>
  <c r="V62" i="9"/>
  <c r="V61" i="9" s="1"/>
  <c r="F27" i="11"/>
  <c r="F28" i="9"/>
  <c r="F27" i="9" s="1"/>
  <c r="I17" i="11"/>
  <c r="I18" i="9"/>
  <c r="I17" i="9" s="1"/>
  <c r="O27" i="11"/>
  <c r="O28" i="9"/>
  <c r="O27" i="9" s="1"/>
  <c r="S22" i="11"/>
  <c r="S23" i="9"/>
  <c r="S22" i="9" s="1"/>
  <c r="D22" i="11"/>
  <c r="D23" i="9"/>
  <c r="D22" i="9" s="1"/>
  <c r="W17" i="11"/>
  <c r="W18" i="9"/>
  <c r="W17" i="9" s="1"/>
  <c r="Q52" i="11"/>
  <c r="Q53" i="9"/>
  <c r="Q52" i="9" s="1"/>
  <c r="V52" i="11"/>
  <c r="V53" i="9"/>
  <c r="V52" i="9" s="1"/>
  <c r="H27" i="11"/>
  <c r="H28" i="9"/>
  <c r="H27" i="9" s="1"/>
  <c r="I3" i="93"/>
  <c r="F22" i="11"/>
  <c r="F23" i="9"/>
  <c r="F22" i="9" s="1"/>
  <c r="I4" i="11"/>
  <c r="I5" i="9"/>
  <c r="I4" i="9" s="1"/>
  <c r="G4" i="11"/>
  <c r="G5" i="9"/>
  <c r="G4" i="9" s="1"/>
  <c r="G3" i="93"/>
  <c r="H61" i="11"/>
  <c r="H62" i="9"/>
  <c r="H61" i="9" s="1"/>
  <c r="L61" i="11"/>
  <c r="L62" i="9"/>
  <c r="L61" i="9" s="1"/>
  <c r="O8" i="11"/>
  <c r="O9" i="9"/>
  <c r="O8" i="9" s="1"/>
  <c r="D33" i="11"/>
  <c r="D34" i="9"/>
  <c r="D33" i="9" s="1"/>
  <c r="D11" i="11"/>
  <c r="D12" i="9"/>
  <c r="D11" i="9" s="1"/>
  <c r="P61" i="11"/>
  <c r="P62" i="9"/>
  <c r="P61" i="9" s="1"/>
  <c r="G52" i="11"/>
  <c r="G53" i="9"/>
  <c r="G52" i="9" s="1"/>
  <c r="O22" i="11"/>
  <c r="O23" i="9"/>
  <c r="O22" i="9" s="1"/>
  <c r="N22" i="11"/>
  <c r="N23" i="9"/>
  <c r="N22" i="9" s="1"/>
  <c r="U4" i="11"/>
  <c r="U5" i="9"/>
  <c r="U4" i="9" s="1"/>
  <c r="D61" i="11"/>
  <c r="D62" i="9"/>
  <c r="D61" i="9" s="1"/>
  <c r="X33" i="11"/>
  <c r="X26" i="11" s="1"/>
  <c r="X34" i="9"/>
  <c r="X33" i="9" s="1"/>
  <c r="X26" i="9" s="1"/>
  <c r="M8" i="11"/>
  <c r="M9" i="9"/>
  <c r="M8" i="9" s="1"/>
  <c r="Q8" i="11"/>
  <c r="Q9" i="9"/>
  <c r="Q8" i="9" s="1"/>
  <c r="D8" i="11"/>
  <c r="D9" i="9"/>
  <c r="D8" i="9" s="1"/>
  <c r="G11" i="11"/>
  <c r="G12" i="9"/>
  <c r="G11" i="9" s="1"/>
  <c r="V27" i="11"/>
  <c r="V28" i="9"/>
  <c r="V27" i="9" s="1"/>
  <c r="N11" i="11"/>
  <c r="N12" i="9"/>
  <c r="N11" i="9" s="1"/>
  <c r="K8" i="11"/>
  <c r="K9" i="9"/>
  <c r="K8" i="9" s="1"/>
  <c r="O26" i="93"/>
  <c r="O17" i="11"/>
  <c r="O18" i="9"/>
  <c r="O17" i="9" s="1"/>
  <c r="H11" i="11"/>
  <c r="H12" i="9"/>
  <c r="H11" i="9" s="1"/>
  <c r="P11" i="11"/>
  <c r="P12" i="9"/>
  <c r="P11" i="9" s="1"/>
  <c r="H26" i="93"/>
  <c r="R33" i="11"/>
  <c r="R34" i="9"/>
  <c r="R33" i="9" s="1"/>
  <c r="G33" i="11"/>
  <c r="G34" i="9"/>
  <c r="G33" i="9" s="1"/>
  <c r="Q4" i="11"/>
  <c r="Q5" i="9"/>
  <c r="Q4" i="9" s="1"/>
  <c r="E52" i="11"/>
  <c r="E53" i="9"/>
  <c r="E52" i="9" s="1"/>
  <c r="X52" i="11"/>
  <c r="X53" i="9"/>
  <c r="X52" i="9" s="1"/>
  <c r="S11" i="11"/>
  <c r="S12" i="9"/>
  <c r="S11" i="9" s="1"/>
  <c r="F33" i="11"/>
  <c r="F34" i="9"/>
  <c r="F33" i="9" s="1"/>
  <c r="L33" i="11"/>
  <c r="L34" i="9"/>
  <c r="L33" i="9" s="1"/>
  <c r="U3" i="93"/>
  <c r="G27" i="11"/>
  <c r="G28" i="9"/>
  <c r="G27" i="9" s="1"/>
  <c r="W4" i="11"/>
  <c r="W5" i="9"/>
  <c r="W4" i="9" s="1"/>
  <c r="J8" i="11"/>
  <c r="J9" i="9"/>
  <c r="J8" i="9" s="1"/>
  <c r="N52" i="11"/>
  <c r="N53" i="9"/>
  <c r="N52" i="9" s="1"/>
  <c r="M33" i="11"/>
  <c r="M34" i="9"/>
  <c r="M33" i="9" s="1"/>
  <c r="E27" i="11"/>
  <c r="E28" i="9"/>
  <c r="E27" i="9" s="1"/>
  <c r="K4" i="11"/>
  <c r="K5" i="9"/>
  <c r="K4" i="9" s="1"/>
  <c r="V4" i="11"/>
  <c r="V5" i="9"/>
  <c r="V4" i="9" s="1"/>
  <c r="M52" i="11"/>
  <c r="M53" i="9"/>
  <c r="M52" i="9" s="1"/>
  <c r="L52" i="11"/>
  <c r="L53" i="9"/>
  <c r="L52" i="9" s="1"/>
  <c r="X8" i="11"/>
  <c r="X9" i="9"/>
  <c r="X8" i="9" s="1"/>
  <c r="H17" i="11"/>
  <c r="H18" i="9"/>
  <c r="H17" i="9" s="1"/>
  <c r="D17" i="11"/>
  <c r="D18" i="9"/>
  <c r="D17" i="9" s="1"/>
  <c r="E11" i="11"/>
  <c r="E12" i="9"/>
  <c r="E11" i="9" s="1"/>
  <c r="S33" i="11"/>
  <c r="S34" i="9"/>
  <c r="S33" i="9" s="1"/>
  <c r="F52" i="11"/>
  <c r="F53" i="9"/>
  <c r="F52" i="9" s="1"/>
  <c r="Q3" i="93"/>
  <c r="U33" i="11"/>
  <c r="U34" i="9"/>
  <c r="U33" i="9" s="1"/>
  <c r="O11" i="11"/>
  <c r="O12" i="9"/>
  <c r="O11" i="9" s="1"/>
  <c r="M27" i="11"/>
  <c r="M28" i="9"/>
  <c r="M27" i="9" s="1"/>
  <c r="P8" i="11"/>
  <c r="P9" i="9"/>
  <c r="P8" i="9" s="1"/>
  <c r="R11" i="11"/>
  <c r="R12" i="9"/>
  <c r="R11" i="9" s="1"/>
  <c r="U22" i="11"/>
  <c r="U23" i="9"/>
  <c r="U22" i="9" s="1"/>
  <c r="I33" i="11"/>
  <c r="I34" i="9"/>
  <c r="I33" i="9" s="1"/>
  <c r="W27" i="11"/>
  <c r="W28" i="9"/>
  <c r="W27" i="9" s="1"/>
  <c r="M11" i="11"/>
  <c r="M12" i="9"/>
  <c r="M11" i="9" s="1"/>
  <c r="T22" i="11"/>
  <c r="T23" i="9"/>
  <c r="T22" i="9" s="1"/>
  <c r="Q17" i="11"/>
  <c r="Q18" i="9"/>
  <c r="Q17" i="9" s="1"/>
  <c r="L17" i="11"/>
  <c r="L18" i="9"/>
  <c r="L17" i="9" s="1"/>
  <c r="M4" i="11"/>
  <c r="M5" i="9"/>
  <c r="M4" i="9" s="1"/>
  <c r="F11" i="11"/>
  <c r="F12" i="9"/>
  <c r="F11" i="9" s="1"/>
  <c r="R4" i="11"/>
  <c r="R5" i="9"/>
  <c r="R4" i="9" s="1"/>
  <c r="D52" i="11"/>
  <c r="D53" i="9"/>
  <c r="D52" i="9" s="1"/>
  <c r="E61" i="11"/>
  <c r="E62" i="9"/>
  <c r="E61" i="9" s="1"/>
  <c r="F61" i="11"/>
  <c r="F62" i="9"/>
  <c r="F61" i="9" s="1"/>
  <c r="J17" i="11"/>
  <c r="J18" i="9"/>
  <c r="J17" i="9" s="1"/>
  <c r="Q22" i="11"/>
  <c r="Q23" i="9"/>
  <c r="Q22" i="9" s="1"/>
  <c r="R22" i="11"/>
  <c r="R23" i="9"/>
  <c r="R22" i="9" s="1"/>
  <c r="R8" i="11"/>
  <c r="R9" i="9"/>
  <c r="R8" i="9" s="1"/>
  <c r="K33" i="11"/>
  <c r="K34" i="9"/>
  <c r="K33" i="9" s="1"/>
  <c r="T33" i="11"/>
  <c r="T34" i="9"/>
  <c r="T33" i="9" s="1"/>
  <c r="D4" i="11"/>
  <c r="D5" i="9"/>
  <c r="D4" i="9" s="1"/>
  <c r="E26" i="93"/>
  <c r="K3" i="93"/>
  <c r="V3" i="93"/>
  <c r="I61" i="11"/>
  <c r="I62" i="9"/>
  <c r="I61" i="9" s="1"/>
  <c r="V22" i="11"/>
  <c r="V23" i="9"/>
  <c r="V22" i="9" s="1"/>
  <c r="T27" i="11"/>
  <c r="T28" i="9"/>
  <c r="T27" i="9" s="1"/>
  <c r="X61" i="11"/>
  <c r="X62" i="9"/>
  <c r="X61" i="9" s="1"/>
  <c r="I27" i="11"/>
  <c r="I28" i="9"/>
  <c r="I27" i="9" s="1"/>
  <c r="U17" i="11"/>
  <c r="U18" i="9"/>
  <c r="U17" i="9" s="1"/>
  <c r="Q11" i="11"/>
  <c r="Q12" i="9"/>
  <c r="Q11" i="9" s="1"/>
  <c r="J11" i="11"/>
  <c r="J12" i="9"/>
  <c r="J11" i="9" s="1"/>
  <c r="T17" i="11"/>
  <c r="T18" i="9"/>
  <c r="T17" i="9" s="1"/>
  <c r="H22" i="11"/>
  <c r="H23" i="9"/>
  <c r="H22" i="9" s="1"/>
  <c r="W8" i="11"/>
  <c r="W9" i="9"/>
  <c r="W8" i="9" s="1"/>
  <c r="W26" i="93"/>
  <c r="J27" i="11"/>
  <c r="J28" i="9"/>
  <c r="J27" i="9" s="1"/>
  <c r="R27" i="11"/>
  <c r="R28" i="9"/>
  <c r="R27" i="9" s="1"/>
  <c r="T8" i="11"/>
  <c r="T9" i="9"/>
  <c r="T8" i="9" s="1"/>
  <c r="M3" i="93"/>
  <c r="S8" i="11"/>
  <c r="S9" i="9"/>
  <c r="S8" i="9" s="1"/>
  <c r="L22" i="11"/>
  <c r="L23" i="9"/>
  <c r="L22" i="9" s="1"/>
  <c r="E33" i="11"/>
  <c r="E34" i="9"/>
  <c r="E33" i="9" s="1"/>
  <c r="J61" i="11"/>
  <c r="J62" i="9"/>
  <c r="J61" i="9" s="1"/>
  <c r="F17" i="11"/>
  <c r="F18" i="9"/>
  <c r="F17" i="9" s="1"/>
  <c r="M17" i="11"/>
  <c r="M18" i="9"/>
  <c r="M17" i="9" s="1"/>
  <c r="E17" i="11"/>
  <c r="E18" i="9"/>
  <c r="E17" i="9" s="1"/>
  <c r="D3" i="93"/>
  <c r="R17" i="11"/>
  <c r="R18" i="9"/>
  <c r="R17" i="9" s="1"/>
  <c r="P22" i="11"/>
  <c r="P23" i="9"/>
  <c r="P22" i="9" s="1"/>
  <c r="T11" i="11"/>
  <c r="T12" i="9"/>
  <c r="T11" i="9" s="1"/>
  <c r="W11" i="11"/>
  <c r="W12" i="9"/>
  <c r="W11" i="9" s="1"/>
  <c r="W52" i="11"/>
  <c r="W53" i="9"/>
  <c r="W52" i="9" s="1"/>
  <c r="N27" i="11"/>
  <c r="N28" i="9"/>
  <c r="N27" i="9" s="1"/>
  <c r="T26" i="93"/>
  <c r="T2" i="93" s="1"/>
  <c r="V33" i="11"/>
  <c r="V34" i="9"/>
  <c r="V33" i="9" s="1"/>
  <c r="I26" i="93"/>
  <c r="S27" i="11"/>
  <c r="S28" i="9"/>
  <c r="S27" i="9" s="1"/>
  <c r="I52" i="11"/>
  <c r="I53" i="9"/>
  <c r="I52" i="9" s="1"/>
  <c r="P27" i="11"/>
  <c r="P26" i="11" s="1"/>
  <c r="P28" i="9"/>
  <c r="P27" i="9" s="1"/>
  <c r="P26" i="9" s="1"/>
  <c r="N17" i="11"/>
  <c r="N18" i="9"/>
  <c r="N17" i="9" s="1"/>
  <c r="Q61" i="11"/>
  <c r="Q62" i="9"/>
  <c r="Q61" i="9" s="1"/>
  <c r="U8" i="11"/>
  <c r="U9" i="9"/>
  <c r="U8" i="9" s="1"/>
  <c r="L8" i="11"/>
  <c r="L9" i="9"/>
  <c r="L8" i="9" s="1"/>
  <c r="N61" i="11"/>
  <c r="N62" i="9"/>
  <c r="N61" i="9" s="1"/>
  <c r="U11" i="11"/>
  <c r="U12" i="9"/>
  <c r="U11" i="9" s="1"/>
  <c r="F4" i="11"/>
  <c r="F5" i="9"/>
  <c r="F4" i="9" s="1"/>
  <c r="W33" i="11"/>
  <c r="W34" i="9"/>
  <c r="W33" i="9" s="1"/>
  <c r="T52" i="11"/>
  <c r="T53" i="9"/>
  <c r="T52" i="9" s="1"/>
  <c r="K11" i="11"/>
  <c r="K12" i="9"/>
  <c r="K11" i="9" s="1"/>
  <c r="U61" i="11"/>
  <c r="U62" i="9"/>
  <c r="U61" i="9" s="1"/>
  <c r="P4" i="11"/>
  <c r="P5" i="9"/>
  <c r="P4" i="9" s="1"/>
  <c r="X22" i="11"/>
  <c r="X23" i="9"/>
  <c r="X22" i="9" s="1"/>
  <c r="M61" i="11"/>
  <c r="M62" i="9"/>
  <c r="M61" i="9" s="1"/>
  <c r="O52" i="11"/>
  <c r="O53" i="9"/>
  <c r="O52" i="9" s="1"/>
  <c r="N4" i="11"/>
  <c r="N5" i="9"/>
  <c r="N4" i="9" s="1"/>
  <c r="T61" i="11"/>
  <c r="T62" i="9"/>
  <c r="T61" i="9" s="1"/>
  <c r="I8" i="11"/>
  <c r="I9" i="9"/>
  <c r="I8" i="9" s="1"/>
  <c r="M22" i="11"/>
  <c r="M23" i="9"/>
  <c r="M22" i="9" s="1"/>
  <c r="O2" i="102"/>
  <c r="V17" i="11"/>
  <c r="V18" i="9"/>
  <c r="V17" i="9" s="1"/>
  <c r="L27" i="11"/>
  <c r="L26" i="11" s="1"/>
  <c r="L28" i="9"/>
  <c r="L27" i="9" s="1"/>
  <c r="N26" i="93"/>
  <c r="E4" i="11"/>
  <c r="E5" i="9"/>
  <c r="E4" i="9" s="1"/>
  <c r="X11" i="11"/>
  <c r="X12" i="9"/>
  <c r="X11" i="9" s="1"/>
  <c r="H33" i="11"/>
  <c r="H34" i="9"/>
  <c r="H33" i="9" s="1"/>
  <c r="K17" i="11"/>
  <c r="K18" i="9"/>
  <c r="K17" i="9" s="1"/>
  <c r="S26" i="93"/>
  <c r="O61" i="11"/>
  <c r="O62" i="9"/>
  <c r="O61" i="9" s="1"/>
  <c r="U27" i="11"/>
  <c r="U28" i="9"/>
  <c r="U27" i="9" s="1"/>
  <c r="H52" i="11"/>
  <c r="H53" i="9"/>
  <c r="H52" i="9" s="1"/>
  <c r="G17" i="11"/>
  <c r="G18" i="9"/>
  <c r="G17" i="9" s="1"/>
  <c r="C8" i="161"/>
  <c r="C11" i="159"/>
  <c r="C17" i="170"/>
  <c r="C11" i="168"/>
  <c r="C27" i="154"/>
  <c r="C8" i="154"/>
  <c r="C8" i="170"/>
  <c r="C27" i="152"/>
  <c r="C27" i="204"/>
  <c r="C27" i="168"/>
  <c r="C22" i="168"/>
  <c r="C11" i="156"/>
  <c r="C22" i="154"/>
  <c r="C22" i="156"/>
  <c r="C22" i="167"/>
  <c r="C11" i="167"/>
  <c r="C4" i="151"/>
  <c r="C11" i="154"/>
  <c r="C17" i="156"/>
  <c r="C8" i="172"/>
  <c r="C8" i="169"/>
  <c r="C27" i="155"/>
  <c r="C17" i="169"/>
  <c r="C22" i="155"/>
  <c r="C22" i="172"/>
  <c r="C22" i="170"/>
  <c r="C11" i="170"/>
  <c r="C52" i="154"/>
  <c r="C8" i="153"/>
  <c r="C8" i="119"/>
  <c r="C8" i="155"/>
  <c r="C27" i="202"/>
  <c r="C17" i="155"/>
  <c r="C11" i="172"/>
  <c r="C11" i="153"/>
  <c r="C8" i="167"/>
  <c r="C27" i="151"/>
  <c r="C27" i="158"/>
  <c r="C27" i="167"/>
  <c r="C11" i="204"/>
  <c r="C17" i="168"/>
  <c r="C11" i="152"/>
  <c r="C11" i="155"/>
  <c r="C4" i="154"/>
  <c r="C8" i="204"/>
  <c r="C8" i="159"/>
  <c r="C8" i="166"/>
  <c r="C27" i="166"/>
  <c r="C17" i="153"/>
  <c r="C22" i="161"/>
  <c r="C27" i="170"/>
  <c r="C11" i="161"/>
  <c r="C11" i="158"/>
  <c r="C4" i="153"/>
  <c r="C17" i="154"/>
  <c r="C8" i="151"/>
  <c r="C8" i="202"/>
  <c r="C8" i="158"/>
  <c r="C27" i="159"/>
  <c r="C27" i="172"/>
  <c r="C27" i="169"/>
  <c r="C52" i="153"/>
  <c r="C52" i="155"/>
  <c r="C52" i="119"/>
  <c r="C33" i="172"/>
  <c r="C22" i="151"/>
  <c r="C22" i="158"/>
  <c r="C4" i="152"/>
  <c r="C8" i="156"/>
  <c r="C27" i="153"/>
  <c r="C27" i="156"/>
  <c r="C17" i="161"/>
  <c r="C17" i="159"/>
  <c r="C17" i="167"/>
  <c r="C22" i="202"/>
  <c r="C8" i="168"/>
  <c r="C27" i="161"/>
  <c r="C27" i="174"/>
  <c r="C11" i="166"/>
  <c r="C17" i="151"/>
  <c r="C17" i="172"/>
  <c r="C17" i="158"/>
  <c r="C17" i="166"/>
  <c r="C11" i="151"/>
  <c r="C33" i="202"/>
  <c r="C11" i="202"/>
  <c r="C17" i="152"/>
  <c r="R26" i="9" l="1"/>
  <c r="K2" i="93"/>
  <c r="R2" i="93"/>
  <c r="M3" i="11"/>
  <c r="J3" i="9"/>
  <c r="S26" i="11"/>
  <c r="S2" i="93"/>
  <c r="J26" i="9"/>
  <c r="Q2" i="93"/>
  <c r="G26" i="11"/>
  <c r="L2" i="93"/>
  <c r="V2" i="93"/>
  <c r="E2" i="93"/>
  <c r="J26" i="11"/>
  <c r="L3" i="11"/>
  <c r="L2" i="11" s="1"/>
  <c r="L26" i="9"/>
  <c r="D2" i="93"/>
  <c r="M2" i="93"/>
  <c r="J3" i="11"/>
  <c r="G26" i="9"/>
  <c r="S26" i="9"/>
  <c r="W2" i="93"/>
  <c r="D3" i="11"/>
  <c r="F3" i="9"/>
  <c r="H2" i="93"/>
  <c r="O26" i="11"/>
  <c r="R26" i="11"/>
  <c r="I26" i="9"/>
  <c r="G2" i="93"/>
  <c r="W3" i="9"/>
  <c r="F2" i="93"/>
  <c r="U26" i="11"/>
  <c r="N3" i="9"/>
  <c r="Q3" i="11"/>
  <c r="W26" i="9"/>
  <c r="U2" i="93"/>
  <c r="E26" i="9"/>
  <c r="E26" i="11"/>
  <c r="V26" i="9"/>
  <c r="N26" i="9"/>
  <c r="S3" i="9"/>
  <c r="I26" i="11"/>
  <c r="V3" i="11"/>
  <c r="D26" i="9"/>
  <c r="Q3" i="9"/>
  <c r="U26" i="9"/>
  <c r="S3" i="11"/>
  <c r="I3" i="9"/>
  <c r="F3" i="11"/>
  <c r="M3" i="9"/>
  <c r="W3" i="11"/>
  <c r="U3" i="9"/>
  <c r="I3" i="11"/>
  <c r="O26" i="9"/>
  <c r="D26" i="11"/>
  <c r="K26" i="9"/>
  <c r="N26" i="11"/>
  <c r="U3" i="11"/>
  <c r="O2" i="93"/>
  <c r="L3" i="9"/>
  <c r="K26" i="11"/>
  <c r="T3" i="11"/>
  <c r="W26" i="11"/>
  <c r="V3" i="9"/>
  <c r="V26" i="11"/>
  <c r="I2" i="93"/>
  <c r="O3" i="9"/>
  <c r="H3" i="9"/>
  <c r="N2" i="93"/>
  <c r="N3" i="11"/>
  <c r="R3" i="9"/>
  <c r="R2" i="9" s="1"/>
  <c r="M26" i="9"/>
  <c r="H26" i="9"/>
  <c r="O3" i="11"/>
  <c r="H3" i="11"/>
  <c r="X3" i="9"/>
  <c r="X2" i="9" s="1"/>
  <c r="E3" i="9"/>
  <c r="P3" i="9"/>
  <c r="P2" i="9" s="1"/>
  <c r="T26" i="9"/>
  <c r="R3" i="11"/>
  <c r="M26" i="11"/>
  <c r="M2" i="11" s="1"/>
  <c r="K3" i="9"/>
  <c r="G3" i="9"/>
  <c r="H26" i="11"/>
  <c r="F26" i="9"/>
  <c r="Q26" i="9"/>
  <c r="X3" i="11"/>
  <c r="X2" i="11" s="1"/>
  <c r="E3" i="11"/>
  <c r="P3" i="11"/>
  <c r="P2" i="11" s="1"/>
  <c r="T3" i="9"/>
  <c r="T26" i="11"/>
  <c r="D3" i="9"/>
  <c r="K3" i="11"/>
  <c r="G3" i="11"/>
  <c r="F26" i="11"/>
  <c r="Q26" i="11"/>
  <c r="C3" i="151"/>
  <c r="C3" i="152"/>
  <c r="C3" i="161"/>
  <c r="C27" i="119"/>
  <c r="C11" i="119"/>
  <c r="C3" i="154"/>
  <c r="C3" i="153"/>
  <c r="C26" i="172"/>
  <c r="C22" i="119"/>
  <c r="C26" i="202"/>
  <c r="C17" i="119"/>
  <c r="J2" i="9" l="1"/>
  <c r="S2" i="11"/>
  <c r="L2" i="9"/>
  <c r="N2" i="9"/>
  <c r="G2" i="11"/>
  <c r="Q2" i="11"/>
  <c r="F2" i="9"/>
  <c r="U2" i="11"/>
  <c r="R2" i="11"/>
  <c r="V2" i="9"/>
  <c r="K2" i="11"/>
  <c r="U2" i="9"/>
  <c r="V2" i="11"/>
  <c r="J2" i="11"/>
  <c r="I2" i="9"/>
  <c r="D2" i="11"/>
  <c r="E2" i="11"/>
  <c r="G2" i="9"/>
  <c r="Q2" i="9"/>
  <c r="S2" i="9"/>
  <c r="O2" i="11"/>
  <c r="E2" i="9"/>
  <c r="N2" i="11"/>
  <c r="D2" i="9"/>
  <c r="I2" i="11"/>
  <c r="K2" i="9"/>
  <c r="W2" i="9"/>
  <c r="W2" i="11"/>
  <c r="T2" i="11"/>
  <c r="M2" i="9"/>
  <c r="H2" i="11"/>
  <c r="T2" i="9"/>
  <c r="H2" i="9"/>
  <c r="F2" i="11"/>
  <c r="O2" i="9"/>
  <c r="X69" i="149"/>
  <c r="X67" i="149"/>
  <c r="C4" i="204" l="1"/>
  <c r="C4" i="202"/>
  <c r="C3" i="204" l="1"/>
  <c r="C3" i="202"/>
  <c r="C4" i="172" l="1"/>
  <c r="C3" i="172" l="1"/>
  <c r="C2" i="172" s="1"/>
  <c r="C5" i="118" l="1"/>
  <c r="C4" i="170" l="1"/>
  <c r="C4" i="169"/>
  <c r="C4" i="168"/>
  <c r="C4" i="167"/>
  <c r="C4" i="166"/>
  <c r="C3" i="169" l="1"/>
  <c r="C3" i="166"/>
  <c r="C3" i="170"/>
  <c r="C3" i="167"/>
  <c r="C3" i="168"/>
  <c r="C52" i="164" l="1"/>
  <c r="C61" i="164"/>
  <c r="C33" i="164"/>
  <c r="C27" i="164"/>
  <c r="C22" i="164"/>
  <c r="C17" i="164"/>
  <c r="C11" i="164"/>
  <c r="C8" i="164"/>
  <c r="C4" i="164"/>
  <c r="C52" i="162"/>
  <c r="C61" i="162"/>
  <c r="C33" i="162"/>
  <c r="C27" i="162"/>
  <c r="C22" i="162"/>
  <c r="C17" i="162"/>
  <c r="C11" i="162"/>
  <c r="C8" i="162"/>
  <c r="C4" i="162"/>
  <c r="C26" i="164" l="1"/>
  <c r="C3" i="164"/>
  <c r="C2" i="164" s="1"/>
  <c r="C26" i="162"/>
  <c r="C3" i="162"/>
  <c r="R69" i="149" l="1"/>
  <c r="H67" i="149"/>
  <c r="D67" i="149"/>
  <c r="W69" i="149"/>
  <c r="C2" i="162"/>
  <c r="N67" i="149"/>
  <c r="T67" i="149"/>
  <c r="W67" i="149"/>
  <c r="K67" i="149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U67" i="149"/>
  <c r="E67" i="149"/>
  <c r="J69" i="149"/>
  <c r="I69" i="149"/>
  <c r="C67" i="149" l="1"/>
  <c r="M69" i="149"/>
  <c r="R67" i="149"/>
  <c r="V69" i="149"/>
  <c r="I67" i="149"/>
  <c r="K69" i="149"/>
  <c r="H69" i="149"/>
  <c r="U69" i="149"/>
  <c r="C52" i="160" l="1"/>
  <c r="C22" i="160"/>
  <c r="C17" i="160"/>
  <c r="C11" i="160"/>
  <c r="C4" i="160"/>
  <c r="C27" i="160"/>
  <c r="C5" i="120" l="1"/>
  <c r="C17" i="120" l="1"/>
  <c r="C4" i="120"/>
  <c r="C52" i="120"/>
  <c r="C11" i="120"/>
  <c r="C27" i="120"/>
  <c r="C8" i="120"/>
  <c r="C22" i="120"/>
  <c r="C3" i="120" l="1"/>
  <c r="C4" i="159"/>
  <c r="C3" i="159" s="1"/>
  <c r="C4" i="158"/>
  <c r="C3" i="158" l="1"/>
  <c r="C4" i="156" l="1"/>
  <c r="C4" i="155"/>
  <c r="C3" i="155" s="1"/>
  <c r="C5" i="10"/>
  <c r="C3" i="156" l="1"/>
  <c r="C4" i="118" l="1"/>
  <c r="C17" i="118"/>
  <c r="C4" i="10"/>
  <c r="C17" i="10"/>
  <c r="C22" i="10"/>
  <c r="C52" i="10"/>
  <c r="C22" i="118"/>
  <c r="C52" i="118"/>
  <c r="C4" i="119"/>
  <c r="C3" i="119" s="1"/>
  <c r="C8" i="118"/>
  <c r="C11" i="118"/>
  <c r="C27" i="118"/>
  <c r="C8" i="10"/>
  <c r="C11" i="10"/>
  <c r="C27" i="10"/>
  <c r="C3" i="10" l="1"/>
  <c r="C3" i="118"/>
  <c r="C8" i="165" l="1"/>
  <c r="C52" i="199"/>
  <c r="C33" i="199"/>
  <c r="C22" i="199"/>
  <c r="C17" i="199"/>
  <c r="C8" i="199"/>
  <c r="C52" i="198"/>
  <c r="C61" i="198"/>
  <c r="C61" i="196"/>
  <c r="C4" i="196"/>
  <c r="C52" i="195"/>
  <c r="C52" i="193"/>
  <c r="C8" i="193"/>
  <c r="C4" i="190"/>
  <c r="C52" i="189"/>
  <c r="C22" i="189"/>
  <c r="C8" i="189"/>
  <c r="C4" i="188"/>
  <c r="C4" i="19"/>
  <c r="C22" i="18"/>
  <c r="C33" i="204"/>
  <c r="C26" i="204" s="1"/>
  <c r="C22" i="203"/>
  <c r="C61" i="202"/>
  <c r="C52" i="174"/>
  <c r="C33" i="174"/>
  <c r="C26" i="174" s="1"/>
  <c r="C22" i="174"/>
  <c r="C17" i="174"/>
  <c r="C33" i="173"/>
  <c r="C22" i="173"/>
  <c r="C17" i="173"/>
  <c r="C8" i="173"/>
  <c r="C52" i="183"/>
  <c r="C27" i="183"/>
  <c r="C22" i="183"/>
  <c r="C11" i="183"/>
  <c r="C61" i="121"/>
  <c r="C4" i="121"/>
  <c r="C52" i="115"/>
  <c r="C27" i="115"/>
  <c r="C22" i="115"/>
  <c r="C11" i="115"/>
  <c r="C61" i="113"/>
  <c r="C4" i="113"/>
  <c r="C8" i="109"/>
  <c r="C52" i="112"/>
  <c r="C22" i="112"/>
  <c r="C8" i="112"/>
  <c r="C52" i="114"/>
  <c r="C8" i="186"/>
  <c r="C8" i="91"/>
  <c r="C52" i="90"/>
  <c r="C22" i="90"/>
  <c r="C8" i="87"/>
  <c r="C52" i="86"/>
  <c r="C22" i="86"/>
  <c r="C4" i="84"/>
  <c r="C8" i="83"/>
  <c r="C52" i="82"/>
  <c r="C22" i="82"/>
  <c r="C8" i="79"/>
  <c r="C52" i="78"/>
  <c r="C8" i="203" l="1"/>
  <c r="C52" i="203"/>
  <c r="C17" i="203"/>
  <c r="C33" i="203"/>
  <c r="C4" i="165"/>
  <c r="C33" i="161"/>
  <c r="C26" i="161" s="1"/>
  <c r="C2" i="161" s="1"/>
  <c r="C61" i="186"/>
  <c r="C61" i="188"/>
  <c r="C17" i="189"/>
  <c r="C33" i="189"/>
  <c r="C61" i="190"/>
  <c r="C11" i="18"/>
  <c r="C27" i="18"/>
  <c r="C4" i="192"/>
  <c r="C61" i="192"/>
  <c r="C17" i="193"/>
  <c r="C22" i="193"/>
  <c r="C33" i="193"/>
  <c r="C17" i="195"/>
  <c r="C22" i="195"/>
  <c r="C33" i="195"/>
  <c r="C22" i="196"/>
  <c r="C8" i="78"/>
  <c r="C22" i="85"/>
  <c r="C52" i="113"/>
  <c r="C22" i="121"/>
  <c r="C52" i="121"/>
  <c r="C8" i="183"/>
  <c r="C52" i="173"/>
  <c r="C22" i="114"/>
  <c r="C52" i="196"/>
  <c r="C22" i="78"/>
  <c r="C11" i="78"/>
  <c r="C27" i="78"/>
  <c r="C11" i="185"/>
  <c r="C17" i="79"/>
  <c r="C22" i="79"/>
  <c r="C33" i="79"/>
  <c r="C52" i="79"/>
  <c r="C8" i="80"/>
  <c r="C4" i="81"/>
  <c r="C61" i="81"/>
  <c r="C11" i="82"/>
  <c r="C27" i="82"/>
  <c r="C17" i="83"/>
  <c r="C22" i="83"/>
  <c r="C33" i="83"/>
  <c r="C52" i="83"/>
  <c r="C8" i="84"/>
  <c r="C4" i="85"/>
  <c r="C61" i="85"/>
  <c r="C11" i="86"/>
  <c r="C27" i="86"/>
  <c r="C17" i="87"/>
  <c r="C22" i="87"/>
  <c r="C33" i="87"/>
  <c r="C52" i="87"/>
  <c r="C8" i="88"/>
  <c r="C4" i="89"/>
  <c r="C61" i="89"/>
  <c r="C11" i="90"/>
  <c r="C27" i="90"/>
  <c r="C17" i="91"/>
  <c r="C22" i="91"/>
  <c r="C33" i="91"/>
  <c r="C52" i="91"/>
  <c r="C22" i="186"/>
  <c r="C11" i="110"/>
  <c r="C27" i="110"/>
  <c r="C17" i="107"/>
  <c r="C22" i="107"/>
  <c r="C33" i="107"/>
  <c r="C52" i="107"/>
  <c r="C8" i="108"/>
  <c r="C4" i="114"/>
  <c r="C61" i="114"/>
  <c r="C11" i="112"/>
  <c r="C27" i="112"/>
  <c r="C17" i="109"/>
  <c r="C22" i="109"/>
  <c r="C33" i="109"/>
  <c r="C52" i="109"/>
  <c r="C8" i="113"/>
  <c r="C4" i="115"/>
  <c r="C61" i="115"/>
  <c r="C8" i="121"/>
  <c r="C4" i="183"/>
  <c r="C17" i="121"/>
  <c r="C33" i="121"/>
  <c r="C11" i="121"/>
  <c r="C27" i="121"/>
  <c r="C17" i="183"/>
  <c r="C33" i="183"/>
  <c r="C26" i="183" s="1"/>
  <c r="C11" i="173"/>
  <c r="C27" i="173"/>
  <c r="C26" i="173" s="1"/>
  <c r="C11" i="174"/>
  <c r="C17" i="202"/>
  <c r="C11" i="203"/>
  <c r="C4" i="173"/>
  <c r="C4" i="174"/>
  <c r="C61" i="174"/>
  <c r="C27" i="203"/>
  <c r="C61" i="204"/>
  <c r="C52" i="204"/>
  <c r="C61" i="152"/>
  <c r="C61" i="153"/>
  <c r="C61" i="154"/>
  <c r="C4" i="18"/>
  <c r="C4" i="203"/>
  <c r="C33" i="152"/>
  <c r="C26" i="152" s="1"/>
  <c r="C2" i="152" s="1"/>
  <c r="C33" i="153"/>
  <c r="C26" i="153" s="1"/>
  <c r="C33" i="154"/>
  <c r="C26" i="154" s="1"/>
  <c r="C17" i="204"/>
  <c r="C8" i="19"/>
  <c r="C52" i="19"/>
  <c r="C8" i="18"/>
  <c r="C52" i="18"/>
  <c r="C17" i="19"/>
  <c r="C22" i="19"/>
  <c r="C33" i="19"/>
  <c r="C17" i="18"/>
  <c r="C33" i="18"/>
  <c r="C11" i="19"/>
  <c r="C27" i="19"/>
  <c r="C8" i="188"/>
  <c r="C11" i="189"/>
  <c r="C27" i="189"/>
  <c r="C8" i="190"/>
  <c r="C33" i="186"/>
  <c r="C52" i="186"/>
  <c r="C52" i="188"/>
  <c r="C61" i="189"/>
  <c r="C17" i="190"/>
  <c r="C22" i="190"/>
  <c r="C33" i="190"/>
  <c r="C52" i="190"/>
  <c r="C17" i="186"/>
  <c r="C27" i="186"/>
  <c r="C27" i="190"/>
  <c r="C8" i="192"/>
  <c r="C11" i="193"/>
  <c r="C27" i="193"/>
  <c r="C17" i="192"/>
  <c r="C22" i="192"/>
  <c r="C33" i="192"/>
  <c r="C52" i="192"/>
  <c r="C4" i="193"/>
  <c r="C61" i="193"/>
  <c r="C11" i="192"/>
  <c r="C27" i="192"/>
  <c r="C11" i="195"/>
  <c r="C27" i="195"/>
  <c r="C8" i="196"/>
  <c r="C61" i="195"/>
  <c r="C17" i="196"/>
  <c r="C33" i="196"/>
  <c r="C11" i="196"/>
  <c r="C27" i="196"/>
  <c r="C8" i="198"/>
  <c r="C11" i="199"/>
  <c r="C27" i="199"/>
  <c r="C26" i="199" s="1"/>
  <c r="C17" i="165"/>
  <c r="C22" i="165"/>
  <c r="C33" i="165"/>
  <c r="C52" i="165"/>
  <c r="C33" i="198"/>
  <c r="C4" i="199"/>
  <c r="C61" i="199"/>
  <c r="C11" i="165"/>
  <c r="C27" i="165"/>
  <c r="C61" i="165"/>
  <c r="C61" i="161"/>
  <c r="C61" i="112"/>
  <c r="C11" i="109"/>
  <c r="C27" i="109"/>
  <c r="C17" i="113"/>
  <c r="C22" i="113"/>
  <c r="C33" i="113"/>
  <c r="C8" i="115"/>
  <c r="C17" i="188"/>
  <c r="C4" i="189"/>
  <c r="C4" i="195"/>
  <c r="C4" i="109"/>
  <c r="C61" i="109"/>
  <c r="C11" i="113"/>
  <c r="C27" i="113"/>
  <c r="C17" i="115"/>
  <c r="C33" i="115"/>
  <c r="C26" i="115" s="1"/>
  <c r="C8" i="174"/>
  <c r="C11" i="188"/>
  <c r="C8" i="195"/>
  <c r="C33" i="167"/>
  <c r="C26" i="167" s="1"/>
  <c r="C2" i="167" s="1"/>
  <c r="C61" i="168"/>
  <c r="C33" i="156"/>
  <c r="C26" i="156" s="1"/>
  <c r="C2" i="156" s="1"/>
  <c r="C61" i="159"/>
  <c r="C17" i="198"/>
  <c r="C22" i="198"/>
  <c r="C33" i="169"/>
  <c r="C26" i="169" s="1"/>
  <c r="C2" i="169" s="1"/>
  <c r="C33" i="170"/>
  <c r="C26" i="170" s="1"/>
  <c r="C2" i="170" s="1"/>
  <c r="C11" i="198"/>
  <c r="C27" i="198"/>
  <c r="C61" i="169"/>
  <c r="C61" i="170"/>
  <c r="C61" i="156"/>
  <c r="C33" i="159"/>
  <c r="C26" i="159" s="1"/>
  <c r="C2" i="159" s="1"/>
  <c r="C61" i="77"/>
  <c r="C4" i="77"/>
  <c r="C5" i="75"/>
  <c r="C61" i="160"/>
  <c r="C61" i="17"/>
  <c r="C8" i="77"/>
  <c r="C17" i="77"/>
  <c r="C22" i="77"/>
  <c r="C33" i="77"/>
  <c r="C52" i="77"/>
  <c r="C4" i="79"/>
  <c r="C61" i="79"/>
  <c r="C11" i="80"/>
  <c r="C27" i="80"/>
  <c r="C17" i="81"/>
  <c r="C22" i="81"/>
  <c r="C33" i="81"/>
  <c r="C52" i="81"/>
  <c r="C8" i="82"/>
  <c r="C4" i="83"/>
  <c r="C61" i="83"/>
  <c r="C11" i="84"/>
  <c r="C27" i="84"/>
  <c r="C17" i="85"/>
  <c r="C33" i="85"/>
  <c r="C52" i="85"/>
  <c r="C8" i="86"/>
  <c r="C4" i="87"/>
  <c r="C61" i="87"/>
  <c r="C11" i="88"/>
  <c r="C27" i="88"/>
  <c r="C17" i="89"/>
  <c r="C22" i="89"/>
  <c r="C33" i="89"/>
  <c r="C52" i="89"/>
  <c r="C8" i="90"/>
  <c r="C4" i="91"/>
  <c r="C61" i="91"/>
  <c r="C4" i="186"/>
  <c r="C8" i="110"/>
  <c r="C4" i="107"/>
  <c r="C61" i="107"/>
  <c r="C11" i="108"/>
  <c r="C27" i="108"/>
  <c r="C17" i="114"/>
  <c r="C33" i="114"/>
  <c r="C61" i="203"/>
  <c r="C11" i="171"/>
  <c r="C27" i="171"/>
  <c r="C52" i="125"/>
  <c r="C52" i="171"/>
  <c r="C92" i="149"/>
  <c r="K92" i="149"/>
  <c r="S92" i="149"/>
  <c r="C11" i="201"/>
  <c r="C27" i="201"/>
  <c r="C17" i="17"/>
  <c r="C22" i="17"/>
  <c r="C33" i="17"/>
  <c r="C27" i="185"/>
  <c r="C17" i="187"/>
  <c r="C22" i="187"/>
  <c r="C33" i="187"/>
  <c r="C52" i="187"/>
  <c r="C17" i="191"/>
  <c r="C22" i="191"/>
  <c r="C33" i="191"/>
  <c r="C52" i="191"/>
  <c r="C52" i="104"/>
  <c r="C5" i="106"/>
  <c r="C4" i="194"/>
  <c r="C61" i="194"/>
  <c r="C17" i="197"/>
  <c r="C17" i="111"/>
  <c r="C22" i="197"/>
  <c r="C22" i="111"/>
  <c r="C33" i="197"/>
  <c r="C52" i="197"/>
  <c r="C52" i="111"/>
  <c r="C4" i="198"/>
  <c r="C8" i="163"/>
  <c r="C33" i="166"/>
  <c r="C26" i="166" s="1"/>
  <c r="C2" i="166" s="1"/>
  <c r="C33" i="119"/>
  <c r="C26" i="119" s="1"/>
  <c r="C2" i="119" s="1"/>
  <c r="C33" i="155"/>
  <c r="C26" i="155" s="1"/>
  <c r="C2" i="155" s="1"/>
  <c r="C33" i="158"/>
  <c r="C26" i="158" s="1"/>
  <c r="C2" i="158" s="1"/>
  <c r="D92" i="149"/>
  <c r="L92" i="149"/>
  <c r="T92" i="149"/>
  <c r="C11" i="77"/>
  <c r="C27" i="77"/>
  <c r="C17" i="78"/>
  <c r="C33" i="78"/>
  <c r="C4" i="80"/>
  <c r="C61" i="80"/>
  <c r="C11" i="81"/>
  <c r="C27" i="81"/>
  <c r="C17" i="82"/>
  <c r="C33" i="82"/>
  <c r="C61" i="84"/>
  <c r="C11" i="85"/>
  <c r="C27" i="85"/>
  <c r="C17" i="86"/>
  <c r="C33" i="86"/>
  <c r="C4" i="88"/>
  <c r="C61" i="88"/>
  <c r="C11" i="89"/>
  <c r="C27" i="89"/>
  <c r="C17" i="90"/>
  <c r="C33" i="90"/>
  <c r="C17" i="110"/>
  <c r="C22" i="110"/>
  <c r="C33" i="110"/>
  <c r="C52" i="110"/>
  <c r="C8" i="107"/>
  <c r="C4" i="108"/>
  <c r="C61" i="108"/>
  <c r="C11" i="114"/>
  <c r="C27" i="114"/>
  <c r="C17" i="112"/>
  <c r="C33" i="112"/>
  <c r="C5" i="125"/>
  <c r="C4" i="171"/>
  <c r="C61" i="171"/>
  <c r="E92" i="149"/>
  <c r="M92" i="149"/>
  <c r="U92" i="149"/>
  <c r="C5" i="124"/>
  <c r="C4" i="201"/>
  <c r="C61" i="151"/>
  <c r="C11" i="17"/>
  <c r="C27" i="17"/>
  <c r="C61" i="18"/>
  <c r="C5" i="103"/>
  <c r="C4" i="185"/>
  <c r="C61" i="185"/>
  <c r="C11" i="187"/>
  <c r="C27" i="187"/>
  <c r="C11" i="191"/>
  <c r="C27" i="191"/>
  <c r="C8" i="194"/>
  <c r="C8" i="106"/>
  <c r="C11" i="197"/>
  <c r="C11" i="111"/>
  <c r="C27" i="197"/>
  <c r="C27" i="111"/>
  <c r="C17" i="163"/>
  <c r="C22" i="163"/>
  <c r="C33" i="163"/>
  <c r="C52" i="163"/>
  <c r="C61" i="166"/>
  <c r="C61" i="167"/>
  <c r="F92" i="149"/>
  <c r="N92" i="149"/>
  <c r="V92" i="149"/>
  <c r="C61" i="201"/>
  <c r="C61" i="183"/>
  <c r="C8" i="125"/>
  <c r="C8" i="171"/>
  <c r="G92" i="149"/>
  <c r="O92" i="149"/>
  <c r="W92" i="149"/>
  <c r="C8" i="201"/>
  <c r="C52" i="201"/>
  <c r="C33" i="160"/>
  <c r="C26" i="160" s="1"/>
  <c r="C33" i="151"/>
  <c r="C26" i="151" s="1"/>
  <c r="C2" i="151" s="1"/>
  <c r="C4" i="17"/>
  <c r="C5" i="16"/>
  <c r="C8" i="185"/>
  <c r="C5" i="105"/>
  <c r="C4" i="105" s="1"/>
  <c r="C4" i="187"/>
  <c r="C61" i="187"/>
  <c r="C22" i="188"/>
  <c r="C33" i="188"/>
  <c r="C4" i="191"/>
  <c r="C5" i="104"/>
  <c r="C4" i="104" s="1"/>
  <c r="C61" i="191"/>
  <c r="C17" i="194"/>
  <c r="C17" i="106"/>
  <c r="C22" i="194"/>
  <c r="C22" i="106"/>
  <c r="C33" i="194"/>
  <c r="C52" i="194"/>
  <c r="C52" i="106"/>
  <c r="C5" i="111"/>
  <c r="C4" i="111" s="1"/>
  <c r="C4" i="197"/>
  <c r="C61" i="197"/>
  <c r="C11" i="163"/>
  <c r="C27" i="163"/>
  <c r="C61" i="158"/>
  <c r="H92" i="149"/>
  <c r="P92" i="149"/>
  <c r="X92" i="149"/>
  <c r="J74" i="149"/>
  <c r="T75" i="149"/>
  <c r="L76" i="149"/>
  <c r="C4" i="78"/>
  <c r="C61" i="78"/>
  <c r="C11" i="79"/>
  <c r="C27" i="79"/>
  <c r="C26" i="79" s="1"/>
  <c r="C17" i="80"/>
  <c r="C22" i="80"/>
  <c r="C33" i="80"/>
  <c r="C52" i="80"/>
  <c r="C8" i="81"/>
  <c r="C4" i="82"/>
  <c r="C61" i="82"/>
  <c r="C11" i="83"/>
  <c r="C27" i="83"/>
  <c r="C17" i="84"/>
  <c r="C22" i="84"/>
  <c r="C33" i="84"/>
  <c r="C52" i="84"/>
  <c r="C8" i="85"/>
  <c r="C4" i="86"/>
  <c r="C61" i="86"/>
  <c r="C11" i="87"/>
  <c r="C27" i="87"/>
  <c r="C17" i="88"/>
  <c r="C22" i="88"/>
  <c r="C33" i="88"/>
  <c r="C52" i="88"/>
  <c r="C8" i="89"/>
  <c r="C4" i="90"/>
  <c r="C61" i="90"/>
  <c r="C11" i="91"/>
  <c r="C27" i="91"/>
  <c r="C11" i="186"/>
  <c r="C4" i="110"/>
  <c r="C61" i="110"/>
  <c r="C11" i="107"/>
  <c r="C27" i="107"/>
  <c r="C17" i="108"/>
  <c r="C22" i="108"/>
  <c r="C33" i="108"/>
  <c r="C52" i="108"/>
  <c r="C8" i="114"/>
  <c r="C4" i="112"/>
  <c r="C61" i="173"/>
  <c r="C61" i="19"/>
  <c r="C17" i="125"/>
  <c r="C17" i="171"/>
  <c r="C22" i="171"/>
  <c r="C22" i="125"/>
  <c r="C33" i="171"/>
  <c r="I92" i="149"/>
  <c r="Q92" i="149"/>
  <c r="C17" i="201"/>
  <c r="C22" i="201"/>
  <c r="C33" i="201"/>
  <c r="C8" i="17"/>
  <c r="C52" i="17"/>
  <c r="C17" i="185"/>
  <c r="C22" i="185"/>
  <c r="C33" i="185"/>
  <c r="C52" i="185"/>
  <c r="C8" i="187"/>
  <c r="C27" i="188"/>
  <c r="C11" i="190"/>
  <c r="C8" i="191"/>
  <c r="C11" i="194"/>
  <c r="C11" i="106"/>
  <c r="C27" i="194"/>
  <c r="C8" i="197"/>
  <c r="C8" i="111"/>
  <c r="C4" i="163"/>
  <c r="C5" i="117"/>
  <c r="C61" i="163"/>
  <c r="C33" i="168"/>
  <c r="C26" i="168" s="1"/>
  <c r="C2" i="168" s="1"/>
  <c r="C61" i="155"/>
  <c r="C61" i="119"/>
  <c r="J92" i="149"/>
  <c r="R92" i="149"/>
  <c r="C26" i="18" l="1"/>
  <c r="C26" i="82"/>
  <c r="C26" i="87"/>
  <c r="C3" i="193"/>
  <c r="O44" i="149"/>
  <c r="C26" i="187"/>
  <c r="C26" i="17"/>
  <c r="C2" i="204"/>
  <c r="C8" i="16"/>
  <c r="C27" i="106"/>
  <c r="C8" i="104"/>
  <c r="C3" i="78"/>
  <c r="C52" i="105"/>
  <c r="C17" i="105"/>
  <c r="C3" i="114"/>
  <c r="C33" i="125"/>
  <c r="C26" i="189"/>
  <c r="C11" i="104"/>
  <c r="C3" i="165"/>
  <c r="C3" i="82"/>
  <c r="C8" i="75"/>
  <c r="C3" i="112"/>
  <c r="C3" i="189"/>
  <c r="C26" i="195"/>
  <c r="C26" i="186"/>
  <c r="C3" i="113"/>
  <c r="C26" i="193"/>
  <c r="F17" i="149"/>
  <c r="C26" i="90"/>
  <c r="V18" i="149"/>
  <c r="D57" i="149"/>
  <c r="C8" i="105"/>
  <c r="C26" i="107"/>
  <c r="C26" i="203"/>
  <c r="C3" i="183"/>
  <c r="C2" i="183" s="1"/>
  <c r="C3" i="86"/>
  <c r="K43" i="149"/>
  <c r="C11" i="105"/>
  <c r="C3" i="88"/>
  <c r="C26" i="78"/>
  <c r="C27" i="125"/>
  <c r="C4" i="106"/>
  <c r="C3" i="106" s="1"/>
  <c r="C11" i="125"/>
  <c r="C61" i="111"/>
  <c r="C3" i="84"/>
  <c r="Q18" i="149"/>
  <c r="N41" i="149"/>
  <c r="C61" i="120"/>
  <c r="K95" i="149"/>
  <c r="H74" i="149"/>
  <c r="J89" i="149"/>
  <c r="L89" i="149"/>
  <c r="K89" i="149"/>
  <c r="V63" i="149"/>
  <c r="T56" i="149"/>
  <c r="C22" i="104"/>
  <c r="T82" i="149"/>
  <c r="M76" i="149"/>
  <c r="C2" i="153"/>
  <c r="K88" i="149"/>
  <c r="X87" i="149"/>
  <c r="L56" i="149"/>
  <c r="L82" i="149"/>
  <c r="P87" i="149"/>
  <c r="S87" i="149"/>
  <c r="R87" i="149"/>
  <c r="D56" i="149"/>
  <c r="D82" i="149"/>
  <c r="C2" i="154"/>
  <c r="V87" i="149"/>
  <c r="K87" i="149"/>
  <c r="J87" i="149"/>
  <c r="T87" i="149"/>
  <c r="Q87" i="149"/>
  <c r="C61" i="104"/>
  <c r="V42" i="149"/>
  <c r="N87" i="149"/>
  <c r="U87" i="149"/>
  <c r="C2" i="202"/>
  <c r="C87" i="149" s="1"/>
  <c r="L87" i="149"/>
  <c r="I87" i="149"/>
  <c r="C27" i="104"/>
  <c r="Q89" i="149"/>
  <c r="W87" i="149"/>
  <c r="F87" i="149"/>
  <c r="M87" i="149"/>
  <c r="D87" i="149"/>
  <c r="C26" i="197"/>
  <c r="C27" i="16"/>
  <c r="C26" i="86"/>
  <c r="P74" i="149"/>
  <c r="R89" i="149"/>
  <c r="I89" i="149"/>
  <c r="R64" i="149"/>
  <c r="C26" i="190"/>
  <c r="C3" i="81"/>
  <c r="J75" i="149"/>
  <c r="U76" i="149"/>
  <c r="X64" i="149"/>
  <c r="R76" i="149"/>
  <c r="D76" i="149"/>
  <c r="H95" i="149"/>
  <c r="E87" i="149"/>
  <c r="G87" i="149"/>
  <c r="C3" i="110"/>
  <c r="Q82" i="149"/>
  <c r="C3" i="203"/>
  <c r="C3" i="173"/>
  <c r="C2" i="173" s="1"/>
  <c r="C26" i="110"/>
  <c r="C33" i="105"/>
  <c r="C3" i="115"/>
  <c r="C2" i="115" s="1"/>
  <c r="C4" i="125"/>
  <c r="C27" i="105"/>
  <c r="C22" i="105"/>
  <c r="C26" i="198"/>
  <c r="C26" i="109"/>
  <c r="C33" i="104"/>
  <c r="C17" i="104"/>
  <c r="C26" i="192"/>
  <c r="C3" i="109"/>
  <c r="C26" i="165"/>
  <c r="C2" i="165" s="1"/>
  <c r="X30" i="149"/>
  <c r="C3" i="19"/>
  <c r="G51" i="149"/>
  <c r="C3" i="192"/>
  <c r="D89" i="149"/>
  <c r="C3" i="190"/>
  <c r="C61" i="118"/>
  <c r="U82" i="149"/>
  <c r="G75" i="149"/>
  <c r="W44" i="149"/>
  <c r="C11" i="16"/>
  <c r="C26" i="112"/>
  <c r="C26" i="89"/>
  <c r="C26" i="81"/>
  <c r="C3" i="188"/>
  <c r="C26" i="163"/>
  <c r="C26" i="191"/>
  <c r="C33" i="120"/>
  <c r="C26" i="120" s="1"/>
  <c r="C26" i="91"/>
  <c r="C4" i="16"/>
  <c r="M55" i="149"/>
  <c r="C26" i="85"/>
  <c r="C26" i="113"/>
  <c r="C3" i="199"/>
  <c r="C26" i="19"/>
  <c r="C3" i="196"/>
  <c r="C3" i="121"/>
  <c r="R74" i="149"/>
  <c r="T76" i="149"/>
  <c r="D75" i="149"/>
  <c r="L75" i="149"/>
  <c r="C61" i="105"/>
  <c r="C61" i="16"/>
  <c r="C26" i="121"/>
  <c r="O87" i="149"/>
  <c r="C61" i="125"/>
  <c r="N89" i="149"/>
  <c r="P76" i="149"/>
  <c r="L74" i="149"/>
  <c r="C3" i="163"/>
  <c r="C26" i="77"/>
  <c r="C33" i="118"/>
  <c r="C26" i="118" s="1"/>
  <c r="C2" i="118" s="1"/>
  <c r="C26" i="83"/>
  <c r="C11" i="103"/>
  <c r="D74" i="149"/>
  <c r="C3" i="85"/>
  <c r="C33" i="106"/>
  <c r="C3" i="198"/>
  <c r="C3" i="18"/>
  <c r="C3" i="90"/>
  <c r="C33" i="111"/>
  <c r="C26" i="111" s="1"/>
  <c r="X76" i="149"/>
  <c r="C3" i="174"/>
  <c r="N57" i="149"/>
  <c r="C3" i="80"/>
  <c r="C33" i="16"/>
  <c r="C17" i="16"/>
  <c r="C26" i="196"/>
  <c r="C61" i="106"/>
  <c r="H93" i="149"/>
  <c r="X82" i="149"/>
  <c r="H82" i="149"/>
  <c r="Q75" i="149"/>
  <c r="E62" i="149"/>
  <c r="P82" i="149"/>
  <c r="M82" i="149"/>
  <c r="E82" i="149"/>
  <c r="Q76" i="149"/>
  <c r="I76" i="149"/>
  <c r="C26" i="188"/>
  <c r="K75" i="149"/>
  <c r="C26" i="194"/>
  <c r="G82" i="149"/>
  <c r="C26" i="114"/>
  <c r="C3" i="108"/>
  <c r="C3" i="89"/>
  <c r="C3" i="195"/>
  <c r="O73" i="149"/>
  <c r="L73" i="149"/>
  <c r="V73" i="149"/>
  <c r="D26" i="149"/>
  <c r="G73" i="149"/>
  <c r="Q56" i="149"/>
  <c r="D73" i="149"/>
  <c r="X73" i="149"/>
  <c r="X32" i="149"/>
  <c r="N73" i="149"/>
  <c r="U73" i="149"/>
  <c r="S73" i="149"/>
  <c r="I25" i="149"/>
  <c r="K32" i="149"/>
  <c r="P73" i="149"/>
  <c r="F73" i="149"/>
  <c r="H88" i="149"/>
  <c r="M73" i="149"/>
  <c r="K73" i="149"/>
  <c r="W73" i="149"/>
  <c r="T73" i="149"/>
  <c r="V57" i="149"/>
  <c r="V58" i="149"/>
  <c r="H73" i="149"/>
  <c r="E73" i="149"/>
  <c r="C73" i="149"/>
  <c r="X24" i="149"/>
  <c r="C33" i="103"/>
  <c r="U11" i="149"/>
  <c r="Q7" i="149"/>
  <c r="C17" i="123"/>
  <c r="C17" i="124"/>
  <c r="L11" i="149"/>
  <c r="C11" i="116"/>
  <c r="C11" i="117"/>
  <c r="S13" i="149"/>
  <c r="C11" i="149"/>
  <c r="C33" i="10"/>
  <c r="C26" i="10" s="1"/>
  <c r="C2" i="10" s="1"/>
  <c r="J12" i="149"/>
  <c r="F7" i="149"/>
  <c r="E79" i="149"/>
  <c r="Q11" i="149"/>
  <c r="U7" i="149"/>
  <c r="H29" i="149"/>
  <c r="E74" i="149"/>
  <c r="C27" i="103"/>
  <c r="W13" i="149"/>
  <c r="G11" i="149"/>
  <c r="K7" i="149"/>
  <c r="C27" i="124"/>
  <c r="C61" i="124"/>
  <c r="C22" i="75"/>
  <c r="C3" i="77"/>
  <c r="C61" i="75"/>
  <c r="N12" i="149"/>
  <c r="M11" i="149"/>
  <c r="I7" i="149"/>
  <c r="P80" i="149"/>
  <c r="H78" i="149"/>
  <c r="D11" i="149"/>
  <c r="O81" i="149"/>
  <c r="W77" i="149"/>
  <c r="C3" i="197"/>
  <c r="K13" i="149"/>
  <c r="C10" i="149"/>
  <c r="C52" i="123"/>
  <c r="C52" i="124"/>
  <c r="V79" i="149"/>
  <c r="N77" i="149"/>
  <c r="R11" i="149"/>
  <c r="I11" i="149"/>
  <c r="M7" i="149"/>
  <c r="C3" i="171"/>
  <c r="P13" i="149"/>
  <c r="T7" i="149"/>
  <c r="C26" i="185"/>
  <c r="O13" i="149"/>
  <c r="C7" i="149"/>
  <c r="C26" i="201"/>
  <c r="C3" i="83"/>
  <c r="V12" i="149"/>
  <c r="R73" i="149"/>
  <c r="F12" i="149"/>
  <c r="C52" i="103"/>
  <c r="U13" i="149"/>
  <c r="E11" i="149"/>
  <c r="C22" i="123"/>
  <c r="C22" i="124"/>
  <c r="P81" i="149"/>
  <c r="L13" i="149"/>
  <c r="P7" i="149"/>
  <c r="W78" i="149"/>
  <c r="C3" i="111"/>
  <c r="C3" i="187"/>
  <c r="N79" i="149"/>
  <c r="N78" i="149"/>
  <c r="J11" i="149"/>
  <c r="N33" i="149"/>
  <c r="E7" i="149"/>
  <c r="T79" i="149"/>
  <c r="H13" i="149"/>
  <c r="L7" i="149"/>
  <c r="C3" i="194"/>
  <c r="G13" i="149"/>
  <c r="C26" i="108"/>
  <c r="C3" i="186"/>
  <c r="J73" i="149"/>
  <c r="V11" i="149"/>
  <c r="F10" i="149"/>
  <c r="Q77" i="149"/>
  <c r="C5" i="116"/>
  <c r="C4" i="116" s="1"/>
  <c r="C4" i="117"/>
  <c r="C17" i="103"/>
  <c r="M13" i="149"/>
  <c r="U10" i="149"/>
  <c r="H80" i="149"/>
  <c r="T10" i="149"/>
  <c r="H7" i="149"/>
  <c r="G81" i="149"/>
  <c r="O77" i="149"/>
  <c r="S12" i="149"/>
  <c r="C8" i="123"/>
  <c r="C8" i="124"/>
  <c r="F79" i="149"/>
  <c r="R10" i="149"/>
  <c r="C52" i="116"/>
  <c r="C52" i="117"/>
  <c r="C61" i="103"/>
  <c r="C3" i="201"/>
  <c r="L79" i="149"/>
  <c r="X12" i="149"/>
  <c r="D7" i="149"/>
  <c r="W12" i="149"/>
  <c r="N11" i="149"/>
  <c r="R7" i="149"/>
  <c r="I81" i="149"/>
  <c r="K74" i="149"/>
  <c r="Q73" i="149"/>
  <c r="E13" i="149"/>
  <c r="H81" i="149"/>
  <c r="T12" i="149"/>
  <c r="W79" i="149"/>
  <c r="K12" i="149"/>
  <c r="C33" i="117"/>
  <c r="Q13" i="149"/>
  <c r="C61" i="10"/>
  <c r="C5" i="123"/>
  <c r="C4" i="123" s="1"/>
  <c r="C4" i="124"/>
  <c r="C27" i="75"/>
  <c r="D79" i="149"/>
  <c r="P12" i="149"/>
  <c r="O12" i="149"/>
  <c r="C11" i="123"/>
  <c r="C11" i="124"/>
  <c r="C26" i="171"/>
  <c r="C3" i="107"/>
  <c r="C3" i="91"/>
  <c r="R77" i="149"/>
  <c r="V46" i="149"/>
  <c r="V13" i="149"/>
  <c r="F11" i="149"/>
  <c r="J7" i="149"/>
  <c r="Q79" i="149"/>
  <c r="C74" i="149"/>
  <c r="Q72" i="149"/>
  <c r="C22" i="103"/>
  <c r="U12" i="149"/>
  <c r="X78" i="149"/>
  <c r="L12" i="149"/>
  <c r="G55" i="149"/>
  <c r="C3" i="191"/>
  <c r="S10" i="149"/>
  <c r="G7" i="149"/>
  <c r="X18" i="149"/>
  <c r="R13" i="149"/>
  <c r="C17" i="116"/>
  <c r="C17" i="117"/>
  <c r="I13" i="149"/>
  <c r="H12" i="149"/>
  <c r="S79" i="149"/>
  <c r="G12" i="149"/>
  <c r="C26" i="88"/>
  <c r="C3" i="87"/>
  <c r="C33" i="75"/>
  <c r="R78" i="149"/>
  <c r="N13" i="149"/>
  <c r="I79" i="149"/>
  <c r="C61" i="117"/>
  <c r="C52" i="16"/>
  <c r="M12" i="149"/>
  <c r="P79" i="149"/>
  <c r="H18" i="149"/>
  <c r="G78" i="149"/>
  <c r="C27" i="116"/>
  <c r="C27" i="117"/>
  <c r="C8" i="103"/>
  <c r="S11" i="149"/>
  <c r="K64" i="149"/>
  <c r="N18" i="149"/>
  <c r="J13" i="149"/>
  <c r="V7" i="149"/>
  <c r="U79" i="149"/>
  <c r="C3" i="185"/>
  <c r="C11" i="75"/>
  <c r="X11" i="149"/>
  <c r="U74" i="149"/>
  <c r="C8" i="116"/>
  <c r="C8" i="117"/>
  <c r="W11" i="149"/>
  <c r="C26" i="80"/>
  <c r="C3" i="79"/>
  <c r="C52" i="75"/>
  <c r="C17" i="75"/>
  <c r="R79" i="149"/>
  <c r="F13" i="149"/>
  <c r="V10" i="149"/>
  <c r="M16" i="149"/>
  <c r="E12" i="149"/>
  <c r="C33" i="124"/>
  <c r="H79" i="149"/>
  <c r="P78" i="149"/>
  <c r="T11" i="149"/>
  <c r="D10" i="149"/>
  <c r="C3" i="17"/>
  <c r="K11" i="149"/>
  <c r="K10" i="149"/>
  <c r="V77" i="149"/>
  <c r="R12" i="149"/>
  <c r="N7" i="149"/>
  <c r="M79" i="149"/>
  <c r="M78" i="149"/>
  <c r="C22" i="116"/>
  <c r="C22" i="117"/>
  <c r="C5" i="102"/>
  <c r="C4" i="103"/>
  <c r="I12" i="149"/>
  <c r="P11" i="149"/>
  <c r="C79" i="149"/>
  <c r="M74" i="149"/>
  <c r="C22" i="16"/>
  <c r="O11" i="149"/>
  <c r="S7" i="149"/>
  <c r="E93" i="149"/>
  <c r="C26" i="84"/>
  <c r="C4" i="75"/>
  <c r="C26" i="125" l="1"/>
  <c r="C2" i="82"/>
  <c r="C3" i="105"/>
  <c r="C2" i="193"/>
  <c r="C2" i="78"/>
  <c r="C26" i="16"/>
  <c r="C2" i="192"/>
  <c r="C26" i="117"/>
  <c r="C26" i="104"/>
  <c r="C2" i="86"/>
  <c r="V64" i="149"/>
  <c r="T61" i="149"/>
  <c r="O39" i="149"/>
  <c r="H87" i="149"/>
  <c r="Q10" i="149"/>
  <c r="P39" i="149"/>
  <c r="X80" i="149"/>
  <c r="P63" i="149"/>
  <c r="C2" i="111"/>
  <c r="D60" i="149"/>
  <c r="V94" i="149"/>
  <c r="J51" i="149"/>
  <c r="I30" i="149"/>
  <c r="D13" i="149"/>
  <c r="C27" i="123"/>
  <c r="T89" i="149"/>
  <c r="S94" i="149"/>
  <c r="C3" i="103"/>
  <c r="I78" i="149"/>
  <c r="E76" i="149"/>
  <c r="C2" i="112"/>
  <c r="C3" i="125"/>
  <c r="C2" i="125" s="1"/>
  <c r="C3" i="104"/>
  <c r="C2" i="104" s="1"/>
  <c r="I72" i="149"/>
  <c r="D86" i="149"/>
  <c r="R80" i="149"/>
  <c r="C13" i="149"/>
  <c r="C2" i="113"/>
  <c r="C63" i="149" s="1"/>
  <c r="G70" i="149"/>
  <c r="R72" i="149"/>
  <c r="J81" i="149"/>
  <c r="G77" i="149"/>
  <c r="J72" i="149"/>
  <c r="R81" i="149"/>
  <c r="F78" i="149"/>
  <c r="C2" i="89"/>
  <c r="C32" i="149" s="1"/>
  <c r="F40" i="149"/>
  <c r="N44" i="149"/>
  <c r="R75" i="149"/>
  <c r="S45" i="149"/>
  <c r="H89" i="149"/>
  <c r="W81" i="149"/>
  <c r="E10" i="149"/>
  <c r="M10" i="149"/>
  <c r="S74" i="149"/>
  <c r="T22" i="149"/>
  <c r="M41" i="149"/>
  <c r="I18" i="149"/>
  <c r="R38" i="149"/>
  <c r="T26" i="149"/>
  <c r="U52" i="149"/>
  <c r="C26" i="106"/>
  <c r="C2" i="106" s="1"/>
  <c r="N45" i="149"/>
  <c r="C33" i="116"/>
  <c r="C26" i="116" s="1"/>
  <c r="T64" i="149"/>
  <c r="M52" i="149"/>
  <c r="C3" i="16"/>
  <c r="C2" i="16" s="1"/>
  <c r="C2" i="203"/>
  <c r="C33" i="123"/>
  <c r="H77" i="149"/>
  <c r="Q12" i="149"/>
  <c r="J80" i="149"/>
  <c r="W74" i="149"/>
  <c r="M89" i="149"/>
  <c r="L83" i="149"/>
  <c r="C12" i="149"/>
  <c r="O78" i="149"/>
  <c r="X17" i="149"/>
  <c r="C26" i="103"/>
  <c r="X74" i="149"/>
  <c r="C2" i="189"/>
  <c r="C43" i="149" s="1"/>
  <c r="K28" i="149"/>
  <c r="C95" i="149"/>
  <c r="F64" i="149"/>
  <c r="J20" i="149"/>
  <c r="C26" i="105"/>
  <c r="C2" i="105" s="1"/>
  <c r="C61" i="123"/>
  <c r="N64" i="149"/>
  <c r="E59" i="149"/>
  <c r="H17" i="149"/>
  <c r="I77" i="149"/>
  <c r="O55" i="149"/>
  <c r="I42" i="149"/>
  <c r="F16" i="149"/>
  <c r="S88" i="149"/>
  <c r="J78" i="149"/>
  <c r="V95" i="149"/>
  <c r="I10" i="149"/>
  <c r="D15" i="149"/>
  <c r="X94" i="149"/>
  <c r="P18" i="149"/>
  <c r="X56" i="149"/>
  <c r="V61" i="149"/>
  <c r="N10" i="149"/>
  <c r="J10" i="149"/>
  <c r="D12" i="149"/>
  <c r="W55" i="149"/>
  <c r="G52" i="149"/>
  <c r="P89" i="149"/>
  <c r="X86" i="149"/>
  <c r="J76" i="149"/>
  <c r="T39" i="149"/>
  <c r="C93" i="149"/>
  <c r="V78" i="149"/>
  <c r="O74" i="149"/>
  <c r="T13" i="149"/>
  <c r="D64" i="149"/>
  <c r="X81" i="149"/>
  <c r="J56" i="149"/>
  <c r="J77" i="149"/>
  <c r="I58" i="149"/>
  <c r="C2" i="77"/>
  <c r="Q42" i="149"/>
  <c r="W80" i="149"/>
  <c r="M77" i="149"/>
  <c r="C2" i="90"/>
  <c r="R22" i="149"/>
  <c r="Q29" i="149"/>
  <c r="D45" i="149"/>
  <c r="K49" i="149"/>
  <c r="X40" i="149"/>
  <c r="K25" i="149"/>
  <c r="D51" i="149"/>
  <c r="C2" i="109"/>
  <c r="H57" i="149"/>
  <c r="G18" i="149"/>
  <c r="C2" i="121"/>
  <c r="C83" i="149" s="1"/>
  <c r="C2" i="79"/>
  <c r="C2" i="88"/>
  <c r="C2" i="107"/>
  <c r="C2" i="83"/>
  <c r="C2" i="191"/>
  <c r="W16" i="149"/>
  <c r="C2" i="187"/>
  <c r="C2" i="171"/>
  <c r="C2" i="80"/>
  <c r="C2" i="84"/>
  <c r="M31" i="149"/>
  <c r="C2" i="108"/>
  <c r="R57" i="149"/>
  <c r="C2" i="195"/>
  <c r="C2" i="114"/>
  <c r="J18" i="149"/>
  <c r="C2" i="185"/>
  <c r="M91" i="149"/>
  <c r="U95" i="149"/>
  <c r="C2" i="91"/>
  <c r="H46" i="149"/>
  <c r="E55" i="149"/>
  <c r="F93" i="149"/>
  <c r="C2" i="87"/>
  <c r="C2" i="194"/>
  <c r="P86" i="149"/>
  <c r="C2" i="17"/>
  <c r="P16" i="149"/>
  <c r="C2" i="201"/>
  <c r="C2" i="186"/>
  <c r="C2" i="197"/>
  <c r="X34" i="149"/>
  <c r="S93" i="149"/>
  <c r="C70" i="149"/>
  <c r="E56" i="149"/>
  <c r="C2" i="85"/>
  <c r="K17" i="149"/>
  <c r="L60" i="149"/>
  <c r="N32" i="149"/>
  <c r="L52" i="149"/>
  <c r="P31" i="149"/>
  <c r="R56" i="149"/>
  <c r="D95" i="149"/>
  <c r="O52" i="149"/>
  <c r="L64" i="149"/>
  <c r="C2" i="196"/>
  <c r="E63" i="149"/>
  <c r="Q55" i="149"/>
  <c r="K31" i="149"/>
  <c r="X57" i="149"/>
  <c r="K93" i="149"/>
  <c r="F18" i="149"/>
  <c r="H21" i="149"/>
  <c r="V22" i="149"/>
  <c r="D27" i="149"/>
  <c r="X59" i="149"/>
  <c r="U47" i="149"/>
  <c r="O22" i="149"/>
  <c r="E23" i="149"/>
  <c r="X31" i="149"/>
  <c r="N53" i="149"/>
  <c r="F60" i="149"/>
  <c r="Q64" i="149"/>
  <c r="S60" i="149"/>
  <c r="W93" i="149"/>
  <c r="C2" i="199"/>
  <c r="C2" i="120"/>
  <c r="D47" i="149"/>
  <c r="F61" i="149"/>
  <c r="C2" i="198"/>
  <c r="C55" i="149" s="1"/>
  <c r="P38" i="149"/>
  <c r="O88" i="149"/>
  <c r="J17" i="149"/>
  <c r="P23" i="149"/>
  <c r="U23" i="149"/>
  <c r="U64" i="149"/>
  <c r="W18" i="149"/>
  <c r="C2" i="18"/>
  <c r="S43" i="149"/>
  <c r="T18" i="149"/>
  <c r="C2" i="188"/>
  <c r="C2" i="190"/>
  <c r="V60" i="149"/>
  <c r="U94" i="149"/>
  <c r="J32" i="149"/>
  <c r="P30" i="149"/>
  <c r="G42" i="149"/>
  <c r="W58" i="149"/>
  <c r="P42" i="149"/>
  <c r="N24" i="149"/>
  <c r="Q57" i="149"/>
  <c r="X21" i="149"/>
  <c r="Q47" i="149"/>
  <c r="T88" i="149"/>
  <c r="C2" i="81"/>
  <c r="C2" i="174"/>
  <c r="E27" i="149"/>
  <c r="C2" i="163"/>
  <c r="R26" i="149"/>
  <c r="L25" i="149"/>
  <c r="R29" i="149"/>
  <c r="V27" i="149"/>
  <c r="W48" i="149"/>
  <c r="X27" i="149"/>
  <c r="L55" i="149"/>
  <c r="C2" i="19"/>
  <c r="P58" i="149"/>
  <c r="P52" i="149"/>
  <c r="P17" i="149"/>
  <c r="C2" i="110"/>
  <c r="O95" i="149"/>
  <c r="E21" i="149"/>
  <c r="O64" i="149"/>
  <c r="S63" i="149"/>
  <c r="N22" i="149"/>
  <c r="J94" i="149"/>
  <c r="F39" i="149"/>
  <c r="R28" i="149"/>
  <c r="L23" i="149"/>
  <c r="L31" i="149"/>
  <c r="K79" i="149"/>
  <c r="S42" i="149"/>
  <c r="X95" i="149"/>
  <c r="P33" i="149"/>
  <c r="G95" i="149"/>
  <c r="U77" i="149"/>
  <c r="P77" i="149"/>
  <c r="F77" i="149"/>
  <c r="N94" i="149"/>
  <c r="I22" i="149"/>
  <c r="K42" i="149"/>
  <c r="X28" i="149"/>
  <c r="O80" i="149"/>
  <c r="D25" i="149"/>
  <c r="D30" i="149"/>
  <c r="W86" i="149"/>
  <c r="P95" i="149"/>
  <c r="D59" i="149"/>
  <c r="T57" i="149"/>
  <c r="I39" i="149"/>
  <c r="J33" i="149"/>
  <c r="T21" i="149"/>
  <c r="P56" i="149"/>
  <c r="L63" i="149"/>
  <c r="W64" i="149"/>
  <c r="I57" i="149"/>
  <c r="P21" i="149"/>
  <c r="G88" i="149"/>
  <c r="H59" i="149"/>
  <c r="T60" i="149"/>
  <c r="L57" i="149"/>
  <c r="P83" i="149"/>
  <c r="N62" i="149"/>
  <c r="J31" i="149"/>
  <c r="F94" i="149"/>
  <c r="U93" i="149"/>
  <c r="W30" i="149"/>
  <c r="F76" i="149"/>
  <c r="E77" i="149"/>
  <c r="F57" i="149"/>
  <c r="H56" i="149"/>
  <c r="I94" i="149"/>
  <c r="N76" i="149"/>
  <c r="U42" i="149"/>
  <c r="X89" i="149"/>
  <c r="Q81" i="149"/>
  <c r="S28" i="149"/>
  <c r="H39" i="149"/>
  <c r="I82" i="149"/>
  <c r="L17" i="149"/>
  <c r="W76" i="149"/>
  <c r="D17" i="149"/>
  <c r="T17" i="149"/>
  <c r="K82" i="149"/>
  <c r="V30" i="149"/>
  <c r="R70" i="149"/>
  <c r="O93" i="149"/>
  <c r="G93" i="149"/>
  <c r="P61" i="149"/>
  <c r="L18" i="149"/>
  <c r="G39" i="149"/>
  <c r="X79" i="149"/>
  <c r="H86" i="149"/>
  <c r="J79" i="149"/>
  <c r="N42" i="149"/>
  <c r="S89" i="149"/>
  <c r="H11" i="149"/>
  <c r="O79" i="149"/>
  <c r="O7" i="149"/>
  <c r="L93" i="149"/>
  <c r="I73" i="149"/>
  <c r="G74" i="149"/>
  <c r="J93" i="149"/>
  <c r="D22" i="149"/>
  <c r="F24" i="149"/>
  <c r="W75" i="149"/>
  <c r="V55" i="149"/>
  <c r="F42" i="149"/>
  <c r="F95" i="149"/>
  <c r="E78" i="149"/>
  <c r="W39" i="149"/>
  <c r="C61" i="116"/>
  <c r="U78" i="149"/>
  <c r="L10" i="149"/>
  <c r="O75" i="149"/>
  <c r="S56" i="149"/>
  <c r="Q51" i="149"/>
  <c r="C3" i="75"/>
  <c r="G79" i="149"/>
  <c r="X13" i="149"/>
  <c r="L47" i="149"/>
  <c r="T93" i="149"/>
  <c r="Q78" i="149"/>
  <c r="U89" i="149"/>
  <c r="V56" i="149"/>
  <c r="G44" i="149"/>
  <c r="E44" i="149"/>
  <c r="H83" i="149"/>
  <c r="E89" i="149"/>
  <c r="W89" i="149"/>
  <c r="W7" i="149"/>
  <c r="R30" i="149"/>
  <c r="F75" i="149"/>
  <c r="C82" i="149"/>
  <c r="V76" i="149"/>
  <c r="X42" i="149"/>
  <c r="P44" i="149"/>
  <c r="F31" i="149"/>
  <c r="Q94" i="149"/>
  <c r="C75" i="149"/>
  <c r="V75" i="149"/>
  <c r="X63" i="149"/>
  <c r="P94" i="149"/>
  <c r="O89" i="149"/>
  <c r="M83" i="149"/>
  <c r="J25" i="149"/>
  <c r="J30" i="149"/>
  <c r="G80" i="149"/>
  <c r="T59" i="149"/>
  <c r="J61" i="149"/>
  <c r="J88" i="149"/>
  <c r="G30" i="149"/>
  <c r="X88" i="149"/>
  <c r="H64" i="149"/>
  <c r="U18" i="149"/>
  <c r="O17" i="149"/>
  <c r="I71" i="149"/>
  <c r="M93" i="149"/>
  <c r="S83" i="149"/>
  <c r="J95" i="149"/>
  <c r="K24" i="149"/>
  <c r="I95" i="149"/>
  <c r="J52" i="149"/>
  <c r="G64" i="149"/>
  <c r="R17" i="149"/>
  <c r="J27" i="149"/>
  <c r="K70" i="149"/>
  <c r="O76" i="149"/>
  <c r="H28" i="149"/>
  <c r="I75" i="149"/>
  <c r="L22" i="149"/>
  <c r="H34" i="149"/>
  <c r="C48" i="149"/>
  <c r="P70" i="149"/>
  <c r="D44" i="149"/>
  <c r="J47" i="149"/>
  <c r="H75" i="149"/>
  <c r="F25" i="149"/>
  <c r="V39" i="149"/>
  <c r="I56" i="149"/>
  <c r="F89" i="149"/>
  <c r="J28" i="149"/>
  <c r="X33" i="149"/>
  <c r="N75" i="149"/>
  <c r="L94" i="149"/>
  <c r="R48" i="149"/>
  <c r="O70" i="149"/>
  <c r="Q52" i="149"/>
  <c r="X83" i="149"/>
  <c r="J83" i="149"/>
  <c r="P75" i="149"/>
  <c r="N31" i="149"/>
  <c r="J44" i="149"/>
  <c r="F32" i="149"/>
  <c r="T94" i="149"/>
  <c r="L26" i="149"/>
  <c r="L62" i="149"/>
  <c r="R52" i="149"/>
  <c r="I83" i="149"/>
  <c r="T32" i="149"/>
  <c r="V48" i="149"/>
  <c r="X47" i="149"/>
  <c r="K56" i="149"/>
  <c r="V44" i="149"/>
  <c r="T74" i="149"/>
  <c r="F21" i="149"/>
  <c r="L32" i="149"/>
  <c r="X44" i="149"/>
  <c r="T70" i="149"/>
  <c r="V33" i="149"/>
  <c r="J22" i="149"/>
  <c r="N74" i="149"/>
  <c r="R94" i="149"/>
  <c r="V74" i="149"/>
  <c r="U83" i="149"/>
  <c r="R23" i="149"/>
  <c r="R58" i="149"/>
  <c r="V52" i="149"/>
  <c r="P32" i="149"/>
  <c r="E83" i="149"/>
  <c r="R42" i="149"/>
  <c r="M56" i="149"/>
  <c r="P28" i="149"/>
  <c r="T34" i="149"/>
  <c r="R25" i="149"/>
  <c r="S82" i="149"/>
  <c r="R34" i="149"/>
  <c r="M43" i="149"/>
  <c r="F74" i="149"/>
  <c r="V47" i="149"/>
  <c r="M70" i="149"/>
  <c r="G76" i="149"/>
  <c r="R51" i="149"/>
  <c r="X39" i="149"/>
  <c r="H24" i="149"/>
  <c r="V29" i="149"/>
  <c r="R62" i="149"/>
  <c r="F43" i="149"/>
  <c r="S70" i="149"/>
  <c r="X29" i="149"/>
  <c r="J24" i="149"/>
  <c r="J23" i="149"/>
  <c r="X75" i="149"/>
  <c r="P48" i="149"/>
  <c r="U56" i="149"/>
  <c r="X43" i="149"/>
  <c r="O56" i="149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Q63" i="149"/>
  <c r="V21" i="149"/>
  <c r="K48" i="149"/>
  <c r="D48" i="149"/>
  <c r="H32" i="149"/>
  <c r="V89" i="149"/>
  <c r="J48" i="149"/>
  <c r="V25" i="149"/>
  <c r="J43" i="149"/>
  <c r="X7" i="149"/>
  <c r="T83" i="149"/>
  <c r="G43" i="149"/>
  <c r="C47" i="149"/>
  <c r="J62" i="149"/>
  <c r="U44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L43" i="149"/>
  <c r="S64" i="149"/>
  <c r="O62" i="149"/>
  <c r="I80" i="149"/>
  <c r="M62" i="149"/>
  <c r="I74" i="149"/>
  <c r="N82" i="149"/>
  <c r="E75" i="149"/>
  <c r="K76" i="149"/>
  <c r="V82" i="149"/>
  <c r="I62" i="149"/>
  <c r="X55" i="149"/>
  <c r="F55" i="149"/>
  <c r="Q74" i="149"/>
  <c r="F82" i="149"/>
  <c r="J82" i="149"/>
  <c r="S76" i="149"/>
  <c r="W63" i="149"/>
  <c r="C76" i="149"/>
  <c r="R82" i="149"/>
  <c r="N55" i="149"/>
  <c r="O82" i="149"/>
  <c r="M75" i="149"/>
  <c r="S75" i="149"/>
  <c r="C64" i="149"/>
  <c r="W82" i="149"/>
  <c r="W22" i="149"/>
  <c r="Q28" i="149"/>
  <c r="F71" i="149"/>
  <c r="O29" i="149"/>
  <c r="O21" i="149"/>
  <c r="J90" i="149"/>
  <c r="E71" i="149"/>
  <c r="M30" i="149"/>
  <c r="M26" i="149"/>
  <c r="K71" i="149"/>
  <c r="D71" i="149"/>
  <c r="T20" i="149"/>
  <c r="L46" i="149"/>
  <c r="U71" i="149"/>
  <c r="L68" i="149"/>
  <c r="I21" i="149"/>
  <c r="P90" i="149"/>
  <c r="X46" i="149"/>
  <c r="K72" i="149"/>
  <c r="U54" i="149"/>
  <c r="L80" i="149"/>
  <c r="U24" i="149"/>
  <c r="J71" i="149"/>
  <c r="D54" i="149"/>
  <c r="U21" i="149"/>
  <c r="S71" i="149"/>
  <c r="L78" i="149"/>
  <c r="D50" i="149"/>
  <c r="C17" i="102"/>
  <c r="C11" i="102"/>
  <c r="C52" i="102"/>
  <c r="C72" i="149"/>
  <c r="Q34" i="149"/>
  <c r="F59" i="149"/>
  <c r="G38" i="149"/>
  <c r="P60" i="149"/>
  <c r="K9" i="149"/>
  <c r="P72" i="149"/>
  <c r="Q26" i="149"/>
  <c r="H16" i="149"/>
  <c r="S72" i="149"/>
  <c r="R46" i="149"/>
  <c r="E28" i="149"/>
  <c r="S77" i="149"/>
  <c r="Q60" i="149"/>
  <c r="L77" i="149"/>
  <c r="J16" i="149"/>
  <c r="C3" i="117"/>
  <c r="G32" i="149"/>
  <c r="S58" i="149"/>
  <c r="W61" i="149"/>
  <c r="U40" i="149"/>
  <c r="P50" i="149"/>
  <c r="S33" i="149"/>
  <c r="C71" i="149"/>
  <c r="D80" i="149"/>
  <c r="N72" i="149"/>
  <c r="W25" i="149"/>
  <c r="U22" i="149"/>
  <c r="C5" i="93"/>
  <c r="C4" i="102"/>
  <c r="W72" i="149"/>
  <c r="W23" i="149"/>
  <c r="G27" i="149"/>
  <c r="S78" i="149"/>
  <c r="T72" i="149"/>
  <c r="E81" i="149"/>
  <c r="H68" i="149"/>
  <c r="E91" i="149"/>
  <c r="P71" i="149"/>
  <c r="C22" i="102"/>
  <c r="C81" i="149"/>
  <c r="X10" i="149"/>
  <c r="M86" i="149"/>
  <c r="C21" i="149"/>
  <c r="Q58" i="149"/>
  <c r="H53" i="149"/>
  <c r="I32" i="149"/>
  <c r="V80" i="149"/>
  <c r="G72" i="149"/>
  <c r="K21" i="149"/>
  <c r="O91" i="149"/>
  <c r="C3" i="116"/>
  <c r="X41" i="149"/>
  <c r="W59" i="149"/>
  <c r="G40" i="149"/>
  <c r="E33" i="149"/>
  <c r="O60" i="149"/>
  <c r="W9" i="149"/>
  <c r="C77" i="149"/>
  <c r="D72" i="149"/>
  <c r="U81" i="149"/>
  <c r="S46" i="149"/>
  <c r="T54" i="149"/>
  <c r="C26" i="124"/>
  <c r="T50" i="149"/>
  <c r="O23" i="149"/>
  <c r="I34" i="149"/>
  <c r="E57" i="149"/>
  <c r="K78" i="149"/>
  <c r="L72" i="149"/>
  <c r="F80" i="149"/>
  <c r="M24" i="149"/>
  <c r="U9" i="149"/>
  <c r="C29" i="149"/>
  <c r="H40" i="149"/>
  <c r="D77" i="149"/>
  <c r="V45" i="149"/>
  <c r="O10" i="149"/>
  <c r="X45" i="149"/>
  <c r="W27" i="149"/>
  <c r="G59" i="149"/>
  <c r="V68" i="149"/>
  <c r="I23" i="149"/>
  <c r="E46" i="149"/>
  <c r="I59" i="149"/>
  <c r="M60" i="149"/>
  <c r="E24" i="149"/>
  <c r="C61" i="102"/>
  <c r="R59" i="149"/>
  <c r="Q54" i="149"/>
  <c r="J46" i="149"/>
  <c r="Q27" i="149"/>
  <c r="U68" i="149"/>
  <c r="K77" i="149"/>
  <c r="V72" i="149"/>
  <c r="M15" i="149"/>
  <c r="H38" i="149"/>
  <c r="S59" i="149"/>
  <c r="V71" i="149"/>
  <c r="L21" i="149"/>
  <c r="T80" i="149"/>
  <c r="E80" i="149"/>
  <c r="M28" i="149"/>
  <c r="Q71" i="149"/>
  <c r="G24" i="149"/>
  <c r="X9" i="149"/>
  <c r="O49" i="149"/>
  <c r="X71" i="149"/>
  <c r="K81" i="149"/>
  <c r="L42" i="149"/>
  <c r="T78" i="149"/>
  <c r="S61" i="149"/>
  <c r="K80" i="149"/>
  <c r="T77" i="149"/>
  <c r="F86" i="149"/>
  <c r="Q22" i="149"/>
  <c r="W91" i="149"/>
  <c r="U41" i="149"/>
  <c r="W41" i="149"/>
  <c r="C78" i="149"/>
  <c r="F81" i="149"/>
  <c r="J68" i="149"/>
  <c r="J64" i="149"/>
  <c r="X53" i="149"/>
  <c r="L81" i="149"/>
  <c r="T41" i="149"/>
  <c r="R50" i="149"/>
  <c r="P10" i="149"/>
  <c r="N81" i="149"/>
  <c r="N59" i="149"/>
  <c r="H91" i="149"/>
  <c r="F53" i="149"/>
  <c r="T81" i="149"/>
  <c r="N80" i="149"/>
  <c r="V81" i="149"/>
  <c r="S29" i="149"/>
  <c r="O59" i="149"/>
  <c r="G60" i="149"/>
  <c r="F72" i="149"/>
  <c r="G71" i="149"/>
  <c r="O31" i="149"/>
  <c r="R71" i="149"/>
  <c r="D81" i="149"/>
  <c r="U39" i="149"/>
  <c r="O72" i="149"/>
  <c r="G23" i="149"/>
  <c r="M46" i="149"/>
  <c r="J50" i="149"/>
  <c r="J19" i="149"/>
  <c r="H10" i="149"/>
  <c r="O71" i="149"/>
  <c r="H72" i="149"/>
  <c r="C33" i="102"/>
  <c r="G26" i="149"/>
  <c r="G10" i="149"/>
  <c r="D78" i="149"/>
  <c r="M71" i="149"/>
  <c r="C8" i="102"/>
  <c r="X20" i="149"/>
  <c r="W28" i="149"/>
  <c r="I38" i="149"/>
  <c r="V59" i="149"/>
  <c r="L16" i="149"/>
  <c r="X19" i="149"/>
  <c r="C26" i="75"/>
  <c r="C3" i="124"/>
  <c r="Q9" i="149"/>
  <c r="X72" i="149"/>
  <c r="M29" i="149"/>
  <c r="M81" i="149"/>
  <c r="E60" i="149"/>
  <c r="I50" i="149"/>
  <c r="L50" i="149"/>
  <c r="M80" i="149"/>
  <c r="K68" i="149"/>
  <c r="W24" i="149"/>
  <c r="T42" i="149"/>
  <c r="C25" i="149"/>
  <c r="V54" i="149"/>
  <c r="K26" i="149"/>
  <c r="C27" i="102"/>
  <c r="G45" i="149"/>
  <c r="S81" i="149"/>
  <c r="S80" i="149"/>
  <c r="O68" i="149"/>
  <c r="M72" i="149"/>
  <c r="N71" i="149"/>
  <c r="H71" i="149"/>
  <c r="Q25" i="149"/>
  <c r="H61" i="149"/>
  <c r="K20" i="149"/>
  <c r="G57" i="149"/>
  <c r="U72" i="149"/>
  <c r="T71" i="149"/>
  <c r="C3" i="123"/>
  <c r="F38" i="149"/>
  <c r="X77" i="149"/>
  <c r="K61" i="149"/>
  <c r="U29" i="149"/>
  <c r="W10" i="149"/>
  <c r="M39" i="149"/>
  <c r="L54" i="149"/>
  <c r="K33" i="149"/>
  <c r="X91" i="149"/>
  <c r="J38" i="149"/>
  <c r="E72" i="149"/>
  <c r="M54" i="149"/>
  <c r="T68" i="149"/>
  <c r="U32" i="149"/>
  <c r="Q43" i="149"/>
  <c r="C54" i="149" l="1"/>
  <c r="C31" i="149"/>
  <c r="C52" i="149"/>
  <c r="C51" i="149"/>
  <c r="C16" i="149"/>
  <c r="C24" i="149"/>
  <c r="L49" i="149"/>
  <c r="K15" i="149"/>
  <c r="F19" i="149"/>
  <c r="N83" i="149"/>
  <c r="D28" i="149"/>
  <c r="P91" i="149"/>
  <c r="O57" i="149"/>
  <c r="H90" i="149"/>
  <c r="V9" i="149"/>
  <c r="J45" i="149"/>
  <c r="P41" i="149"/>
  <c r="Q59" i="149"/>
  <c r="H42" i="149"/>
  <c r="N47" i="149"/>
  <c r="D39" i="149"/>
  <c r="L24" i="149"/>
  <c r="N48" i="149"/>
  <c r="V32" i="149"/>
  <c r="P25" i="149"/>
  <c r="V16" i="149"/>
  <c r="M18" i="149"/>
  <c r="G50" i="149"/>
  <c r="C86" i="149"/>
  <c r="D52" i="149"/>
  <c r="I17" i="149"/>
  <c r="I64" i="149"/>
  <c r="I9" i="149"/>
  <c r="U91" i="149"/>
  <c r="Q33" i="149"/>
  <c r="W68" i="149"/>
  <c r="M61" i="149"/>
  <c r="N54" i="149"/>
  <c r="R60" i="149"/>
  <c r="O30" i="149"/>
  <c r="C38" i="149"/>
  <c r="G54" i="149"/>
  <c r="O41" i="149"/>
  <c r="C80" i="149"/>
  <c r="P55" i="149"/>
  <c r="E47" i="149"/>
  <c r="D23" i="149"/>
  <c r="W17" i="149"/>
  <c r="X48" i="149"/>
  <c r="D88" i="149"/>
  <c r="L88" i="149"/>
  <c r="I61" i="149"/>
  <c r="T40" i="149"/>
  <c r="P19" i="149"/>
  <c r="C30" i="149"/>
  <c r="L59" i="149"/>
  <c r="U46" i="149"/>
  <c r="P20" i="149"/>
  <c r="Q41" i="149"/>
  <c r="V49" i="149"/>
  <c r="S26" i="149"/>
  <c r="C33" i="149"/>
  <c r="P9" i="149"/>
  <c r="D90" i="149"/>
  <c r="G47" i="149"/>
  <c r="M94" i="149"/>
  <c r="K83" i="149"/>
  <c r="Q88" i="149"/>
  <c r="T47" i="149"/>
  <c r="J34" i="149"/>
  <c r="H30" i="149"/>
  <c r="M66" i="149"/>
  <c r="C41" i="149"/>
  <c r="G21" i="149"/>
  <c r="P93" i="149"/>
  <c r="N56" i="149"/>
  <c r="O54" i="149"/>
  <c r="K91" i="149"/>
  <c r="C61" i="149"/>
  <c r="F91" i="149"/>
  <c r="U33" i="149"/>
  <c r="W32" i="149"/>
  <c r="M22" i="149"/>
  <c r="W42" i="149"/>
  <c r="L70" i="149"/>
  <c r="R18" i="149"/>
  <c r="D83" i="149"/>
  <c r="F62" i="149"/>
  <c r="C2" i="103"/>
  <c r="C26" i="123"/>
  <c r="C2" i="123" s="1"/>
  <c r="C84" i="149" s="1"/>
  <c r="W40" i="149"/>
  <c r="X16" i="149"/>
  <c r="F54" i="149"/>
  <c r="E26" i="149"/>
  <c r="Q48" i="149"/>
  <c r="O26" i="149"/>
  <c r="N60" i="149"/>
  <c r="W90" i="149"/>
  <c r="I43" i="149"/>
  <c r="I52" i="149"/>
  <c r="V86" i="149"/>
  <c r="U60" i="149"/>
  <c r="U66" i="149"/>
  <c r="G9" i="149"/>
  <c r="E42" i="149"/>
  <c r="N19" i="149"/>
  <c r="M51" i="149"/>
  <c r="R43" i="149"/>
  <c r="C17" i="149"/>
  <c r="L33" i="149"/>
  <c r="Q95" i="149"/>
  <c r="K39" i="149"/>
  <c r="U55" i="149"/>
  <c r="K57" i="149"/>
  <c r="O45" i="149"/>
  <c r="Q20" i="149"/>
  <c r="M38" i="149"/>
  <c r="J9" i="149"/>
  <c r="P45" i="149"/>
  <c r="I91" i="149"/>
  <c r="C57" i="149"/>
  <c r="G20" i="149"/>
  <c r="C56" i="149"/>
  <c r="F47" i="149"/>
  <c r="S44" i="149"/>
  <c r="K44" i="149"/>
  <c r="E52" i="149"/>
  <c r="X61" i="149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T45" i="149"/>
  <c r="E25" i="149"/>
  <c r="N86" i="149"/>
  <c r="F46" i="149"/>
  <c r="D41" i="149"/>
  <c r="F20" i="149"/>
  <c r="M33" i="149"/>
  <c r="E34" i="149"/>
  <c r="S48" i="149"/>
  <c r="N43" i="149"/>
  <c r="Q83" i="149"/>
  <c r="F66" i="149"/>
  <c r="E95" i="149"/>
  <c r="J70" i="149"/>
  <c r="V19" i="149"/>
  <c r="J15" i="149"/>
  <c r="S53" i="149"/>
  <c r="E22" i="149"/>
  <c r="X54" i="149"/>
  <c r="U38" i="149"/>
  <c r="S50" i="149"/>
  <c r="W50" i="149"/>
  <c r="X60" i="149"/>
  <c r="W20" i="149"/>
  <c r="I63" i="149"/>
  <c r="F27" i="149"/>
  <c r="L39" i="149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K30" i="149"/>
  <c r="F23" i="149"/>
  <c r="F63" i="149"/>
  <c r="U48" i="149"/>
  <c r="T48" i="149"/>
  <c r="L48" i="149"/>
  <c r="P34" i="149"/>
  <c r="I48" i="149"/>
  <c r="I27" i="149"/>
  <c r="L28" i="149"/>
  <c r="H49" i="149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I29" i="149"/>
  <c r="N91" i="149"/>
  <c r="S23" i="149"/>
  <c r="O94" i="149"/>
  <c r="N58" i="149"/>
  <c r="I44" i="149"/>
  <c r="Q70" i="149"/>
  <c r="D68" i="149"/>
  <c r="M57" i="149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I49" i="149"/>
  <c r="H60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S68" i="149"/>
  <c r="C58" i="149"/>
  <c r="K58" i="149"/>
  <c r="D91" i="149"/>
  <c r="F15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U34" i="149"/>
  <c r="J63" i="149"/>
  <c r="V23" i="149"/>
  <c r="W46" i="149"/>
  <c r="F50" i="149"/>
  <c r="T46" i="149"/>
  <c r="O33" i="149"/>
  <c r="E70" i="149"/>
  <c r="D58" i="149"/>
  <c r="N34" i="149"/>
  <c r="Q50" i="149"/>
  <c r="P15" i="149"/>
  <c r="W57" i="149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O25" i="149"/>
  <c r="U25" i="149"/>
  <c r="I86" i="149"/>
  <c r="I26" i="149"/>
  <c r="Q23" i="149"/>
  <c r="Q90" i="149"/>
  <c r="K22" i="149"/>
  <c r="Q31" i="149"/>
  <c r="G63" i="149"/>
  <c r="F22" i="149"/>
  <c r="L51" i="149"/>
  <c r="H22" i="149"/>
  <c r="K52" i="149"/>
  <c r="R61" i="149"/>
  <c r="U88" i="149"/>
  <c r="I93" i="149"/>
  <c r="W47" i="149"/>
  <c r="W43" i="149"/>
  <c r="S9" i="149"/>
  <c r="D16" i="149"/>
  <c r="E38" i="149"/>
  <c r="L71" i="149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U20" i="149"/>
  <c r="L53" i="149"/>
  <c r="N17" i="149"/>
  <c r="R32" i="149"/>
  <c r="E29" i="149"/>
  <c r="R91" i="149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Q49" i="149"/>
  <c r="S91" i="149"/>
  <c r="T62" i="149"/>
  <c r="J26" i="149"/>
  <c r="W31" i="149"/>
  <c r="X38" i="149"/>
  <c r="Q91" i="149"/>
  <c r="N38" i="149"/>
  <c r="E68" i="149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L34" i="149"/>
  <c r="G83" i="149"/>
  <c r="T43" i="149"/>
  <c r="R39" i="149"/>
  <c r="O20" i="149"/>
  <c r="H62" i="149"/>
  <c r="X93" i="149"/>
  <c r="E31" i="149"/>
  <c r="O27" i="149"/>
  <c r="L61" i="149"/>
  <c r="O58" i="149"/>
  <c r="O63" i="149"/>
  <c r="N27" i="149"/>
  <c r="H44" i="149"/>
  <c r="H27" i="149"/>
  <c r="F88" i="149"/>
  <c r="M17" i="149"/>
  <c r="P29" i="149"/>
  <c r="T28" i="149"/>
  <c r="M63" i="149"/>
  <c r="V62" i="149"/>
  <c r="C68" i="149"/>
  <c r="D62" i="149"/>
  <c r="R31" i="149"/>
  <c r="N15" i="149"/>
  <c r="C2" i="117"/>
  <c r="C94" i="149"/>
  <c r="Q61" i="149"/>
  <c r="K59" i="149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H58" i="149"/>
  <c r="M23" i="149"/>
  <c r="D29" i="149"/>
  <c r="P22" i="149"/>
  <c r="O47" i="149"/>
  <c r="P26" i="149"/>
  <c r="E64" i="149"/>
  <c r="X58" i="149"/>
  <c r="V43" i="149"/>
  <c r="I31" i="149"/>
  <c r="S24" i="149"/>
  <c r="V88" i="149"/>
  <c r="X25" i="149"/>
  <c r="C28" i="149"/>
  <c r="K34" i="149"/>
  <c r="V17" i="149"/>
  <c r="N68" i="149"/>
  <c r="T53" i="149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I90" i="149"/>
  <c r="C2" i="124"/>
  <c r="S32" i="149"/>
  <c r="E94" i="149"/>
  <c r="O43" i="149"/>
  <c r="M47" i="149"/>
  <c r="M59" i="149"/>
  <c r="E18" i="149"/>
  <c r="U58" i="149"/>
  <c r="V70" i="149"/>
  <c r="F26" i="149"/>
  <c r="I88" i="149"/>
  <c r="I60" i="149"/>
  <c r="C2" i="116"/>
  <c r="R24" i="149"/>
  <c r="H31" i="149"/>
  <c r="G56" i="149"/>
  <c r="T23" i="149"/>
  <c r="U62" i="149"/>
  <c r="F30" i="149"/>
  <c r="D61" i="149"/>
  <c r="W51" i="149"/>
  <c r="S55" i="149"/>
  <c r="U31" i="149"/>
  <c r="E88" i="149"/>
  <c r="E45" i="149"/>
  <c r="D85" i="149"/>
  <c r="N28" i="149"/>
  <c r="X49" i="149"/>
  <c r="R95" i="149"/>
  <c r="U28" i="149"/>
  <c r="C2" i="75"/>
  <c r="C19" i="149" s="1"/>
  <c r="J66" i="149"/>
  <c r="J41" i="149"/>
  <c r="G61" i="149"/>
  <c r="K45" i="149"/>
  <c r="U70" i="149"/>
  <c r="M68" i="149"/>
  <c r="M48" i="149"/>
  <c r="W49" i="149"/>
  <c r="S40" i="149"/>
  <c r="F28" i="149"/>
  <c r="U53" i="149"/>
  <c r="K47" i="149"/>
  <c r="G58" i="149"/>
  <c r="W53" i="149"/>
  <c r="W29" i="149"/>
  <c r="T15" i="149"/>
  <c r="H20" i="149"/>
  <c r="S47" i="149"/>
  <c r="E53" i="149"/>
  <c r="R90" i="149"/>
  <c r="S15" i="149"/>
  <c r="K40" i="149"/>
  <c r="M40" i="149"/>
  <c r="I19" i="149"/>
  <c r="F34" i="149"/>
  <c r="H54" i="149"/>
  <c r="P49" i="149"/>
  <c r="C53" i="149"/>
  <c r="E90" i="149"/>
  <c r="L15" i="149"/>
  <c r="E20" i="149"/>
  <c r="H19" i="149"/>
  <c r="O90" i="149"/>
  <c r="Q62" i="149"/>
  <c r="C59" i="149"/>
  <c r="X90" i="149"/>
  <c r="T19" i="149"/>
  <c r="Q53" i="149"/>
  <c r="G34" i="149"/>
  <c r="W19" i="149"/>
  <c r="D55" i="149"/>
  <c r="I53" i="149"/>
  <c r="I15" i="149"/>
  <c r="D40" i="149"/>
  <c r="M34" i="149"/>
  <c r="L44" i="149"/>
  <c r="N40" i="149"/>
  <c r="S49" i="149"/>
  <c r="H45" i="149"/>
  <c r="W45" i="149"/>
  <c r="N16" i="149"/>
  <c r="S86" i="149"/>
  <c r="T24" i="149"/>
  <c r="L86" i="149"/>
  <c r="T55" i="149"/>
  <c r="C42" i="149"/>
  <c r="D21" i="149"/>
  <c r="D24" i="149"/>
  <c r="J54" i="149"/>
  <c r="W56" i="149"/>
  <c r="E86" i="149"/>
  <c r="C49" i="149"/>
  <c r="N61" i="149"/>
  <c r="U59" i="149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K84" i="149"/>
  <c r="C33" i="93"/>
  <c r="K38" i="149"/>
  <c r="V38" i="149"/>
  <c r="M20" i="149"/>
  <c r="O84" i="149"/>
  <c r="X68" i="149"/>
  <c r="J40" i="149"/>
  <c r="D19" i="149"/>
  <c r="X15" i="149"/>
  <c r="C17" i="93"/>
  <c r="L19" i="149"/>
  <c r="F9" i="149"/>
  <c r="W15" i="149"/>
  <c r="C15" i="149"/>
  <c r="R37" i="149"/>
  <c r="C91" i="149"/>
  <c r="E49" i="149"/>
  <c r="T90" i="149"/>
  <c r="U90" i="149"/>
  <c r="F49" i="149"/>
  <c r="U15" i="149"/>
  <c r="O37" i="149"/>
  <c r="V90" i="149"/>
  <c r="V15" i="149"/>
  <c r="L38" i="149"/>
  <c r="G53" i="149"/>
  <c r="C8" i="93"/>
  <c r="C9" i="149"/>
  <c r="K90" i="149"/>
  <c r="O53" i="149"/>
  <c r="T86" i="149"/>
  <c r="I54" i="149"/>
  <c r="R9" i="149"/>
  <c r="N66" i="149"/>
  <c r="N50" i="149"/>
  <c r="S37" i="149"/>
  <c r="C11" i="93"/>
  <c r="L90" i="149"/>
  <c r="R15" i="149"/>
  <c r="F90" i="149"/>
  <c r="C61" i="93"/>
  <c r="K86" i="149"/>
  <c r="O50" i="149"/>
  <c r="L91" i="149"/>
  <c r="D38" i="149"/>
  <c r="R53" i="149"/>
  <c r="U50" i="149"/>
  <c r="T38" i="149"/>
  <c r="S90" i="149"/>
  <c r="I37" i="149"/>
  <c r="S85" i="149"/>
  <c r="E85" i="149"/>
  <c r="P84" i="149"/>
  <c r="I24" i="149"/>
  <c r="T37" i="149"/>
  <c r="N49" i="149"/>
  <c r="G19" i="149"/>
  <c r="I46" i="149"/>
  <c r="E50" i="149"/>
  <c r="C3" i="102"/>
  <c r="G46" i="149"/>
  <c r="Q46" i="149"/>
  <c r="H15" i="149"/>
  <c r="C90" i="149"/>
  <c r="M49" i="149"/>
  <c r="R54" i="149"/>
  <c r="J53" i="149"/>
  <c r="U49" i="149"/>
  <c r="I20" i="149"/>
  <c r="S38" i="149"/>
  <c r="C5" i="11"/>
  <c r="C4" i="93"/>
  <c r="H65" i="149"/>
  <c r="Q15" i="149"/>
  <c r="C52" i="93"/>
  <c r="R41" i="149"/>
  <c r="I40" i="149"/>
  <c r="K85" i="149"/>
  <c r="V20" i="149"/>
  <c r="M37" i="149"/>
  <c r="C26" i="102"/>
  <c r="R40" i="149"/>
  <c r="C22" i="93"/>
  <c r="E19" i="149"/>
  <c r="M50" i="149"/>
  <c r="I85" i="149"/>
  <c r="I45" i="149"/>
  <c r="T91" i="149"/>
  <c r="Q16" i="149"/>
  <c r="C27" i="93"/>
  <c r="K53" i="149"/>
  <c r="O15" i="149"/>
  <c r="U27" i="149"/>
  <c r="I16" i="149"/>
  <c r="W54" i="149"/>
  <c r="G15" i="149"/>
  <c r="C37" i="149" l="1"/>
  <c r="X84" i="149"/>
  <c r="X37" i="149"/>
  <c r="G84" i="149"/>
  <c r="W85" i="149"/>
  <c r="Q45" i="149"/>
  <c r="L85" i="149"/>
  <c r="G85" i="149"/>
  <c r="H84" i="149"/>
  <c r="R19" i="149"/>
  <c r="F37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36" i="149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U37" i="149"/>
  <c r="T84" i="149"/>
  <c r="H37" i="149"/>
  <c r="E84" i="149"/>
  <c r="G66" i="149"/>
  <c r="T49" i="149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C2" i="102"/>
  <c r="G36" i="149"/>
  <c r="P66" i="149"/>
  <c r="M65" i="149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C65" i="149"/>
  <c r="C11" i="11"/>
  <c r="R66" i="149"/>
  <c r="V66" i="149"/>
  <c r="N65" i="149"/>
  <c r="V84" i="149"/>
  <c r="C26" i="93"/>
  <c r="C52" i="11"/>
  <c r="C3" i="93"/>
  <c r="U19" i="149"/>
  <c r="C61" i="11"/>
  <c r="C33" i="11"/>
  <c r="O36" i="149"/>
  <c r="I36" i="149"/>
  <c r="C5" i="9"/>
  <c r="C4" i="11"/>
  <c r="L37" i="149"/>
  <c r="W36" i="149"/>
  <c r="G65" i="149"/>
  <c r="K65" i="149"/>
  <c r="X85" i="149"/>
  <c r="C27" i="11"/>
  <c r="K36" i="149"/>
  <c r="U84" i="149"/>
  <c r="C22" i="11"/>
  <c r="X65" i="149"/>
  <c r="C17" i="11"/>
  <c r="F36" i="149"/>
  <c r="R65" i="149"/>
  <c r="C8" i="11"/>
  <c r="F84" i="149"/>
  <c r="D36" i="149" l="1"/>
  <c r="C2" i="93"/>
  <c r="R36" i="149"/>
  <c r="S36" i="149"/>
  <c r="M36" i="149"/>
  <c r="N36" i="149"/>
  <c r="V36" i="149"/>
  <c r="L36" i="149"/>
  <c r="X36" i="149"/>
  <c r="E36" i="149"/>
  <c r="W35" i="149"/>
  <c r="Q36" i="149"/>
  <c r="U36" i="149"/>
  <c r="C8" i="9"/>
  <c r="C61" i="9"/>
  <c r="C11" i="9"/>
  <c r="C36" i="149"/>
  <c r="D35" i="149"/>
  <c r="C17" i="9"/>
  <c r="C22" i="9"/>
  <c r="P36" i="149"/>
  <c r="C4" i="9"/>
  <c r="M35" i="149"/>
  <c r="V35" i="149"/>
  <c r="T36" i="149"/>
  <c r="C27" i="9"/>
  <c r="I35" i="149"/>
  <c r="C33" i="9"/>
  <c r="J36" i="149"/>
  <c r="C26" i="11"/>
  <c r="C52" i="9"/>
  <c r="C3" i="11"/>
  <c r="N35" i="149" l="1"/>
  <c r="U35" i="149"/>
  <c r="X35" i="149"/>
  <c r="H35" i="149"/>
  <c r="J35" i="149"/>
  <c r="P35" i="149"/>
  <c r="T35" i="149"/>
  <c r="C2" i="11"/>
  <c r="E14" i="149"/>
  <c r="L35" i="149"/>
  <c r="F35" i="149"/>
  <c r="O35" i="149"/>
  <c r="S35" i="149"/>
  <c r="G35" i="149"/>
  <c r="C35" i="149"/>
  <c r="C26" i="9"/>
  <c r="Q35" i="149"/>
  <c r="K35" i="149"/>
  <c r="C3" i="9"/>
  <c r="L14" i="149"/>
  <c r="R35" i="149"/>
  <c r="Q14" i="149"/>
  <c r="E35" i="149"/>
  <c r="M14" i="149" l="1"/>
  <c r="V14" i="149"/>
  <c r="F14" i="149"/>
  <c r="R14" i="149"/>
  <c r="N14" i="149"/>
  <c r="D14" i="149"/>
  <c r="G8" i="149"/>
  <c r="W8" i="149"/>
  <c r="C2" i="9"/>
  <c r="H14" i="149"/>
  <c r="G14" i="149"/>
  <c r="O14" i="149"/>
  <c r="J8" i="149"/>
  <c r="P14" i="149"/>
  <c r="U14" i="149"/>
  <c r="C14" i="149"/>
  <c r="I14" i="149"/>
  <c r="J14" i="149"/>
  <c r="R8" i="149"/>
  <c r="W14" i="149"/>
  <c r="K14" i="149"/>
  <c r="X14" i="149"/>
  <c r="S14" i="149"/>
  <c r="T14" i="149"/>
  <c r="P8" i="149"/>
  <c r="U8" i="149" l="1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  <c r="C8" i="160" l="1"/>
  <c r="C3" i="160" s="1"/>
  <c r="C2" i="160" s="1"/>
  <c r="X72" i="7"/>
  <c r="M71" i="7"/>
  <c r="W69" i="7"/>
  <c r="L68" i="7"/>
  <c r="V66" i="7"/>
  <c r="K65" i="7"/>
  <c r="U63" i="7"/>
  <c r="S71" i="7"/>
  <c r="H70" i="7"/>
  <c r="R68" i="7"/>
  <c r="G67" i="7"/>
  <c r="Q65" i="7"/>
  <c r="F64" i="7"/>
  <c r="H61" i="8"/>
  <c r="W52" i="8"/>
  <c r="I51" i="7"/>
  <c r="S49" i="7"/>
  <c r="H48" i="7"/>
  <c r="R46" i="7"/>
  <c r="G45" i="7"/>
  <c r="Q43" i="7"/>
  <c r="F42" i="7"/>
  <c r="P40" i="7"/>
  <c r="E39" i="7"/>
  <c r="O37" i="7"/>
  <c r="D36" i="7"/>
  <c r="T72" i="7"/>
  <c r="I71" i="7"/>
  <c r="S69" i="7"/>
  <c r="H68" i="7"/>
  <c r="R66" i="7"/>
  <c r="G65" i="7"/>
  <c r="Q63" i="7"/>
  <c r="X54" i="7"/>
  <c r="E52" i="8"/>
  <c r="G51" i="7"/>
  <c r="Q49" i="7"/>
  <c r="F48" i="7"/>
  <c r="P46" i="7"/>
  <c r="E45" i="7"/>
  <c r="O43" i="7"/>
  <c r="D42" i="7"/>
  <c r="N40" i="7"/>
  <c r="X38" i="7"/>
  <c r="K72" i="7"/>
  <c r="U70" i="7"/>
  <c r="J69" i="7"/>
  <c r="T67" i="7"/>
  <c r="I66" i="7"/>
  <c r="S64" i="7"/>
  <c r="H63" i="7"/>
  <c r="E61" i="8"/>
  <c r="R72" i="7"/>
  <c r="G71" i="7"/>
  <c r="Q69" i="7"/>
  <c r="F68" i="7"/>
  <c r="P66" i="7"/>
  <c r="E65" i="7"/>
  <c r="O63" i="7"/>
  <c r="K52" i="8"/>
  <c r="E51" i="7"/>
  <c r="O49" i="7"/>
  <c r="D48" i="7"/>
  <c r="N46" i="7"/>
  <c r="X44" i="7"/>
  <c r="M43" i="7"/>
  <c r="W41" i="7"/>
  <c r="L40" i="7"/>
  <c r="V38" i="7"/>
  <c r="K37" i="7"/>
  <c r="U35" i="7"/>
  <c r="W72" i="7"/>
  <c r="P69" i="7"/>
  <c r="P65" i="7"/>
  <c r="N61" i="8"/>
  <c r="P52" i="8"/>
  <c r="S51" i="7"/>
  <c r="J49" i="7"/>
  <c r="U46" i="7"/>
  <c r="M44" i="7"/>
  <c r="X41" i="7"/>
  <c r="O39" i="7"/>
  <c r="I37" i="7"/>
  <c r="O52" i="8"/>
  <c r="L72" i="7"/>
  <c r="V70" i="7"/>
  <c r="K69" i="7"/>
  <c r="U67" i="7"/>
  <c r="J66" i="7"/>
  <c r="T64" i="7"/>
  <c r="I63" i="7"/>
  <c r="T50" i="7"/>
  <c r="I49" i="7"/>
  <c r="S47" i="7"/>
  <c r="H46" i="7"/>
  <c r="R44" i="7"/>
  <c r="G43" i="7"/>
  <c r="Q41" i="7"/>
  <c r="F40" i="7"/>
  <c r="P38" i="7"/>
  <c r="X71" i="7"/>
  <c r="M70" i="7"/>
  <c r="W68" i="7"/>
  <c r="L67" i="7"/>
  <c r="V65" i="7"/>
  <c r="K64" i="7"/>
  <c r="U62" i="7"/>
  <c r="U61" i="8"/>
  <c r="V54" i="7"/>
  <c r="Q72" i="7"/>
  <c r="Q68" i="7"/>
  <c r="O64" i="7"/>
  <c r="P72" i="7"/>
  <c r="E71" i="7"/>
  <c r="O69" i="7"/>
  <c r="D68" i="7"/>
  <c r="N66" i="7"/>
  <c r="X64" i="7"/>
  <c r="M63" i="7"/>
  <c r="V72" i="7"/>
  <c r="K71" i="7"/>
  <c r="U69" i="7"/>
  <c r="J68" i="7"/>
  <c r="T66" i="7"/>
  <c r="I65" i="7"/>
  <c r="S63" i="7"/>
  <c r="G52" i="8"/>
  <c r="V50" i="7"/>
  <c r="K49" i="7"/>
  <c r="U47" i="7"/>
  <c r="J46" i="7"/>
  <c r="T44" i="7"/>
  <c r="I43" i="7"/>
  <c r="S41" i="7"/>
  <c r="H40" i="7"/>
  <c r="R38" i="7"/>
  <c r="G37" i="7"/>
  <c r="Q35" i="7"/>
  <c r="P54" i="7"/>
  <c r="R61" i="8"/>
  <c r="J72" i="7"/>
  <c r="T70" i="7"/>
  <c r="I69" i="7"/>
  <c r="S67" i="7"/>
  <c r="H66" i="7"/>
  <c r="R64" i="7"/>
  <c r="G63" i="7"/>
  <c r="P53" i="7"/>
  <c r="R50" i="7"/>
  <c r="G49" i="7"/>
  <c r="Q47" i="7"/>
  <c r="F46" i="7"/>
  <c r="P44" i="7"/>
  <c r="E43" i="7"/>
  <c r="O41" i="7"/>
  <c r="D40" i="7"/>
  <c r="N38" i="7"/>
  <c r="X36" i="7"/>
  <c r="M35" i="7"/>
  <c r="N62" i="7"/>
  <c r="F51" i="7"/>
  <c r="R48" i="7"/>
  <c r="I46" i="7"/>
  <c r="T43" i="7"/>
  <c r="L41" i="7"/>
  <c r="W38" i="7"/>
  <c r="S36" i="7"/>
  <c r="E62" i="7"/>
  <c r="D72" i="7"/>
  <c r="N70" i="7"/>
  <c r="X68" i="7"/>
  <c r="M67" i="7"/>
  <c r="W65" i="7"/>
  <c r="L64" i="7"/>
  <c r="V61" i="8"/>
  <c r="W51" i="7"/>
  <c r="L50" i="7"/>
  <c r="V48" i="7"/>
  <c r="K47" i="7"/>
  <c r="U45" i="7"/>
  <c r="J44" i="7"/>
  <c r="T42" i="7"/>
  <c r="I41" i="7"/>
  <c r="S39" i="7"/>
  <c r="H38" i="7"/>
  <c r="P71" i="7"/>
  <c r="E70" i="7"/>
  <c r="O68" i="7"/>
  <c r="D67" i="7"/>
  <c r="N65" i="7"/>
  <c r="X63" i="7"/>
  <c r="N54" i="7"/>
  <c r="R71" i="7"/>
  <c r="P67" i="7"/>
  <c r="N63" i="7"/>
  <c r="T54" i="7"/>
  <c r="H72" i="7"/>
  <c r="R70" i="7"/>
  <c r="G69" i="7"/>
  <c r="Q67" i="7"/>
  <c r="F66" i="7"/>
  <c r="P64" i="7"/>
  <c r="E63" i="7"/>
  <c r="N72" i="7"/>
  <c r="X70" i="7"/>
  <c r="M69" i="7"/>
  <c r="W67" i="7"/>
  <c r="L66" i="7"/>
  <c r="V64" i="7"/>
  <c r="K63" i="7"/>
  <c r="R54" i="7"/>
  <c r="N50" i="7"/>
  <c r="X48" i="7"/>
  <c r="M47" i="7"/>
  <c r="W45" i="7"/>
  <c r="L44" i="7"/>
  <c r="V42" i="7"/>
  <c r="K41" i="7"/>
  <c r="U39" i="7"/>
  <c r="J38" i="7"/>
  <c r="T36" i="7"/>
  <c r="I35" i="7"/>
  <c r="H54" i="7"/>
  <c r="M62" i="7"/>
  <c r="M61" i="8"/>
  <c r="R62" i="7"/>
  <c r="W71" i="7"/>
  <c r="L70" i="7"/>
  <c r="V68" i="7"/>
  <c r="K67" i="7"/>
  <c r="U65" i="7"/>
  <c r="J64" i="7"/>
  <c r="T61" i="8"/>
  <c r="U51" i="7"/>
  <c r="J50" i="7"/>
  <c r="T48" i="7"/>
  <c r="I47" i="7"/>
  <c r="S45" i="7"/>
  <c r="H44" i="7"/>
  <c r="R42" i="7"/>
  <c r="G41" i="7"/>
  <c r="Q39" i="7"/>
  <c r="F38" i="7"/>
  <c r="P36" i="7"/>
  <c r="E35" i="7"/>
  <c r="W53" i="7"/>
  <c r="O50" i="7"/>
  <c r="Q71" i="7"/>
  <c r="F70" i="7"/>
  <c r="P68" i="7"/>
  <c r="E67" i="7"/>
  <c r="O65" i="7"/>
  <c r="D64" i="7"/>
  <c r="F61" i="8"/>
  <c r="O51" i="7"/>
  <c r="D50" i="7"/>
  <c r="N48" i="7"/>
  <c r="X46" i="7"/>
  <c r="M45" i="7"/>
  <c r="W43" i="7"/>
  <c r="L42" i="7"/>
  <c r="V40" i="7"/>
  <c r="K39" i="7"/>
  <c r="S72" i="7"/>
  <c r="H71" i="7"/>
  <c r="R69" i="7"/>
  <c r="G68" i="7"/>
  <c r="Q66" i="7"/>
  <c r="F65" i="7"/>
  <c r="P63" i="7"/>
  <c r="J61" i="8"/>
  <c r="L61" i="8"/>
  <c r="F54" i="7"/>
  <c r="Q70" i="7"/>
  <c r="O66" i="7"/>
  <c r="O62" i="7"/>
  <c r="O61" i="8"/>
  <c r="G54" i="7"/>
  <c r="E48" i="7"/>
  <c r="Q45" i="7"/>
  <c r="H43" i="7"/>
  <c r="S40" i="7"/>
  <c r="K38" i="7"/>
  <c r="U71" i="7"/>
  <c r="S65" i="7"/>
  <c r="P70" i="7"/>
  <c r="N64" i="7"/>
  <c r="F50" i="7"/>
  <c r="D44" i="7"/>
  <c r="W37" i="7"/>
  <c r="X66" i="7"/>
  <c r="V46" i="7"/>
  <c r="T40" i="7"/>
  <c r="R33" i="8"/>
  <c r="N47" i="7"/>
  <c r="P42" i="7"/>
  <c r="T37" i="7"/>
  <c r="H35" i="7"/>
  <c r="T32" i="7"/>
  <c r="I31" i="7"/>
  <c r="S29" i="7"/>
  <c r="O25" i="7"/>
  <c r="D24" i="7"/>
  <c r="K21" i="7"/>
  <c r="U19" i="7"/>
  <c r="L69" i="7"/>
  <c r="J65" i="7"/>
  <c r="I61" i="8"/>
  <c r="I62" i="7"/>
  <c r="L53" i="7"/>
  <c r="L52" i="8"/>
  <c r="G53" i="7"/>
  <c r="T49" i="7"/>
  <c r="J47" i="7"/>
  <c r="V44" i="7"/>
  <c r="M42" i="7"/>
  <c r="X39" i="7"/>
  <c r="Q37" i="7"/>
  <c r="P35" i="7"/>
  <c r="R32" i="7"/>
  <c r="G31" i="7"/>
  <c r="Q29" i="7"/>
  <c r="G70" i="7"/>
  <c r="E66" i="7"/>
  <c r="X61" i="8"/>
  <c r="V52" i="8"/>
  <c r="U50" i="7"/>
  <c r="K48" i="7"/>
  <c r="X45" i="7"/>
  <c r="N43" i="7"/>
  <c r="E41" i="7"/>
  <c r="Q38" i="7"/>
  <c r="N36" i="7"/>
  <c r="F33" i="8"/>
  <c r="P32" i="7"/>
  <c r="E31" i="7"/>
  <c r="O29" i="7"/>
  <c r="K25" i="7"/>
  <c r="U22" i="8"/>
  <c r="O21" i="7"/>
  <c r="D20" i="7"/>
  <c r="N67" i="7"/>
  <c r="D61" i="8"/>
  <c r="I48" i="7"/>
  <c r="K44" i="7"/>
  <c r="K40" i="7"/>
  <c r="U36" i="7"/>
  <c r="H33" i="8"/>
  <c r="S30" i="7"/>
  <c r="R24" i="7"/>
  <c r="Q22" i="8"/>
  <c r="F21" i="7"/>
  <c r="I19" i="7"/>
  <c r="P16" i="7"/>
  <c r="E15" i="7"/>
  <c r="O13" i="7"/>
  <c r="K8" i="8"/>
  <c r="E7" i="7"/>
  <c r="I70" i="7"/>
  <c r="J62" i="7"/>
  <c r="S52" i="8"/>
  <c r="L32" i="7"/>
  <c r="V30" i="7"/>
  <c r="K29" i="7"/>
  <c r="G25" i="7"/>
  <c r="P51" i="7"/>
  <c r="F49" i="7"/>
  <c r="S46" i="7"/>
  <c r="I44" i="7"/>
  <c r="U41" i="7"/>
  <c r="L39" i="7"/>
  <c r="F37" i="7"/>
  <c r="F35" i="7"/>
  <c r="I52" i="8"/>
  <c r="S33" i="8"/>
  <c r="H32" i="7"/>
  <c r="R30" i="7"/>
  <c r="G29" i="7"/>
  <c r="M22" i="8"/>
  <c r="G21" i="7"/>
  <c r="I72" i="7"/>
  <c r="T65" i="7"/>
  <c r="H51" i="7"/>
  <c r="H47" i="7"/>
  <c r="K43" i="7"/>
  <c r="N39" i="7"/>
  <c r="W35" i="7"/>
  <c r="H34" i="7"/>
  <c r="G24" i="7"/>
  <c r="Q23" i="7"/>
  <c r="Q20" i="7"/>
  <c r="V17" i="8"/>
  <c r="V10" i="7"/>
  <c r="J70" i="7"/>
  <c r="H64" i="7"/>
  <c r="E69" i="7"/>
  <c r="P48" i="7"/>
  <c r="N42" i="7"/>
  <c r="L36" i="7"/>
  <c r="O71" i="7"/>
  <c r="M65" i="7"/>
  <c r="M51" i="7"/>
  <c r="K45" i="7"/>
  <c r="I39" i="7"/>
  <c r="I22" i="8"/>
  <c r="X20" i="7"/>
  <c r="M72" i="7"/>
  <c r="K68" i="7"/>
  <c r="I64" i="7"/>
  <c r="J32" i="7"/>
  <c r="T30" i="7"/>
  <c r="I29" i="7"/>
  <c r="F69" i="7"/>
  <c r="D65" i="7"/>
  <c r="X62" i="7"/>
  <c r="H50" i="7"/>
  <c r="T47" i="7"/>
  <c r="J45" i="7"/>
  <c r="W42" i="7"/>
  <c r="M40" i="7"/>
  <c r="D38" i="7"/>
  <c r="X35" i="7"/>
  <c r="X24" i="7"/>
  <c r="E22" i="8"/>
  <c r="D62" i="7"/>
  <c r="O32" i="7"/>
  <c r="G30" i="7"/>
  <c r="H28" i="7"/>
  <c r="G22" i="8"/>
  <c r="N17" i="8"/>
  <c r="H16" i="7"/>
  <c r="R14" i="7"/>
  <c r="G13" i="7"/>
  <c r="R6" i="7"/>
  <c r="P61" i="8"/>
  <c r="K53" i="7"/>
  <c r="J33" i="8"/>
  <c r="D32" i="7"/>
  <c r="N30" i="7"/>
  <c r="T24" i="7"/>
  <c r="H62" i="7"/>
  <c r="U52" i="8"/>
  <c r="X50" i="7"/>
  <c r="O48" i="7"/>
  <c r="E46" i="7"/>
  <c r="R43" i="7"/>
  <c r="H41" i="7"/>
  <c r="T38" i="7"/>
  <c r="Q36" i="7"/>
  <c r="P33" i="8"/>
  <c r="S34" i="7"/>
  <c r="U31" i="7"/>
  <c r="J30" i="7"/>
  <c r="T20" i="7"/>
  <c r="S70" i="7"/>
  <c r="G64" i="7"/>
  <c r="E54" i="7"/>
  <c r="G50" i="7"/>
  <c r="K46" i="7"/>
  <c r="K42" i="7"/>
  <c r="M38" i="7"/>
  <c r="G35" i="7"/>
  <c r="R25" i="7"/>
  <c r="R23" i="7"/>
  <c r="R22" i="8"/>
  <c r="F20" i="7"/>
  <c r="F17" i="8"/>
  <c r="N10" i="7"/>
  <c r="T68" i="7"/>
  <c r="O67" i="7"/>
  <c r="J54" i="7"/>
  <c r="E47" i="7"/>
  <c r="X40" i="7"/>
  <c r="V33" i="8"/>
  <c r="D70" i="7"/>
  <c r="W63" i="7"/>
  <c r="W49" i="7"/>
  <c r="U43" i="7"/>
  <c r="S37" i="7"/>
  <c r="V49" i="7"/>
  <c r="D45" i="7"/>
  <c r="G40" i="7"/>
  <c r="I36" i="7"/>
  <c r="P20" i="7"/>
  <c r="L71" i="7"/>
  <c r="J67" i="7"/>
  <c r="J63" i="7"/>
  <c r="Q54" i="7"/>
  <c r="W31" i="7"/>
  <c r="L30" i="7"/>
  <c r="G72" i="7"/>
  <c r="E68" i="7"/>
  <c r="E64" i="7"/>
  <c r="P49" i="7"/>
  <c r="G47" i="7"/>
  <c r="S44" i="7"/>
  <c r="I42" i="7"/>
  <c r="V39" i="7"/>
  <c r="N37" i="7"/>
  <c r="N35" i="7"/>
  <c r="P24" i="7"/>
  <c r="X31" i="7"/>
  <c r="N29" i="7"/>
  <c r="G23" i="7"/>
  <c r="U15" i="7"/>
  <c r="J14" i="7"/>
  <c r="T11" i="8"/>
  <c r="U7" i="7"/>
  <c r="J6" i="7"/>
  <c r="I67" i="7"/>
  <c r="F72" i="7"/>
  <c r="D66" i="7"/>
  <c r="Q51" i="7"/>
  <c r="O45" i="7"/>
  <c r="M39" i="7"/>
  <c r="N68" i="7"/>
  <c r="L48" i="7"/>
  <c r="J42" i="7"/>
  <c r="H36" i="7"/>
  <c r="S35" i="7"/>
  <c r="S21" i="7"/>
  <c r="H20" i="7"/>
  <c r="K70" i="7"/>
  <c r="K66" i="7"/>
  <c r="D54" i="7"/>
  <c r="O31" i="7"/>
  <c r="D30" i="7"/>
  <c r="F71" i="7"/>
  <c r="F67" i="7"/>
  <c r="D63" i="7"/>
  <c r="M54" i="7"/>
  <c r="L51" i="7"/>
  <c r="D49" i="7"/>
  <c r="O46" i="7"/>
  <c r="F44" i="7"/>
  <c r="R41" i="7"/>
  <c r="H39" i="7"/>
  <c r="D37" i="7"/>
  <c r="N33" i="8"/>
  <c r="S25" i="7"/>
  <c r="H24" i="7"/>
  <c r="Q62" i="7"/>
  <c r="Q61" i="8"/>
  <c r="F53" i="7"/>
  <c r="F52" i="8"/>
  <c r="M52" i="8"/>
  <c r="Q31" i="7"/>
  <c r="W47" i="7"/>
  <c r="G38" i="7"/>
  <c r="F62" i="7"/>
  <c r="D69" i="7"/>
  <c r="I45" i="7"/>
  <c r="Q19" i="7"/>
  <c r="S8" i="8"/>
  <c r="S68" i="7"/>
  <c r="G61" i="8"/>
  <c r="V53" i="7"/>
  <c r="V52" i="7" s="1"/>
  <c r="W48" i="7"/>
  <c r="F45" i="7"/>
  <c r="F41" i="7"/>
  <c r="L37" i="7"/>
  <c r="I33" i="8"/>
  <c r="H31" i="7"/>
  <c r="P25" i="7"/>
  <c r="D22" i="8"/>
  <c r="N21" i="7"/>
  <c r="O19" i="7"/>
  <c r="V16" i="7"/>
  <c r="K15" i="7"/>
  <c r="U13" i="7"/>
  <c r="D10" i="7"/>
  <c r="I68" i="7"/>
  <c r="R49" i="7"/>
  <c r="T45" i="7"/>
  <c r="V41" i="7"/>
  <c r="X37" i="7"/>
  <c r="T33" i="8"/>
  <c r="V32" i="7"/>
  <c r="M30" i="7"/>
  <c r="M25" i="7"/>
  <c r="W22" i="8"/>
  <c r="L21" i="7"/>
  <c r="M19" i="7"/>
  <c r="T16" i="7"/>
  <c r="I15" i="7"/>
  <c r="S13" i="7"/>
  <c r="G8" i="8"/>
  <c r="V6" i="7"/>
  <c r="T71" i="7"/>
  <c r="R67" i="7"/>
  <c r="K54" i="7"/>
  <c r="H67" i="7"/>
  <c r="E72" i="7"/>
  <c r="X33" i="8"/>
  <c r="K31" i="7"/>
  <c r="W13" i="7"/>
  <c r="U54" i="7"/>
  <c r="V51" i="7"/>
  <c r="X47" i="7"/>
  <c r="E44" i="7"/>
  <c r="I40" i="7"/>
  <c r="O36" i="7"/>
  <c r="P30" i="7"/>
  <c r="F28" i="7"/>
  <c r="E25" i="7"/>
  <c r="O22" i="8"/>
  <c r="D21" i="7"/>
  <c r="G19" i="7"/>
  <c r="Q8" i="8"/>
  <c r="S48" i="7"/>
  <c r="U44" i="7"/>
  <c r="W40" i="7"/>
  <c r="H37" i="7"/>
  <c r="W24" i="7"/>
  <c r="W23" i="7"/>
  <c r="V20" i="7"/>
  <c r="E19" i="7"/>
  <c r="N69" i="7"/>
  <c r="P62" i="7"/>
  <c r="S50" i="7"/>
  <c r="O44" i="7"/>
  <c r="L38" i="7"/>
  <c r="F30" i="7"/>
  <c r="N45" i="7"/>
  <c r="F36" i="7"/>
  <c r="E53" i="7"/>
  <c r="X32" i="7"/>
  <c r="M41" i="7"/>
  <c r="M7" i="7"/>
  <c r="W66" i="7"/>
  <c r="N16" i="7"/>
  <c r="X14" i="7"/>
  <c r="M13" i="7"/>
  <c r="I8" i="8"/>
  <c r="S66" i="7"/>
  <c r="T62" i="7"/>
  <c r="O53" i="7"/>
  <c r="E34" i="7"/>
  <c r="E33" i="8"/>
  <c r="I32" i="7"/>
  <c r="U29" i="7"/>
  <c r="X28" i="7"/>
  <c r="L22" i="8"/>
  <c r="L16" i="7"/>
  <c r="V14" i="7"/>
  <c r="K13" i="7"/>
  <c r="R10" i="7"/>
  <c r="N6" i="7"/>
  <c r="D71" i="7"/>
  <c r="U64" i="7"/>
  <c r="Q64" i="7"/>
  <c r="X53" i="7"/>
  <c r="X52" i="7" s="1"/>
  <c r="X52" i="8"/>
  <c r="L49" i="7"/>
  <c r="X42" i="7"/>
  <c r="W36" i="7"/>
  <c r="L33" i="8"/>
  <c r="X16" i="7"/>
  <c r="L11" i="8"/>
  <c r="T53" i="7"/>
  <c r="T52" i="7" s="1"/>
  <c r="T52" i="8"/>
  <c r="W50" i="7"/>
  <c r="D47" i="7"/>
  <c r="F43" i="7"/>
  <c r="G39" i="7"/>
  <c r="T35" i="7"/>
  <c r="M32" i="7"/>
  <c r="X29" i="7"/>
  <c r="O24" i="7"/>
  <c r="O23" i="7"/>
  <c r="N20" i="7"/>
  <c r="T17" i="8"/>
  <c r="T10" i="7"/>
  <c r="O54" i="7"/>
  <c r="R51" i="7"/>
  <c r="R47" i="7"/>
  <c r="V43" i="7"/>
  <c r="W39" i="7"/>
  <c r="K36" i="7"/>
  <c r="M24" i="7"/>
  <c r="K20" i="7"/>
  <c r="R17" i="8"/>
  <c r="S53" i="7"/>
  <c r="U66" i="7"/>
  <c r="L34" i="7"/>
  <c r="P29" i="7"/>
  <c r="K24" i="7"/>
  <c r="J20" i="7"/>
  <c r="W15" i="7"/>
  <c r="N13" i="7"/>
  <c r="D11" i="8"/>
  <c r="H8" i="8"/>
  <c r="H9" i="7"/>
  <c r="F7" i="7"/>
  <c r="K33" i="8"/>
  <c r="K34" i="7"/>
  <c r="V63" i="7"/>
  <c r="G66" i="7"/>
  <c r="W25" i="7"/>
  <c r="U53" i="7"/>
  <c r="D43" i="7"/>
  <c r="M31" i="7"/>
  <c r="W21" i="7"/>
  <c r="P37" i="7"/>
  <c r="Q21" i="7"/>
  <c r="L65" i="7"/>
  <c r="P28" i="7"/>
  <c r="L17" i="8"/>
  <c r="F16" i="7"/>
  <c r="P14" i="7"/>
  <c r="E13" i="7"/>
  <c r="N71" i="7"/>
  <c r="W64" i="7"/>
  <c r="R31" i="7"/>
  <c r="H29" i="7"/>
  <c r="L23" i="7"/>
  <c r="J17" i="8"/>
  <c r="D16" i="7"/>
  <c r="N14" i="7"/>
  <c r="X11" i="8"/>
  <c r="J10" i="7"/>
  <c r="Q7" i="7"/>
  <c r="F6" i="7"/>
  <c r="U72" i="7"/>
  <c r="K62" i="7"/>
  <c r="K61" i="8"/>
  <c r="J51" i="7"/>
  <c r="L24" i="7"/>
  <c r="K50" i="7"/>
  <c r="Q40" i="7"/>
  <c r="W29" i="7"/>
  <c r="L20" i="7"/>
  <c r="H49" i="7"/>
  <c r="T34" i="7"/>
  <c r="H25" i="7"/>
  <c r="M15" i="7"/>
  <c r="F10" i="7"/>
  <c r="T63" i="7"/>
  <c r="W34" i="7"/>
  <c r="W33" i="8"/>
  <c r="S15" i="7"/>
  <c r="H14" i="7"/>
  <c r="J11" i="8"/>
  <c r="V69" i="7"/>
  <c r="L63" i="7"/>
  <c r="Q52" i="8"/>
  <c r="Q53" i="7"/>
  <c r="Q52" i="7" s="1"/>
  <c r="N34" i="7"/>
  <c r="D31" i="7"/>
  <c r="Q15" i="7"/>
  <c r="F14" i="7"/>
  <c r="O8" i="8"/>
  <c r="I7" i="7"/>
  <c r="O72" i="7"/>
  <c r="X69" i="7"/>
  <c r="T69" i="7"/>
  <c r="M53" i="7"/>
  <c r="G46" i="7"/>
  <c r="T39" i="7"/>
  <c r="M33" i="8"/>
  <c r="N31" i="7"/>
  <c r="X21" i="7"/>
  <c r="K18" i="7"/>
  <c r="K17" i="8"/>
  <c r="F18" i="7"/>
  <c r="S14" i="7"/>
  <c r="I11" i="8"/>
  <c r="I12" i="7"/>
  <c r="M10" i="7"/>
  <c r="E6" i="7"/>
  <c r="H69" i="7"/>
  <c r="J71" i="7"/>
  <c r="I38" i="7"/>
  <c r="D17" i="8"/>
  <c r="L10" i="7"/>
  <c r="Q50" i="7"/>
  <c r="O35" i="7"/>
  <c r="X25" i="7"/>
  <c r="N41" i="7"/>
  <c r="N32" i="7"/>
  <c r="H21" i="7"/>
  <c r="T18" i="7"/>
  <c r="R11" i="8"/>
  <c r="M66" i="7"/>
  <c r="M50" i="7"/>
  <c r="G44" i="7"/>
  <c r="V37" i="7"/>
  <c r="G33" i="8"/>
  <c r="G34" i="7"/>
  <c r="I30" i="7"/>
  <c r="U25" i="7"/>
  <c r="L19" i="7"/>
  <c r="K16" i="7"/>
  <c r="X13" i="7"/>
  <c r="I10" i="7"/>
  <c r="N7" i="7"/>
  <c r="R52" i="8"/>
  <c r="R53" i="7"/>
  <c r="X65" i="7"/>
  <c r="I50" i="7"/>
  <c r="X67" i="7"/>
  <c r="S54" i="7"/>
  <c r="M48" i="7"/>
  <c r="H42" i="7"/>
  <c r="J36" i="7"/>
  <c r="W32" i="7"/>
  <c r="E29" i="7"/>
  <c r="Q25" i="7"/>
  <c r="P21" i="7"/>
  <c r="Q17" i="8"/>
  <c r="I16" i="7"/>
  <c r="T13" i="7"/>
  <c r="X12" i="7"/>
  <c r="N8" i="8"/>
  <c r="V7" i="7"/>
  <c r="O33" i="8"/>
  <c r="U40" i="7"/>
  <c r="F31" i="7"/>
  <c r="F19" i="7"/>
  <c r="G16" i="7"/>
  <c r="K11" i="8"/>
  <c r="L8" i="8"/>
  <c r="L9" i="7"/>
  <c r="D6" i="7"/>
  <c r="P45" i="7"/>
  <c r="E36" i="7"/>
  <c r="W30" i="7"/>
  <c r="V23" i="7"/>
  <c r="V22" i="8"/>
  <c r="D19" i="7"/>
  <c r="E16" i="7"/>
  <c r="G12" i="7"/>
  <c r="G11" i="8"/>
  <c r="J8" i="8"/>
  <c r="K51" i="7"/>
  <c r="J40" i="7"/>
  <c r="V34" i="7"/>
  <c r="W17" i="8"/>
  <c r="W18" i="7"/>
  <c r="W14" i="7"/>
  <c r="E11" i="8"/>
  <c r="E12" i="7"/>
  <c r="F8" i="8"/>
  <c r="F9" i="7"/>
  <c r="D51" i="7"/>
  <c r="U38" i="7"/>
  <c r="H30" i="7"/>
  <c r="J23" i="7"/>
  <c r="J22" i="8"/>
  <c r="P17" i="8"/>
  <c r="L13" i="7"/>
  <c r="X9" i="7"/>
  <c r="X8" i="8"/>
  <c r="J7" i="7"/>
  <c r="V47" i="7"/>
  <c r="L35" i="7"/>
  <c r="Q30" i="7"/>
  <c r="V24" i="7"/>
  <c r="E21" i="7"/>
  <c r="S16" i="7"/>
  <c r="W11" i="8"/>
  <c r="W12" i="7"/>
  <c r="D8" i="8"/>
  <c r="D9" i="7"/>
  <c r="P50" i="7"/>
  <c r="R39" i="7"/>
  <c r="N22" i="8"/>
  <c r="N23" i="7"/>
  <c r="R13" i="7"/>
  <c r="U10" i="7"/>
  <c r="E8" i="8"/>
  <c r="S38" i="7"/>
  <c r="N25" i="7"/>
  <c r="J39" i="7"/>
  <c r="Q18" i="7"/>
  <c r="W8" i="8"/>
  <c r="I25" i="7"/>
  <c r="E14" i="7"/>
  <c r="R12" i="7"/>
  <c r="D52" i="8"/>
  <c r="D53" i="7"/>
  <c r="R63" i="7"/>
  <c r="D25" i="7"/>
  <c r="T21" i="7"/>
  <c r="U17" i="8"/>
  <c r="T15" i="7"/>
  <c r="J13" i="7"/>
  <c r="X6" i="7"/>
  <c r="H53" i="7"/>
  <c r="H52" i="8"/>
  <c r="E32" i="7"/>
  <c r="E28" i="7"/>
  <c r="U24" i="7"/>
  <c r="P15" i="7"/>
  <c r="H13" i="7"/>
  <c r="K12" i="7"/>
  <c r="K7" i="7"/>
  <c r="E49" i="7"/>
  <c r="O38" i="7"/>
  <c r="R29" i="7"/>
  <c r="G18" i="7"/>
  <c r="G17" i="8"/>
  <c r="H15" i="7"/>
  <c r="V67" i="7"/>
  <c r="M29" i="7"/>
  <c r="K32" i="7"/>
  <c r="M23" i="7"/>
  <c r="M22" i="7" s="1"/>
  <c r="X49" i="7"/>
  <c r="E24" i="7"/>
  <c r="T46" i="7"/>
  <c r="P19" i="7"/>
  <c r="Q9" i="7"/>
  <c r="U48" i="7"/>
  <c r="Q42" i="7"/>
  <c r="R36" i="7"/>
  <c r="J29" i="7"/>
  <c r="H17" i="8"/>
  <c r="R8" i="8"/>
  <c r="F63" i="7"/>
  <c r="Q48" i="7"/>
  <c r="R65" i="7"/>
  <c r="W46" i="7"/>
  <c r="R40" i="7"/>
  <c r="D35" i="7"/>
  <c r="S20" i="7"/>
  <c r="S10" i="7"/>
  <c r="U23" i="7"/>
  <c r="J43" i="7"/>
  <c r="D34" i="7"/>
  <c r="D33" i="8"/>
  <c r="X17" i="8"/>
  <c r="F15" i="7"/>
  <c r="G48" i="7"/>
  <c r="U37" i="7"/>
  <c r="F25" i="7"/>
  <c r="I21" i="7"/>
  <c r="D14" i="7"/>
  <c r="F11" i="8"/>
  <c r="O34" i="7"/>
  <c r="P47" i="7"/>
  <c r="R35" i="7"/>
  <c r="O30" i="7"/>
  <c r="O16" i="7"/>
  <c r="D12" i="7"/>
  <c r="P7" i="7"/>
  <c r="I34" i="7"/>
  <c r="I24" i="7"/>
  <c r="W20" i="7"/>
  <c r="P18" i="7"/>
  <c r="G15" i="7"/>
  <c r="S11" i="8"/>
  <c r="M6" i="7"/>
  <c r="J52" i="8"/>
  <c r="J53" i="7"/>
  <c r="X30" i="7"/>
  <c r="J28" i="7"/>
  <c r="X22" i="8"/>
  <c r="E17" i="8"/>
  <c r="D15" i="7"/>
  <c r="O12" i="7"/>
  <c r="O11" i="8"/>
  <c r="W9" i="7"/>
  <c r="U6" i="7"/>
  <c r="M28" i="7"/>
  <c r="V45" i="7"/>
  <c r="G36" i="7"/>
  <c r="M21" i="7"/>
  <c r="I14" i="7"/>
  <c r="R7" i="7"/>
  <c r="H11" i="8"/>
  <c r="J9" i="7"/>
  <c r="U30" i="7"/>
  <c r="V18" i="7"/>
  <c r="F12" i="7"/>
  <c r="I9" i="7"/>
  <c r="M34" i="7"/>
  <c r="S28" i="7"/>
  <c r="V71" i="7"/>
  <c r="D46" i="7"/>
  <c r="T31" i="7"/>
  <c r="U42" i="7"/>
  <c r="V21" i="7"/>
  <c r="P22" i="8"/>
  <c r="P23" i="7"/>
  <c r="V11" i="8"/>
  <c r="L62" i="7"/>
  <c r="G62" i="7"/>
  <c r="L47" i="7"/>
  <c r="D41" i="7"/>
  <c r="K35" i="7"/>
  <c r="G32" i="7"/>
  <c r="N9" i="7"/>
  <c r="W54" i="7"/>
  <c r="F47" i="7"/>
  <c r="W62" i="7"/>
  <c r="W61" i="8"/>
  <c r="N51" i="7"/>
  <c r="L45" i="7"/>
  <c r="F39" i="7"/>
  <c r="H22" i="8"/>
  <c r="W19" i="7"/>
  <c r="G10" i="7"/>
  <c r="O70" i="7"/>
  <c r="L25" i="7"/>
  <c r="J12" i="7"/>
  <c r="O40" i="7"/>
  <c r="V28" i="7"/>
  <c r="J21" i="7"/>
  <c r="X18" i="7"/>
  <c r="G14" i="7"/>
  <c r="O7" i="7"/>
  <c r="H45" i="7"/>
  <c r="V35" i="7"/>
  <c r="T22" i="8"/>
  <c r="T19" i="7"/>
  <c r="W16" i="7"/>
  <c r="D13" i="7"/>
  <c r="E10" i="7"/>
  <c r="L7" i="7"/>
  <c r="G42" i="7"/>
  <c r="L29" i="7"/>
  <c r="X19" i="7"/>
  <c r="D39" i="7"/>
  <c r="N28" i="7"/>
  <c r="V19" i="7"/>
  <c r="M64" i="7"/>
  <c r="U28" i="7"/>
  <c r="J15" i="7"/>
  <c r="P6" i="7"/>
  <c r="U68" i="7"/>
  <c r="X51" i="7"/>
  <c r="R45" i="7"/>
  <c r="P39" i="7"/>
  <c r="J31" i="7"/>
  <c r="W10" i="7"/>
  <c r="S61" i="8"/>
  <c r="S62" i="7"/>
  <c r="M68" i="7"/>
  <c r="T51" i="7"/>
  <c r="W70" i="7"/>
  <c r="E50" i="7"/>
  <c r="S43" i="7"/>
  <c r="R37" i="7"/>
  <c r="J19" i="7"/>
  <c r="N53" i="7"/>
  <c r="N52" i="8"/>
  <c r="F24" i="7"/>
  <c r="D23" i="7"/>
  <c r="V62" i="7"/>
  <c r="T23" i="7"/>
  <c r="T22" i="7" s="1"/>
  <c r="U8" i="8"/>
  <c r="L43" i="7"/>
  <c r="E38" i="7"/>
  <c r="F13" i="7"/>
  <c r="S42" i="7"/>
  <c r="X15" i="7"/>
  <c r="M46" i="7"/>
  <c r="J35" i="7"/>
  <c r="S17" i="8"/>
  <c r="S18" i="7"/>
  <c r="Q12" i="7"/>
  <c r="Q11" i="8"/>
  <c r="P9" i="7"/>
  <c r="P8" i="8"/>
  <c r="W6" i="7"/>
  <c r="E40" i="7"/>
  <c r="F32" i="7"/>
  <c r="I23" i="7"/>
  <c r="V15" i="7"/>
  <c r="Q44" i="7"/>
  <c r="V31" i="7"/>
  <c r="R19" i="7"/>
  <c r="U12" i="7"/>
  <c r="U11" i="8"/>
  <c r="V8" i="8"/>
  <c r="V9" i="7"/>
  <c r="V8" i="7" s="1"/>
  <c r="H7" i="7"/>
  <c r="Q34" i="7"/>
  <c r="Q33" i="8"/>
  <c r="V25" i="7"/>
  <c r="N44" i="7"/>
  <c r="E23" i="7"/>
  <c r="E22" i="7" s="1"/>
  <c r="N18" i="7"/>
  <c r="Q13" i="7"/>
  <c r="T8" i="8"/>
  <c r="T9" i="7"/>
  <c r="T8" i="7" s="1"/>
  <c r="I6" i="7"/>
  <c r="V36" i="7"/>
  <c r="U21" i="7"/>
  <c r="M17" i="8"/>
  <c r="M18" i="7"/>
  <c r="P13" i="7"/>
  <c r="M20" i="7"/>
  <c r="O10" i="7"/>
  <c r="M27" i="8"/>
  <c r="M26" i="8" s="1"/>
  <c r="O9" i="7"/>
  <c r="E27" i="8"/>
  <c r="D28" i="7"/>
  <c r="T28" i="7"/>
  <c r="L31" i="7"/>
  <c r="L27" i="8"/>
  <c r="F27" i="8"/>
  <c r="C47" i="7"/>
  <c r="C13" i="7"/>
  <c r="C40" i="7"/>
  <c r="C19" i="7"/>
  <c r="C70" i="7"/>
  <c r="D18" i="7"/>
  <c r="X34" i="7"/>
  <c r="H18" i="7"/>
  <c r="T6" i="7"/>
  <c r="E20" i="7"/>
  <c r="H12" i="7"/>
  <c r="S31" i="7"/>
  <c r="K27" i="8"/>
  <c r="O6" i="7"/>
  <c r="G9" i="7"/>
  <c r="E42" i="7"/>
  <c r="K30" i="7"/>
  <c r="L6" i="7"/>
  <c r="P31" i="7"/>
  <c r="J34" i="7"/>
  <c r="R20" i="7"/>
  <c r="Q16" i="7"/>
  <c r="T25" i="7"/>
  <c r="R9" i="7"/>
  <c r="R8" i="7" s="1"/>
  <c r="W27" i="8"/>
  <c r="S6" i="7"/>
  <c r="H27" i="8"/>
  <c r="T29" i="7"/>
  <c r="L46" i="7"/>
  <c r="T27" i="8"/>
  <c r="L15" i="7"/>
  <c r="J24" i="7"/>
  <c r="J22" i="7" s="1"/>
  <c r="C45" i="7"/>
  <c r="O14" i="7"/>
  <c r="E30" i="7"/>
  <c r="U16" i="7"/>
  <c r="S32" i="7"/>
  <c r="Q32" i="7"/>
  <c r="H10" i="7"/>
  <c r="H8" i="7" s="1"/>
  <c r="W44" i="7"/>
  <c r="M37" i="7"/>
  <c r="S19" i="7"/>
  <c r="U14" i="7"/>
  <c r="V12" i="7"/>
  <c r="L54" i="7"/>
  <c r="R18" i="7"/>
  <c r="E37" i="7"/>
  <c r="N49" i="7"/>
  <c r="O20" i="7"/>
  <c r="P11" i="8"/>
  <c r="T7" i="7"/>
  <c r="K14" i="7"/>
  <c r="N27" i="8"/>
  <c r="N26" i="8" s="1"/>
  <c r="M49" i="7"/>
  <c r="D27" i="8"/>
  <c r="D26" i="8" s="1"/>
  <c r="J16" i="7"/>
  <c r="C72" i="7"/>
  <c r="C33" i="8"/>
  <c r="C69" i="7"/>
  <c r="C66" i="7"/>
  <c r="C10" i="7"/>
  <c r="C17" i="8"/>
  <c r="C38" i="7"/>
  <c r="Q28" i="7"/>
  <c r="K9" i="7"/>
  <c r="I13" i="7"/>
  <c r="Q6" i="7"/>
  <c r="M16" i="7"/>
  <c r="N11" i="8"/>
  <c r="M8" i="8"/>
  <c r="M9" i="7"/>
  <c r="M8" i="7" s="1"/>
  <c r="G6" i="7"/>
  <c r="D29" i="7"/>
  <c r="S23" i="7"/>
  <c r="S22" i="8"/>
  <c r="X10" i="7"/>
  <c r="R16" i="7"/>
  <c r="T41" i="7"/>
  <c r="I54" i="7"/>
  <c r="O18" i="7"/>
  <c r="O17" i="8"/>
  <c r="O15" i="7"/>
  <c r="S12" i="7"/>
  <c r="S9" i="7"/>
  <c r="N24" i="7"/>
  <c r="L18" i="7"/>
  <c r="P43" i="7"/>
  <c r="J41" i="7"/>
  <c r="J18" i="7"/>
  <c r="X23" i="7"/>
  <c r="X22" i="7" s="1"/>
  <c r="S7" i="7"/>
  <c r="H19" i="7"/>
  <c r="J27" i="8"/>
  <c r="J26" i="8" s="1"/>
  <c r="C32" i="7"/>
  <c r="K22" i="8"/>
  <c r="K23" i="7"/>
  <c r="K22" i="7" s="1"/>
  <c r="N12" i="7"/>
  <c r="L14" i="7"/>
  <c r="K6" i="7"/>
  <c r="I53" i="7"/>
  <c r="N19" i="7"/>
  <c r="V13" i="7"/>
  <c r="K28" i="7"/>
  <c r="H23" i="7"/>
  <c r="U9" i="7"/>
  <c r="Q27" i="8"/>
  <c r="U34" i="7"/>
  <c r="U33" i="8"/>
  <c r="Q24" i="7"/>
  <c r="Q10" i="7"/>
  <c r="W7" i="7"/>
  <c r="X43" i="7"/>
  <c r="F34" i="7"/>
  <c r="K19" i="7"/>
  <c r="N15" i="7"/>
  <c r="P12" i="7"/>
  <c r="D7" i="7"/>
  <c r="O27" i="8"/>
  <c r="O26" i="8" s="1"/>
  <c r="M11" i="8"/>
  <c r="M12" i="7"/>
  <c r="U32" i="7"/>
  <c r="R21" i="7"/>
  <c r="C36" i="7"/>
  <c r="C54" i="7"/>
  <c r="C48" i="7"/>
  <c r="C68" i="7"/>
  <c r="C50" i="7"/>
  <c r="C6" i="7"/>
  <c r="C44" i="7"/>
  <c r="C52" i="8"/>
  <c r="C30" i="7"/>
  <c r="C18" i="7"/>
  <c r="J25" i="7"/>
  <c r="F29" i="7"/>
  <c r="S27" i="8"/>
  <c r="S26" i="8" s="1"/>
  <c r="G28" i="7"/>
  <c r="G7" i="7"/>
  <c r="F23" i="7"/>
  <c r="F22" i="8"/>
  <c r="M14" i="7"/>
  <c r="P27" i="8"/>
  <c r="P26" i="8" s="1"/>
  <c r="C24" i="7"/>
  <c r="C8" i="8"/>
  <c r="C61" i="8"/>
  <c r="C39" i="7"/>
  <c r="C11" i="8"/>
  <c r="V4" i="8"/>
  <c r="C42" i="7"/>
  <c r="C29" i="7"/>
  <c r="C65" i="7"/>
  <c r="I18" i="7"/>
  <c r="I17" i="8"/>
  <c r="E5" i="7"/>
  <c r="C35" i="7"/>
  <c r="G20" i="7"/>
  <c r="G17" i="7" s="1"/>
  <c r="K10" i="7"/>
  <c r="E18" i="7"/>
  <c r="U49" i="7"/>
  <c r="S24" i="7"/>
  <c r="T12" i="7"/>
  <c r="Q14" i="7"/>
  <c r="P10" i="7"/>
  <c r="G27" i="8"/>
  <c r="V27" i="8"/>
  <c r="C22" i="8"/>
  <c r="C28" i="7"/>
  <c r="C27" i="8"/>
  <c r="C7" i="7"/>
  <c r="H65" i="7"/>
  <c r="R15" i="7"/>
  <c r="Q46" i="7"/>
  <c r="V29" i="7"/>
  <c r="C67" i="7"/>
  <c r="C25" i="7"/>
  <c r="R28" i="7"/>
  <c r="C43" i="7"/>
  <c r="C20" i="7"/>
  <c r="O42" i="7"/>
  <c r="T14" i="7"/>
  <c r="C37" i="7"/>
  <c r="C21" i="7"/>
  <c r="R34" i="7"/>
  <c r="U18" i="7"/>
  <c r="O47" i="7"/>
  <c r="I28" i="7"/>
  <c r="W28" i="7"/>
  <c r="M36" i="7"/>
  <c r="C51" i="7"/>
  <c r="C62" i="7"/>
  <c r="C64" i="7"/>
  <c r="C34" i="7"/>
  <c r="C63" i="7"/>
  <c r="C14" i="7"/>
  <c r="C49" i="7"/>
  <c r="C16" i="7"/>
  <c r="E4" i="8"/>
  <c r="E3" i="8" s="1"/>
  <c r="N4" i="8"/>
  <c r="E9" i="7"/>
  <c r="S4" i="8"/>
  <c r="C9" i="7"/>
  <c r="I20" i="7"/>
  <c r="H6" i="7"/>
  <c r="D4" i="8"/>
  <c r="C12" i="7"/>
  <c r="T5" i="7"/>
  <c r="I5" i="7"/>
  <c r="I4" i="8"/>
  <c r="I3" i="8" s="1"/>
  <c r="M5" i="7"/>
  <c r="M4" i="7" s="1"/>
  <c r="H5" i="7"/>
  <c r="C4" i="8"/>
  <c r="O5" i="7"/>
  <c r="J48" i="7"/>
  <c r="J37" i="7"/>
  <c r="U20" i="7"/>
  <c r="P41" i="7"/>
  <c r="L12" i="7"/>
  <c r="X4" i="8"/>
  <c r="C46" i="7"/>
  <c r="P4" i="8"/>
  <c r="P3" i="8" s="1"/>
  <c r="C53" i="7"/>
  <c r="F4" i="8"/>
  <c r="K5" i="7"/>
  <c r="C23" i="7"/>
  <c r="O4" i="8"/>
  <c r="G4" i="8"/>
  <c r="L5" i="7"/>
  <c r="K4" i="8"/>
  <c r="K3" i="8" s="1"/>
  <c r="U5" i="7"/>
  <c r="W4" i="8"/>
  <c r="C71" i="7"/>
  <c r="P34" i="7"/>
  <c r="R27" i="8"/>
  <c r="R26" i="8" s="1"/>
  <c r="C41" i="7"/>
  <c r="C31" i="7"/>
  <c r="R4" i="8"/>
  <c r="W5" i="7"/>
  <c r="S5" i="7"/>
  <c r="G5" i="7"/>
  <c r="P5" i="7"/>
  <c r="P4" i="7" s="1"/>
  <c r="H4" i="8"/>
  <c r="U4" i="8"/>
  <c r="D5" i="7"/>
  <c r="X7" i="7"/>
  <c r="L28" i="7"/>
  <c r="O28" i="7"/>
  <c r="I27" i="8"/>
  <c r="I26" i="8" s="1"/>
  <c r="X27" i="8"/>
  <c r="X26" i="8" s="1"/>
  <c r="X5" i="7"/>
  <c r="N5" i="7"/>
  <c r="J4" i="8"/>
  <c r="J5" i="7"/>
  <c r="C15" i="7"/>
  <c r="M4" i="8"/>
  <c r="V5" i="7"/>
  <c r="V4" i="7" s="1"/>
  <c r="Q5" i="7"/>
  <c r="C5" i="7"/>
  <c r="R5" i="7"/>
  <c r="T4" i="8"/>
  <c r="Q4" i="8"/>
  <c r="U27" i="8"/>
  <c r="L4" i="8"/>
  <c r="F5" i="7"/>
  <c r="H22" i="7" l="1"/>
  <c r="E8" i="7"/>
  <c r="R4" i="7"/>
  <c r="O4" i="7"/>
  <c r="I8" i="7"/>
  <c r="G26" i="8"/>
  <c r="H3" i="8"/>
  <c r="R27" i="7"/>
  <c r="L4" i="7"/>
  <c r="D8" i="7"/>
  <c r="H52" i="7"/>
  <c r="J8" i="7"/>
  <c r="K26" i="8"/>
  <c r="V27" i="7"/>
  <c r="D52" i="7"/>
  <c r="W3" i="8"/>
  <c r="T26" i="8"/>
  <c r="E4" i="7"/>
  <c r="U8" i="7"/>
  <c r="F61" i="7"/>
  <c r="D17" i="7"/>
  <c r="F4" i="7"/>
  <c r="S8" i="7"/>
  <c r="R3" i="8"/>
  <c r="R2" i="8" s="1"/>
  <c r="L3" i="8"/>
  <c r="R22" i="7"/>
  <c r="C8" i="7"/>
  <c r="M52" i="7"/>
  <c r="K61" i="7"/>
  <c r="H11" i="7"/>
  <c r="J27" i="7"/>
  <c r="H4" i="7"/>
  <c r="H3" i="7" s="1"/>
  <c r="R33" i="7"/>
  <c r="Q3" i="8"/>
  <c r="N27" i="7"/>
  <c r="P33" i="7"/>
  <c r="F52" i="7"/>
  <c r="D22" i="7"/>
  <c r="N8" i="7"/>
  <c r="L8" i="7"/>
  <c r="P11" i="7"/>
  <c r="S3" i="8"/>
  <c r="J4" i="7"/>
  <c r="C26" i="8"/>
  <c r="S11" i="7"/>
  <c r="H26" i="8"/>
  <c r="H2" i="8" s="1"/>
  <c r="H5" i="149" s="1"/>
  <c r="L26" i="8"/>
  <c r="N52" i="7"/>
  <c r="L17" i="7"/>
  <c r="M27" i="7"/>
  <c r="M3" i="8"/>
  <c r="M2" i="8" s="1"/>
  <c r="F22" i="7"/>
  <c r="T4" i="7"/>
  <c r="N3" i="8"/>
  <c r="N2" i="8" s="1"/>
  <c r="C22" i="7"/>
  <c r="J3" i="8"/>
  <c r="J2" i="8" s="1"/>
  <c r="N4" i="7"/>
  <c r="F3" i="8"/>
  <c r="W26" i="8"/>
  <c r="T17" i="7"/>
  <c r="Q17" i="7"/>
  <c r="F17" i="7"/>
  <c r="G3" i="8"/>
  <c r="G2" i="8" s="1"/>
  <c r="F33" i="7"/>
  <c r="C52" i="7"/>
  <c r="V26" i="8"/>
  <c r="G27" i="7"/>
  <c r="L61" i="7"/>
  <c r="I22" i="7"/>
  <c r="P22" i="7"/>
  <c r="F8" i="7"/>
  <c r="D3" i="8"/>
  <c r="D2" i="8" s="1"/>
  <c r="T3" i="8"/>
  <c r="T2" i="8" s="1"/>
  <c r="O27" i="7"/>
  <c r="U22" i="7"/>
  <c r="L27" i="7"/>
  <c r="L11" i="7"/>
  <c r="J52" i="7"/>
  <c r="E26" i="8"/>
  <c r="E2" i="8" s="1"/>
  <c r="E5" i="149" s="1"/>
  <c r="Q4" i="7"/>
  <c r="D4" i="7"/>
  <c r="W27" i="7"/>
  <c r="U52" i="7"/>
  <c r="U3" i="8"/>
  <c r="I27" i="7"/>
  <c r="K27" i="7"/>
  <c r="G8" i="7"/>
  <c r="G4" i="7"/>
  <c r="K4" i="7"/>
  <c r="P52" i="7"/>
  <c r="K8" i="7"/>
  <c r="O17" i="7"/>
  <c r="W4" i="7"/>
  <c r="P17" i="7"/>
  <c r="C4" i="7"/>
  <c r="C3" i="8"/>
  <c r="Q26" i="8"/>
  <c r="G11" i="7"/>
  <c r="V61" i="7"/>
  <c r="Q27" i="7"/>
  <c r="T11" i="7"/>
  <c r="O22" i="7"/>
  <c r="K2" i="8"/>
  <c r="X17" i="7"/>
  <c r="V22" i="7"/>
  <c r="S2" i="8"/>
  <c r="O8" i="7"/>
  <c r="J33" i="7"/>
  <c r="C11" i="7"/>
  <c r="S17" i="7"/>
  <c r="V33" i="7"/>
  <c r="V26" i="7" s="1"/>
  <c r="L22" i="7"/>
  <c r="P27" i="7"/>
  <c r="S52" i="7"/>
  <c r="X27" i="7"/>
  <c r="C33" i="7"/>
  <c r="I52" i="7"/>
  <c r="P8" i="7"/>
  <c r="M33" i="7"/>
  <c r="O11" i="7"/>
  <c r="M17" i="7"/>
  <c r="Q8" i="7"/>
  <c r="K33" i="7"/>
  <c r="G52" i="7"/>
  <c r="I17" i="7"/>
  <c r="T27" i="7"/>
  <c r="W22" i="7"/>
  <c r="I2" i="8"/>
  <c r="I5" i="149" s="1"/>
  <c r="M11" i="7"/>
  <c r="M3" i="7" s="1"/>
  <c r="D27" i="7"/>
  <c r="Q11" i="7"/>
  <c r="O33" i="7"/>
  <c r="X3" i="8"/>
  <c r="X2" i="8" s="1"/>
  <c r="O52" i="7"/>
  <c r="H27" i="7"/>
  <c r="H33" i="7"/>
  <c r="O61" i="7"/>
  <c r="N17" i="7"/>
  <c r="J11" i="7"/>
  <c r="F11" i="7"/>
  <c r="E27" i="7"/>
  <c r="N22" i="7"/>
  <c r="X8" i="7"/>
  <c r="X11" i="7"/>
  <c r="G33" i="7"/>
  <c r="S33" i="7"/>
  <c r="E52" i="7"/>
  <c r="H61" i="7"/>
  <c r="W33" i="7"/>
  <c r="E17" i="7"/>
  <c r="V17" i="7"/>
  <c r="D33" i="7"/>
  <c r="T33" i="7"/>
  <c r="Q61" i="7"/>
  <c r="R52" i="7"/>
  <c r="E61" i="7"/>
  <c r="G61" i="7"/>
  <c r="R17" i="7"/>
  <c r="U17" i="7"/>
  <c r="U11" i="7"/>
  <c r="U27" i="7"/>
  <c r="W61" i="7"/>
  <c r="D11" i="7"/>
  <c r="E11" i="7"/>
  <c r="N33" i="7"/>
  <c r="F27" i="7"/>
  <c r="D61" i="7"/>
  <c r="R61" i="7"/>
  <c r="U61" i="7"/>
  <c r="P2" i="8"/>
  <c r="C61" i="7"/>
  <c r="C17" i="7"/>
  <c r="H17" i="7"/>
  <c r="Q33" i="7"/>
  <c r="K17" i="7"/>
  <c r="J61" i="7"/>
  <c r="U26" i="8"/>
  <c r="S22" i="7"/>
  <c r="V11" i="7"/>
  <c r="V3" i="7" s="1"/>
  <c r="I4" i="7"/>
  <c r="V3" i="8"/>
  <c r="S27" i="7"/>
  <c r="K11" i="7"/>
  <c r="X4" i="7"/>
  <c r="L33" i="7"/>
  <c r="S61" i="7"/>
  <c r="X61" i="7"/>
  <c r="M61" i="7"/>
  <c r="N61" i="7"/>
  <c r="X33" i="7"/>
  <c r="C27" i="7"/>
  <c r="N11" i="7"/>
  <c r="U33" i="7"/>
  <c r="J17" i="7"/>
  <c r="U4" i="7"/>
  <c r="R11" i="7"/>
  <c r="R3" i="7" s="1"/>
  <c r="W17" i="7"/>
  <c r="T61" i="7"/>
  <c r="I11" i="7"/>
  <c r="K52" i="7"/>
  <c r="Q22" i="7"/>
  <c r="F26" i="8"/>
  <c r="L52" i="7"/>
  <c r="P61" i="7"/>
  <c r="S4" i="7"/>
  <c r="W8" i="7"/>
  <c r="W11" i="7"/>
  <c r="O3" i="8"/>
  <c r="O2" i="8" s="1"/>
  <c r="E33" i="7"/>
  <c r="I33" i="7"/>
  <c r="G22" i="7"/>
  <c r="I61" i="7"/>
  <c r="W52" i="7"/>
  <c r="R26" i="7" l="1"/>
  <c r="S3" i="7"/>
  <c r="W2" i="8"/>
  <c r="E3" i="7"/>
  <c r="L2" i="8"/>
  <c r="P26" i="7"/>
  <c r="L26" i="7"/>
  <c r="C26" i="7"/>
  <c r="V2" i="8"/>
  <c r="Q2" i="8"/>
  <c r="G3" i="7"/>
  <c r="J26" i="7"/>
  <c r="K26" i="7"/>
  <c r="L3" i="7"/>
  <c r="L2" i="7" s="1"/>
  <c r="L4" i="149" s="1"/>
  <c r="T3" i="7"/>
  <c r="K5" i="149"/>
  <c r="W5" i="149"/>
  <c r="O26" i="7"/>
  <c r="D3" i="7"/>
  <c r="L5" i="149"/>
  <c r="U2" i="8"/>
  <c r="W26" i="7"/>
  <c r="F2" i="8"/>
  <c r="I26" i="7"/>
  <c r="G26" i="7"/>
  <c r="J5" i="149"/>
  <c r="F3" i="7"/>
  <c r="M26" i="7"/>
  <c r="M2" i="7" s="1"/>
  <c r="M4" i="149" s="1"/>
  <c r="N5" i="149"/>
  <c r="U26" i="7"/>
  <c r="F26" i="7"/>
  <c r="J3" i="7"/>
  <c r="J2" i="7" s="1"/>
  <c r="J4" i="149" s="1"/>
  <c r="C2" i="8"/>
  <c r="P3" i="7"/>
  <c r="P2" i="7" s="1"/>
  <c r="P4" i="149" s="1"/>
  <c r="N3" i="7"/>
  <c r="N26" i="7"/>
  <c r="K3" i="7"/>
  <c r="K2" i="7" s="1"/>
  <c r="K4" i="149" s="1"/>
  <c r="Q26" i="7"/>
  <c r="G5" i="149"/>
  <c r="C3" i="7"/>
  <c r="O5" i="149"/>
  <c r="I3" i="7"/>
  <c r="T26" i="7"/>
  <c r="Q3" i="7"/>
  <c r="P5" i="149"/>
  <c r="W3" i="7"/>
  <c r="S5" i="149"/>
  <c r="X26" i="7"/>
  <c r="O3" i="7"/>
  <c r="V2" i="7"/>
  <c r="V4" i="149" s="1"/>
  <c r="S26" i="7"/>
  <c r="S2" i="7" s="1"/>
  <c r="S4" i="149" s="1"/>
  <c r="U3" i="7"/>
  <c r="R2" i="7"/>
  <c r="R4" i="149" s="1"/>
  <c r="D26" i="7"/>
  <c r="D5" i="149"/>
  <c r="E26" i="7"/>
  <c r="E2" i="7" s="1"/>
  <c r="E4" i="149" s="1"/>
  <c r="H26" i="7"/>
  <c r="H2" i="7" s="1"/>
  <c r="H4" i="149" s="1"/>
  <c r="M5" i="149"/>
  <c r="X3" i="7"/>
  <c r="R5" i="149"/>
  <c r="X5" i="149"/>
  <c r="T5" i="149"/>
  <c r="V5" i="149" l="1"/>
  <c r="U2" i="7"/>
  <c r="U4" i="149" s="1"/>
  <c r="Q2" i="7"/>
  <c r="Q4" i="149" s="1"/>
  <c r="C2" i="7"/>
  <c r="C4" i="149" s="1"/>
  <c r="Q5" i="149"/>
  <c r="T2" i="7"/>
  <c r="T4" i="149" s="1"/>
  <c r="U5" i="149"/>
  <c r="F2" i="7"/>
  <c r="F4" i="149" s="1"/>
  <c r="G2" i="7"/>
  <c r="G4" i="149" s="1"/>
  <c r="W2" i="7"/>
  <c r="W4" i="149" s="1"/>
  <c r="D2" i="7"/>
  <c r="D4" i="149" s="1"/>
  <c r="N2" i="7"/>
  <c r="N4" i="149" s="1"/>
  <c r="O2" i="7"/>
  <c r="O4" i="149" s="1"/>
  <c r="X2" i="7"/>
  <c r="X4" i="149" s="1"/>
  <c r="F5" i="149"/>
  <c r="I2" i="7"/>
  <c r="I4" i="149" s="1"/>
  <c r="C5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<sst xmlns="http://schemas.openxmlformats.org/spreadsheetml/2006/main" count="12477" uniqueCount="330">
  <si>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</si>
  <si>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</si>
  <si>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</si>
  <si>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</si>
  <si>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</si>
  <si>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</si>
  <si>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</si>
  <si>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</si>
  <si>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</si>
  <si>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</si>
  <si>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</si>
  <si>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</si>
  <si>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</si>
  <si>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</si>
  <si>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</si>
  <si>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</si>
  <si>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</si>
  <si>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</si>
  <si>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</si>
  <si>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</si>
  <si>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</si>
  <si>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</si>
  <si>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</si>
  <si>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</si>
  <si>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</si>
  <si>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</si>
  <si>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</si>
  <si>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</si>
  <si>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</si>
  <si>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</si>
  <si>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</si>
  <si>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</si>
  <si>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</si>
  <si>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</si>
  <si>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</si>
  <si>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</si>
  <si>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</si>
  <si>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</si>
  <si>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</si>
  <si>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</si>
  <si>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</si>
  <si>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</si>
  <si>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</si>
  <si>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</si>
  <si>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</si>
  <si>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</si>
  <si>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</si>
  <si>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</si>
  <si>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</si>
  <si>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</si>
  <si>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</si>
  <si>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</si>
  <si>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</si>
  <si>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</si>
  <si>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</si>
  <si>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</si>
  <si>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</si>
  <si>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</si>
  <si>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</si>
  <si>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</si>
  <si>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</si>
  <si>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</si>
  <si>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</si>
  <si>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</si>
  <si>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</si>
  <si>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</si>
  <si>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</si>
  <si>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</si>
  <si>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</si>
  <si>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</si>
  <si>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</si>
  <si>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</si>
  <si>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</si>
  <si>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</si>
  <si>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</si>
  <si>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</si>
  <si>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</si>
  <si>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</si>
  <si>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</si>
  <si>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</si>
  <si>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</si>
  <si>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</si>
  <si>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</si>
  <si>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</si>
  <si>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</si>
  <si>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</si>
  <si>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</si>
  <si>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</si>
  <si>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</si>
  <si>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</si>
  <si>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</si>
  <si>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</si>
  <si>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</si>
  <si>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</si>
  <si>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</si>
  <si>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</si>
  <si>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</si>
  <si>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</si>
  <si>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</si>
  <si>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</si>
  <si>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</si>
  <si>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</si>
  <si>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</si>
  <si>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</si>
  <si>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</si>
  <si>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</si>
  <si>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</si>
  <si>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</si>
  <si>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</si>
  <si>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</si>
  <si>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</si>
  <si>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</si>
  <si>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</si>
  <si>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</si>
  <si>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</si>
  <si>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</si>
  <si>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</si>
  <si>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</si>
  <si>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</si>
  <si>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</si>
  <si>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</si>
  <si>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</si>
  <si>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</si>
  <si>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</si>
  <si>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</si>
  <si>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</si>
  <si>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</si>
  <si>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</si>
  <si>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</si>
  <si>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</si>
  <si>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</si>
  <si>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</si>
  <si>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</si>
  <si>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</si>
  <si>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</si>
  <si>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</si>
  <si>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</si>
  <si>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</si>
  <si>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</si>
  <si>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</si>
  <si>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</si>
  <si>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</si>
  <si>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</si>
  <si>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</si>
  <si>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</si>
  <si>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</si>
  <si>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</si>
  <si>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</si>
  <si>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</si>
  <si>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</si>
  <si>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</si>
  <si>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</si>
  <si>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</si>
  <si>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</si>
  <si>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</si>
  <si>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</si>
  <si>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</si>
  <si>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</si>
  <si>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</si>
  <si>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</si>
  <si>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</si>
  <si>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</si>
  <si>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</si>
  <si>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</si>
  <si>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</si>
  <si>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</si>
  <si>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</si>
  <si>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</si>
  <si>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</si>
  <si>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</si>
  <si>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</si>
  <si>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</si>
  <si>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</si>
  <si>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</si>
  <si>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</si>
  <si>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</si>
  <si>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</si>
  <si>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</si>
  <si>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</si>
  <si>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</si>
  <si>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</si>
  <si>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</si>
  <si>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</si>
  <si>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</si>
  <si>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</si>
  <si>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</si>
  <si>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</si>
  <si>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</si>
  <si>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</si>
  <si>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</si>
  <si>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</si>
  <si>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</si>
  <si>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</si>
  <si>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</si>
  <si>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</si>
  <si>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</si>
  <si>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</si>
  <si>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</si>
  <si>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</si>
  <si>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</si>
  <si>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</si>
  <si>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</si>
  <si>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</si>
  <si>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</si>
  <si>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</si>
  <si>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</si>
  <si>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</si>
  <si>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</si>
  <si>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</si>
  <si>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</si>
  <si>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</si>
  <si>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</si>
  <si>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</si>
  <si>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</si>
  <si>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</si>
  <si>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</si>
  <si>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</si>
  <si>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</si>
  <si>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</si>
  <si>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</si>
  <si>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</si>
  <si>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</si>
  <si>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</si>
  <si>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</si>
  <si>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</si>
  <si>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</si>
  <si>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</si>
  <si>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</si>
  <si>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</si>
  <si>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</si>
  <si>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</si>
  <si>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</si>
  <si>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</si>
  <si>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</si>
  <si>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</si>
  <si>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</si>
  <si>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</si>
  <si>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</si>
  <si>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</si>
  <si>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</si>
  <si>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</si>
  <si>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</si>
  <si>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</si>
  <si>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</si>
  <si>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</si>
  <si>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</si>
  <si>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</si>
  <si>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</si>
  <si>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</si>
  <si>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</si>
  <si>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</si>
  <si>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</si>
  <si>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</si>
  <si>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</si>
  <si>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</si>
  <si>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</si>
  <si>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</si>
  <si>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</si>
  <si>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</si>
  <si>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</si>
  <si>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</si>
  <si>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</si>
  <si>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</si>
  <si>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</si>
  <si>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</si>
  <si>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</si>
  <si>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</si>
  <si>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</si>
  <si>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</si>
  <si>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</si>
  <si>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</si>
  <si>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</si>
  <si>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</si>
  <si>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</si>
  <si>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</si>
  <si>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</si>
  <si>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</si>
  <si>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</si>
  <si>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</si>
  <si>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</si>
  <si>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</si>
  <si>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</si>
  <si>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</si>
  <si>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</si>
  <si>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</si>
  <si>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</si>
  <si>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</si>
  <si>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</si>
  <si>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</si>
  <si>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</si>
  <si>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</si>
  <si>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</si>
  <si>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</si>
  <si>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</si>
  <si>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</si>
  <si>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</si>
  <si>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</si>
  <si>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</si>
  <si>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</si>
  <si>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</si>
  <si>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</si>
  <si>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</si>
  <si>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</si>
  <si>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</si>
  <si>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</si>
  <si>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</si>
  <si>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</si>
  <si>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</si>
  <si>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</si>
  <si>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</si>
  <si>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</si>
  <si>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</si>
  <si>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</si>
  <si>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</si>
  <si>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</si>
  <si>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</si>
  <si>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</si>
  <si>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</si>
  <si>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</si>
  <si>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</si>
  <si>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</si>
  <si>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</si>
  <si>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</si>
  <si>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</si>
  <si>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</si>
  <si>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</si>
  <si>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t>Powered two-wheelers</t>
  </si>
  <si>
    <t>kt CO2</t>
  </si>
  <si>
    <t>European Union (27 countries from 2020)</t>
  </si>
  <si>
    <t>EU27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</si>
</sst>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DCDCDC"/>
      <color rgb="FF820000"/>
      <color rgb="FFEBF0DC"/>
      <color rgb="FFDCF0F5"/>
      <color rgb="FFF0EBE1"/>
      <color rgb="FF91CDDC"/>
      <color rgb="FF008282"/>
      <color rgb="FF323232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322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229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45432.789756944447</v>
      </c>
      <c r="M30" s="68"/>
      <c r="N30" s="68"/>
      <c r="O30" s="68"/>
      <c r="V30" s="57"/>
    </row>
    <row r="31" spans="12:32" ht="15" customHeight="1" x14ac:dyDescent="0.25">
      <c r="L31" s="63" t="s">
        <v>309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230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3498695.1229572883</v>
      </c>
      <c r="D4" s="8">
        <f>GAE!D$2</f>
        <v>3557370.2777813007</v>
      </c>
      <c r="E4" s="8">
        <f>GAE!E$2</f>
        <v>3563371.7330321735</v>
      </c>
      <c r="F4" s="8">
        <f>GAE!F$2</f>
        <v>3650413.3864648989</v>
      </c>
      <c r="G4" s="8">
        <f>GAE!G$2</f>
        <v>3667999.2912366241</v>
      </c>
      <c r="H4" s="8">
        <f>GAE!H$2</f>
        <v>3655044.4856068757</v>
      </c>
      <c r="I4" s="8">
        <f>GAE!I$2</f>
        <v>3681002.6276921756</v>
      </c>
      <c r="J4" s="8">
        <f>GAE!J$2</f>
        <v>3638814.5725776907</v>
      </c>
      <c r="K4" s="8">
        <f>GAE!K$2</f>
        <v>3567901.520559621</v>
      </c>
      <c r="L4" s="8">
        <f>GAE!L$2</f>
        <v>3311899.0703417254</v>
      </c>
      <c r="M4" s="8">
        <f>GAE!M$2</f>
        <v>3394227.6630130908</v>
      </c>
      <c r="N4" s="8">
        <f>GAE!N$2</f>
        <v>3306255.0516227679</v>
      </c>
      <c r="O4" s="8">
        <f>GAE!O$2</f>
        <v>3250199.1311965925</v>
      </c>
      <c r="P4" s="8">
        <f>GAE!P$2</f>
        <v>3165903.3623288586</v>
      </c>
      <c r="Q4" s="8">
        <f>GAE!Q$2</f>
        <v>3023152.3414896764</v>
      </c>
      <c r="R4" s="8">
        <f>GAE!R$2</f>
        <v>3080029.7876458988</v>
      </c>
      <c r="S4" s="8">
        <f>GAE!S$2</f>
        <v>3099086.6201298428</v>
      </c>
      <c r="T4" s="8">
        <f>GAE!T$2</f>
        <v>3126256.8297609705</v>
      </c>
      <c r="U4" s="8">
        <f>GAE!U$2</f>
        <v>3074629.2227931926</v>
      </c>
      <c r="V4" s="8">
        <f>GAE!V$2</f>
        <v>2936153.6051667915</v>
      </c>
      <c r="W4" s="8">
        <f>GAE!W$2</f>
        <v>2591911.6099969423</v>
      </c>
      <c r="X4" s="8">
        <f>GAE!X$2</f>
        <v>2776871.6462087575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129755.56161528004</v>
      </c>
      <c r="D5" s="10">
        <f>INTMARB!D$2</f>
        <v>133806.23010071999</v>
      </c>
      <c r="E5" s="10">
        <f>INTMARB!E$2</f>
        <v>137724.47959464</v>
      </c>
      <c r="F5" s="10">
        <f>INTMARB!F$2</f>
        <v>141828.46656731999</v>
      </c>
      <c r="G5" s="10">
        <f>INTMARB!G$2</f>
        <v>149118.53337719999</v>
      </c>
      <c r="H5" s="10">
        <f>INTMARB!H$2</f>
        <v>152050.65955524001</v>
      </c>
      <c r="I5" s="10">
        <f>INTMARB!I$2</f>
        <v>162126.09824759999</v>
      </c>
      <c r="J5" s="10">
        <f>INTMARB!J$2</f>
        <v>169125.02116560002</v>
      </c>
      <c r="K5" s="10">
        <f>INTMARB!K$2</f>
        <v>167261.39736156006</v>
      </c>
      <c r="L5" s="10">
        <f>INTMARB!L$2</f>
        <v>149275.39959287996</v>
      </c>
      <c r="M5" s="10">
        <f>INTMARB!M$2</f>
        <v>150397.71317532001</v>
      </c>
      <c r="N5" s="10">
        <f>INTMARB!N$2</f>
        <v>150001.93314683999</v>
      </c>
      <c r="O5" s="10">
        <f>INTMARB!O$2</f>
        <v>140145.25203395999</v>
      </c>
      <c r="P5" s="10">
        <f>INTMARB!P$2</f>
        <v>132198.70187843998</v>
      </c>
      <c r="Q5" s="10">
        <f>INTMARB!Q$2</f>
        <v>128290.36006152</v>
      </c>
      <c r="R5" s="10">
        <f>INTMARB!R$2</f>
        <v>126949.46024087998</v>
      </c>
      <c r="S5" s="10">
        <f>INTMARB!S$2</f>
        <v>133313.34478356002</v>
      </c>
      <c r="T5" s="10">
        <f>INTMARB!T$2</f>
        <v>135426.92027904</v>
      </c>
      <c r="U5" s="10">
        <f>INTMARB!U$2</f>
        <v>139369.37527439996</v>
      </c>
      <c r="V5" s="10">
        <f>INTMARB!V$2</f>
        <v>138152.33049348</v>
      </c>
      <c r="W5" s="10">
        <f>INTMARB!W$2</f>
        <v>124051.62245544</v>
      </c>
      <c r="X5" s="10">
        <f>INTMARB!X$2</f>
        <v>129708.69278976001</v>
      </c>
    </row>
    <row r="6" spans="1:24" ht="11.25" customHeight="1" x14ac:dyDescent="0.2">
      <c r="A6" s="31" t="s">
        <v>310</v>
      </c>
      <c r="B6" s="11" t="str">
        <f ca="1">HYPERLINK("#"&amp;CELL("address",index!$X$2),"index")</f>
        <v>index</v>
      </c>
      <c r="C6" s="12">
        <f>index!C$2</f>
        <v>0</v>
      </c>
      <c r="D6" s="12">
        <f>index!D$2</f>
        <v>0</v>
      </c>
      <c r="E6" s="12">
        <f>index!E$2</f>
        <v>0</v>
      </c>
      <c r="F6" s="12">
        <f>index!F$2</f>
        <v>0</v>
      </c>
      <c r="G6" s="12">
        <f>index!G$2</f>
        <v>0</v>
      </c>
      <c r="H6" s="12">
        <f>index!H$2</f>
        <v>0</v>
      </c>
      <c r="I6" s="12">
        <f>index!I$2</f>
        <v>0</v>
      </c>
      <c r="J6" s="12">
        <f>index!J$2</f>
        <v>0</v>
      </c>
      <c r="K6" s="12">
        <f>index!K$2</f>
        <v>0</v>
      </c>
      <c r="L6" s="12">
        <f>index!L$2</f>
        <v>0</v>
      </c>
      <c r="M6" s="12">
        <f>index!M$2</f>
        <v>0</v>
      </c>
      <c r="N6" s="12">
        <f>index!N$2</f>
        <v>0</v>
      </c>
      <c r="O6" s="12">
        <f>index!O$2</f>
        <v>0</v>
      </c>
      <c r="P6" s="12">
        <f>index!P$2</f>
        <v>0</v>
      </c>
      <c r="Q6" s="12">
        <f>index!Q$2</f>
        <v>0</v>
      </c>
      <c r="R6" s="12">
        <f>index!R$2</f>
        <v>0</v>
      </c>
      <c r="S6" s="12">
        <f>index!S$2</f>
        <v>0</v>
      </c>
      <c r="T6" s="12">
        <f>index!T$2</f>
        <v>0</v>
      </c>
      <c r="U6" s="12">
        <f>index!U$2</f>
        <v>0</v>
      </c>
      <c r="V6" s="12">
        <f>index!V$2</f>
        <v>0</v>
      </c>
      <c r="W6" s="12">
        <f>index!W$2</f>
        <v>0</v>
      </c>
      <c r="X6" s="12">
        <f>index!X$2</f>
        <v>0</v>
      </c>
    </row>
    <row r="7" spans="1:24" ht="11.25" customHeight="1" x14ac:dyDescent="0.2">
      <c r="A7" s="31" t="s">
        <v>311</v>
      </c>
      <c r="B7" s="11" t="str">
        <f ca="1">HYPERLINK("#"&amp;CELL("address",INTMARB_EX!$X$2),"INTMARB_EX")</f>
        <v>INTMARB_EX</v>
      </c>
      <c r="C7" s="12">
        <f>INTMARB_EX!C$2</f>
        <v>90414.266088886681</v>
      </c>
      <c r="D7" s="12">
        <f>INTMARB_EX!D$2</f>
        <v>94747.265044257656</v>
      </c>
      <c r="E7" s="12">
        <f>INTMARB_EX!E$2</f>
        <v>98698.751477187339</v>
      </c>
      <c r="F7" s="12">
        <f>INTMARB_EX!F$2</f>
        <v>101302.19650968397</v>
      </c>
      <c r="G7" s="12">
        <f>INTMARB_EX!G$2</f>
        <v>107737.97864430463</v>
      </c>
      <c r="H7" s="12">
        <f>INTMARB_EX!H$2</f>
        <v>112131.29663086342</v>
      </c>
      <c r="I7" s="12">
        <f>INTMARB_EX!I$2</f>
        <v>121244.78600109239</v>
      </c>
      <c r="J7" s="12">
        <f>INTMARB_EX!J$2</f>
        <v>127331.95828441395</v>
      </c>
      <c r="K7" s="12">
        <f>INTMARB_EX!K$2</f>
        <v>125961.14068851575</v>
      </c>
      <c r="L7" s="12">
        <f>INTMARB_EX!L$2</f>
        <v>109760.81061793938</v>
      </c>
      <c r="M7" s="12">
        <f>INTMARB_EX!M$2</f>
        <v>109596.57067811867</v>
      </c>
      <c r="N7" s="12">
        <f>INTMARB_EX!N$2</f>
        <v>111653.89298715316</v>
      </c>
      <c r="O7" s="12">
        <f>INTMARB_EX!O$2</f>
        <v>104009.21997564699</v>
      </c>
      <c r="P7" s="12">
        <f>INTMARB_EX!P$2</f>
        <v>97245.925046630844</v>
      </c>
      <c r="Q7" s="12">
        <f>INTMARB_EX!Q$2</f>
        <v>94142.062585755048</v>
      </c>
      <c r="R7" s="12">
        <f>INTMARB_EX!R$2</f>
        <v>92646.491701322651</v>
      </c>
      <c r="S7" s="12">
        <f>INTMARB_EX!S$2</f>
        <v>96383.726403155539</v>
      </c>
      <c r="T7" s="12">
        <f>INTMARB_EX!T$2</f>
        <v>97824.913916891208</v>
      </c>
      <c r="U7" s="12">
        <f>INTMARB_EX!U$2</f>
        <v>100627.36468806345</v>
      </c>
      <c r="V7" s="12">
        <f>INTMARB_EX!V$2</f>
        <v>99063.815416720186</v>
      </c>
      <c r="W7" s="12">
        <f>INTMARB_EX!W$2</f>
        <v>91601.764167322224</v>
      </c>
      <c r="X7" s="12">
        <f>INTMARB_EX!X$2</f>
        <v>95818.14258197906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3368939.5613420084</v>
      </c>
      <c r="D8" s="8">
        <f>GIC!D$2</f>
        <v>3423564.047680581</v>
      </c>
      <c r="E8" s="8">
        <f>GIC!E$2</f>
        <v>3425647.253437534</v>
      </c>
      <c r="F8" s="8">
        <f>GIC!F$2</f>
        <v>3508584.9198975791</v>
      </c>
      <c r="G8" s="8">
        <f>GIC!G$2</f>
        <v>3518880.7578594247</v>
      </c>
      <c r="H8" s="8">
        <f>GIC!H$2</f>
        <v>3502993.8260516361</v>
      </c>
      <c r="I8" s="8">
        <f>GIC!I$2</f>
        <v>3518876.5294445748</v>
      </c>
      <c r="J8" s="8">
        <f>GIC!J$2</f>
        <v>3469689.5514120907</v>
      </c>
      <c r="K8" s="8">
        <f>GIC!K$2</f>
        <v>3400640.1231980613</v>
      </c>
      <c r="L8" s="8">
        <f>GIC!L$2</f>
        <v>3162623.6707488452</v>
      </c>
      <c r="M8" s="8">
        <f>GIC!M$2</f>
        <v>3243829.9498377708</v>
      </c>
      <c r="N8" s="8">
        <f>GIC!N$2</f>
        <v>3156253.118475928</v>
      </c>
      <c r="O8" s="8">
        <f>GIC!O$2</f>
        <v>3110053.8791626324</v>
      </c>
      <c r="P8" s="8">
        <f>GIC!P$2</f>
        <v>3033704.6604504185</v>
      </c>
      <c r="Q8" s="8">
        <f>GIC!Q$2</f>
        <v>2894861.9814281561</v>
      </c>
      <c r="R8" s="8">
        <f>GIC!R$2</f>
        <v>2953080.3274050187</v>
      </c>
      <c r="S8" s="8">
        <f>GIC!S$2</f>
        <v>2965773.2753462829</v>
      </c>
      <c r="T8" s="8">
        <f>GIC!T$2</f>
        <v>2990829.9094819305</v>
      </c>
      <c r="U8" s="8">
        <f>GIC!U$2</f>
        <v>2935259.8475187924</v>
      </c>
      <c r="V8" s="8">
        <f>GIC!V$2</f>
        <v>2798001.2746733115</v>
      </c>
      <c r="W8" s="8">
        <f>GIC!W$2</f>
        <v>2467859.9875415023</v>
      </c>
      <c r="X8" s="8">
        <f>GIC!X$2</f>
        <v>2647162.953418998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86018.367839039987</v>
      </c>
      <c r="D9" s="10">
        <f>INTAVI!D$2</f>
        <v>84030.351450479982</v>
      </c>
      <c r="E9" s="10">
        <f>INTAVI!E$2</f>
        <v>82576.137185640007</v>
      </c>
      <c r="F9" s="10">
        <f>INTAVI!F$2</f>
        <v>84156.862832999992</v>
      </c>
      <c r="G9" s="10">
        <f>INTAVI!G$2</f>
        <v>90121.752317880018</v>
      </c>
      <c r="H9" s="10">
        <f>INTAVI!H$2</f>
        <v>93765.212832240009</v>
      </c>
      <c r="I9" s="10">
        <f>INTAVI!I$2</f>
        <v>98548.681866839979</v>
      </c>
      <c r="J9" s="10">
        <f>INTAVI!J$2</f>
        <v>102820.44877451999</v>
      </c>
      <c r="K9" s="10">
        <f>INTAVI!K$2</f>
        <v>104731.12241747999</v>
      </c>
      <c r="L9" s="10">
        <f>INTAVI!L$2</f>
        <v>95889.300575760019</v>
      </c>
      <c r="M9" s="10">
        <f>INTAVI!M$2</f>
        <v>96691.241511000015</v>
      </c>
      <c r="N9" s="10">
        <f>INTAVI!N$2</f>
        <v>99551.746543320012</v>
      </c>
      <c r="O9" s="10">
        <f>INTAVI!O$2</f>
        <v>98176.495197600016</v>
      </c>
      <c r="P9" s="10">
        <f>INTAVI!P$2</f>
        <v>98606.877266159994</v>
      </c>
      <c r="Q9" s="10">
        <f>INTAVI!Q$2</f>
        <v>99857.316999240022</v>
      </c>
      <c r="R9" s="10">
        <f>INTAVI!R$2</f>
        <v>104060.29661568001</v>
      </c>
      <c r="S9" s="10">
        <f>INTAVI!S$2</f>
        <v>109056.83308704004</v>
      </c>
      <c r="T9" s="10">
        <f>INTAVI!T$2</f>
        <v>117273.45215124001</v>
      </c>
      <c r="U9" s="10">
        <f>INTAVI!U$2</f>
        <v>123467.63163012001</v>
      </c>
      <c r="V9" s="10">
        <f>INTAVI!V$2</f>
        <v>125806.61570328001</v>
      </c>
      <c r="W9" s="10">
        <f>INTAVI!W$2</f>
        <v>54304.885968119997</v>
      </c>
      <c r="X9" s="10">
        <f>INTAVI!X$2</f>
        <v>64807.704591119997</v>
      </c>
    </row>
    <row r="10" spans="1:24" ht="11.25" customHeight="1" x14ac:dyDescent="0.2">
      <c r="A10" s="36" t="s">
        <v>320</v>
      </c>
      <c r="B10" s="11" t="str">
        <f ca="1">HYPERLINK("#"&amp;CELL("address",INTAVI_PA_IN!$X$2),"INTAVI_PA_IN")</f>
        <v>INTAVI_PA_IN</v>
      </c>
      <c r="C10" s="12">
        <f>INTAVI_PA_IN!C$2</f>
        <v>32922.594516035024</v>
      </c>
      <c r="D10" s="12">
        <f>INTAVI_PA_IN!D$2</f>
        <v>32993.750416922056</v>
      </c>
      <c r="E10" s="12">
        <f>INTAVI_PA_IN!E$2</f>
        <v>31379.966681912774</v>
      </c>
      <c r="F10" s="12">
        <f>INTAVI_PA_IN!F$2</f>
        <v>33599.209000785064</v>
      </c>
      <c r="G10" s="12">
        <f>INTAVI_PA_IN!G$2</f>
        <v>35336.648929530944</v>
      </c>
      <c r="H10" s="12">
        <f>INTAVI_PA_IN!H$2</f>
        <v>36763.670004488151</v>
      </c>
      <c r="I10" s="12">
        <f>INTAVI_PA_IN!I$2</f>
        <v>39167.15267257861</v>
      </c>
      <c r="J10" s="12">
        <f>INTAVI_PA_IN!J$2</f>
        <v>41544.944206243934</v>
      </c>
      <c r="K10" s="12">
        <f>INTAVI_PA_IN!K$2</f>
        <v>42014.89382190504</v>
      </c>
      <c r="L10" s="12">
        <f>INTAVI_PA_IN!L$2</f>
        <v>37087.804766274967</v>
      </c>
      <c r="M10" s="12">
        <f>INTAVI_PA_IN!M$2</f>
        <v>36823.09340682903</v>
      </c>
      <c r="N10" s="12">
        <f>INTAVI_PA_IN!N$2</f>
        <v>38901.016687444004</v>
      </c>
      <c r="O10" s="12">
        <f>INTAVI_PA_IN!O$2</f>
        <v>37812.822196967849</v>
      </c>
      <c r="P10" s="12">
        <f>INTAVI_PA_IN!P$2</f>
        <v>38079.220112221759</v>
      </c>
      <c r="Q10" s="12">
        <f>INTAVI_PA_IN!Q$2</f>
        <v>39375.86220222446</v>
      </c>
      <c r="R10" s="12">
        <f>INTAVI_PA_IN!R$2</f>
        <v>41378.893068359335</v>
      </c>
      <c r="S10" s="12">
        <f>INTAVI_PA_IN!S$2</f>
        <v>45526.488742869973</v>
      </c>
      <c r="T10" s="12">
        <f>INTAVI_PA_IN!T$2</f>
        <v>50413.166206836802</v>
      </c>
      <c r="U10" s="12">
        <f>INTAVI_PA_IN!U$2</f>
        <v>53219.509330126733</v>
      </c>
      <c r="V10" s="12">
        <f>INTAVI_PA_IN!V$2</f>
        <v>53735.344503866763</v>
      </c>
      <c r="W10" s="12">
        <f>INTAVI_PA_IN!W$2</f>
        <v>16221.917824115977</v>
      </c>
      <c r="X10" s="12">
        <f>INTAVI_PA_IN!X$2</f>
        <v>21782.696048341386</v>
      </c>
    </row>
    <row r="11" spans="1:24" ht="11.25" customHeight="1" x14ac:dyDescent="0.2">
      <c r="A11" s="36" t="s">
        <v>318</v>
      </c>
      <c r="B11" s="11" t="str">
        <f ca="1">HYPERLINK("#"&amp;CELL("address",INTAVI_PA_EX!$X$2),"INTAVI_PA_EX")</f>
        <v>INTAVI_PA_EX</v>
      </c>
      <c r="C11" s="12">
        <f>INTAVI_PA_EX!C$2</f>
        <v>45712.059938972845</v>
      </c>
      <c r="D11" s="12">
        <f>INTAVI_PA_EX!D$2</f>
        <v>44217.206475013838</v>
      </c>
      <c r="E11" s="12">
        <f>INTAVI_PA_EX!E$2</f>
        <v>43756.833908511391</v>
      </c>
      <c r="F11" s="12">
        <f>INTAVI_PA_EX!F$2</f>
        <v>42569.615375706169</v>
      </c>
      <c r="G11" s="12">
        <f>INTAVI_PA_EX!G$2</f>
        <v>46073.398306465519</v>
      </c>
      <c r="H11" s="12">
        <f>INTAVI_PA_EX!H$2</f>
        <v>47471.755139424764</v>
      </c>
      <c r="I11" s="12">
        <f>INTAVI_PA_EX!I$2</f>
        <v>48825.817473732794</v>
      </c>
      <c r="J11" s="12">
        <f>INTAVI_PA_EX!J$2</f>
        <v>50181.40440483878</v>
      </c>
      <c r="K11" s="12">
        <f>INTAVI_PA_EX!K$2</f>
        <v>51260.645691153353</v>
      </c>
      <c r="L11" s="12">
        <f>INTAVI_PA_EX!L$2</f>
        <v>49252.399177366686</v>
      </c>
      <c r="M11" s="12">
        <f>INTAVI_PA_EX!M$2</f>
        <v>49129.424817622021</v>
      </c>
      <c r="N11" s="12">
        <f>INTAVI_PA_EX!N$2</f>
        <v>50141.237539391717</v>
      </c>
      <c r="O11" s="12">
        <f>INTAVI_PA_EX!O$2</f>
        <v>50632.681598273361</v>
      </c>
      <c r="P11" s="12">
        <f>INTAVI_PA_EX!P$2</f>
        <v>50795.169870901787</v>
      </c>
      <c r="Q11" s="12">
        <f>INTAVI_PA_EX!Q$2</f>
        <v>51079.691911211936</v>
      </c>
      <c r="R11" s="12">
        <f>INTAVI_PA_EX!R$2</f>
        <v>52772.371284002234</v>
      </c>
      <c r="S11" s="12">
        <f>INTAVI_PA_EX!S$2</f>
        <v>54007.08248901277</v>
      </c>
      <c r="T11" s="12">
        <f>INTAVI_PA_EX!T$2</f>
        <v>56346.86477821468</v>
      </c>
      <c r="U11" s="12">
        <f>INTAVI_PA_EX!U$2</f>
        <v>59647.500215782282</v>
      </c>
      <c r="V11" s="12">
        <f>INTAVI_PA_EX!V$2</f>
        <v>62161.39928286949</v>
      </c>
      <c r="W11" s="12">
        <f>INTAVI_PA_EX!W$2</f>
        <v>25093.406442951531</v>
      </c>
      <c r="X11" s="12">
        <f>INTAVI_PA_EX!X$2</f>
        <v>28746.532849588169</v>
      </c>
    </row>
    <row r="12" spans="1:24" ht="11.25" customHeight="1" x14ac:dyDescent="0.2">
      <c r="A12" s="36" t="s">
        <v>316</v>
      </c>
      <c r="B12" s="11" t="str">
        <f ca="1">HYPERLINK("#"&amp;CELL("address",INTAVI_FR_IN!$X$2),"INTAVI_FR_IN")</f>
        <v>INTAVI_FR_IN</v>
      </c>
      <c r="C12" s="12">
        <f>INTAVI_FR_IN!C$2</f>
        <v>865.59567081719763</v>
      </c>
      <c r="D12" s="12">
        <f>INTAVI_FR_IN!D$2</f>
        <v>774.29012187288913</v>
      </c>
      <c r="E12" s="12">
        <f>INTAVI_FR_IN!E$2</f>
        <v>826.52706999128986</v>
      </c>
      <c r="F12" s="12">
        <f>INTAVI_FR_IN!F$2</f>
        <v>821.62828126675788</v>
      </c>
      <c r="G12" s="12">
        <f>INTAVI_FR_IN!G$2</f>
        <v>921.76428671071767</v>
      </c>
      <c r="H12" s="12">
        <f>INTAVI_FR_IN!H$2</f>
        <v>986.51115221186467</v>
      </c>
      <c r="I12" s="12">
        <f>INTAVI_FR_IN!I$2</f>
        <v>1246.5963835253006</v>
      </c>
      <c r="J12" s="12">
        <f>INTAVI_FR_IN!J$2</f>
        <v>1337.1363880722531</v>
      </c>
      <c r="K12" s="12">
        <f>INTAVI_FR_IN!K$2</f>
        <v>1356.8571830358153</v>
      </c>
      <c r="L12" s="12">
        <f>INTAVI_FR_IN!L$2</f>
        <v>1198.1258615209631</v>
      </c>
      <c r="M12" s="12">
        <f>INTAVI_FR_IN!M$2</f>
        <v>1215.9789169937403</v>
      </c>
      <c r="N12" s="12">
        <f>INTAVI_FR_IN!N$2</f>
        <v>1139.8245689592443</v>
      </c>
      <c r="O12" s="12">
        <f>INTAVI_FR_IN!O$2</f>
        <v>1083.5765116399489</v>
      </c>
      <c r="P12" s="12">
        <f>INTAVI_FR_IN!P$2</f>
        <v>1098.0017835998958</v>
      </c>
      <c r="Q12" s="12">
        <f>INTAVI_FR_IN!Q$2</f>
        <v>1079.3173131221754</v>
      </c>
      <c r="R12" s="12">
        <f>INTAVI_FR_IN!R$2</f>
        <v>1124.1162132058992</v>
      </c>
      <c r="S12" s="12">
        <f>INTAVI_FR_IN!S$2</f>
        <v>1050.9073444825644</v>
      </c>
      <c r="T12" s="12">
        <f>INTAVI_FR_IN!T$2</f>
        <v>1240.8986004956434</v>
      </c>
      <c r="U12" s="12">
        <f>INTAVI_FR_IN!U$2</f>
        <v>1275.0949617657816</v>
      </c>
      <c r="V12" s="12">
        <f>INTAVI_FR_IN!V$2</f>
        <v>1281.4604848174909</v>
      </c>
      <c r="W12" s="12">
        <f>INTAVI_FR_IN!W$2</f>
        <v>1309.2901330876728</v>
      </c>
      <c r="X12" s="12">
        <f>INTAVI_FR_IN!X$2</f>
        <v>1751.3312980346723</v>
      </c>
    </row>
    <row r="13" spans="1:24" ht="11.25" customHeight="1" x14ac:dyDescent="0.2">
      <c r="A13" s="36" t="s">
        <v>317</v>
      </c>
      <c r="B13" s="11" t="str">
        <f ca="1">HYPERLINK("#"&amp;CELL("address",INTAVI_FR_EX!$X$2),"INTAVI_FR_EX")</f>
        <v>INTAVI_FR_EX</v>
      </c>
      <c r="C13" s="12">
        <f>INTAVI_FR_EX!C$2</f>
        <v>6518.1177132149287</v>
      </c>
      <c r="D13" s="12">
        <f>INTAVI_FR_EX!D$2</f>
        <v>6045.104436671204</v>
      </c>
      <c r="E13" s="12">
        <f>INTAVI_FR_EX!E$2</f>
        <v>6612.8095252245557</v>
      </c>
      <c r="F13" s="12">
        <f>INTAVI_FR_EX!F$2</f>
        <v>7166.4101752420038</v>
      </c>
      <c r="G13" s="12">
        <f>INTAVI_FR_EX!G$2</f>
        <v>7789.9407951728344</v>
      </c>
      <c r="H13" s="12">
        <f>INTAVI_FR_EX!H$2</f>
        <v>8543.2765361152215</v>
      </c>
      <c r="I13" s="12">
        <f>INTAVI_FR_EX!I$2</f>
        <v>9309.1153370032789</v>
      </c>
      <c r="J13" s="12">
        <f>INTAVI_FR_EX!J$2</f>
        <v>9756.9637753650222</v>
      </c>
      <c r="K13" s="12">
        <f>INTAVI_FR_EX!K$2</f>
        <v>10098.725721385794</v>
      </c>
      <c r="L13" s="12">
        <f>INTAVI_FR_EX!L$2</f>
        <v>8350.9707705974015</v>
      </c>
      <c r="M13" s="12">
        <f>INTAVI_FR_EX!M$2</f>
        <v>9522.7443695552229</v>
      </c>
      <c r="N13" s="12">
        <f>INTAVI_FR_EX!N$2</f>
        <v>9369.6677475250472</v>
      </c>
      <c r="O13" s="12">
        <f>INTAVI_FR_EX!O$2</f>
        <v>8647.4148907188574</v>
      </c>
      <c r="P13" s="12">
        <f>INTAVI_FR_EX!P$2</f>
        <v>8634.4854994365505</v>
      </c>
      <c r="Q13" s="12">
        <f>INTAVI_FR_EX!Q$2</f>
        <v>8322.4455726814449</v>
      </c>
      <c r="R13" s="12">
        <f>INTAVI_FR_EX!R$2</f>
        <v>8784.916050112548</v>
      </c>
      <c r="S13" s="12">
        <f>INTAVI_FR_EX!S$2</f>
        <v>8472.3545106747169</v>
      </c>
      <c r="T13" s="12">
        <f>INTAVI_FR_EX!T$2</f>
        <v>9272.5225656928778</v>
      </c>
      <c r="U13" s="12">
        <f>INTAVI_FR_EX!U$2</f>
        <v>9325.5271224452008</v>
      </c>
      <c r="V13" s="12">
        <f>INTAVI_FR_EX!V$2</f>
        <v>8628.4114317262593</v>
      </c>
      <c r="W13" s="12">
        <f>INTAVI_FR_EX!W$2</f>
        <v>11680.271567964823</v>
      </c>
      <c r="X13" s="12">
        <f>INTAVI_FR_EX!X$2</f>
        <v>12527.144395155767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3282921.1935029682</v>
      </c>
      <c r="D14" s="8">
        <f>NRGSUP!D$2</f>
        <v>3339533.6962301009</v>
      </c>
      <c r="E14" s="8">
        <f>NRGSUP!E$2</f>
        <v>3343071.1162518938</v>
      </c>
      <c r="F14" s="8">
        <f>NRGSUP!F$2</f>
        <v>3424428.0570645793</v>
      </c>
      <c r="G14" s="8">
        <f>NRGSUP!G$2</f>
        <v>3428759.0055415444</v>
      </c>
      <c r="H14" s="8">
        <f>NRGSUP!H$2</f>
        <v>3409228.6132193957</v>
      </c>
      <c r="I14" s="8">
        <f>NRGSUP!I$2</f>
        <v>3420327.8475777353</v>
      </c>
      <c r="J14" s="8">
        <f>NRGSUP!J$2</f>
        <v>3366869.1026375713</v>
      </c>
      <c r="K14" s="8">
        <f>NRGSUP!K$2</f>
        <v>3295909.0007805815</v>
      </c>
      <c r="L14" s="8">
        <f>NRGSUP!L$2</f>
        <v>3066734.3701730855</v>
      </c>
      <c r="M14" s="8">
        <f>NRGSUP!M$2</f>
        <v>3147138.7083267705</v>
      </c>
      <c r="N14" s="8">
        <f>NRGSUP!N$2</f>
        <v>3056701.3719326081</v>
      </c>
      <c r="O14" s="8">
        <f>NRGSUP!O$2</f>
        <v>3011877.3839650326</v>
      </c>
      <c r="P14" s="8">
        <f>NRGSUP!P$2</f>
        <v>2935097.7831842587</v>
      </c>
      <c r="Q14" s="8">
        <f>NRGSUP!Q$2</f>
        <v>2795004.6644289158</v>
      </c>
      <c r="R14" s="8">
        <f>NRGSUP!R$2</f>
        <v>2849020.030789339</v>
      </c>
      <c r="S14" s="8">
        <f>NRGSUP!S$2</f>
        <v>2856716.4422592423</v>
      </c>
      <c r="T14" s="8">
        <f>NRGSUP!T$2</f>
        <v>2873556.4573306902</v>
      </c>
      <c r="U14" s="8">
        <f>NRGSUP!U$2</f>
        <v>2811792.2158886725</v>
      </c>
      <c r="V14" s="8">
        <f>NRGSUP!V$2</f>
        <v>2672194.6589700314</v>
      </c>
      <c r="W14" s="8">
        <f>NRGSUP!W$2</f>
        <v>2413555.101573382</v>
      </c>
      <c r="X14" s="8">
        <f>NRGSUP!X$2</f>
        <v>2582355.2488278779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1239023.6063512859</v>
      </c>
      <c r="D15" s="10">
        <f>TI_EHG_E!D$2</f>
        <v>1262695.0270706066</v>
      </c>
      <c r="E15" s="10">
        <f>TI_EHG_E!E$2</f>
        <v>1288298.4151040812</v>
      </c>
      <c r="F15" s="10">
        <f>TI_EHG_E!F$2</f>
        <v>1333687.2277377616</v>
      </c>
      <c r="G15" s="10">
        <f>TI_EHG_E!G$2</f>
        <v>1333357.5018922966</v>
      </c>
      <c r="H15" s="10">
        <f>TI_EHG_E!H$2</f>
        <v>1322373.2600665877</v>
      </c>
      <c r="I15" s="10">
        <f>TI_EHG_E!I$2</f>
        <v>1340756.5373650091</v>
      </c>
      <c r="J15" s="10">
        <f>TI_EHG_E!J$2</f>
        <v>1355021.9452487386</v>
      </c>
      <c r="K15" s="10">
        <f>TI_EHG_E!K$2</f>
        <v>1279731.068945939</v>
      </c>
      <c r="L15" s="10">
        <f>TI_EHG_E!L$2</f>
        <v>1179360.660305413</v>
      </c>
      <c r="M15" s="10">
        <f>TI_EHG_E!M$2</f>
        <v>1207698.8432795722</v>
      </c>
      <c r="N15" s="10">
        <f>TI_EHG_E!N$2</f>
        <v>1197594.092997063</v>
      </c>
      <c r="O15" s="10">
        <f>TI_EHG_E!O$2</f>
        <v>1189200.3879925902</v>
      </c>
      <c r="P15" s="10">
        <f>TI_EHG_E!P$2</f>
        <v>1123730.0194622467</v>
      </c>
      <c r="Q15" s="10">
        <f>TI_EHG_E!Q$2</f>
        <v>1062452.4515291548</v>
      </c>
      <c r="R15" s="10">
        <f>TI_EHG_E!R$2</f>
        <v>1076357.063947344</v>
      </c>
      <c r="S15" s="10">
        <f>TI_EHG_E!S$2</f>
        <v>1054549.0875530946</v>
      </c>
      <c r="T15" s="10">
        <f>TI_EHG_E!T$2</f>
        <v>1053699.9504128345</v>
      </c>
      <c r="U15" s="10">
        <f>TI_EHG_E!U$2</f>
        <v>991466.87235289835</v>
      </c>
      <c r="V15" s="10">
        <f>TI_EHG_E!V$2</f>
        <v>871295.78669145773</v>
      </c>
      <c r="W15" s="10">
        <f>TI_EHG_E!W$2</f>
        <v>752728.95961707528</v>
      </c>
      <c r="X15" s="10">
        <f>TI_EHG_E!X$2</f>
        <v>824229.04861016676</v>
      </c>
    </row>
    <row r="16" spans="1:24" ht="11.25" customHeight="1" x14ac:dyDescent="0.2">
      <c r="A16" s="39" t="s">
        <v>239</v>
      </c>
      <c r="B16" s="11" t="str">
        <f ca="1">HYPERLINK("#"&amp;CELL("address",TI_EHG_E_E!$X$2),"TI_EHG_E_E")</f>
        <v>TI_EHG_E_E</v>
      </c>
      <c r="C16" s="12">
        <f>TI_EHG_E_E!C$2</f>
        <v>770925.69533892709</v>
      </c>
      <c r="D16" s="12">
        <f>TI_EHG_E_E!D$2</f>
        <v>783673.68115612864</v>
      </c>
      <c r="E16" s="12">
        <f>TI_EHG_E_E!E$2</f>
        <v>805798.2630528264</v>
      </c>
      <c r="F16" s="12">
        <f>TI_EHG_E_E!F$2</f>
        <v>789376.68235967937</v>
      </c>
      <c r="G16" s="12">
        <f>TI_EHG_E_E!G$2</f>
        <v>804685.82961970987</v>
      </c>
      <c r="H16" s="12">
        <f>TI_EHG_E_E!H$2</f>
        <v>797523.03585568594</v>
      </c>
      <c r="I16" s="12">
        <f>TI_EHG_E_E!I$2</f>
        <v>800915.21430222015</v>
      </c>
      <c r="J16" s="12">
        <f>TI_EHG_E_E!J$2</f>
        <v>827078.90731639857</v>
      </c>
      <c r="K16" s="12">
        <f>TI_EHG_E_E!K$2</f>
        <v>760897.22161651496</v>
      </c>
      <c r="L16" s="12">
        <f>TI_EHG_E_E!L$2</f>
        <v>681996.8443147731</v>
      </c>
      <c r="M16" s="12">
        <f>TI_EHG_E_E!M$2</f>
        <v>678667.65662611567</v>
      </c>
      <c r="N16" s="12">
        <f>TI_EHG_E_E!N$2</f>
        <v>696345.87259355979</v>
      </c>
      <c r="O16" s="12">
        <f>TI_EHG_E_E!O$2</f>
        <v>706385.35465521645</v>
      </c>
      <c r="P16" s="12">
        <f>TI_EHG_E_E!P$2</f>
        <v>659109.93741740589</v>
      </c>
      <c r="Q16" s="12">
        <f>TI_EHG_E_E!Q$2</f>
        <v>627821.06941573403</v>
      </c>
      <c r="R16" s="12">
        <f>TI_EHG_E_E!R$2</f>
        <v>632399.48535367975</v>
      </c>
      <c r="S16" s="12">
        <f>TI_EHG_E_E!S$2</f>
        <v>601253.82280530839</v>
      </c>
      <c r="T16" s="12">
        <f>TI_EHG_E_E!T$2</f>
        <v>601460.93120963988</v>
      </c>
      <c r="U16" s="12">
        <f>TI_EHG_E_E!U$2</f>
        <v>557992.10840250587</v>
      </c>
      <c r="V16" s="12">
        <f>TI_EHG_E_E!V$2</f>
        <v>463221.87901891785</v>
      </c>
      <c r="W16" s="12">
        <f>TI_EHG_E_E!W$2</f>
        <v>375391.33699816116</v>
      </c>
      <c r="X16" s="12">
        <f>TI_EHG_E_E!X$2</f>
        <v>418563.25686136697</v>
      </c>
    </row>
    <row r="17" spans="1:24" ht="11.25" customHeight="1" x14ac:dyDescent="0.2">
      <c r="A17" s="39" t="s">
        <v>240</v>
      </c>
      <c r="B17" s="11" t="str">
        <f ca="1">HYPERLINK("#"&amp;CELL("address",TI_EHG_CHP_E!$X$2),"TI_EHG_CHP_E")</f>
        <v>TI_EHG_CHP_E</v>
      </c>
      <c r="C17" s="12">
        <f>TI_EHG_CHP_E!C$2</f>
        <v>416012.08141736448</v>
      </c>
      <c r="D17" s="12">
        <f>TI_EHG_CHP_E!D$2</f>
        <v>425335.18087114004</v>
      </c>
      <c r="E17" s="12">
        <f>TI_EHG_CHP_E!E$2</f>
        <v>430707.58797458396</v>
      </c>
      <c r="F17" s="12">
        <f>TI_EHG_CHP_E!F$2</f>
        <v>489459.13324764551</v>
      </c>
      <c r="G17" s="12">
        <f>TI_EHG_CHP_E!G$2</f>
        <v>480047.86047250457</v>
      </c>
      <c r="H17" s="12">
        <f>TI_EHG_CHP_E!H$2</f>
        <v>480843.50524635223</v>
      </c>
      <c r="I17" s="12">
        <f>TI_EHG_CHP_E!I$2</f>
        <v>498765.35769979347</v>
      </c>
      <c r="J17" s="12">
        <f>TI_EHG_CHP_E!J$2</f>
        <v>486715.51306304947</v>
      </c>
      <c r="K17" s="12">
        <f>TI_EHG_CHP_E!K$2</f>
        <v>479141.10543708288</v>
      </c>
      <c r="L17" s="12">
        <f>TI_EHG_CHP_E!L$2</f>
        <v>455179.07683912193</v>
      </c>
      <c r="M17" s="12">
        <f>TI_EHG_CHP_E!M$2</f>
        <v>480858.74934028398</v>
      </c>
      <c r="N17" s="12">
        <f>TI_EHG_CHP_E!N$2</f>
        <v>459759.29648489645</v>
      </c>
      <c r="O17" s="12">
        <f>TI_EHG_CHP_E!O$2</f>
        <v>440309.73767773644</v>
      </c>
      <c r="P17" s="12">
        <f>TI_EHG_CHP_E!P$2</f>
        <v>424763.54309805</v>
      </c>
      <c r="Q17" s="12">
        <f>TI_EHG_CHP_E!Q$2</f>
        <v>398595.72664707724</v>
      </c>
      <c r="R17" s="12">
        <f>TI_EHG_CHP_E!R$2</f>
        <v>407852.73320480034</v>
      </c>
      <c r="S17" s="12">
        <f>TI_EHG_CHP_E!S$2</f>
        <v>416783.17019740149</v>
      </c>
      <c r="T17" s="12">
        <f>TI_EHG_CHP_E!T$2</f>
        <v>415848.81715771736</v>
      </c>
      <c r="U17" s="12">
        <f>TI_EHG_CHP_E!U$2</f>
        <v>399670.80771570571</v>
      </c>
      <c r="V17" s="12">
        <f>TI_EHG_CHP_E!V$2</f>
        <v>375962.18991059612</v>
      </c>
      <c r="W17" s="12">
        <f>TI_EHG_CHP_E!W$2</f>
        <v>346183.63094965706</v>
      </c>
      <c r="X17" s="12">
        <f>TI_EHG_CHP_E!X$2</f>
        <v>370755.76351440744</v>
      </c>
    </row>
    <row r="18" spans="1:24" ht="11.25" customHeight="1" x14ac:dyDescent="0.2">
      <c r="A18" s="39" t="s">
        <v>241</v>
      </c>
      <c r="B18" s="11" t="str">
        <f ca="1">HYPERLINK("#"&amp;CELL("address",TI_EHG_H_E!$X$2),"TI_EHG_H_E")</f>
        <v>TI_EHG_H_E</v>
      </c>
      <c r="C18" s="12">
        <f>TI_EHG_H_E!C$2</f>
        <v>52085.829594994429</v>
      </c>
      <c r="D18" s="12">
        <f>TI_EHG_H_E!D$2</f>
        <v>53686.165043337605</v>
      </c>
      <c r="E18" s="12">
        <f>TI_EHG_H_E!E$2</f>
        <v>51792.564076670846</v>
      </c>
      <c r="F18" s="12">
        <f>TI_EHG_H_E!F$2</f>
        <v>54851.412130436613</v>
      </c>
      <c r="G18" s="12">
        <f>TI_EHG_H_E!G$2</f>
        <v>48623.811800082389</v>
      </c>
      <c r="H18" s="12">
        <f>TI_EHG_H_E!H$2</f>
        <v>44006.718964549851</v>
      </c>
      <c r="I18" s="12">
        <f>TI_EHG_H_E!I$2</f>
        <v>41075.965362995485</v>
      </c>
      <c r="J18" s="12">
        <f>TI_EHG_H_E!J$2</f>
        <v>41227.524869290617</v>
      </c>
      <c r="K18" s="12">
        <f>TI_EHG_H_E!K$2</f>
        <v>39692.741892341015</v>
      </c>
      <c r="L18" s="12">
        <f>TI_EHG_H_E!L$2</f>
        <v>42184.73915151781</v>
      </c>
      <c r="M18" s="12">
        <f>TI_EHG_H_E!M$2</f>
        <v>48172.437313172413</v>
      </c>
      <c r="N18" s="12">
        <f>TI_EHG_H_E!N$2</f>
        <v>41488.923918606866</v>
      </c>
      <c r="O18" s="12">
        <f>TI_EHG_H_E!O$2</f>
        <v>42505.295659637159</v>
      </c>
      <c r="P18" s="12">
        <f>TI_EHG_H_E!P$2</f>
        <v>39856.538946791035</v>
      </c>
      <c r="Q18" s="12">
        <f>TI_EHG_H_E!Q$2</f>
        <v>36035.655466343196</v>
      </c>
      <c r="R18" s="12">
        <f>TI_EHG_H_E!R$2</f>
        <v>36104.845388863803</v>
      </c>
      <c r="S18" s="12">
        <f>TI_EHG_H_E!S$2</f>
        <v>36512.094550384783</v>
      </c>
      <c r="T18" s="12">
        <f>TI_EHG_H_E!T$2</f>
        <v>36390.202045477461</v>
      </c>
      <c r="U18" s="12">
        <f>TI_EHG_H_E!U$2</f>
        <v>33803.956234686673</v>
      </c>
      <c r="V18" s="12">
        <f>TI_EHG_H_E!V$2</f>
        <v>32111.717761943975</v>
      </c>
      <c r="W18" s="12">
        <f>TI_EHG_H_E!W$2</f>
        <v>31153.991669257139</v>
      </c>
      <c r="X18" s="12">
        <f>TI_EHG_H_E!X$2</f>
        <v>34910.02823439223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154794.96021237285</v>
      </c>
      <c r="D19" s="8">
        <f>NRG_E!D$2</f>
        <v>150768.48168309705</v>
      </c>
      <c r="E19" s="8">
        <f>NRG_E!E$2</f>
        <v>151719.82994674207</v>
      </c>
      <c r="F19" s="8">
        <f>NRG_E!F$2</f>
        <v>148185.50070921777</v>
      </c>
      <c r="G19" s="8">
        <f>NRG_E!G$2</f>
        <v>151736.56488469429</v>
      </c>
      <c r="H19" s="8">
        <f>NRG_E!H$2</f>
        <v>151884.65630443522</v>
      </c>
      <c r="I19" s="8">
        <f>NRG_E!I$2</f>
        <v>153124.50236672923</v>
      </c>
      <c r="J19" s="8">
        <f>NRG_E!J$2</f>
        <v>155514.01429313407</v>
      </c>
      <c r="K19" s="8">
        <f>NRG_E!K$2</f>
        <v>152982.66195495756</v>
      </c>
      <c r="L19" s="8">
        <f>NRG_E!L$2</f>
        <v>137059.44098219892</v>
      </c>
      <c r="M19" s="8">
        <f>NRG_E!M$2</f>
        <v>144210.84208442824</v>
      </c>
      <c r="N19" s="8">
        <f>NRG_E!N$2</f>
        <v>139941.22028809684</v>
      </c>
      <c r="O19" s="8">
        <f>NRG_E!O$2</f>
        <v>137646.02830241478</v>
      </c>
      <c r="P19" s="8">
        <f>NRG_E!P$2</f>
        <v>131842.43452312131</v>
      </c>
      <c r="Q19" s="8">
        <f>NRG_E!Q$2</f>
        <v>128222.66222358322</v>
      </c>
      <c r="R19" s="8">
        <f>NRG_E!R$2</f>
        <v>135374.83226387561</v>
      </c>
      <c r="S19" s="8">
        <f>NRG_E!S$2</f>
        <v>133097.97380526608</v>
      </c>
      <c r="T19" s="8">
        <f>NRG_E!T$2</f>
        <v>137466.86640208145</v>
      </c>
      <c r="U19" s="8">
        <f>NRG_E!U$2</f>
        <v>142441.77882640579</v>
      </c>
      <c r="V19" s="8">
        <f>NRG_E!V$2</f>
        <v>139065.57178711213</v>
      </c>
      <c r="W19" s="8">
        <f>NRG_E!W$2</f>
        <v>125578.16201460715</v>
      </c>
      <c r="X19" s="8">
        <f>NRG_E!X$2</f>
        <v>132265.51552134557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3862.0798758476831</v>
      </c>
      <c r="D20" s="12">
        <f>NRG_CM_E!D$2</f>
        <v>3474.6283784778198</v>
      </c>
      <c r="E20" s="12">
        <f>NRG_CM_E!E$2</f>
        <v>2017.3572872796585</v>
      </c>
      <c r="F20" s="12">
        <f>NRG_CM_E!F$2</f>
        <v>2196.9076559616151</v>
      </c>
      <c r="G20" s="12">
        <f>NRG_CM_E!G$2</f>
        <v>2016.2076210565119</v>
      </c>
      <c r="H20" s="12">
        <f>NRG_CM_E!H$2</f>
        <v>1284.4475259444685</v>
      </c>
      <c r="I20" s="12">
        <f>NRG_CM_E!I$2</f>
        <v>1285.0246365157402</v>
      </c>
      <c r="J20" s="12">
        <f>NRG_CM_E!J$2</f>
        <v>2034.5217668893085</v>
      </c>
      <c r="K20" s="12">
        <f>NRG_CM_E!K$2</f>
        <v>1675.7897202262952</v>
      </c>
      <c r="L20" s="12">
        <f>NRG_CM_E!L$2</f>
        <v>1077.1851748006359</v>
      </c>
      <c r="M20" s="12">
        <f>NRG_CM_E!M$2</f>
        <v>1583.8409820750232</v>
      </c>
      <c r="N20" s="12">
        <f>NRG_CM_E!N$2</f>
        <v>2128.3264970660484</v>
      </c>
      <c r="O20" s="12">
        <f>NRG_CM_E!O$2</f>
        <v>1821.0701939986377</v>
      </c>
      <c r="P20" s="12">
        <f>NRG_CM_E!P$2</f>
        <v>1781.5644409657566</v>
      </c>
      <c r="Q20" s="12">
        <f>NRG_CM_E!Q$2</f>
        <v>1820.160890738</v>
      </c>
      <c r="R20" s="12">
        <f>NRG_CM_E!R$2</f>
        <v>1913.0990279981343</v>
      </c>
      <c r="S20" s="12">
        <f>NRG_CM_E!S$2</f>
        <v>1905.0375635496109</v>
      </c>
      <c r="T20" s="12">
        <f>NRG_CM_E!T$2</f>
        <v>1730.3051911811062</v>
      </c>
      <c r="U20" s="12">
        <f>NRG_CM_E!U$2</f>
        <v>1780.6848466501481</v>
      </c>
      <c r="V20" s="12">
        <f>NRG_CM_E!V$2</f>
        <v>1721.2344539673984</v>
      </c>
      <c r="W20" s="12">
        <f>NRG_CM_E!W$2</f>
        <v>1453.1456936472439</v>
      </c>
      <c r="X20" s="12">
        <f>NRG_CM_E!X$2</f>
        <v>715.09373542477601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9499.8682810800019</v>
      </c>
      <c r="D21" s="12">
        <f>NRG_OIL_NG_E!D$2</f>
        <v>8794.0382810399988</v>
      </c>
      <c r="E21" s="12">
        <f>NRG_OIL_NG_E!E$2</f>
        <v>8872.7942437199999</v>
      </c>
      <c r="F21" s="12">
        <f>NRG_OIL_NG_E!F$2</f>
        <v>7739.6032187999999</v>
      </c>
      <c r="G21" s="12">
        <f>NRG_OIL_NG_E!G$2</f>
        <v>8443.8365119199989</v>
      </c>
      <c r="H21" s="12">
        <f>NRG_OIL_NG_E!H$2</f>
        <v>8561.2419612000012</v>
      </c>
      <c r="I21" s="12">
        <f>NRG_OIL_NG_E!I$2</f>
        <v>7132.8459729600017</v>
      </c>
      <c r="J21" s="12">
        <f>NRG_OIL_NG_E!J$2</f>
        <v>6075.9851749199997</v>
      </c>
      <c r="K21" s="12">
        <f>NRG_OIL_NG_E!K$2</f>
        <v>6165.2750173199984</v>
      </c>
      <c r="L21" s="12">
        <f>NRG_OIL_NG_E!L$2</f>
        <v>5907.6093751199987</v>
      </c>
      <c r="M21" s="12">
        <f>NRG_OIL_NG_E!M$2</f>
        <v>6567.4308070799989</v>
      </c>
      <c r="N21" s="12">
        <f>NRG_OIL_NG_E!N$2</f>
        <v>6052.7954743200007</v>
      </c>
      <c r="O21" s="12">
        <f>NRG_OIL_NG_E!O$2</f>
        <v>6046.3667682000014</v>
      </c>
      <c r="P21" s="12">
        <f>NRG_OIL_NG_E!P$2</f>
        <v>6375.4272107999996</v>
      </c>
      <c r="Q21" s="12">
        <f>NRG_OIL_NG_E!Q$2</f>
        <v>6132.0300739200002</v>
      </c>
      <c r="R21" s="12">
        <f>NRG_OIL_NG_E!R$2</f>
        <v>6551.9343648000004</v>
      </c>
      <c r="S21" s="12">
        <f>NRG_OIL_NG_E!S$2</f>
        <v>6075.0198075600001</v>
      </c>
      <c r="T21" s="12">
        <f>NRG_OIL_NG_E!T$2</f>
        <v>6007.9970721600002</v>
      </c>
      <c r="U21" s="12">
        <f>NRG_OIL_NG_E!U$2</f>
        <v>5631.2499592799995</v>
      </c>
      <c r="V21" s="12">
        <f>NRG_OIL_NG_E!V$2</f>
        <v>5240.0846933999992</v>
      </c>
      <c r="W21" s="12">
        <f>NRG_OIL_NG_E!W$2</f>
        <v>4897.5688418399995</v>
      </c>
      <c r="X21" s="12">
        <f>NRG_OIL_NG_E!X$2</f>
        <v>4906.9763265600004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3.9929366400000004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2.14569432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19870.379971181326</v>
      </c>
      <c r="D23" s="12">
        <f>NRG_CO_E!D$2</f>
        <v>18759.876137501811</v>
      </c>
      <c r="E23" s="12">
        <f>NRG_CO_E!E$2</f>
        <v>19405.777491551202</v>
      </c>
      <c r="F23" s="12">
        <f>NRG_CO_E!F$2</f>
        <v>17422.606644160463</v>
      </c>
      <c r="G23" s="12">
        <f>NRG_CO_E!G$2</f>
        <v>17828.242202456164</v>
      </c>
      <c r="H23" s="12">
        <f>NRG_CO_E!H$2</f>
        <v>18623.603366100517</v>
      </c>
      <c r="I23" s="12">
        <f>NRG_CO_E!I$2</f>
        <v>17718.408902830914</v>
      </c>
      <c r="J23" s="12">
        <f>NRG_CO_E!J$2</f>
        <v>18019.721559383888</v>
      </c>
      <c r="K23" s="12">
        <f>NRG_CO_E!K$2</f>
        <v>17378.999203871073</v>
      </c>
      <c r="L23" s="12">
        <f>NRG_CO_E!L$2</f>
        <v>13992.114009046727</v>
      </c>
      <c r="M23" s="12">
        <f>NRG_CO_E!M$2</f>
        <v>15414.350063430617</v>
      </c>
      <c r="N23" s="12">
        <f>NRG_CO_E!N$2</f>
        <v>15216.338722760132</v>
      </c>
      <c r="O23" s="12">
        <f>NRG_CO_E!O$2</f>
        <v>16082.879933007827</v>
      </c>
      <c r="P23" s="12">
        <f>NRG_CO_E!P$2</f>
        <v>14759.838364476091</v>
      </c>
      <c r="Q23" s="12">
        <f>NRG_CO_E!Q$2</f>
        <v>13368.263416713564</v>
      </c>
      <c r="R23" s="12">
        <f>NRG_CO_E!R$2</f>
        <v>13279.488910621811</v>
      </c>
      <c r="S23" s="12">
        <f>NRG_CO_E!S$2</f>
        <v>13858.826587262403</v>
      </c>
      <c r="T23" s="12">
        <f>NRG_CO_E!T$2</f>
        <v>15376.139472981542</v>
      </c>
      <c r="U23" s="12">
        <f>NRG_CO_E!U$2</f>
        <v>16208.434723741511</v>
      </c>
      <c r="V23" s="12">
        <f>NRG_CO_E!V$2</f>
        <v>15299.355613314428</v>
      </c>
      <c r="W23" s="12">
        <f>NRG_CO_E!W$2</f>
        <v>13276.082981401394</v>
      </c>
      <c r="X23" s="12">
        <f>NRG_CO_E!X$2</f>
        <v>14100.748127890882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846.98983094399989</v>
      </c>
      <c r="D24" s="12">
        <f>NRG_BKBPB_E!D$2</f>
        <v>858.33653932800007</v>
      </c>
      <c r="E24" s="12">
        <f>NRG_BKBPB_E!E$2</f>
        <v>1155.9972809928004</v>
      </c>
      <c r="F24" s="12">
        <f>NRG_BKBPB_E!F$2</f>
        <v>1299.7247604141355</v>
      </c>
      <c r="G24" s="12">
        <f>NRG_BKBPB_E!G$2</f>
        <v>1335.5329909752002</v>
      </c>
      <c r="H24" s="12">
        <f>NRG_BKBPB_E!H$2</f>
        <v>1172.3541699395837</v>
      </c>
      <c r="I24" s="12">
        <f>NRG_BKBPB_E!I$2</f>
        <v>1219.0664910068938</v>
      </c>
      <c r="J24" s="12">
        <f>NRG_BKBPB_E!J$2</f>
        <v>1336.8081618384001</v>
      </c>
      <c r="K24" s="12">
        <f>NRG_BKBPB_E!K$2</f>
        <v>1212.0398267808</v>
      </c>
      <c r="L24" s="12">
        <f>NRG_BKBPB_E!L$2</f>
        <v>1232.6059898485069</v>
      </c>
      <c r="M24" s="12">
        <f>NRG_BKBPB_E!M$2</f>
        <v>1186.7053396430515</v>
      </c>
      <c r="N24" s="12">
        <f>NRG_BKBPB_E!N$2</f>
        <v>1230.4064106600001</v>
      </c>
      <c r="O24" s="12">
        <f>NRG_BKBPB_E!O$2</f>
        <v>1256.5136531399999</v>
      </c>
      <c r="P24" s="12">
        <f>NRG_BKBPB_E!P$2</f>
        <v>1196.3517436080003</v>
      </c>
      <c r="Q24" s="12">
        <f>NRG_BKBPB_E!Q$2</f>
        <v>1111.7622377159998</v>
      </c>
      <c r="R24" s="12">
        <f>NRG_BKBPB_E!R$2</f>
        <v>1121.6242734239995</v>
      </c>
      <c r="S24" s="12">
        <f>NRG_BKBPB_E!S$2</f>
        <v>1009.0988321772844</v>
      </c>
      <c r="T24" s="12">
        <f>NRG_BKBPB_E!T$2</f>
        <v>948.16536843599988</v>
      </c>
      <c r="U24" s="12">
        <f>NRG_BKBPB_E!U$2</f>
        <v>896.31060192000018</v>
      </c>
      <c r="V24" s="12">
        <f>NRG_BKBPB_E!V$2</f>
        <v>860.73084838800014</v>
      </c>
      <c r="W24" s="12">
        <f>NRG_BKBPB_E!W$2</f>
        <v>741.9505435799997</v>
      </c>
      <c r="X24" s="12">
        <f>NRG_BKBPB_E!X$2</f>
        <v>693.45232706399997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12.297419999999999</v>
      </c>
      <c r="D25" s="12">
        <f>NRG_GW_E!D$2</f>
        <v>8.8427699999999998</v>
      </c>
      <c r="E25" s="12">
        <f>NRG_GW_E!E$2</f>
        <v>33.860870640000002</v>
      </c>
      <c r="F25" s="12">
        <f>NRG_GW_E!F$2</f>
        <v>38.216977200000002</v>
      </c>
      <c r="G25" s="12">
        <f>NRG_GW_E!G$2</f>
        <v>42.254691120000004</v>
      </c>
      <c r="H25" s="12">
        <f>NRG_GW_E!H$2</f>
        <v>34.294006799999998</v>
      </c>
      <c r="I25" s="12">
        <f>NRG_GW_E!I$2</f>
        <v>33.919862400000007</v>
      </c>
      <c r="J25" s="12">
        <f>NRG_GW_E!J$2</f>
        <v>12.473719200000003</v>
      </c>
      <c r="K25" s="12">
        <f>NRG_GW_E!K$2</f>
        <v>97.47548316000001</v>
      </c>
      <c r="L25" s="12">
        <f>NRG_GW_E!L$2</f>
        <v>169.86862836</v>
      </c>
      <c r="M25" s="12">
        <f>NRG_GW_E!M$2</f>
        <v>12.525569999999998</v>
      </c>
      <c r="N25" s="12">
        <f>NRG_GW_E!N$2</f>
        <v>0.3995999999999999</v>
      </c>
      <c r="O25" s="12">
        <f>NRG_GW_E!O$2</f>
        <v>0.51947999999999994</v>
      </c>
      <c r="P25" s="12">
        <f>NRG_GW_E!P$2</f>
        <v>0.35963999999999996</v>
      </c>
      <c r="Q25" s="12">
        <f>NRG_GW_E!Q$2</f>
        <v>3.9959999999999996E-2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6.087888000000001E-2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18270.41392332</v>
      </c>
      <c r="D26" s="12">
        <f>NRG_BF_E!D$2</f>
        <v>16769.606048524798</v>
      </c>
      <c r="E26" s="12">
        <f>NRG_BF_E!E$2</f>
        <v>18465.351872644802</v>
      </c>
      <c r="F26" s="12">
        <f>NRG_BF_E!F$2</f>
        <v>20731.822818321602</v>
      </c>
      <c r="G26" s="12">
        <f>NRG_BF_E!G$2</f>
        <v>20848.677332486401</v>
      </c>
      <c r="H26" s="12">
        <f>NRG_BF_E!H$2</f>
        <v>20320.247212394399</v>
      </c>
      <c r="I26" s="12">
        <f>NRG_BF_E!I$2</f>
        <v>20242.544840445604</v>
      </c>
      <c r="J26" s="12">
        <f>NRG_BF_E!J$2</f>
        <v>20198.640657852004</v>
      </c>
      <c r="K26" s="12">
        <f>NRG_BF_E!K$2</f>
        <v>18742.416102122403</v>
      </c>
      <c r="L26" s="12">
        <f>NRG_BF_E!L$2</f>
        <v>13834.288974009603</v>
      </c>
      <c r="M26" s="12">
        <f>NRG_BF_E!M$2</f>
        <v>19075.122628919999</v>
      </c>
      <c r="N26" s="12">
        <f>NRG_BF_E!N$2</f>
        <v>19459.887183856801</v>
      </c>
      <c r="O26" s="12">
        <f>NRG_BF_E!O$2</f>
        <v>18827.967251001599</v>
      </c>
      <c r="P26" s="12">
        <f>NRG_BF_E!P$2</f>
        <v>19862.604305337598</v>
      </c>
      <c r="Q26" s="12">
        <f>NRG_BF_E!Q$2</f>
        <v>19233.280818072002</v>
      </c>
      <c r="R26" s="12">
        <f>NRG_BF_E!R$2</f>
        <v>19642.976989891198</v>
      </c>
      <c r="S26" s="12">
        <f>NRG_BF_E!S$2</f>
        <v>17904.7117239408</v>
      </c>
      <c r="T26" s="12">
        <f>NRG_BF_E!T$2</f>
        <v>21604.719825554395</v>
      </c>
      <c r="U26" s="12">
        <f>NRG_BF_E!U$2</f>
        <v>26909.022132691192</v>
      </c>
      <c r="V26" s="12">
        <f>NRG_BF_E!V$2</f>
        <v>25578.014127551993</v>
      </c>
      <c r="W26" s="12">
        <f>NRG_BF_E!W$2</f>
        <v>20820.129127228804</v>
      </c>
      <c r="X26" s="12">
        <f>NRG_BF_E!X$2</f>
        <v>24757.617493065598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102432.93090999984</v>
      </c>
      <c r="D27" s="12">
        <f>NRG_PR_E!D$2</f>
        <v>102103.15352822465</v>
      </c>
      <c r="E27" s="12">
        <f>NRG_PR_E!E$2</f>
        <v>101764.69796327362</v>
      </c>
      <c r="F27" s="12">
        <f>NRG_PR_E!F$2</f>
        <v>98756.618634359984</v>
      </c>
      <c r="G27" s="12">
        <f>NRG_PR_E!G$2</f>
        <v>101193.16631652003</v>
      </c>
      <c r="H27" s="12">
        <f>NRG_PR_E!H$2</f>
        <v>101825.48711159998</v>
      </c>
      <c r="I27" s="12">
        <f>NRG_PR_E!I$2</f>
        <v>105409.46891155202</v>
      </c>
      <c r="J27" s="12">
        <f>NRG_PR_E!J$2</f>
        <v>107656.08251428802</v>
      </c>
      <c r="K27" s="12">
        <f>NRG_PR_E!K$2</f>
        <v>107526.25677888001</v>
      </c>
      <c r="L27" s="12">
        <f>NRG_PR_E!L$2</f>
        <v>100610.11587871397</v>
      </c>
      <c r="M27" s="12">
        <f>NRG_PR_E!M$2</f>
        <v>100093.8275956748</v>
      </c>
      <c r="N27" s="12">
        <f>NRG_PR_E!N$2</f>
        <v>95616.557291233839</v>
      </c>
      <c r="O27" s="12">
        <f>NRG_PR_E!O$2</f>
        <v>93470.73121974674</v>
      </c>
      <c r="P27" s="12">
        <f>NRG_PR_E!P$2</f>
        <v>87722.00693289387</v>
      </c>
      <c r="Q27" s="12">
        <f>NRG_PR_E!Q$2</f>
        <v>86400.561536703652</v>
      </c>
      <c r="R27" s="12">
        <f>NRG_PR_E!R$2</f>
        <v>92628.216561060442</v>
      </c>
      <c r="S27" s="12">
        <f>NRG_PR_E!S$2</f>
        <v>92120.29036005598</v>
      </c>
      <c r="T27" s="12">
        <f>NRG_PR_E!T$2</f>
        <v>91519.509033328417</v>
      </c>
      <c r="U27" s="12">
        <f>NRG_PR_E!U$2</f>
        <v>90666.079044042956</v>
      </c>
      <c r="V27" s="12">
        <f>NRG_PR_E!V$2</f>
        <v>89870.962376570329</v>
      </c>
      <c r="W27" s="12">
        <f>NRG_PR_E!W$2</f>
        <v>83913.475892669696</v>
      </c>
      <c r="X27" s="12">
        <f>NRG_PR_E!X$2</f>
        <v>86590.040454540329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11.032796159999998</v>
      </c>
      <c r="N29" s="12">
        <f>NRG_CL_E!N$2</f>
        <v>25.374599999999994</v>
      </c>
      <c r="O29" s="12">
        <f>NRG_CL_E!O$2</f>
        <v>17.942039999999999</v>
      </c>
      <c r="P29" s="12">
        <f>NRG_CL_E!P$2</f>
        <v>21.778199999999988</v>
      </c>
      <c r="Q29" s="12">
        <f>NRG_CL_E!Q$2</f>
        <v>21.724493759999994</v>
      </c>
      <c r="R29" s="12">
        <f>NRG_CL_E!R$2</f>
        <v>24.537837599999992</v>
      </c>
      <c r="S29" s="12">
        <f>NRG_CL_E!S$2</f>
        <v>20.45999952</v>
      </c>
      <c r="T29" s="12">
        <f>NRG_CL_E!T$2</f>
        <v>27.415437119999989</v>
      </c>
      <c r="U29" s="12">
        <f>NRG_CL_E!U$2</f>
        <v>26.913219839999993</v>
      </c>
      <c r="V29" s="12">
        <f>NRG_CL_E!V$2</f>
        <v>32.017550400000005</v>
      </c>
      <c r="W29" s="12">
        <f>NRG_CL_E!W$2</f>
        <v>25.64009424</v>
      </c>
      <c r="X29" s="12">
        <f>NRG_CL_E!X$2</f>
        <v>25.884010079999996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28.647218159999994</v>
      </c>
      <c r="H30" s="12">
        <f>NRG_LNG_E!H$2</f>
        <v>32.406097680000009</v>
      </c>
      <c r="I30" s="12">
        <f>NRG_LNG_E!I$2</f>
        <v>42.360504120000002</v>
      </c>
      <c r="J30" s="12">
        <f>NRG_LNG_E!J$2</f>
        <v>142.10188343999999</v>
      </c>
      <c r="K30" s="12">
        <f>NRG_LNG_E!K$2</f>
        <v>145.77957504</v>
      </c>
      <c r="L30" s="12">
        <f>NRG_LNG_E!L$2</f>
        <v>203.10470928000004</v>
      </c>
      <c r="M30" s="12">
        <f>NRG_LNG_E!M$2</f>
        <v>219.62523924000001</v>
      </c>
      <c r="N30" s="12">
        <f>NRG_LNG_E!N$2</f>
        <v>208.98881388000001</v>
      </c>
      <c r="O30" s="12">
        <f>NRG_LNG_E!O$2</f>
        <v>122.03776332000001</v>
      </c>
      <c r="P30" s="12">
        <f>NRG_LNG_E!P$2</f>
        <v>122.50368504000002</v>
      </c>
      <c r="Q30" s="12">
        <f>NRG_LNG_E!Q$2</f>
        <v>134.83879596</v>
      </c>
      <c r="R30" s="12">
        <f>NRG_LNG_E!R$2</f>
        <v>212.95429847999998</v>
      </c>
      <c r="S30" s="12">
        <f>NRG_LNG_E!S$2</f>
        <v>204.52893120000002</v>
      </c>
      <c r="T30" s="12">
        <f>NRG_LNG_E!T$2</f>
        <v>252.61500132</v>
      </c>
      <c r="U30" s="12">
        <f>NRG_LNG_E!U$2</f>
        <v>323.08429824000001</v>
      </c>
      <c r="V30" s="12">
        <f>NRG_LNG_E!V$2</f>
        <v>463.11124464</v>
      </c>
      <c r="W30" s="12">
        <f>NRG_LNG_E!W$2</f>
        <v>450.16883999999999</v>
      </c>
      <c r="X30" s="12">
        <f>NRG_LNG_E!X$2</f>
        <v>475.70304672000003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30.574852776249642</v>
      </c>
      <c r="I34" s="12">
        <f>NRG_NSP_E!I$2</f>
        <v>40.862244898080874</v>
      </c>
      <c r="J34" s="12">
        <f>NRG_NSP_E!J$2</f>
        <v>37.678855322439382</v>
      </c>
      <c r="K34" s="12">
        <f>NRG_NSP_E!K$2</f>
        <v>38.630247556971781</v>
      </c>
      <c r="L34" s="12">
        <f>NRG_NSP_E!L$2</f>
        <v>32.548243019464557</v>
      </c>
      <c r="M34" s="12">
        <f>NRG_NSP_E!M$2</f>
        <v>46.381062204760944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1889102.6269393095</v>
      </c>
      <c r="D35" s="8">
        <f>FC_E!D$2</f>
        <v>1926070.1874763977</v>
      </c>
      <c r="E35" s="8">
        <f>FC_E!E$2</f>
        <v>1903052.871201071</v>
      </c>
      <c r="F35" s="8">
        <f>FC_E!F$2</f>
        <v>1942555.3286176003</v>
      </c>
      <c r="G35" s="8">
        <f>FC_E!G$2</f>
        <v>1943664.9387645533</v>
      </c>
      <c r="H35" s="8">
        <f>FC_E!H$2</f>
        <v>1934970.6968483725</v>
      </c>
      <c r="I35" s="8">
        <f>FC_E!I$2</f>
        <v>1926446.8078459962</v>
      </c>
      <c r="J35" s="8">
        <f>FC_E!J$2</f>
        <v>1856333.143095698</v>
      </c>
      <c r="K35" s="8">
        <f>FC_E!K$2</f>
        <v>1863195.2698796855</v>
      </c>
      <c r="L35" s="8">
        <f>FC_E!L$2</f>
        <v>1750314.268885473</v>
      </c>
      <c r="M35" s="8">
        <f>FC_E!M$2</f>
        <v>1795229.0229627707</v>
      </c>
      <c r="N35" s="8">
        <f>FC_E!N$2</f>
        <v>1719166.058647448</v>
      </c>
      <c r="O35" s="8">
        <f>FC_E!O$2</f>
        <v>1685030.9676700276</v>
      </c>
      <c r="P35" s="8">
        <f>FC_E!P$2</f>
        <v>1679525.3291988904</v>
      </c>
      <c r="Q35" s="8">
        <f>FC_E!Q$2</f>
        <v>1604329.5506761784</v>
      </c>
      <c r="R35" s="8">
        <f>FC_E!R$2</f>
        <v>1637288.1345781193</v>
      </c>
      <c r="S35" s="8">
        <f>FC_E!S$2</f>
        <v>1669069.3809008817</v>
      </c>
      <c r="T35" s="8">
        <f>FC_E!T$2</f>
        <v>1682389.6405157745</v>
      </c>
      <c r="U35" s="8">
        <f>FC_E!U$2</f>
        <v>1677883.5647093689</v>
      </c>
      <c r="V35" s="8">
        <f>FC_E!V$2</f>
        <v>1661833.3004914611</v>
      </c>
      <c r="W35" s="8">
        <f>FC_E!W$2</f>
        <v>1535247.9799416999</v>
      </c>
      <c r="X35" s="8">
        <f>FC_E!X$2</f>
        <v>1625860.6846963656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501970.67432835116</v>
      </c>
      <c r="D36" s="12">
        <f>FC_IND_E!D$2</f>
        <v>490035.80540883634</v>
      </c>
      <c r="E36" s="12">
        <f>FC_IND_E!E$2</f>
        <v>483113.07803685451</v>
      </c>
      <c r="F36" s="12">
        <f>FC_IND_E!F$2</f>
        <v>491361.81631566188</v>
      </c>
      <c r="G36" s="12">
        <f>FC_IND_E!G$2</f>
        <v>475243.29666820349</v>
      </c>
      <c r="H36" s="12">
        <f>FC_IND_E!H$2</f>
        <v>468632.21679557115</v>
      </c>
      <c r="I36" s="12">
        <f>FC_IND_E!I$2</f>
        <v>453268.25449706899</v>
      </c>
      <c r="J36" s="12">
        <f>FC_IND_E!J$2</f>
        <v>454544.29113617557</v>
      </c>
      <c r="K36" s="12">
        <f>FC_IND_E!K$2</f>
        <v>436848.44276703725</v>
      </c>
      <c r="L36" s="12">
        <f>FC_IND_E!L$2</f>
        <v>364990.04405106901</v>
      </c>
      <c r="M36" s="12">
        <f>FC_IND_E!M$2</f>
        <v>387219.90120686224</v>
      </c>
      <c r="N36" s="12">
        <f>FC_IND_E!N$2</f>
        <v>387155.52702776378</v>
      </c>
      <c r="O36" s="12">
        <f>FC_IND_E!O$2</f>
        <v>374542.68083717756</v>
      </c>
      <c r="P36" s="12">
        <f>FC_IND_E!P$2</f>
        <v>366103.69343907846</v>
      </c>
      <c r="Q36" s="12">
        <f>FC_IND_E!Q$2</f>
        <v>357798.60905724636</v>
      </c>
      <c r="R36" s="12">
        <f>FC_IND_E!R$2</f>
        <v>357711.01885041205</v>
      </c>
      <c r="S36" s="12">
        <f>FC_IND_E!S$2</f>
        <v>361148.32295083045</v>
      </c>
      <c r="T36" s="12">
        <f>FC_IND_E!T$2</f>
        <v>362166.15703720419</v>
      </c>
      <c r="U36" s="12">
        <f>FC_IND_E!U$2</f>
        <v>368603.38787131076</v>
      </c>
      <c r="V36" s="12">
        <f>FC_IND_E!V$2</f>
        <v>357795.31384127389</v>
      </c>
      <c r="W36" s="12">
        <f>FC_IND_E!W$2</f>
        <v>345301.56835321058</v>
      </c>
      <c r="X36" s="12">
        <f>FC_IND_E!X$2</f>
        <v>368495.16606764263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107937.70795374841</v>
      </c>
      <c r="D37" s="14">
        <f>FC_IND_IS_E!D$2</f>
        <v>99534.521575922699</v>
      </c>
      <c r="E37" s="14">
        <f>FC_IND_IS_E!E$2</f>
        <v>98568.603785947416</v>
      </c>
      <c r="F37" s="14">
        <f>FC_IND_IS_E!F$2</f>
        <v>102816.77394246793</v>
      </c>
      <c r="G37" s="14">
        <f>FC_IND_IS_E!G$2</f>
        <v>102061.07447973442</v>
      </c>
      <c r="H37" s="14">
        <f>FC_IND_IS_E!H$2</f>
        <v>96242.231224612653</v>
      </c>
      <c r="I37" s="14">
        <f>FC_IND_IS_E!I$2</f>
        <v>98324.809611160046</v>
      </c>
      <c r="J37" s="14">
        <f>FC_IND_IS_E!J$2</f>
        <v>91896.785388876262</v>
      </c>
      <c r="K37" s="14">
        <f>FC_IND_IS_E!K$2</f>
        <v>84522.114428418645</v>
      </c>
      <c r="L37" s="14">
        <f>FC_IND_IS_E!L$2</f>
        <v>61010.521403591774</v>
      </c>
      <c r="M37" s="14">
        <f>FC_IND_IS_E!M$2</f>
        <v>70007.830794838868</v>
      </c>
      <c r="N37" s="14">
        <f>FC_IND_IS_E!N$2</f>
        <v>71949.570170982974</v>
      </c>
      <c r="O37" s="14">
        <f>FC_IND_IS_E!O$2</f>
        <v>68010.001719599721</v>
      </c>
      <c r="P37" s="14">
        <f>FC_IND_IS_E!P$2</f>
        <v>65292.696564813952</v>
      </c>
      <c r="Q37" s="14">
        <f>FC_IND_IS_E!Q$2</f>
        <v>64347.696494226766</v>
      </c>
      <c r="R37" s="14">
        <f>FC_IND_IS_E!R$2</f>
        <v>66251.518075079191</v>
      </c>
      <c r="S37" s="14">
        <f>FC_IND_IS_E!S$2</f>
        <v>64211.327077604896</v>
      </c>
      <c r="T37" s="14">
        <f>FC_IND_IS_E!T$2</f>
        <v>65630.155482822433</v>
      </c>
      <c r="U37" s="14">
        <f>FC_IND_IS_E!U$2</f>
        <v>67473.576872293212</v>
      </c>
      <c r="V37" s="14">
        <f>FC_IND_IS_E!V$2</f>
        <v>61629.003485593312</v>
      </c>
      <c r="W37" s="14">
        <f>FC_IND_IS_E!W$2</f>
        <v>55753.577823068241</v>
      </c>
      <c r="X37" s="14">
        <f>FC_IND_IS_E!X$2</f>
        <v>60068.328864653871</v>
      </c>
    </row>
    <row r="38" spans="1:24" ht="11.25" customHeight="1" x14ac:dyDescent="0.2">
      <c r="A38" s="41" t="s">
        <v>268</v>
      </c>
      <c r="B38" s="15" t="str">
        <f ca="1">HYPERLINK("#"&amp;CELL("address",FC_IND_IS_BF_E!$X$2),"FC_IND_IS_BF_E")</f>
        <v>FC_IND_IS_BF_E</v>
      </c>
      <c r="C38" s="16">
        <f>FC_IND_IS_BF_E!C$2</f>
        <v>95546.851243638215</v>
      </c>
      <c r="D38" s="16">
        <f>FC_IND_IS_BF_E!D$2</f>
        <v>87467.400892415695</v>
      </c>
      <c r="E38" s="16">
        <f>FC_IND_IS_BF_E!E$2</f>
        <v>87054.376125810668</v>
      </c>
      <c r="F38" s="16">
        <f>FC_IND_IS_BF_E!F$2</f>
        <v>91008.668009575966</v>
      </c>
      <c r="G38" s="16">
        <f>FC_IND_IS_BF_E!G$2</f>
        <v>89997.629305877592</v>
      </c>
      <c r="H38" s="16">
        <f>FC_IND_IS_BF_E!H$2</f>
        <v>84797.464061498918</v>
      </c>
      <c r="I38" s="16">
        <f>FC_IND_IS_BF_E!I$2</f>
        <v>86188.837140159594</v>
      </c>
      <c r="J38" s="16">
        <f>FC_IND_IS_BF_E!J$2</f>
        <v>80286.636019695608</v>
      </c>
      <c r="K38" s="16">
        <f>FC_IND_IS_BF_E!K$2</f>
        <v>73406.147424829644</v>
      </c>
      <c r="L38" s="16">
        <f>FC_IND_IS_BF_E!L$2</f>
        <v>52534.705891244208</v>
      </c>
      <c r="M38" s="16">
        <f>FC_IND_IS_BF_E!M$2</f>
        <v>60912.366108739079</v>
      </c>
      <c r="N38" s="16">
        <f>FC_IND_IS_BF_E!N$2</f>
        <v>62580.902657907951</v>
      </c>
      <c r="O38" s="16">
        <f>FC_IND_IS_BF_E!O$2</f>
        <v>59122.188052422607</v>
      </c>
      <c r="P38" s="16">
        <f>FC_IND_IS_BF_E!P$2</f>
        <v>57318.369008539965</v>
      </c>
      <c r="Q38" s="16">
        <f>FC_IND_IS_BF_E!Q$2</f>
        <v>56285.872028908976</v>
      </c>
      <c r="R38" s="16">
        <f>FC_IND_IS_BF_E!R$2</f>
        <v>58025.541186267095</v>
      </c>
      <c r="S38" s="16">
        <f>FC_IND_IS_BF_E!S$2</f>
        <v>56314.334977558086</v>
      </c>
      <c r="T38" s="16">
        <f>FC_IND_IS_BF_E!T$2</f>
        <v>57399.034991497982</v>
      </c>
      <c r="U38" s="16">
        <f>FC_IND_IS_BF_E!U$2</f>
        <v>58789.729731872343</v>
      </c>
      <c r="V38" s="16">
        <f>FC_IND_IS_BF_E!V$2</f>
        <v>53610.425945378724</v>
      </c>
      <c r="W38" s="16">
        <f>FC_IND_IS_BF_E!W$2</f>
        <v>48088.010260592928</v>
      </c>
      <c r="X38" s="16">
        <f>FC_IND_IS_BF_E!X$2</f>
        <v>51781.929971788784</v>
      </c>
    </row>
    <row r="39" spans="1:24" ht="11.25" customHeight="1" x14ac:dyDescent="0.2">
      <c r="A39" s="41" t="s">
        <v>270</v>
      </c>
      <c r="B39" s="15" t="str">
        <f ca="1">HYPERLINK("#"&amp;CELL("address",FC_IND_IS_EA_E!$X$2),"FC_IND_IS_EA_E")</f>
        <v>FC_IND_IS_EA_E</v>
      </c>
      <c r="C39" s="16">
        <f>FC_IND_IS_EA_E!C$2</f>
        <v>12390.856710110171</v>
      </c>
      <c r="D39" s="16">
        <f>FC_IND_IS_EA_E!D$2</f>
        <v>12067.120683507017</v>
      </c>
      <c r="E39" s="16">
        <f>FC_IND_IS_EA_E!E$2</f>
        <v>11514.227660136743</v>
      </c>
      <c r="F39" s="16">
        <f>FC_IND_IS_EA_E!F$2</f>
        <v>11808.105932891986</v>
      </c>
      <c r="G39" s="16">
        <f>FC_IND_IS_EA_E!G$2</f>
        <v>12063.445173856833</v>
      </c>
      <c r="H39" s="16">
        <f>FC_IND_IS_EA_E!H$2</f>
        <v>11444.767163113751</v>
      </c>
      <c r="I39" s="16">
        <f>FC_IND_IS_EA_E!I$2</f>
        <v>12135.972471000456</v>
      </c>
      <c r="J39" s="16">
        <f>FC_IND_IS_EA_E!J$2</f>
        <v>11610.149369180643</v>
      </c>
      <c r="K39" s="16">
        <f>FC_IND_IS_EA_E!K$2</f>
        <v>11115.967003589029</v>
      </c>
      <c r="L39" s="16">
        <f>FC_IND_IS_EA_E!L$2</f>
        <v>8475.8155123475553</v>
      </c>
      <c r="M39" s="16">
        <f>FC_IND_IS_EA_E!M$2</f>
        <v>9095.4646860997909</v>
      </c>
      <c r="N39" s="16">
        <f>FC_IND_IS_EA_E!N$2</f>
        <v>9368.6675130750154</v>
      </c>
      <c r="O39" s="16">
        <f>FC_IND_IS_EA_E!O$2</f>
        <v>8887.8136671771208</v>
      </c>
      <c r="P39" s="16">
        <f>FC_IND_IS_EA_E!P$2</f>
        <v>7974.3275562739927</v>
      </c>
      <c r="Q39" s="16">
        <f>FC_IND_IS_EA_E!Q$2</f>
        <v>8061.8244653177871</v>
      </c>
      <c r="R39" s="16">
        <f>FC_IND_IS_EA_E!R$2</f>
        <v>8225.9768888121089</v>
      </c>
      <c r="S39" s="16">
        <f>FC_IND_IS_EA_E!S$2</f>
        <v>7896.9921000468148</v>
      </c>
      <c r="T39" s="16">
        <f>FC_IND_IS_EA_E!T$2</f>
        <v>8231.120491324451</v>
      </c>
      <c r="U39" s="16">
        <f>FC_IND_IS_EA_E!U$2</f>
        <v>8683.8471404208631</v>
      </c>
      <c r="V39" s="16">
        <f>FC_IND_IS_EA_E!V$2</f>
        <v>8018.5775402145855</v>
      </c>
      <c r="W39" s="16">
        <f>FC_IND_IS_EA_E!W$2</f>
        <v>7665.5675624753176</v>
      </c>
      <c r="X39" s="16">
        <f>FC_IND_IS_EA_E!X$2</f>
        <v>8286.3988928650979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13912.4496893131</v>
      </c>
      <c r="D40" s="14">
        <f>FC_IND_NFM_E!D$2</f>
        <v>13274.46239574408</v>
      </c>
      <c r="E40" s="14">
        <f>FC_IND_NFM_E!E$2</f>
        <v>13640.567802075737</v>
      </c>
      <c r="F40" s="14">
        <f>FC_IND_NFM_E!F$2</f>
        <v>12967.981884052897</v>
      </c>
      <c r="G40" s="14">
        <f>FC_IND_NFM_E!G$2</f>
        <v>13043.625557056997</v>
      </c>
      <c r="H40" s="14">
        <f>FC_IND_NFM_E!H$2</f>
        <v>12650.660223343602</v>
      </c>
      <c r="I40" s="14">
        <f>FC_IND_NFM_E!I$2</f>
        <v>12128.81041894768</v>
      </c>
      <c r="J40" s="14">
        <f>FC_IND_NFM_E!J$2</f>
        <v>11697.153945187736</v>
      </c>
      <c r="K40" s="14">
        <f>FC_IND_NFM_E!K$2</f>
        <v>11320.142706523342</v>
      </c>
      <c r="L40" s="14">
        <f>FC_IND_NFM_E!L$2</f>
        <v>9590.2284484555676</v>
      </c>
      <c r="M40" s="14">
        <f>FC_IND_NFM_E!M$2</f>
        <v>10339.245926951144</v>
      </c>
      <c r="N40" s="14">
        <f>FC_IND_NFM_E!N$2</f>
        <v>10472.606799698046</v>
      </c>
      <c r="O40" s="14">
        <f>FC_IND_NFM_E!O$2</f>
        <v>9299.2654596506691</v>
      </c>
      <c r="P40" s="14">
        <f>FC_IND_NFM_E!P$2</f>
        <v>9566.7374809379071</v>
      </c>
      <c r="Q40" s="14">
        <f>FC_IND_NFM_E!Q$2</f>
        <v>9209.2659299728002</v>
      </c>
      <c r="R40" s="14">
        <f>FC_IND_NFM_E!R$2</f>
        <v>9766.5882295083793</v>
      </c>
      <c r="S40" s="14">
        <f>FC_IND_NFM_E!S$2</f>
        <v>10177.355663309127</v>
      </c>
      <c r="T40" s="14">
        <f>FC_IND_NFM_E!T$2</f>
        <v>9517.5603112386925</v>
      </c>
      <c r="U40" s="14">
        <f>FC_IND_NFM_E!U$2</f>
        <v>10266.939893609797</v>
      </c>
      <c r="V40" s="14">
        <f>FC_IND_NFM_E!V$2</f>
        <v>10266.959625461883</v>
      </c>
      <c r="W40" s="14">
        <f>FC_IND_NFM_E!W$2</f>
        <v>9759.6276784313104</v>
      </c>
      <c r="X40" s="14">
        <f>FC_IND_NFM_E!X$2</f>
        <v>10647.635405298</v>
      </c>
    </row>
    <row r="41" spans="1:24" ht="11.25" customHeight="1" x14ac:dyDescent="0.2">
      <c r="A41" s="41" t="s">
        <v>272</v>
      </c>
      <c r="B41" s="15" t="str">
        <f ca="1">HYPERLINK("#"&amp;CELL("address",FC_IND_NFM_AM_E!$X$2),"FC_IND_NFM_AM_E")</f>
        <v>FC_IND_NFM_AM_E</v>
      </c>
      <c r="C41" s="16">
        <f>FC_IND_NFM_AM_E!C$2</f>
        <v>4844.485611078384</v>
      </c>
      <c r="D41" s="16">
        <f>FC_IND_NFM_AM_E!D$2</f>
        <v>4302.4248903138687</v>
      </c>
      <c r="E41" s="16">
        <f>FC_IND_NFM_AM_E!E$2</f>
        <v>4896.2194264648324</v>
      </c>
      <c r="F41" s="16">
        <f>FC_IND_NFM_AM_E!F$2</f>
        <v>5005.1438499964052</v>
      </c>
      <c r="G41" s="16">
        <f>FC_IND_NFM_AM_E!G$2</f>
        <v>5291.4924224107699</v>
      </c>
      <c r="H41" s="16">
        <f>FC_IND_NFM_AM_E!H$2</f>
        <v>5106.9963493517353</v>
      </c>
      <c r="I41" s="16">
        <f>FC_IND_NFM_AM_E!I$2</f>
        <v>5320.1863020232477</v>
      </c>
      <c r="J41" s="16">
        <f>FC_IND_NFM_AM_E!J$2</f>
        <v>4551.3567069072515</v>
      </c>
      <c r="K41" s="16">
        <f>FC_IND_NFM_AM_E!K$2</f>
        <v>4398.4980420768479</v>
      </c>
      <c r="L41" s="16">
        <f>FC_IND_NFM_AM_E!L$2</f>
        <v>3317.6413905522154</v>
      </c>
      <c r="M41" s="16">
        <f>FC_IND_NFM_AM_E!M$2</f>
        <v>4031.3801695579332</v>
      </c>
      <c r="N41" s="16">
        <f>FC_IND_NFM_AM_E!N$2</f>
        <v>4201.0137186642141</v>
      </c>
      <c r="O41" s="16">
        <f>FC_IND_NFM_AM_E!O$2</f>
        <v>3526.8584755617867</v>
      </c>
      <c r="P41" s="16">
        <f>FC_IND_NFM_AM_E!P$2</f>
        <v>3723.1896440858764</v>
      </c>
      <c r="Q41" s="16">
        <f>FC_IND_NFM_AM_E!Q$2</f>
        <v>3466.9848293504488</v>
      </c>
      <c r="R41" s="16">
        <f>FC_IND_NFM_AM_E!R$2</f>
        <v>3669.42266981078</v>
      </c>
      <c r="S41" s="16">
        <f>FC_IND_NFM_AM_E!S$2</f>
        <v>3731.3061943325465</v>
      </c>
      <c r="T41" s="16">
        <f>FC_IND_NFM_AM_E!T$2</f>
        <v>3400.0794958895399</v>
      </c>
      <c r="U41" s="16">
        <f>FC_IND_NFM_AM_E!U$2</f>
        <v>3733.0989753983927</v>
      </c>
      <c r="V41" s="16">
        <f>FC_IND_NFM_AM_E!V$2</f>
        <v>3735.5048539903642</v>
      </c>
      <c r="W41" s="16">
        <f>FC_IND_NFM_AM_E!W$2</f>
        <v>3648.0870124110816</v>
      </c>
      <c r="X41" s="16">
        <f>FC_IND_NFM_AM_E!X$2</f>
        <v>3848.9191349582848</v>
      </c>
    </row>
    <row r="42" spans="1:24" ht="11.25" customHeight="1" x14ac:dyDescent="0.2">
      <c r="A42" s="41" t="s">
        <v>274</v>
      </c>
      <c r="B42" s="15" t="str">
        <f ca="1">HYPERLINK("#"&amp;CELL("address",FC_IND_NFM_PA_E!$X$2),"FC_IND_NFM_PA_E")</f>
        <v>FC_IND_NFM_PA_E</v>
      </c>
      <c r="C42" s="16">
        <f>FC_IND_NFM_PA_E!C$2</f>
        <v>939.26824512419671</v>
      </c>
      <c r="D42" s="16">
        <f>FC_IND_NFM_PA_E!D$2</f>
        <v>845.91636212297215</v>
      </c>
      <c r="E42" s="16">
        <f>FC_IND_NFM_PA_E!E$2</f>
        <v>836.72252463140865</v>
      </c>
      <c r="F42" s="16">
        <f>FC_IND_NFM_PA_E!F$2</f>
        <v>814.85380413532164</v>
      </c>
      <c r="G42" s="16">
        <f>FC_IND_NFM_PA_E!G$2</f>
        <v>781.57331793167566</v>
      </c>
      <c r="H42" s="16">
        <f>FC_IND_NFM_PA_E!H$2</f>
        <v>782.96121930088952</v>
      </c>
      <c r="I42" s="16">
        <f>FC_IND_NFM_PA_E!I$2</f>
        <v>701.9429942311325</v>
      </c>
      <c r="J42" s="16">
        <f>FC_IND_NFM_PA_E!J$2</f>
        <v>881.93504566222407</v>
      </c>
      <c r="K42" s="16">
        <f>FC_IND_NFM_PA_E!K$2</f>
        <v>931.45021705369709</v>
      </c>
      <c r="L42" s="16">
        <f>FC_IND_NFM_PA_E!L$2</f>
        <v>723.753015510757</v>
      </c>
      <c r="M42" s="16">
        <f>FC_IND_NFM_PA_E!M$2</f>
        <v>562.49818640143587</v>
      </c>
      <c r="N42" s="16">
        <f>FC_IND_NFM_PA_E!N$2</f>
        <v>650.94046760786216</v>
      </c>
      <c r="O42" s="16">
        <f>FC_IND_NFM_PA_E!O$2</f>
        <v>538.09949198627908</v>
      </c>
      <c r="P42" s="16">
        <f>FC_IND_NFM_PA_E!P$2</f>
        <v>572.45556543062344</v>
      </c>
      <c r="Q42" s="16">
        <f>FC_IND_NFM_PA_E!Q$2</f>
        <v>592.44304161813898</v>
      </c>
      <c r="R42" s="16">
        <f>FC_IND_NFM_PA_E!R$2</f>
        <v>636.35015779462776</v>
      </c>
      <c r="S42" s="16">
        <f>FC_IND_NFM_PA_E!S$2</f>
        <v>593.18425689373237</v>
      </c>
      <c r="T42" s="16">
        <f>FC_IND_NFM_PA_E!T$2</f>
        <v>499.59266196603846</v>
      </c>
      <c r="U42" s="16">
        <f>FC_IND_NFM_PA_E!U$2</f>
        <v>574.38077999488667</v>
      </c>
      <c r="V42" s="16">
        <f>FC_IND_NFM_PA_E!V$2</f>
        <v>571.35608350407495</v>
      </c>
      <c r="W42" s="16">
        <f>FC_IND_NFM_PA_E!W$2</f>
        <v>583.05005813497337</v>
      </c>
      <c r="X42" s="16">
        <f>FC_IND_NFM_PA_E!X$2</f>
        <v>666.93253858276319</v>
      </c>
    </row>
    <row r="43" spans="1:24" ht="11.25" customHeight="1" x14ac:dyDescent="0.2">
      <c r="A43" s="41" t="s">
        <v>276</v>
      </c>
      <c r="B43" s="15" t="str">
        <f ca="1">HYPERLINK("#"&amp;CELL("address",FC_IND_NFM_SA_E!$X$2),"FC_IND_NFM_SA_E")</f>
        <v>FC_IND_NFM_SA_E</v>
      </c>
      <c r="C43" s="16">
        <f>FC_IND_NFM_SA_E!C$2</f>
        <v>608.35162903682829</v>
      </c>
      <c r="D43" s="16">
        <f>FC_IND_NFM_SA_E!D$2</f>
        <v>617.41243829736879</v>
      </c>
      <c r="E43" s="16">
        <f>FC_IND_NFM_SA_E!E$2</f>
        <v>615.3024970235216</v>
      </c>
      <c r="F43" s="16">
        <f>FC_IND_NFM_SA_E!F$2</f>
        <v>573.05105433082133</v>
      </c>
      <c r="G43" s="16">
        <f>FC_IND_NFM_SA_E!G$2</f>
        <v>575.80583112102397</v>
      </c>
      <c r="H43" s="16">
        <f>FC_IND_NFM_SA_E!H$2</f>
        <v>616.01074266469118</v>
      </c>
      <c r="I43" s="16">
        <f>FC_IND_NFM_SA_E!I$2</f>
        <v>653.07069718000798</v>
      </c>
      <c r="J43" s="16">
        <f>FC_IND_NFM_SA_E!J$2</f>
        <v>664.62128219455155</v>
      </c>
      <c r="K43" s="16">
        <f>FC_IND_NFM_SA_E!K$2</f>
        <v>647.4617996515741</v>
      </c>
      <c r="L43" s="16">
        <f>FC_IND_NFM_SA_E!L$2</f>
        <v>579.94865213081232</v>
      </c>
      <c r="M43" s="16">
        <f>FC_IND_NFM_SA_E!M$2</f>
        <v>715.43164077520248</v>
      </c>
      <c r="N43" s="16">
        <f>FC_IND_NFM_SA_E!N$2</f>
        <v>680.58432099465301</v>
      </c>
      <c r="O43" s="16">
        <f>FC_IND_NFM_SA_E!O$2</f>
        <v>665.06498246957187</v>
      </c>
      <c r="P43" s="16">
        <f>FC_IND_NFM_SA_E!P$2</f>
        <v>664.9539026448706</v>
      </c>
      <c r="Q43" s="16">
        <f>FC_IND_NFM_SA_E!Q$2</f>
        <v>601.23260414999663</v>
      </c>
      <c r="R43" s="16">
        <f>FC_IND_NFM_SA_E!R$2</f>
        <v>596.62392722227833</v>
      </c>
      <c r="S43" s="16">
        <f>FC_IND_NFM_SA_E!S$2</f>
        <v>641.10650269942403</v>
      </c>
      <c r="T43" s="16">
        <f>FC_IND_NFM_SA_E!T$2</f>
        <v>689.3874003882845</v>
      </c>
      <c r="U43" s="16">
        <f>FC_IND_NFM_SA_E!U$2</f>
        <v>719.40910679370199</v>
      </c>
      <c r="V43" s="16">
        <f>FC_IND_NFM_SA_E!V$2</f>
        <v>682.04152669046687</v>
      </c>
      <c r="W43" s="16">
        <f>FC_IND_NFM_SA_E!W$2</f>
        <v>566.88092170438824</v>
      </c>
      <c r="X43" s="16">
        <f>FC_IND_NFM_SA_E!X$2</f>
        <v>631.50976528048034</v>
      </c>
    </row>
    <row r="44" spans="1:24" ht="11.25" customHeight="1" x14ac:dyDescent="0.2">
      <c r="A44" s="41" t="s">
        <v>278</v>
      </c>
      <c r="B44" s="15" t="str">
        <f ca="1">HYPERLINK("#"&amp;CELL("address",FC_IND_NFM_OM_E!$X$2),"FC_IND_NFM_OM_E")</f>
        <v>FC_IND_NFM_OM_E</v>
      </c>
      <c r="C44" s="16">
        <f>FC_IND_NFM_OM_E!C$2</f>
        <v>7520.3442040736927</v>
      </c>
      <c r="D44" s="16">
        <f>FC_IND_NFM_OM_E!D$2</f>
        <v>7508.7087050098698</v>
      </c>
      <c r="E44" s="16">
        <f>FC_IND_NFM_OM_E!E$2</f>
        <v>7292.323353955976</v>
      </c>
      <c r="F44" s="16">
        <f>FC_IND_NFM_OM_E!F$2</f>
        <v>6574.9331755903504</v>
      </c>
      <c r="G44" s="16">
        <f>FC_IND_NFM_OM_E!G$2</f>
        <v>6394.7539855935283</v>
      </c>
      <c r="H44" s="16">
        <f>FC_IND_NFM_OM_E!H$2</f>
        <v>6144.6919120262855</v>
      </c>
      <c r="I44" s="16">
        <f>FC_IND_NFM_OM_E!I$2</f>
        <v>5453.6104255132923</v>
      </c>
      <c r="J44" s="16">
        <f>FC_IND_NFM_OM_E!J$2</f>
        <v>5599.2409104237113</v>
      </c>
      <c r="K44" s="16">
        <f>FC_IND_NFM_OM_E!K$2</f>
        <v>5342.7326477412234</v>
      </c>
      <c r="L44" s="16">
        <f>FC_IND_NFM_OM_E!L$2</f>
        <v>4968.885390261782</v>
      </c>
      <c r="M44" s="16">
        <f>FC_IND_NFM_OM_E!M$2</f>
        <v>5029.9359302165722</v>
      </c>
      <c r="N44" s="16">
        <f>FC_IND_NFM_OM_E!N$2</f>
        <v>4940.068292431316</v>
      </c>
      <c r="O44" s="16">
        <f>FC_IND_NFM_OM_E!O$2</f>
        <v>4569.2425096330317</v>
      </c>
      <c r="P44" s="16">
        <f>FC_IND_NFM_OM_E!P$2</f>
        <v>4606.1383687765365</v>
      </c>
      <c r="Q44" s="16">
        <f>FC_IND_NFM_OM_E!Q$2</f>
        <v>4548.6054548542161</v>
      </c>
      <c r="R44" s="16">
        <f>FC_IND_NFM_OM_E!R$2</f>
        <v>4864.1914746806951</v>
      </c>
      <c r="S44" s="16">
        <f>FC_IND_NFM_OM_E!S$2</f>
        <v>5211.7587093834227</v>
      </c>
      <c r="T44" s="16">
        <f>FC_IND_NFM_OM_E!T$2</f>
        <v>4928.500752994828</v>
      </c>
      <c r="U44" s="16">
        <f>FC_IND_NFM_OM_E!U$2</f>
        <v>5240.0510314228131</v>
      </c>
      <c r="V44" s="16">
        <f>FC_IND_NFM_OM_E!V$2</f>
        <v>5278.0571612769763</v>
      </c>
      <c r="W44" s="16">
        <f>FC_IND_NFM_OM_E!W$2</f>
        <v>4961.6096861808692</v>
      </c>
      <c r="X44" s="16">
        <f>FC_IND_NFM_OM_E!X$2</f>
        <v>5500.2739664764722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80537.216779449445</v>
      </c>
      <c r="D45" s="14">
        <f>FC_IND_CPC_E!D$2</f>
        <v>80773.515534091188</v>
      </c>
      <c r="E45" s="14">
        <f>FC_IND_CPC_E!E$2</f>
        <v>81565.380483690693</v>
      </c>
      <c r="F45" s="14">
        <f>FC_IND_CPC_E!F$2</f>
        <v>86500.287552858499</v>
      </c>
      <c r="G45" s="14">
        <f>FC_IND_CPC_E!G$2</f>
        <v>78463.522658169488</v>
      </c>
      <c r="H45" s="14">
        <f>FC_IND_CPC_E!H$2</f>
        <v>77160.779347125528</v>
      </c>
      <c r="I45" s="14">
        <f>FC_IND_CPC_E!I$2</f>
        <v>72234.884433849176</v>
      </c>
      <c r="J45" s="14">
        <f>FC_IND_CPC_E!J$2</f>
        <v>76949.606003333203</v>
      </c>
      <c r="K45" s="14">
        <f>FC_IND_CPC_E!K$2</f>
        <v>75954.225436204142</v>
      </c>
      <c r="L45" s="14">
        <f>FC_IND_CPC_E!L$2</f>
        <v>69645.380601236218</v>
      </c>
      <c r="M45" s="14">
        <f>FC_IND_CPC_E!M$2</f>
        <v>72764.627742881159</v>
      </c>
      <c r="N45" s="14">
        <f>FC_IND_CPC_E!N$2</f>
        <v>80999.397933896355</v>
      </c>
      <c r="O45" s="14">
        <f>FC_IND_CPC_E!O$2</f>
        <v>82558.886227988347</v>
      </c>
      <c r="P45" s="14">
        <f>FC_IND_CPC_E!P$2</f>
        <v>81553.336962477668</v>
      </c>
      <c r="Q45" s="14">
        <f>FC_IND_CPC_E!Q$2</f>
        <v>79641.524599315308</v>
      </c>
      <c r="R45" s="14">
        <f>FC_IND_CPC_E!R$2</f>
        <v>77862.246451280866</v>
      </c>
      <c r="S45" s="14">
        <f>FC_IND_CPC_E!S$2</f>
        <v>78133.219881166093</v>
      </c>
      <c r="T45" s="14">
        <f>FC_IND_CPC_E!T$2</f>
        <v>78774.29247541439</v>
      </c>
      <c r="U45" s="14">
        <f>FC_IND_CPC_E!U$2</f>
        <v>76970.230005834077</v>
      </c>
      <c r="V45" s="14">
        <f>FC_IND_CPC_E!V$2</f>
        <v>74619.689229775351</v>
      </c>
      <c r="W45" s="14">
        <f>FC_IND_CPC_E!W$2</f>
        <v>75331.808021711026</v>
      </c>
      <c r="X45" s="14">
        <f>FC_IND_CPC_E!X$2</f>
        <v>77816.422607939065</v>
      </c>
    </row>
    <row r="46" spans="1:24" ht="11.25" customHeight="1" x14ac:dyDescent="0.2">
      <c r="A46" s="41" t="s">
        <v>280</v>
      </c>
      <c r="B46" s="15" t="str">
        <f ca="1">HYPERLINK("#"&amp;CELL("address",FC_IND_CPC_BC_E!$X$2),"FC_IND_CPC_BC_E")</f>
        <v>FC_IND_CPC_BC_E</v>
      </c>
      <c r="C46" s="16">
        <f>FC_IND_CPC_BC_E!C$2</f>
        <v>44293.589352038354</v>
      </c>
      <c r="D46" s="16">
        <f>FC_IND_CPC_BC_E!D$2</f>
        <v>44415.400589776385</v>
      </c>
      <c r="E46" s="16">
        <f>FC_IND_CPC_BC_E!E$2</f>
        <v>46561.075249059009</v>
      </c>
      <c r="F46" s="16">
        <f>FC_IND_CPC_BC_E!F$2</f>
        <v>49357.191524488466</v>
      </c>
      <c r="G46" s="16">
        <f>FC_IND_CPC_BC_E!G$2</f>
        <v>46007.779661943263</v>
      </c>
      <c r="H46" s="16">
        <f>FC_IND_CPC_BC_E!H$2</f>
        <v>45709.311036951622</v>
      </c>
      <c r="I46" s="16">
        <f>FC_IND_CPC_BC_E!I$2</f>
        <v>43501.021562890543</v>
      </c>
      <c r="J46" s="16">
        <f>FC_IND_CPC_BC_E!J$2</f>
        <v>45832.212342519328</v>
      </c>
      <c r="K46" s="16">
        <f>FC_IND_CPC_BC_E!K$2</f>
        <v>46917.116130482202</v>
      </c>
      <c r="L46" s="16">
        <f>FC_IND_CPC_BC_E!L$2</f>
        <v>43668.157673953938</v>
      </c>
      <c r="M46" s="16">
        <f>FC_IND_CPC_BC_E!M$2</f>
        <v>46687.31032481818</v>
      </c>
      <c r="N46" s="16">
        <f>FC_IND_CPC_BC_E!N$2</f>
        <v>51176.951129004359</v>
      </c>
      <c r="O46" s="16">
        <f>FC_IND_CPC_BC_E!O$2</f>
        <v>52743.972528389029</v>
      </c>
      <c r="P46" s="16">
        <f>FC_IND_CPC_BC_E!P$2</f>
        <v>53968.370844041725</v>
      </c>
      <c r="Q46" s="16">
        <f>FC_IND_CPC_BC_E!Q$2</f>
        <v>51499.698629152161</v>
      </c>
      <c r="R46" s="16">
        <f>FC_IND_CPC_BC_E!R$2</f>
        <v>52306.59273276716</v>
      </c>
      <c r="S46" s="16">
        <f>FC_IND_CPC_BC_E!S$2</f>
        <v>52134.763698223658</v>
      </c>
      <c r="T46" s="16">
        <f>FC_IND_CPC_BC_E!T$2</f>
        <v>54206.845530475264</v>
      </c>
      <c r="U46" s="16">
        <f>FC_IND_CPC_BC_E!U$2</f>
        <v>50488.423879950875</v>
      </c>
      <c r="V46" s="16">
        <f>FC_IND_CPC_BC_E!V$2</f>
        <v>49078.854450594663</v>
      </c>
      <c r="W46" s="16">
        <f>FC_IND_CPC_BC_E!W$2</f>
        <v>48711.260288894278</v>
      </c>
      <c r="X46" s="16">
        <f>FC_IND_CPC_BC_E!X$2</f>
        <v>50344.618755150863</v>
      </c>
    </row>
    <row r="47" spans="1:24" ht="11.25" customHeight="1" x14ac:dyDescent="0.2">
      <c r="A47" s="41" t="s">
        <v>284</v>
      </c>
      <c r="B47" s="15" t="str">
        <f ca="1">HYPERLINK("#"&amp;CELL("address",FC_IND_CPC_OC_E!$X$2),"FC_IND_CPC_OC_E")</f>
        <v>FC_IND_CPC_OC_E</v>
      </c>
      <c r="C47" s="16">
        <f>FC_IND_CPC_OC_E!C$2</f>
        <v>29562.650068360272</v>
      </c>
      <c r="D47" s="16">
        <f>FC_IND_CPC_OC_E!D$2</f>
        <v>29287.661563084039</v>
      </c>
      <c r="E47" s="16">
        <f>FC_IND_CPC_OC_E!E$2</f>
        <v>27648.507584685041</v>
      </c>
      <c r="F47" s="16">
        <f>FC_IND_CPC_OC_E!F$2</f>
        <v>29514.542839537</v>
      </c>
      <c r="G47" s="16">
        <f>FC_IND_CPC_OC_E!G$2</f>
        <v>26095.241612840633</v>
      </c>
      <c r="H47" s="16">
        <f>FC_IND_CPC_OC_E!H$2</f>
        <v>25223.792563875133</v>
      </c>
      <c r="I47" s="16">
        <f>FC_IND_CPC_OC_E!I$2</f>
        <v>22696.295407812118</v>
      </c>
      <c r="J47" s="16">
        <f>FC_IND_CPC_OC_E!J$2</f>
        <v>24695.806700935391</v>
      </c>
      <c r="K47" s="16">
        <f>FC_IND_CPC_OC_E!K$2</f>
        <v>22973.664357850659</v>
      </c>
      <c r="L47" s="16">
        <f>FC_IND_CPC_OC_E!L$2</f>
        <v>20141.440283196134</v>
      </c>
      <c r="M47" s="16">
        <f>FC_IND_CPC_OC_E!M$2</f>
        <v>20415.578822254764</v>
      </c>
      <c r="N47" s="16">
        <f>FC_IND_CPC_OC_E!N$2</f>
        <v>23498.629213342727</v>
      </c>
      <c r="O47" s="16">
        <f>FC_IND_CPC_OC_E!O$2</f>
        <v>23454.996587843885</v>
      </c>
      <c r="P47" s="16">
        <f>FC_IND_CPC_OC_E!P$2</f>
        <v>21408.17666118815</v>
      </c>
      <c r="Q47" s="16">
        <f>FC_IND_CPC_OC_E!Q$2</f>
        <v>20784.072856858998</v>
      </c>
      <c r="R47" s="16">
        <f>FC_IND_CPC_OC_E!R$2</f>
        <v>18626.519330356354</v>
      </c>
      <c r="S47" s="16">
        <f>FC_IND_CPC_OC_E!S$2</f>
        <v>18887.27845944143</v>
      </c>
      <c r="T47" s="16">
        <f>FC_IND_CPC_OC_E!T$2</f>
        <v>18132.428796921395</v>
      </c>
      <c r="U47" s="16">
        <f>FC_IND_CPC_OC_E!U$2</f>
        <v>20180.411065298358</v>
      </c>
      <c r="V47" s="16">
        <f>FC_IND_CPC_OC_E!V$2</f>
        <v>19197.649541000264</v>
      </c>
      <c r="W47" s="16">
        <f>FC_IND_CPC_OC_E!W$2</f>
        <v>20431.765462098352</v>
      </c>
      <c r="X47" s="16">
        <f>FC_IND_CPC_OC_E!X$2</f>
        <v>20938.63038114654</v>
      </c>
    </row>
    <row r="48" spans="1:24" ht="11.25" customHeight="1" x14ac:dyDescent="0.2">
      <c r="A48" s="41" t="s">
        <v>282</v>
      </c>
      <c r="B48" s="15" t="str">
        <f ca="1">HYPERLINK("#"&amp;CELL("address",FC_IND_CPC_PH_E!$X$2),"FC_IND_CPC_PH_E")</f>
        <v>FC_IND_CPC_PH_E</v>
      </c>
      <c r="C48" s="16">
        <f>FC_IND_CPC_PH_E!C$2</f>
        <v>6680.9773590508285</v>
      </c>
      <c r="D48" s="16">
        <f>FC_IND_CPC_PH_E!D$2</f>
        <v>7070.4533812307664</v>
      </c>
      <c r="E48" s="16">
        <f>FC_IND_CPC_PH_E!E$2</f>
        <v>7355.7976499466513</v>
      </c>
      <c r="F48" s="16">
        <f>FC_IND_CPC_PH_E!F$2</f>
        <v>7628.5531888330461</v>
      </c>
      <c r="G48" s="16">
        <f>FC_IND_CPC_PH_E!G$2</f>
        <v>6360.5013833855764</v>
      </c>
      <c r="H48" s="16">
        <f>FC_IND_CPC_PH_E!H$2</f>
        <v>6227.6757462987798</v>
      </c>
      <c r="I48" s="16">
        <f>FC_IND_CPC_PH_E!I$2</f>
        <v>6037.5674631465045</v>
      </c>
      <c r="J48" s="16">
        <f>FC_IND_CPC_PH_E!J$2</f>
        <v>6421.5869598784921</v>
      </c>
      <c r="K48" s="16">
        <f>FC_IND_CPC_PH_E!K$2</f>
        <v>6063.4449478712986</v>
      </c>
      <c r="L48" s="16">
        <f>FC_IND_CPC_PH_E!L$2</f>
        <v>5835.7826440861518</v>
      </c>
      <c r="M48" s="16">
        <f>FC_IND_CPC_PH_E!M$2</f>
        <v>5661.7385958082077</v>
      </c>
      <c r="N48" s="16">
        <f>FC_IND_CPC_PH_E!N$2</f>
        <v>6323.8175915492729</v>
      </c>
      <c r="O48" s="16">
        <f>FC_IND_CPC_PH_E!O$2</f>
        <v>6359.9171117554488</v>
      </c>
      <c r="P48" s="16">
        <f>FC_IND_CPC_PH_E!P$2</f>
        <v>6176.7894572477935</v>
      </c>
      <c r="Q48" s="16">
        <f>FC_IND_CPC_PH_E!Q$2</f>
        <v>7357.753113304153</v>
      </c>
      <c r="R48" s="16">
        <f>FC_IND_CPC_PH_E!R$2</f>
        <v>6929.1343881573684</v>
      </c>
      <c r="S48" s="16">
        <f>FC_IND_CPC_PH_E!S$2</f>
        <v>7111.1777235010068</v>
      </c>
      <c r="T48" s="16">
        <f>FC_IND_CPC_PH_E!T$2</f>
        <v>6435.0181480177234</v>
      </c>
      <c r="U48" s="16">
        <f>FC_IND_CPC_PH_E!U$2</f>
        <v>6301.3950605848549</v>
      </c>
      <c r="V48" s="16">
        <f>FC_IND_CPC_PH_E!V$2</f>
        <v>6343.1852381804265</v>
      </c>
      <c r="W48" s="16">
        <f>FC_IND_CPC_PH_E!W$2</f>
        <v>6188.782270718405</v>
      </c>
      <c r="X48" s="16">
        <f>FC_IND_CPC_PH_E!X$2</f>
        <v>6533.1734716416604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110573.64059848349</v>
      </c>
      <c r="D49" s="14">
        <f>FC_IND_NMM_E!D$2</f>
        <v>109338.94397227869</v>
      </c>
      <c r="E49" s="14">
        <f>FC_IND_NMM_E!E$2</f>
        <v>106205.82491447762</v>
      </c>
      <c r="F49" s="14">
        <f>FC_IND_NMM_E!F$2</f>
        <v>109812.81436075627</v>
      </c>
      <c r="G49" s="14">
        <f>FC_IND_NMM_E!G$2</f>
        <v>111979.07801600518</v>
      </c>
      <c r="H49" s="14">
        <f>FC_IND_NMM_E!H$2</f>
        <v>112040.2351249472</v>
      </c>
      <c r="I49" s="14">
        <f>FC_IND_NMM_E!I$2</f>
        <v>108838.84854211163</v>
      </c>
      <c r="J49" s="14">
        <f>FC_IND_NMM_E!J$2</f>
        <v>113317.10273187197</v>
      </c>
      <c r="K49" s="14">
        <f>FC_IND_NMM_E!K$2</f>
        <v>111825.5459443857</v>
      </c>
      <c r="L49" s="14">
        <f>FC_IND_NMM_E!L$2</f>
        <v>90347.91601318524</v>
      </c>
      <c r="M49" s="14">
        <f>FC_IND_NMM_E!M$2</f>
        <v>92843.682199345159</v>
      </c>
      <c r="N49" s="14">
        <f>FC_IND_NMM_E!N$2</f>
        <v>96132.183437414802</v>
      </c>
      <c r="O49" s="14">
        <f>FC_IND_NMM_E!O$2</f>
        <v>88565.618100725434</v>
      </c>
      <c r="P49" s="14">
        <f>FC_IND_NMM_E!P$2</f>
        <v>84667.673498452437</v>
      </c>
      <c r="Q49" s="14">
        <f>FC_IND_NMM_E!Q$2</f>
        <v>84171.116094208628</v>
      </c>
      <c r="R49" s="14">
        <f>FC_IND_NMM_E!R$2</f>
        <v>85622.826612102377</v>
      </c>
      <c r="S49" s="14">
        <f>FC_IND_NMM_E!S$2</f>
        <v>87669.738205049769</v>
      </c>
      <c r="T49" s="14">
        <f>FC_IND_NMM_E!T$2</f>
        <v>85927.602945084713</v>
      </c>
      <c r="U49" s="14">
        <f>FC_IND_NMM_E!U$2</f>
        <v>89291.881670288727</v>
      </c>
      <c r="V49" s="14">
        <f>FC_IND_NMM_E!V$2</f>
        <v>88435.317759129073</v>
      </c>
      <c r="W49" s="14">
        <f>FC_IND_NMM_E!W$2</f>
        <v>87499.372403131769</v>
      </c>
      <c r="X49" s="14">
        <f>FC_IND_NMM_E!X$2</f>
        <v>89069.268456352846</v>
      </c>
    </row>
    <row r="50" spans="1:24" ht="11.25" customHeight="1" x14ac:dyDescent="0.2">
      <c r="A50" s="41" t="s">
        <v>286</v>
      </c>
      <c r="B50" s="15" t="str">
        <f ca="1">HYPERLINK("#"&amp;CELL("address",FC_IND_NMM_CM_E!$X$2),"FC_IND_NMM_CM_E")</f>
        <v>FC_IND_NMM_CM_E</v>
      </c>
      <c r="C50" s="16">
        <f>FC_IND_NMM_CM_E!C$2</f>
        <v>53101.979278110433</v>
      </c>
      <c r="D50" s="16">
        <f>FC_IND_NMM_CM_E!D$2</f>
        <v>51484.70981069906</v>
      </c>
      <c r="E50" s="16">
        <f>FC_IND_NMM_CM_E!E$2</f>
        <v>50609.665167275962</v>
      </c>
      <c r="F50" s="16">
        <f>FC_IND_NMM_CM_E!F$2</f>
        <v>51471.754279751993</v>
      </c>
      <c r="G50" s="16">
        <f>FC_IND_NMM_CM_E!G$2</f>
        <v>53331.772876842682</v>
      </c>
      <c r="H50" s="16">
        <f>FC_IND_NMM_CM_E!H$2</f>
        <v>52050.423506148807</v>
      </c>
      <c r="I50" s="16">
        <f>FC_IND_NMM_CM_E!I$2</f>
        <v>55757.044106919362</v>
      </c>
      <c r="J50" s="16">
        <f>FC_IND_NMM_CM_E!J$2</f>
        <v>57143.468584370254</v>
      </c>
      <c r="K50" s="16">
        <f>FC_IND_NMM_CM_E!K$2</f>
        <v>54125.179572536646</v>
      </c>
      <c r="L50" s="16">
        <f>FC_IND_NMM_CM_E!L$2</f>
        <v>43764.635930346281</v>
      </c>
      <c r="M50" s="16">
        <f>FC_IND_NMM_CM_E!M$2</f>
        <v>42526.588505104213</v>
      </c>
      <c r="N50" s="16">
        <f>FC_IND_NMM_CM_E!N$2</f>
        <v>42903.628070189843</v>
      </c>
      <c r="O50" s="16">
        <f>FC_IND_NMM_CM_E!O$2</f>
        <v>38672.04152786058</v>
      </c>
      <c r="P50" s="16">
        <f>FC_IND_NMM_CM_E!P$2</f>
        <v>36379.652190549372</v>
      </c>
      <c r="Q50" s="16">
        <f>FC_IND_NMM_CM_E!Q$2</f>
        <v>37070.847279186564</v>
      </c>
      <c r="R50" s="16">
        <f>FC_IND_NMM_CM_E!R$2</f>
        <v>36887.461567162565</v>
      </c>
      <c r="S50" s="16">
        <f>FC_IND_NMM_CM_E!S$2</f>
        <v>37249.687417300651</v>
      </c>
      <c r="T50" s="16">
        <f>FC_IND_NMM_CM_E!T$2</f>
        <v>37937.075251166229</v>
      </c>
      <c r="U50" s="16">
        <f>FC_IND_NMM_CM_E!U$2</f>
        <v>39511.801017111611</v>
      </c>
      <c r="V50" s="16">
        <f>FC_IND_NMM_CM_E!V$2</f>
        <v>39230.123861645974</v>
      </c>
      <c r="W50" s="16">
        <f>FC_IND_NMM_CM_E!W$2</f>
        <v>38939.954873681832</v>
      </c>
      <c r="X50" s="16">
        <f>FC_IND_NMM_CM_E!X$2</f>
        <v>38623.181642855685</v>
      </c>
    </row>
    <row r="51" spans="1:24" ht="11.25" customHeight="1" x14ac:dyDescent="0.2">
      <c r="A51" s="41" t="s">
        <v>288</v>
      </c>
      <c r="B51" s="15" t="str">
        <f ca="1">HYPERLINK("#"&amp;CELL("address",FC_IND_NMM_CR_E!$X$2),"FC_IND_NMM_CR_E")</f>
        <v>FC_IND_NMM_CR_E</v>
      </c>
      <c r="C51" s="16">
        <f>FC_IND_NMM_CR_E!C$2</f>
        <v>43811.60988683482</v>
      </c>
      <c r="D51" s="16">
        <f>FC_IND_NMM_CR_E!D$2</f>
        <v>44516.088978440144</v>
      </c>
      <c r="E51" s="16">
        <f>FC_IND_NMM_CR_E!E$2</f>
        <v>42544.829803692359</v>
      </c>
      <c r="F51" s="16">
        <f>FC_IND_NMM_CR_E!F$2</f>
        <v>45156.970397608937</v>
      </c>
      <c r="G51" s="16">
        <f>FC_IND_NMM_CR_E!G$2</f>
        <v>45418.706366049439</v>
      </c>
      <c r="H51" s="16">
        <f>FC_IND_NMM_CR_E!H$2</f>
        <v>47265.957455425472</v>
      </c>
      <c r="I51" s="16">
        <f>FC_IND_NMM_CR_E!I$2</f>
        <v>40010.962368243752</v>
      </c>
      <c r="J51" s="16">
        <f>FC_IND_NMM_CR_E!J$2</f>
        <v>42898.825954876069</v>
      </c>
      <c r="K51" s="16">
        <f>FC_IND_NMM_CR_E!K$2</f>
        <v>44669.469159059692</v>
      </c>
      <c r="L51" s="16">
        <f>FC_IND_NMM_CR_E!L$2</f>
        <v>35472.794668084913</v>
      </c>
      <c r="M51" s="16">
        <f>FC_IND_NMM_CR_E!M$2</f>
        <v>38847.899996857661</v>
      </c>
      <c r="N51" s="16">
        <f>FC_IND_NMM_CR_E!N$2</f>
        <v>41555.521423457234</v>
      </c>
      <c r="O51" s="16">
        <f>FC_IND_NMM_CR_E!O$2</f>
        <v>38862.917478916068</v>
      </c>
      <c r="P51" s="16">
        <f>FC_IND_NMM_CR_E!P$2</f>
        <v>37852.597435808049</v>
      </c>
      <c r="Q51" s="16">
        <f>FC_IND_NMM_CR_E!Q$2</f>
        <v>36599.656453330797</v>
      </c>
      <c r="R51" s="16">
        <f>FC_IND_NMM_CR_E!R$2</f>
        <v>38282.734145153852</v>
      </c>
      <c r="S51" s="16">
        <f>FC_IND_NMM_CR_E!S$2</f>
        <v>39708.938659657615</v>
      </c>
      <c r="T51" s="16">
        <f>FC_IND_NMM_CR_E!T$2</f>
        <v>37147.860250499929</v>
      </c>
      <c r="U51" s="16">
        <f>FC_IND_NMM_CR_E!U$2</f>
        <v>38844.559659651364</v>
      </c>
      <c r="V51" s="16">
        <f>FC_IND_NMM_CR_E!V$2</f>
        <v>38697.088735052268</v>
      </c>
      <c r="W51" s="16">
        <f>FC_IND_NMM_CR_E!W$2</f>
        <v>38407.993956267957</v>
      </c>
      <c r="X51" s="16">
        <f>FC_IND_NMM_CR_E!X$2</f>
        <v>40545.290482755008</v>
      </c>
    </row>
    <row r="52" spans="1:24" ht="11.25" customHeight="1" x14ac:dyDescent="0.2">
      <c r="A52" s="41" t="s">
        <v>290</v>
      </c>
      <c r="B52" s="15" t="str">
        <f ca="1">HYPERLINK("#"&amp;CELL("address",FC_IND_NMM_GL_E!$X$2),"FC_IND_NMM_GL_E")</f>
        <v>FC_IND_NMM_GL_E</v>
      </c>
      <c r="C52" s="16">
        <f>FC_IND_NMM_GL_E!C$2</f>
        <v>13660.051433538236</v>
      </c>
      <c r="D52" s="16">
        <f>FC_IND_NMM_GL_E!D$2</f>
        <v>13338.145183139488</v>
      </c>
      <c r="E52" s="16">
        <f>FC_IND_NMM_GL_E!E$2</f>
        <v>13051.329943509285</v>
      </c>
      <c r="F52" s="16">
        <f>FC_IND_NMM_GL_E!F$2</f>
        <v>13184.089683395347</v>
      </c>
      <c r="G52" s="16">
        <f>FC_IND_NMM_GL_E!G$2</f>
        <v>13228.598773113077</v>
      </c>
      <c r="H52" s="16">
        <f>FC_IND_NMM_GL_E!H$2</f>
        <v>12723.854163372896</v>
      </c>
      <c r="I52" s="16">
        <f>FC_IND_NMM_GL_E!I$2</f>
        <v>13070.842066948549</v>
      </c>
      <c r="J52" s="16">
        <f>FC_IND_NMM_GL_E!J$2</f>
        <v>13274.808192625638</v>
      </c>
      <c r="K52" s="16">
        <f>FC_IND_NMM_GL_E!K$2</f>
        <v>13030.897212789361</v>
      </c>
      <c r="L52" s="16">
        <f>FC_IND_NMM_GL_E!L$2</f>
        <v>11110.485414754045</v>
      </c>
      <c r="M52" s="16">
        <f>FC_IND_NMM_GL_E!M$2</f>
        <v>11469.193697383271</v>
      </c>
      <c r="N52" s="16">
        <f>FC_IND_NMM_GL_E!N$2</f>
        <v>11673.033943767734</v>
      </c>
      <c r="O52" s="16">
        <f>FC_IND_NMM_GL_E!O$2</f>
        <v>11030.659093948794</v>
      </c>
      <c r="P52" s="16">
        <f>FC_IND_NMM_GL_E!P$2</f>
        <v>10435.423872095023</v>
      </c>
      <c r="Q52" s="16">
        <f>FC_IND_NMM_GL_E!Q$2</f>
        <v>10500.612361691283</v>
      </c>
      <c r="R52" s="16">
        <f>FC_IND_NMM_GL_E!R$2</f>
        <v>10452.630899785949</v>
      </c>
      <c r="S52" s="16">
        <f>FC_IND_NMM_GL_E!S$2</f>
        <v>10711.112128091499</v>
      </c>
      <c r="T52" s="16">
        <f>FC_IND_NMM_GL_E!T$2</f>
        <v>10842.667443418555</v>
      </c>
      <c r="U52" s="16">
        <f>FC_IND_NMM_GL_E!U$2</f>
        <v>10935.520993525766</v>
      </c>
      <c r="V52" s="16">
        <f>FC_IND_NMM_GL_E!V$2</f>
        <v>10508.105162430824</v>
      </c>
      <c r="W52" s="16">
        <f>FC_IND_NMM_GL_E!W$2</f>
        <v>10151.423573181964</v>
      </c>
      <c r="X52" s="16">
        <f>FC_IND_NMM_GL_E!X$2</f>
        <v>9900.7963307421451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33692.112104721491</v>
      </c>
      <c r="D53" s="14">
        <f>FC_IND_PPP_E!D$2</f>
        <v>31840.824589687934</v>
      </c>
      <c r="E53" s="14">
        <f>FC_IND_PPP_E!E$2</f>
        <v>32090.994424671586</v>
      </c>
      <c r="F53" s="14">
        <f>FC_IND_PPP_E!F$2</f>
        <v>33467.593642934437</v>
      </c>
      <c r="G53" s="14">
        <f>FC_IND_PPP_E!G$2</f>
        <v>29624.605058528803</v>
      </c>
      <c r="H53" s="14">
        <f>FC_IND_PPP_E!H$2</f>
        <v>29859.565610341942</v>
      </c>
      <c r="I53" s="14">
        <f>FC_IND_PPP_E!I$2</f>
        <v>29023.837569652198</v>
      </c>
      <c r="J53" s="14">
        <f>FC_IND_PPP_E!J$2</f>
        <v>28379.268032770007</v>
      </c>
      <c r="K53" s="14">
        <f>FC_IND_PPP_E!K$2</f>
        <v>26513.43414181783</v>
      </c>
      <c r="L53" s="14">
        <f>FC_IND_PPP_E!L$2</f>
        <v>24526.141740013551</v>
      </c>
      <c r="M53" s="14">
        <f>FC_IND_PPP_E!M$2</f>
        <v>25083.606184880533</v>
      </c>
      <c r="N53" s="14">
        <f>FC_IND_PPP_E!N$2</f>
        <v>23014.083379051342</v>
      </c>
      <c r="O53" s="14">
        <f>FC_IND_PPP_E!O$2</f>
        <v>22671.335721309948</v>
      </c>
      <c r="P53" s="14">
        <f>FC_IND_PPP_E!P$2</f>
        <v>23006.987003565337</v>
      </c>
      <c r="Q53" s="14">
        <f>FC_IND_PPP_E!Q$2</f>
        <v>22380.049567952308</v>
      </c>
      <c r="R53" s="14">
        <f>FC_IND_PPP_E!R$2</f>
        <v>21812.694182264564</v>
      </c>
      <c r="S53" s="14">
        <f>FC_IND_PPP_E!S$2</f>
        <v>21757.071759994193</v>
      </c>
      <c r="T53" s="14">
        <f>FC_IND_PPP_E!T$2</f>
        <v>21840.881384401018</v>
      </c>
      <c r="U53" s="14">
        <f>FC_IND_PPP_E!U$2</f>
        <v>21332.156869518294</v>
      </c>
      <c r="V53" s="14">
        <f>FC_IND_PPP_E!V$2</f>
        <v>21132.976471280352</v>
      </c>
      <c r="W53" s="14">
        <f>FC_IND_PPP_E!W$2</f>
        <v>20159.093053374247</v>
      </c>
      <c r="X53" s="14">
        <f>FC_IND_PPP_E!X$2</f>
        <v>23875.568614427892</v>
      </c>
    </row>
    <row r="54" spans="1:24" ht="11.25" customHeight="1" x14ac:dyDescent="0.2">
      <c r="A54" s="41" t="s">
        <v>296</v>
      </c>
      <c r="B54" s="15" t="str">
        <f ca="1">HYPERLINK("#"&amp;CELL("address",FC_IND_PPP_PU_E!$X$2),"FC_IND_PPP_PU_E")</f>
        <v>FC_IND_PPP_PU_E</v>
      </c>
      <c r="C54" s="16">
        <f>FC_IND_PPP_PU_E!C$2</f>
        <v>7749.2955768081711</v>
      </c>
      <c r="D54" s="16">
        <f>FC_IND_PPP_PU_E!D$2</f>
        <v>6893.7744960747605</v>
      </c>
      <c r="E54" s="16">
        <f>FC_IND_PPP_PU_E!E$2</f>
        <v>6773.6744931063049</v>
      </c>
      <c r="F54" s="16">
        <f>FC_IND_PPP_PU_E!F$2</f>
        <v>7436.0852837909233</v>
      </c>
      <c r="G54" s="16">
        <f>FC_IND_PPP_PU_E!G$2</f>
        <v>6392.2952072438666</v>
      </c>
      <c r="H54" s="16">
        <f>FC_IND_PPP_PU_E!H$2</f>
        <v>6481.0250001283757</v>
      </c>
      <c r="I54" s="16">
        <f>FC_IND_PPP_PU_E!I$2</f>
        <v>6266.9702229386412</v>
      </c>
      <c r="J54" s="16">
        <f>FC_IND_PPP_PU_E!J$2</f>
        <v>6030.5437487970748</v>
      </c>
      <c r="K54" s="16">
        <f>FC_IND_PPP_PU_E!K$2</f>
        <v>5647.3073289239182</v>
      </c>
      <c r="L54" s="16">
        <f>FC_IND_PPP_PU_E!L$2</f>
        <v>4949.1324416818461</v>
      </c>
      <c r="M54" s="16">
        <f>FC_IND_PPP_PU_E!M$2</f>
        <v>5008.9859960245994</v>
      </c>
      <c r="N54" s="16">
        <f>FC_IND_PPP_PU_E!N$2</f>
        <v>4769.579154136959</v>
      </c>
      <c r="O54" s="16">
        <f>FC_IND_PPP_PU_E!O$2</f>
        <v>4715.8139536760527</v>
      </c>
      <c r="P54" s="16">
        <f>FC_IND_PPP_PU_E!P$2</f>
        <v>4670.7451049777101</v>
      </c>
      <c r="Q54" s="16">
        <f>FC_IND_PPP_PU_E!Q$2</f>
        <v>4439.3131794773344</v>
      </c>
      <c r="R54" s="16">
        <f>FC_IND_PPP_PU_E!R$2</f>
        <v>4163.1363286376727</v>
      </c>
      <c r="S54" s="16">
        <f>FC_IND_PPP_PU_E!S$2</f>
        <v>4204.3145223587326</v>
      </c>
      <c r="T54" s="16">
        <f>FC_IND_PPP_PU_E!T$2</f>
        <v>4322.2634000491944</v>
      </c>
      <c r="U54" s="16">
        <f>FC_IND_PPP_PU_E!U$2</f>
        <v>4302.5525543335771</v>
      </c>
      <c r="V54" s="16">
        <f>FC_IND_PPP_PU_E!V$2</f>
        <v>4328.9227702610133</v>
      </c>
      <c r="W54" s="16">
        <f>FC_IND_PPP_PU_E!W$2</f>
        <v>4134.2784077839333</v>
      </c>
      <c r="X54" s="16">
        <f>FC_IND_PPP_PU_E!X$2</f>
        <v>4311.1540405948826</v>
      </c>
    </row>
    <row r="55" spans="1:24" ht="11.25" customHeight="1" x14ac:dyDescent="0.2">
      <c r="A55" s="41" t="s">
        <v>294</v>
      </c>
      <c r="B55" s="15" t="str">
        <f ca="1">HYPERLINK("#"&amp;CELL("address",FC_IND_PPP_PA_E!$X$2),"FC_IND_PPP_PA_E")</f>
        <v>FC_IND_PPP_PA_E</v>
      </c>
      <c r="C55" s="16">
        <f>FC_IND_PPP_PA_E!C$2</f>
        <v>25195.934280022433</v>
      </c>
      <c r="D55" s="16">
        <f>FC_IND_PPP_PA_E!D$2</f>
        <v>24355.610010306646</v>
      </c>
      <c r="E55" s="16">
        <f>FC_IND_PPP_PA_E!E$2</f>
        <v>24665.845153821556</v>
      </c>
      <c r="F55" s="16">
        <f>FC_IND_PPP_PA_E!F$2</f>
        <v>25260.840399140357</v>
      </c>
      <c r="G55" s="16">
        <f>FC_IND_PPP_PA_E!G$2</f>
        <v>22661.723079194249</v>
      </c>
      <c r="H55" s="16">
        <f>FC_IND_PPP_PA_E!H$2</f>
        <v>22804.61437591914</v>
      </c>
      <c r="I55" s="16">
        <f>FC_IND_PPP_PA_E!I$2</f>
        <v>22217.582177413929</v>
      </c>
      <c r="J55" s="16">
        <f>FC_IND_PPP_PA_E!J$2</f>
        <v>21778.075711940131</v>
      </c>
      <c r="K55" s="16">
        <f>FC_IND_PPP_PA_E!K$2</f>
        <v>20390.415760966891</v>
      </c>
      <c r="L55" s="16">
        <f>FC_IND_PPP_PA_E!L$2</f>
        <v>19100.061323685841</v>
      </c>
      <c r="M55" s="16">
        <f>FC_IND_PPP_PA_E!M$2</f>
        <v>19555.821720097691</v>
      </c>
      <c r="N55" s="16">
        <f>FC_IND_PPP_PA_E!N$2</f>
        <v>17794.749509322599</v>
      </c>
      <c r="O55" s="16">
        <f>FC_IND_PPP_PA_E!O$2</f>
        <v>17460.201753804206</v>
      </c>
      <c r="P55" s="16">
        <f>FC_IND_PPP_PA_E!P$2</f>
        <v>17868.741638471703</v>
      </c>
      <c r="Q55" s="16">
        <f>FC_IND_PPP_PA_E!Q$2</f>
        <v>17484.916856041553</v>
      </c>
      <c r="R55" s="16">
        <f>FC_IND_PPP_PA_E!R$2</f>
        <v>17203.163111662026</v>
      </c>
      <c r="S55" s="16">
        <f>FC_IND_PPP_PA_E!S$2</f>
        <v>17075.29666967925</v>
      </c>
      <c r="T55" s="16">
        <f>FC_IND_PPP_PA_E!T$2</f>
        <v>17014.29133283483</v>
      </c>
      <c r="U55" s="16">
        <f>FC_IND_PPP_PA_E!U$2</f>
        <v>16566.16450437262</v>
      </c>
      <c r="V55" s="16">
        <f>FC_IND_PPP_PA_E!V$2</f>
        <v>16373.125770122191</v>
      </c>
      <c r="W55" s="16">
        <f>FC_IND_PPP_PA_E!W$2</f>
        <v>15611.893943269703</v>
      </c>
      <c r="X55" s="16">
        <f>FC_IND_PPP_PA_E!X$2</f>
        <v>18846.091587649375</v>
      </c>
    </row>
    <row r="56" spans="1:24" ht="11.25" customHeight="1" x14ac:dyDescent="0.2">
      <c r="A56" s="41" t="s">
        <v>292</v>
      </c>
      <c r="B56" s="15" t="str">
        <f ca="1">HYPERLINK("#"&amp;CELL("address",FC_IND_PPP_PR_E!$X$2),"FC_IND_PPP_PR_E")</f>
        <v>FC_IND_PPP_PR_E</v>
      </c>
      <c r="C56" s="16">
        <f>FC_IND_PPP_PR_E!C$2</f>
        <v>746.88224789089327</v>
      </c>
      <c r="D56" s="16">
        <f>FC_IND_PPP_PR_E!D$2</f>
        <v>591.44008330652684</v>
      </c>
      <c r="E56" s="16">
        <f>FC_IND_PPP_PR_E!E$2</f>
        <v>651.47477774372578</v>
      </c>
      <c r="F56" s="16">
        <f>FC_IND_PPP_PR_E!F$2</f>
        <v>770.66796000315355</v>
      </c>
      <c r="G56" s="16">
        <f>FC_IND_PPP_PR_E!G$2</f>
        <v>570.58677209068412</v>
      </c>
      <c r="H56" s="16">
        <f>FC_IND_PPP_PR_E!H$2</f>
        <v>573.92623429443063</v>
      </c>
      <c r="I56" s="16">
        <f>FC_IND_PPP_PR_E!I$2</f>
        <v>539.2851692996295</v>
      </c>
      <c r="J56" s="16">
        <f>FC_IND_PPP_PR_E!J$2</f>
        <v>570.64857203280451</v>
      </c>
      <c r="K56" s="16">
        <f>FC_IND_PPP_PR_E!K$2</f>
        <v>475.71105192702078</v>
      </c>
      <c r="L56" s="16">
        <f>FC_IND_PPP_PR_E!L$2</f>
        <v>476.9479746458623</v>
      </c>
      <c r="M56" s="16">
        <f>FC_IND_PPP_PR_E!M$2</f>
        <v>518.79846875824319</v>
      </c>
      <c r="N56" s="16">
        <f>FC_IND_PPP_PR_E!N$2</f>
        <v>449.7547155917872</v>
      </c>
      <c r="O56" s="16">
        <f>FC_IND_PPP_PR_E!O$2</f>
        <v>495.32001382968997</v>
      </c>
      <c r="P56" s="16">
        <f>FC_IND_PPP_PR_E!P$2</f>
        <v>467.50026011592138</v>
      </c>
      <c r="Q56" s="16">
        <f>FC_IND_PPP_PR_E!Q$2</f>
        <v>455.81953243342014</v>
      </c>
      <c r="R56" s="16">
        <f>FC_IND_PPP_PR_E!R$2</f>
        <v>446.39474196486361</v>
      </c>
      <c r="S56" s="16">
        <f>FC_IND_PPP_PR_E!S$2</f>
        <v>477.46056795620763</v>
      </c>
      <c r="T56" s="16">
        <f>FC_IND_PPP_PR_E!T$2</f>
        <v>504.3266515169903</v>
      </c>
      <c r="U56" s="16">
        <f>FC_IND_PPP_PR_E!U$2</f>
        <v>463.43981081209489</v>
      </c>
      <c r="V56" s="16">
        <f>FC_IND_PPP_PR_E!V$2</f>
        <v>430.9279308971449</v>
      </c>
      <c r="W56" s="16">
        <f>FC_IND_PPP_PR_E!W$2</f>
        <v>412.92070232061207</v>
      </c>
      <c r="X56" s="16">
        <f>FC_IND_PPP_PR_E!X$2</f>
        <v>718.32298618363598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51166.587886448098</v>
      </c>
      <c r="D57" s="14">
        <f>FC_IND_FBT_E!D$2</f>
        <v>51835.489201705801</v>
      </c>
      <c r="E57" s="14">
        <f>FC_IND_FBT_E!E$2</f>
        <v>53406.479714289533</v>
      </c>
      <c r="F57" s="14">
        <f>FC_IND_FBT_E!F$2</f>
        <v>52863.473638888056</v>
      </c>
      <c r="G57" s="14">
        <f>FC_IND_FBT_E!G$2</f>
        <v>51121.078002184579</v>
      </c>
      <c r="H57" s="14">
        <f>FC_IND_FBT_E!H$2</f>
        <v>47383.360028397357</v>
      </c>
      <c r="I57" s="14">
        <f>FC_IND_FBT_E!I$2</f>
        <v>44069.756730206391</v>
      </c>
      <c r="J57" s="14">
        <f>FC_IND_FBT_E!J$2</f>
        <v>43822.876838360135</v>
      </c>
      <c r="K57" s="14">
        <f>FC_IND_FBT_E!K$2</f>
        <v>41957.340643204043</v>
      </c>
      <c r="L57" s="14">
        <f>FC_IND_FBT_E!L$2</f>
        <v>39299.001636836038</v>
      </c>
      <c r="M57" s="14">
        <f>FC_IND_FBT_E!M$2</f>
        <v>40562.739342686924</v>
      </c>
      <c r="N57" s="14">
        <f>FC_IND_FBT_E!N$2</f>
        <v>39602.787193242722</v>
      </c>
      <c r="O57" s="14">
        <f>FC_IND_FBT_E!O$2</f>
        <v>39805.184005893774</v>
      </c>
      <c r="P57" s="14">
        <f>FC_IND_FBT_E!P$2</f>
        <v>38745.361423934432</v>
      </c>
      <c r="Q57" s="14">
        <f>FC_IND_FBT_E!Q$2</f>
        <v>38366.280204932431</v>
      </c>
      <c r="R57" s="14">
        <f>FC_IND_FBT_E!R$2</f>
        <v>38730.411026638547</v>
      </c>
      <c r="S57" s="14">
        <f>FC_IND_FBT_E!S$2</f>
        <v>39715.470010449062</v>
      </c>
      <c r="T57" s="14">
        <f>FC_IND_FBT_E!T$2</f>
        <v>39944.160885406316</v>
      </c>
      <c r="U57" s="14">
        <f>FC_IND_FBT_E!U$2</f>
        <v>40366.778554967663</v>
      </c>
      <c r="V57" s="14">
        <f>FC_IND_FBT_E!V$2</f>
        <v>38569.743059483873</v>
      </c>
      <c r="W57" s="14">
        <f>FC_IND_FBT_E!W$2</f>
        <v>37677.357712852317</v>
      </c>
      <c r="X57" s="14">
        <f>FC_IND_FBT_E!X$2</f>
        <v>40826.85679297513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9374.8241194475104</v>
      </c>
      <c r="D58" s="14">
        <f>FC_IND_TE_E!D$2</f>
        <v>9737.150287419985</v>
      </c>
      <c r="E58" s="14">
        <f>FC_IND_TE_E!E$2</f>
        <v>8908.9941184051531</v>
      </c>
      <c r="F58" s="14">
        <f>FC_IND_TE_E!F$2</f>
        <v>9427.0641798235047</v>
      </c>
      <c r="G58" s="14">
        <f>FC_IND_TE_E!G$2</f>
        <v>9014.4595990375728</v>
      </c>
      <c r="H58" s="14">
        <f>FC_IND_TE_E!H$2</f>
        <v>8019.1084993297018</v>
      </c>
      <c r="I58" s="14">
        <f>FC_IND_TE_E!I$2</f>
        <v>7782.2960232557243</v>
      </c>
      <c r="J58" s="14">
        <f>FC_IND_TE_E!J$2</f>
        <v>7798.9190665678852</v>
      </c>
      <c r="K58" s="14">
        <f>FC_IND_TE_E!K$2</f>
        <v>6872.0489062544284</v>
      </c>
      <c r="L58" s="14">
        <f>FC_IND_TE_E!L$2</f>
        <v>5961.7887545865806</v>
      </c>
      <c r="M58" s="14">
        <f>FC_IND_TE_E!M$2</f>
        <v>6521.9937837435755</v>
      </c>
      <c r="N58" s="14">
        <f>FC_IND_TE_E!N$2</f>
        <v>6142.9451025377657</v>
      </c>
      <c r="O58" s="14">
        <f>FC_IND_TE_E!O$2</f>
        <v>5964.2060909969414</v>
      </c>
      <c r="P58" s="14">
        <f>FC_IND_TE_E!P$2</f>
        <v>6145.6608815256241</v>
      </c>
      <c r="Q58" s="14">
        <f>FC_IND_TE_E!Q$2</f>
        <v>5285.2390874802213</v>
      </c>
      <c r="R58" s="14">
        <f>FC_IND_TE_E!R$2</f>
        <v>5375.8735563980799</v>
      </c>
      <c r="S58" s="14">
        <f>FC_IND_TE_E!S$2</f>
        <v>6429.7661826329722</v>
      </c>
      <c r="T58" s="14">
        <f>FC_IND_TE_E!T$2</f>
        <v>6602.0680696704248</v>
      </c>
      <c r="U58" s="14">
        <f>FC_IND_TE_E!U$2</f>
        <v>6598.1412631428175</v>
      </c>
      <c r="V58" s="14">
        <f>FC_IND_TE_E!V$2</f>
        <v>6640.2263653257423</v>
      </c>
      <c r="W58" s="14">
        <f>FC_IND_TE_E!W$2</f>
        <v>5955.199575419133</v>
      </c>
      <c r="X58" s="14">
        <f>FC_IND_TE_E!X$2</f>
        <v>6431.261222772685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25565.326464761631</v>
      </c>
      <c r="D59" s="14">
        <f>FC_IND_MAC_E!D$2</f>
        <v>26270.169505809379</v>
      </c>
      <c r="E59" s="14">
        <f>FC_IND_MAC_E!E$2</f>
        <v>25603.350062076814</v>
      </c>
      <c r="F59" s="14">
        <f>FC_IND_MAC_E!F$2</f>
        <v>25277.544327354943</v>
      </c>
      <c r="G59" s="14">
        <f>FC_IND_MAC_E!G$2</f>
        <v>25173.855381090183</v>
      </c>
      <c r="H59" s="14">
        <f>FC_IND_MAC_E!H$2</f>
        <v>24712.453759904445</v>
      </c>
      <c r="I59" s="14">
        <f>FC_IND_MAC_E!I$2</f>
        <v>24547.119060376244</v>
      </c>
      <c r="J59" s="14">
        <f>FC_IND_MAC_E!J$2</f>
        <v>23899.231843581834</v>
      </c>
      <c r="K59" s="14">
        <f>FC_IND_MAC_E!K$2</f>
        <v>22932.347417379147</v>
      </c>
      <c r="L59" s="14">
        <f>FC_IND_MAC_E!L$2</f>
        <v>20293.528828092167</v>
      </c>
      <c r="M59" s="14">
        <f>FC_IND_MAC_E!M$2</f>
        <v>20909.566162650179</v>
      </c>
      <c r="N59" s="14">
        <f>FC_IND_MAC_E!N$2</f>
        <v>19529.089555314062</v>
      </c>
      <c r="O59" s="14">
        <f>FC_IND_MAC_E!O$2</f>
        <v>18488.37507522486</v>
      </c>
      <c r="P59" s="14">
        <f>FC_IND_MAC_E!P$2</f>
        <v>18909.708827603983</v>
      </c>
      <c r="Q59" s="14">
        <f>FC_IND_MAC_E!Q$2</f>
        <v>16955.467342057527</v>
      </c>
      <c r="R59" s="14">
        <f>FC_IND_MAC_E!R$2</f>
        <v>17177.130053234232</v>
      </c>
      <c r="S59" s="14">
        <f>FC_IND_MAC_E!S$2</f>
        <v>17330.752725353133</v>
      </c>
      <c r="T59" s="14">
        <f>FC_IND_MAC_E!T$2</f>
        <v>17558.592003900107</v>
      </c>
      <c r="U59" s="14">
        <f>FC_IND_MAC_E!U$2</f>
        <v>16925.600685372086</v>
      </c>
      <c r="V59" s="14">
        <f>FC_IND_MAC_E!V$2</f>
        <v>16433.317578337421</v>
      </c>
      <c r="W59" s="14">
        <f>FC_IND_MAC_E!W$2</f>
        <v>15216.146934866836</v>
      </c>
      <c r="X59" s="14">
        <f>FC_IND_MAC_E!X$2</f>
        <v>17084.442953583268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16519.796298719495</v>
      </c>
      <c r="D60" s="14">
        <f>FC_IND_TL_E!D$2</f>
        <v>15995.263451474882</v>
      </c>
      <c r="E60" s="14">
        <f>FC_IND_TL_E!E$2</f>
        <v>15871.750968790846</v>
      </c>
      <c r="F60" s="14">
        <f>FC_IND_TL_E!F$2</f>
        <v>15900.810219022171</v>
      </c>
      <c r="G60" s="14">
        <f>FC_IND_TL_E!G$2</f>
        <v>14448.051693694493</v>
      </c>
      <c r="H60" s="14">
        <f>FC_IND_TL_E!H$2</f>
        <v>10820.113490725533</v>
      </c>
      <c r="I60" s="14">
        <f>FC_IND_TL_E!I$2</f>
        <v>9814.0431090215861</v>
      </c>
      <c r="J60" s="14">
        <f>FC_IND_TL_E!J$2</f>
        <v>8613.534192854826</v>
      </c>
      <c r="K60" s="14">
        <f>FC_IND_TL_E!K$2</f>
        <v>7413.3755487534127</v>
      </c>
      <c r="L60" s="14">
        <f>FC_IND_TL_E!L$2</f>
        <v>6390.3216740060043</v>
      </c>
      <c r="M60" s="14">
        <f>FC_IND_TL_E!M$2</f>
        <v>5878.1643727140772</v>
      </c>
      <c r="N60" s="14">
        <f>FC_IND_TL_E!N$2</f>
        <v>5428.2652737617627</v>
      </c>
      <c r="O60" s="14">
        <f>FC_IND_TL_E!O$2</f>
        <v>5242.6421793545333</v>
      </c>
      <c r="P60" s="14">
        <f>FC_IND_TL_E!P$2</f>
        <v>5095.4960361396479</v>
      </c>
      <c r="Q60" s="14">
        <f>FC_IND_TL_E!Q$2</f>
        <v>4839.212322761794</v>
      </c>
      <c r="R60" s="14">
        <f>FC_IND_TL_E!R$2</f>
        <v>4748.6180572506755</v>
      </c>
      <c r="S60" s="14">
        <f>FC_IND_TL_E!S$2</f>
        <v>4870.756374071404</v>
      </c>
      <c r="T60" s="14">
        <f>FC_IND_TL_E!T$2</f>
        <v>4929.391388978489</v>
      </c>
      <c r="U60" s="14">
        <f>FC_IND_TL_E!U$2</f>
        <v>4731.832882960367</v>
      </c>
      <c r="V60" s="14">
        <f>FC_IND_TL_E!V$2</f>
        <v>4544.6917993464385</v>
      </c>
      <c r="W60" s="14">
        <f>FC_IND_TL_E!W$2</f>
        <v>4091.967868090147</v>
      </c>
      <c r="X60" s="14">
        <f>FC_IND_TL_E!X$2</f>
        <v>4468.7498825000184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3884.4024406544459</v>
      </c>
      <c r="D61" s="14">
        <f>FC_IND_WP_E!D$2</f>
        <v>3808.3763210690781</v>
      </c>
      <c r="E61" s="14">
        <f>FC_IND_WP_E!E$2</f>
        <v>3497.3894991677726</v>
      </c>
      <c r="F61" s="14">
        <f>FC_IND_WP_E!F$2</f>
        <v>3680.7363418365026</v>
      </c>
      <c r="G61" s="14">
        <f>FC_IND_WP_E!G$2</f>
        <v>4282.2311122684832</v>
      </c>
      <c r="H61" s="14">
        <f>FC_IND_WP_E!H$2</f>
        <v>4056.0136856382619</v>
      </c>
      <c r="I61" s="14">
        <f>FC_IND_WP_E!I$2</f>
        <v>4020.660957493325</v>
      </c>
      <c r="J61" s="14">
        <f>FC_IND_WP_E!J$2</f>
        <v>3491.5518919582473</v>
      </c>
      <c r="K61" s="14">
        <f>FC_IND_WP_E!K$2</f>
        <v>3311.6137495383405</v>
      </c>
      <c r="L61" s="14">
        <f>FC_IND_WP_E!L$2</f>
        <v>2791.3570762969857</v>
      </c>
      <c r="M61" s="14">
        <f>FC_IND_WP_E!M$2</f>
        <v>2901.501120488464</v>
      </c>
      <c r="N61" s="14">
        <f>FC_IND_WP_E!N$2</f>
        <v>2940.2328016904094</v>
      </c>
      <c r="O61" s="14">
        <f>FC_IND_WP_E!O$2</f>
        <v>2365.0905610922669</v>
      </c>
      <c r="P61" s="14">
        <f>FC_IND_WP_E!P$2</f>
        <v>2220.1208979006492</v>
      </c>
      <c r="Q61" s="14">
        <f>FC_IND_WP_E!Q$2</f>
        <v>2006.5907955802134</v>
      </c>
      <c r="R61" s="14">
        <f>FC_IND_WP_E!R$2</f>
        <v>2026.6277756100471</v>
      </c>
      <c r="S61" s="14">
        <f>FC_IND_WP_E!S$2</f>
        <v>2159.5706354571726</v>
      </c>
      <c r="T61" s="14">
        <f>FC_IND_WP_E!T$2</f>
        <v>2159.5524546272495</v>
      </c>
      <c r="U61" s="14">
        <f>FC_IND_WP_E!U$2</f>
        <v>2309.1046658120463</v>
      </c>
      <c r="V61" s="14">
        <f>FC_IND_WP_E!V$2</f>
        <v>2060.1202242264885</v>
      </c>
      <c r="W61" s="14">
        <f>FC_IND_WP_E!W$2</f>
        <v>1887.2077518353299</v>
      </c>
      <c r="X61" s="14">
        <f>FC_IND_WP_E!X$2</f>
        <v>2305.7846796260706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5649.0646822664094</v>
      </c>
      <c r="D62" s="14">
        <f>FC_IND_MQ_E!D$2</f>
        <v>4962.5197399840135</v>
      </c>
      <c r="E62" s="14">
        <f>FC_IND_MQ_E!E$2</f>
        <v>5085.8450722807875</v>
      </c>
      <c r="F62" s="14">
        <f>FC_IND_MQ_E!F$2</f>
        <v>5386.0756000429192</v>
      </c>
      <c r="G62" s="14">
        <f>FC_IND_MQ_E!G$2</f>
        <v>5580.0393934019194</v>
      </c>
      <c r="H62" s="14">
        <f>FC_IND_MQ_E!H$2</f>
        <v>5337.3814026424589</v>
      </c>
      <c r="I62" s="14">
        <f>FC_IND_MQ_E!I$2</f>
        <v>4686.5140020760009</v>
      </c>
      <c r="J62" s="14">
        <f>FC_IND_MQ_E!J$2</f>
        <v>4849.0708275552197</v>
      </c>
      <c r="K62" s="14">
        <f>FC_IND_MQ_E!K$2</f>
        <v>5000.7148503122935</v>
      </c>
      <c r="L62" s="14">
        <f>FC_IND_MQ_E!L$2</f>
        <v>4118.2119924156596</v>
      </c>
      <c r="M62" s="14">
        <f>FC_IND_MQ_E!M$2</f>
        <v>4388.3778389349036</v>
      </c>
      <c r="N62" s="14">
        <f>FC_IND_MQ_E!N$2</f>
        <v>4994.2461086354951</v>
      </c>
      <c r="O62" s="14">
        <f>FC_IND_MQ_E!O$2</f>
        <v>4781.6832103763609</v>
      </c>
      <c r="P62" s="14">
        <f>FC_IND_MQ_E!P$2</f>
        <v>5471.5682700782991</v>
      </c>
      <c r="Q62" s="14">
        <f>FC_IND_MQ_E!Q$2</f>
        <v>5366.21636572446</v>
      </c>
      <c r="R62" s="14">
        <f>FC_IND_MQ_E!R$2</f>
        <v>5104.6904404479465</v>
      </c>
      <c r="S62" s="14">
        <f>FC_IND_MQ_E!S$2</f>
        <v>5101.653875024057</v>
      </c>
      <c r="T62" s="14">
        <f>FC_IND_MQ_E!T$2</f>
        <v>5739.7883959185529</v>
      </c>
      <c r="U62" s="14">
        <f>FC_IND_MQ_E!U$2</f>
        <v>5852.8066182452822</v>
      </c>
      <c r="V62" s="14">
        <f>FC_IND_MQ_E!V$2</f>
        <v>5556.035513971623</v>
      </c>
      <c r="W62" s="14">
        <f>FC_IND_MQ_E!W$2</f>
        <v>4955.392222374202</v>
      </c>
      <c r="X62" s="14">
        <f>FC_IND_MQ_E!X$2</f>
        <v>5223.2005291462283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15442.962845534694</v>
      </c>
      <c r="D63" s="14">
        <f>FC_IND_CON_E!D$2</f>
        <v>15825.332428529833</v>
      </c>
      <c r="E63" s="14">
        <f>FC_IND_CON_E!E$2</f>
        <v>17098.197087738845</v>
      </c>
      <c r="F63" s="14">
        <f>FC_IND_CON_E!F$2</f>
        <v>14806.854180055047</v>
      </c>
      <c r="G63" s="14">
        <f>FC_IND_CON_E!G$2</f>
        <v>14991.130373479527</v>
      </c>
      <c r="H63" s="14">
        <f>FC_IND_CON_E!H$2</f>
        <v>15871.351243843023</v>
      </c>
      <c r="I63" s="14">
        <f>FC_IND_CON_E!I$2</f>
        <v>15900.147007531608</v>
      </c>
      <c r="J63" s="14">
        <f>FC_IND_CON_E!J$2</f>
        <v>14901.16973876581</v>
      </c>
      <c r="K63" s="14">
        <f>FC_IND_CON_E!K$2</f>
        <v>14940.492463305965</v>
      </c>
      <c r="L63" s="14">
        <f>FC_IND_CON_E!L$2</f>
        <v>13816.437599159643</v>
      </c>
      <c r="M63" s="14">
        <f>FC_IND_CON_E!M$2</f>
        <v>12987.550268902376</v>
      </c>
      <c r="N63" s="14">
        <f>FC_IND_CON_E!N$2</f>
        <v>14477.928091352038</v>
      </c>
      <c r="O63" s="14">
        <f>FC_IND_CON_E!O$2</f>
        <v>15287.577351878859</v>
      </c>
      <c r="P63" s="14">
        <f>FC_IND_CON_E!P$2</f>
        <v>15166.128869205493</v>
      </c>
      <c r="Q63" s="14">
        <f>FC_IND_CON_E!Q$2</f>
        <v>15016.20785337392</v>
      </c>
      <c r="R63" s="14">
        <f>FC_IND_CON_E!R$2</f>
        <v>14290.055818969964</v>
      </c>
      <c r="S63" s="14">
        <f>FC_IND_CON_E!S$2</f>
        <v>14495.412349562652</v>
      </c>
      <c r="T63" s="14">
        <f>FC_IND_CON_E!T$2</f>
        <v>14845.320087041307</v>
      </c>
      <c r="U63" s="14">
        <f>FC_IND_CON_E!U$2</f>
        <v>15275.625041408297</v>
      </c>
      <c r="V63" s="14">
        <f>FC_IND_CON_E!V$2</f>
        <v>15416.597354530271</v>
      </c>
      <c r="W63" s="14">
        <f>FC_IND_CON_E!W$2</f>
        <v>14525.93186457169</v>
      </c>
      <c r="X63" s="14">
        <f>FC_IND_CON_E!X$2</f>
        <v>16566.770269502915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27714.582464802952</v>
      </c>
      <c r="D64" s="14">
        <f>FC_IND_NSP_E!D$2</f>
        <v>26839.236405118732</v>
      </c>
      <c r="E64" s="14">
        <f>FC_IND_NSP_E!E$2</f>
        <v>21569.70010324167</v>
      </c>
      <c r="F64" s="14">
        <f>FC_IND_NSP_E!F$2</f>
        <v>18453.806445568698</v>
      </c>
      <c r="G64" s="14">
        <f>FC_IND_NSP_E!G$2</f>
        <v>15460.545343551861</v>
      </c>
      <c r="H64" s="14">
        <f>FC_IND_NSP_E!H$2</f>
        <v>24478.963154719386</v>
      </c>
      <c r="I64" s="14">
        <f>FC_IND_NSP_E!I$2</f>
        <v>21896.527031387322</v>
      </c>
      <c r="J64" s="14">
        <f>FC_IND_NSP_E!J$2</f>
        <v>24928.020634492441</v>
      </c>
      <c r="K64" s="14">
        <f>FC_IND_NSP_E!K$2</f>
        <v>24285.046530939962</v>
      </c>
      <c r="L64" s="14">
        <f>FC_IND_NSP_E!L$2</f>
        <v>17199.208283193664</v>
      </c>
      <c r="M64" s="14">
        <f>FC_IND_NSP_E!M$2</f>
        <v>22031.015467844867</v>
      </c>
      <c r="N64" s="14">
        <f>FC_IND_NSP_E!N$2</f>
        <v>11472.191180185908</v>
      </c>
      <c r="O64" s="14">
        <f>FC_IND_NSP_E!O$2</f>
        <v>11502.815133085811</v>
      </c>
      <c r="P64" s="14">
        <f>FC_IND_NSP_E!P$2</f>
        <v>10262.216722443107</v>
      </c>
      <c r="Q64" s="14">
        <f>FC_IND_NSP_E!Q$2</f>
        <v>10213.742399660008</v>
      </c>
      <c r="R64" s="14">
        <f>FC_IND_NSP_E!R$2</f>
        <v>8941.738571627151</v>
      </c>
      <c r="S64" s="14">
        <f>FC_IND_NSP_E!S$2</f>
        <v>9096.2282111559398</v>
      </c>
      <c r="T64" s="14">
        <f>FC_IND_NSP_E!T$2</f>
        <v>8696.7911527005526</v>
      </c>
      <c r="U64" s="14">
        <f>FC_IND_NSP_E!U$2</f>
        <v>11208.712847858122</v>
      </c>
      <c r="V64" s="14">
        <f>FC_IND_NSP_E!V$2</f>
        <v>12490.635374812093</v>
      </c>
      <c r="W64" s="14">
        <f>FC_IND_NSP_E!W$2</f>
        <v>12488.885443484252</v>
      </c>
      <c r="X64" s="14">
        <f>FC_IND_NSP_E!X$2</f>
        <v>14110.875788864592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772280.97997590213</v>
      </c>
      <c r="D65" s="12">
        <f>FC_TRA_E!D$2</f>
        <v>786602.44844994741</v>
      </c>
      <c r="E65" s="12">
        <f>FC_TRA_E!E$2</f>
        <v>794785.62621777039</v>
      </c>
      <c r="F65" s="12">
        <f>FC_TRA_E!F$2</f>
        <v>806173.00982804236</v>
      </c>
      <c r="G65" s="12">
        <f>FC_TRA_E!G$2</f>
        <v>825961.52724855731</v>
      </c>
      <c r="H65" s="12">
        <f>FC_TRA_E!H$2</f>
        <v>824191.36434071395</v>
      </c>
      <c r="I65" s="12">
        <f>FC_TRA_E!I$2</f>
        <v>836537.83512900793</v>
      </c>
      <c r="J65" s="12">
        <f>FC_TRA_E!J$2</f>
        <v>845281.28583560709</v>
      </c>
      <c r="K65" s="12">
        <f>FC_TRA_E!K$2</f>
        <v>828681.80035088048</v>
      </c>
      <c r="L65" s="12">
        <f>FC_TRA_E!L$2</f>
        <v>802329.14888726885</v>
      </c>
      <c r="M65" s="12">
        <f>FC_TRA_E!M$2</f>
        <v>796442.53213438869</v>
      </c>
      <c r="N65" s="12">
        <f>FC_TRA_E!N$2</f>
        <v>790580.83680689731</v>
      </c>
      <c r="O65" s="12">
        <f>FC_TRA_E!O$2</f>
        <v>759020.92863929609</v>
      </c>
      <c r="P65" s="12">
        <f>FC_TRA_E!P$2</f>
        <v>752125.53382905351</v>
      </c>
      <c r="Q65" s="12">
        <f>FC_TRA_E!Q$2</f>
        <v>760078.21179908793</v>
      </c>
      <c r="R65" s="12">
        <f>FC_TRA_E!R$2</f>
        <v>771328.80253406218</v>
      </c>
      <c r="S65" s="12">
        <f>FC_TRA_E!S$2</f>
        <v>791274.02120491827</v>
      </c>
      <c r="T65" s="12">
        <f>FC_TRA_E!T$2</f>
        <v>805445.75444354676</v>
      </c>
      <c r="U65" s="12">
        <f>FC_TRA_E!U$2</f>
        <v>805169.44335823937</v>
      </c>
      <c r="V65" s="12">
        <f>FC_TRA_E!V$2</f>
        <v>811519.05340318603</v>
      </c>
      <c r="W65" s="12">
        <f>FC_TRA_E!W$2</f>
        <v>699624.5853493202</v>
      </c>
      <c r="X65" s="12">
        <f>FC_TRA_E!X$2</f>
        <v>758366.77979092917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9145.6879444222395</v>
      </c>
      <c r="D66" s="14">
        <f>FC_TRA_RAIL_E!D$2</f>
        <v>8164.7232810672722</v>
      </c>
      <c r="E66" s="14">
        <f>FC_TRA_RAIL_E!E$2</f>
        <v>8164.5386493306451</v>
      </c>
      <c r="F66" s="14">
        <f>FC_TRA_RAIL_E!F$2</f>
        <v>8157.3908448824668</v>
      </c>
      <c r="G66" s="14">
        <f>FC_TRA_RAIL_E!G$2</f>
        <v>8304.6075110772708</v>
      </c>
      <c r="H66" s="14">
        <f>FC_TRA_RAIL_E!H$2</f>
        <v>7801.9732054740361</v>
      </c>
      <c r="I66" s="14">
        <f>FC_TRA_RAIL_E!I$2</f>
        <v>7447.4456323279064</v>
      </c>
      <c r="J66" s="14">
        <f>FC_TRA_RAIL_E!J$2</f>
        <v>8017.2779240071941</v>
      </c>
      <c r="K66" s="14">
        <f>FC_TRA_RAIL_E!K$2</f>
        <v>7739.2442788404333</v>
      </c>
      <c r="L66" s="14">
        <f>FC_TRA_RAIL_E!L$2</f>
        <v>6767.0135331889487</v>
      </c>
      <c r="M66" s="14">
        <f>FC_TRA_RAIL_E!M$2</f>
        <v>6822.0437324286368</v>
      </c>
      <c r="N66" s="14">
        <f>FC_TRA_RAIL_E!N$2</f>
        <v>6469.8114017372654</v>
      </c>
      <c r="O66" s="14">
        <f>FC_TRA_RAIL_E!O$2</f>
        <v>6514.3153956559627</v>
      </c>
      <c r="P66" s="14">
        <f>FC_TRA_RAIL_E!P$2</f>
        <v>4645.3242306933253</v>
      </c>
      <c r="Q66" s="14">
        <f>FC_TRA_RAIL_E!Q$2</f>
        <v>4385.2258240479359</v>
      </c>
      <c r="R66" s="14">
        <f>FC_TRA_RAIL_E!R$2</f>
        <v>4279.2769458221746</v>
      </c>
      <c r="S66" s="14">
        <f>FC_TRA_RAIL_E!S$2</f>
        <v>4108.7461996380962</v>
      </c>
      <c r="T66" s="14">
        <f>FC_TRA_RAIL_E!T$2</f>
        <v>4031.6926851867383</v>
      </c>
      <c r="U66" s="14">
        <f>FC_TRA_RAIL_E!U$2</f>
        <v>3862.5631337592949</v>
      </c>
      <c r="V66" s="14">
        <f>FC_TRA_RAIL_E!V$2</f>
        <v>3823.956444106389</v>
      </c>
      <c r="W66" s="14">
        <f>FC_TRA_RAIL_E!W$2</f>
        <v>3336.8767514401643</v>
      </c>
      <c r="X66" s="14">
        <f>FC_TRA_RAIL_E!X$2</f>
        <v>3881.2519217293507</v>
      </c>
    </row>
    <row r="67" spans="1:24" ht="11.25" customHeight="1" x14ac:dyDescent="0.2">
      <c r="A67" s="41" t="s">
        <v>244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249</v>
      </c>
      <c r="B68" s="15" t="str">
        <f ca="1">HYPERLINK("#"&amp;CELL("address",FC_TRA_RAIL_CPT_E!$X$2),"FC_TRA_RAIL_CPT_E")</f>
        <v>FC_TRA_RAIL_CPT_E</v>
      </c>
      <c r="C68" s="16">
        <f>FC_TRA_RAIL_CPT_E!C$2</f>
        <v>6221.0235337648883</v>
      </c>
      <c r="D68" s="16">
        <f>FC_TRA_RAIL_CPT_E!D$2</f>
        <v>5497.6678774523753</v>
      </c>
      <c r="E68" s="16">
        <f>FC_TRA_RAIL_CPT_E!E$2</f>
        <v>5533.8873374056739</v>
      </c>
      <c r="F68" s="16">
        <f>FC_TRA_RAIL_CPT_E!F$2</f>
        <v>5714.0665336169377</v>
      </c>
      <c r="G68" s="16">
        <f>FC_TRA_RAIL_CPT_E!G$2</f>
        <v>5844.7857837430211</v>
      </c>
      <c r="H68" s="16">
        <f>FC_TRA_RAIL_CPT_E!H$2</f>
        <v>5512.0268353098745</v>
      </c>
      <c r="I68" s="16">
        <f>FC_TRA_RAIL_CPT_E!I$2</f>
        <v>4973.1594888186746</v>
      </c>
      <c r="J68" s="16">
        <f>FC_TRA_RAIL_CPT_E!J$2</f>
        <v>5350.5850938420635</v>
      </c>
      <c r="K68" s="16">
        <f>FC_TRA_RAIL_CPT_E!K$2</f>
        <v>5176.3460738733202</v>
      </c>
      <c r="L68" s="16">
        <f>FC_TRA_RAIL_CPT_E!L$2</f>
        <v>4593.6206010129999</v>
      </c>
      <c r="M68" s="16">
        <f>FC_TRA_RAIL_CPT_E!M$2</f>
        <v>4427.7845226921108</v>
      </c>
      <c r="N68" s="16">
        <f>FC_TRA_RAIL_CPT_E!N$2</f>
        <v>4414.5702244988342</v>
      </c>
      <c r="O68" s="16">
        <f>FC_TRA_RAIL_CPT_E!O$2</f>
        <v>4554.9308845309615</v>
      </c>
      <c r="P68" s="16">
        <f>FC_TRA_RAIL_CPT_E!P$2</f>
        <v>3108.069290064117</v>
      </c>
      <c r="Q68" s="16">
        <f>FC_TRA_RAIL_CPT_E!Q$2</f>
        <v>2948.0821387947331</v>
      </c>
      <c r="R68" s="16">
        <f>FC_TRA_RAIL_CPT_E!R$2</f>
        <v>2864.2186666875896</v>
      </c>
      <c r="S68" s="16">
        <f>FC_TRA_RAIL_CPT_E!S$2</f>
        <v>2797.1675813866495</v>
      </c>
      <c r="T68" s="16">
        <f>FC_TRA_RAIL_CPT_E!T$2</f>
        <v>2693.4178258046832</v>
      </c>
      <c r="U68" s="16">
        <f>FC_TRA_RAIL_CPT_E!U$2</f>
        <v>2516.7133946975596</v>
      </c>
      <c r="V68" s="16">
        <f>FC_TRA_RAIL_CPT_E!V$2</f>
        <v>2492.9107229438255</v>
      </c>
      <c r="W68" s="16">
        <f>FC_TRA_RAIL_CPT_E!W$2</f>
        <v>2136.5860448091648</v>
      </c>
      <c r="X68" s="16">
        <f>FC_TRA_RAIL_CPT_E!X$2</f>
        <v>2527.1494072522246</v>
      </c>
    </row>
    <row r="69" spans="1:24" ht="11.25" customHeight="1" x14ac:dyDescent="0.2">
      <c r="A69" s="41" t="s">
        <v>247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250</v>
      </c>
      <c r="B70" s="15" t="str">
        <f ca="1">HYPERLINK("#"&amp;CELL("address",FC_TRA_RAIL_FRT_E!$X$2),"FC_TRA_RAIL_FRT_E")</f>
        <v>FC_TRA_RAIL_FRT_E</v>
      </c>
      <c r="C70" s="16">
        <f>FC_TRA_RAIL_FRT_E!C$2</f>
        <v>2924.6644106573526</v>
      </c>
      <c r="D70" s="16">
        <f>FC_TRA_RAIL_FRT_E!D$2</f>
        <v>2667.0554036148969</v>
      </c>
      <c r="E70" s="16">
        <f>FC_TRA_RAIL_FRT_E!E$2</f>
        <v>2630.6513119249707</v>
      </c>
      <c r="F70" s="16">
        <f>FC_TRA_RAIL_FRT_E!F$2</f>
        <v>2443.3243112655286</v>
      </c>
      <c r="G70" s="16">
        <f>FC_TRA_RAIL_FRT_E!G$2</f>
        <v>2459.8217273342502</v>
      </c>
      <c r="H70" s="16">
        <f>FC_TRA_RAIL_FRT_E!H$2</f>
        <v>2289.946370164163</v>
      </c>
      <c r="I70" s="16">
        <f>FC_TRA_RAIL_FRT_E!I$2</f>
        <v>2474.2861435092314</v>
      </c>
      <c r="J70" s="16">
        <f>FC_TRA_RAIL_FRT_E!J$2</f>
        <v>2666.6928301651301</v>
      </c>
      <c r="K70" s="16">
        <f>FC_TRA_RAIL_FRT_E!K$2</f>
        <v>2562.8982049671135</v>
      </c>
      <c r="L70" s="16">
        <f>FC_TRA_RAIL_FRT_E!L$2</f>
        <v>2173.3929321759483</v>
      </c>
      <c r="M70" s="16">
        <f>FC_TRA_RAIL_FRT_E!M$2</f>
        <v>2394.2592097365259</v>
      </c>
      <c r="N70" s="16">
        <f>FC_TRA_RAIL_FRT_E!N$2</f>
        <v>2055.2411772384321</v>
      </c>
      <c r="O70" s="16">
        <f>FC_TRA_RAIL_FRT_E!O$2</f>
        <v>1959.3845111250018</v>
      </c>
      <c r="P70" s="16">
        <f>FC_TRA_RAIL_FRT_E!P$2</f>
        <v>1537.2549406292082</v>
      </c>
      <c r="Q70" s="16">
        <f>FC_TRA_RAIL_FRT_E!Q$2</f>
        <v>1437.1436852532031</v>
      </c>
      <c r="R70" s="16">
        <f>FC_TRA_RAIL_FRT_E!R$2</f>
        <v>1415.0582791345846</v>
      </c>
      <c r="S70" s="16">
        <f>FC_TRA_RAIL_FRT_E!S$2</f>
        <v>1311.5786182514473</v>
      </c>
      <c r="T70" s="16">
        <f>FC_TRA_RAIL_FRT_E!T$2</f>
        <v>1338.2748593820554</v>
      </c>
      <c r="U70" s="16">
        <f>FC_TRA_RAIL_FRT_E!U$2</f>
        <v>1345.8497390617358</v>
      </c>
      <c r="V70" s="16">
        <f>FC_TRA_RAIL_FRT_E!V$2</f>
        <v>1331.045721162564</v>
      </c>
      <c r="W70" s="16">
        <f>FC_TRA_RAIL_FRT_E!W$2</f>
        <v>1200.2907066309992</v>
      </c>
      <c r="X70" s="16">
        <f>FC_TRA_RAIL_FRT_E!X$2</f>
        <v>1354.1025144771259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728419.55267241353</v>
      </c>
      <c r="D71" s="14">
        <f>FC_TRA_ROAD_E!D$2</f>
        <v>741897.68915760482</v>
      </c>
      <c r="E71" s="14">
        <f>FC_TRA_ROAD_E!E$2</f>
        <v>751759.26771475608</v>
      </c>
      <c r="F71" s="14">
        <f>FC_TRA_ROAD_E!F$2</f>
        <v>760016.73443440301</v>
      </c>
      <c r="G71" s="14">
        <f>FC_TRA_ROAD_E!G$2</f>
        <v>778119.03744663601</v>
      </c>
      <c r="H71" s="14">
        <f>FC_TRA_ROAD_E!H$2</f>
        <v>776082.4081042537</v>
      </c>
      <c r="I71" s="14">
        <f>FC_TRA_ROAD_E!I$2</f>
        <v>788486.41049228283</v>
      </c>
      <c r="J71" s="14">
        <f>FC_TRA_ROAD_E!J$2</f>
        <v>796223.00667769555</v>
      </c>
      <c r="K71" s="14">
        <f>FC_TRA_ROAD_E!K$2</f>
        <v>780596.86759028642</v>
      </c>
      <c r="L71" s="14">
        <f>FC_TRA_ROAD_E!L$2</f>
        <v>758493.52271144278</v>
      </c>
      <c r="M71" s="14">
        <f>FC_TRA_ROAD_E!M$2</f>
        <v>752993.62475024513</v>
      </c>
      <c r="N71" s="14">
        <f>FC_TRA_ROAD_E!N$2</f>
        <v>747488.56866226555</v>
      </c>
      <c r="O71" s="14">
        <f>FC_TRA_ROAD_E!O$2</f>
        <v>718295.41705782257</v>
      </c>
      <c r="P71" s="14">
        <f>FC_TRA_ROAD_E!P$2</f>
        <v>715157.85069014761</v>
      </c>
      <c r="Q71" s="14">
        <f>FC_TRA_ROAD_E!Q$2</f>
        <v>724731.19524361077</v>
      </c>
      <c r="R71" s="14">
        <f>FC_TRA_ROAD_E!R$2</f>
        <v>734914.86708104284</v>
      </c>
      <c r="S71" s="14">
        <f>FC_TRA_ROAD_E!S$2</f>
        <v>753269.05081620731</v>
      </c>
      <c r="T71" s="14">
        <f>FC_TRA_ROAD_E!T$2</f>
        <v>765727.00204425852</v>
      </c>
      <c r="U71" s="14">
        <f>FC_TRA_ROAD_E!U$2</f>
        <v>764826.92532766447</v>
      </c>
      <c r="V71" s="14">
        <f>FC_TRA_ROAD_E!V$2</f>
        <v>770364.62528126745</v>
      </c>
      <c r="W71" s="14">
        <f>FC_TRA_ROAD_E!W$2</f>
        <v>672576.6291355656</v>
      </c>
      <c r="X71" s="14">
        <f>FC_TRA_ROAD_E!X$2</f>
        <v>726024.13578802079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9875.9120016382767</v>
      </c>
      <c r="D72" s="16">
        <f>FC_TRA_ROAD_P2W_E!D$2</f>
        <v>10100.742054078064</v>
      </c>
      <c r="E72" s="16">
        <f>FC_TRA_ROAD_P2W_E!E$2</f>
        <v>10146.88267958325</v>
      </c>
      <c r="F72" s="16">
        <f>FC_TRA_ROAD_P2W_E!F$2</f>
        <v>10305.183003479677</v>
      </c>
      <c r="G72" s="16">
        <f>FC_TRA_ROAD_P2W_E!G$2</f>
        <v>10496.73954853093</v>
      </c>
      <c r="H72" s="16">
        <f>FC_TRA_ROAD_P2W_E!H$2</f>
        <v>10688.614804590341</v>
      </c>
      <c r="I72" s="16">
        <f>FC_TRA_ROAD_P2W_E!I$2</f>
        <v>10446.129027328592</v>
      </c>
      <c r="J72" s="16">
        <f>FC_TRA_ROAD_P2W_E!J$2</f>
        <v>9978.3268664778025</v>
      </c>
      <c r="K72" s="16">
        <f>FC_TRA_ROAD_P2W_E!K$2</f>
        <v>10211.419595779354</v>
      </c>
      <c r="L72" s="16">
        <f>FC_TRA_ROAD_P2W_E!L$2</f>
        <v>9978.8529891855833</v>
      </c>
      <c r="M72" s="16">
        <f>FC_TRA_ROAD_P2W_E!M$2</f>
        <v>10093.732193449405</v>
      </c>
      <c r="N72" s="16">
        <f>FC_TRA_ROAD_P2W_E!N$2</f>
        <v>10071.680364514601</v>
      </c>
      <c r="O72" s="16">
        <f>FC_TRA_ROAD_P2W_E!O$2</f>
        <v>9812.8094972585677</v>
      </c>
      <c r="P72" s="16">
        <f>FC_TRA_ROAD_P2W_E!P$2</f>
        <v>9721.309104790249</v>
      </c>
      <c r="Q72" s="16">
        <f>FC_TRA_ROAD_P2W_E!Q$2</f>
        <v>9963.8517332181073</v>
      </c>
      <c r="R72" s="16">
        <f>FC_TRA_ROAD_P2W_E!R$2</f>
        <v>10046.731184497014</v>
      </c>
      <c r="S72" s="16">
        <f>FC_TRA_ROAD_P2W_E!S$2</f>
        <v>10067.426748916852</v>
      </c>
      <c r="T72" s="16">
        <f>FC_TRA_ROAD_P2W_E!T$2</f>
        <v>9538.1299713843364</v>
      </c>
      <c r="U72" s="16">
        <f>FC_TRA_ROAD_P2W_E!U$2</f>
        <v>9080.6847039610602</v>
      </c>
      <c r="V72" s="16">
        <f>FC_TRA_ROAD_P2W_E!V$2</f>
        <v>9481.4838102669655</v>
      </c>
      <c r="W72" s="16">
        <f>FC_TRA_ROAD_P2W_E!W$2</f>
        <v>8292.1761492533005</v>
      </c>
      <c r="X72" s="16">
        <f>FC_TRA_ROAD_P2W_E!X$2</f>
        <v>8236.6816172325616</v>
      </c>
    </row>
    <row r="73" spans="1:24" ht="11.25" customHeight="1" x14ac:dyDescent="0.2">
      <c r="A73" s="41" t="s">
        <v>252</v>
      </c>
      <c r="B73" s="15" t="str">
        <f ca="1">HYPERLINK("#"&amp;CELL("address",FC_TRA_ROAD_CAR_E!$X$2),"FC_TRA_ROAD_CAR_E")</f>
        <v>FC_TRA_ROAD_CAR_E</v>
      </c>
      <c r="C73" s="16">
        <f>FC_TRA_ROAD_CAR_E!C$2</f>
        <v>442066.57936055824</v>
      </c>
      <c r="D73" s="16">
        <f>FC_TRA_ROAD_CAR_E!D$2</f>
        <v>448754.9085386208</v>
      </c>
      <c r="E73" s="16">
        <f>FC_TRA_ROAD_CAR_E!E$2</f>
        <v>457911.57748749398</v>
      </c>
      <c r="F73" s="16">
        <f>FC_TRA_ROAD_CAR_E!F$2</f>
        <v>460387.19539714506</v>
      </c>
      <c r="G73" s="16">
        <f>FC_TRA_ROAD_CAR_E!G$2</f>
        <v>467576.37514656864</v>
      </c>
      <c r="H73" s="16">
        <f>FC_TRA_ROAD_CAR_E!H$2</f>
        <v>462259.52982419479</v>
      </c>
      <c r="I73" s="16">
        <f>FC_TRA_ROAD_CAR_E!I$2</f>
        <v>468411.90791057248</v>
      </c>
      <c r="J73" s="16">
        <f>FC_TRA_ROAD_CAR_E!J$2</f>
        <v>472680.5146462199</v>
      </c>
      <c r="K73" s="16">
        <f>FC_TRA_ROAD_CAR_E!K$2</f>
        <v>466763.35820949764</v>
      </c>
      <c r="L73" s="16">
        <f>FC_TRA_ROAD_CAR_E!L$2</f>
        <v>464392.34404734516</v>
      </c>
      <c r="M73" s="16">
        <f>FC_TRA_ROAD_CAR_E!M$2</f>
        <v>455050.99888818321</v>
      </c>
      <c r="N73" s="16">
        <f>FC_TRA_ROAD_CAR_E!N$2</f>
        <v>452286.16082666785</v>
      </c>
      <c r="O73" s="16">
        <f>FC_TRA_ROAD_CAR_E!O$2</f>
        <v>436647.58353113168</v>
      </c>
      <c r="P73" s="16">
        <f>FC_TRA_ROAD_CAR_E!P$2</f>
        <v>438125.02258272015</v>
      </c>
      <c r="Q73" s="16">
        <f>FC_TRA_ROAD_CAR_E!Q$2</f>
        <v>449016.34151762031</v>
      </c>
      <c r="R73" s="16">
        <f>FC_TRA_ROAD_CAR_E!R$2</f>
        <v>455392.43487741455</v>
      </c>
      <c r="S73" s="16">
        <f>FC_TRA_ROAD_CAR_E!S$2</f>
        <v>462918.29926545313</v>
      </c>
      <c r="T73" s="16">
        <f>FC_TRA_ROAD_CAR_E!T$2</f>
        <v>468014.56096125982</v>
      </c>
      <c r="U73" s="16">
        <f>FC_TRA_ROAD_CAR_E!U$2</f>
        <v>463895.9791480538</v>
      </c>
      <c r="V73" s="16">
        <f>FC_TRA_ROAD_CAR_E!V$2</f>
        <v>466879.05953971972</v>
      </c>
      <c r="W73" s="16">
        <f>FC_TRA_ROAD_CAR_E!W$2</f>
        <v>394393.22789491579</v>
      </c>
      <c r="X73" s="16">
        <f>FC_TRA_ROAD_CAR_E!X$2</f>
        <v>421659.41607017786</v>
      </c>
    </row>
    <row r="74" spans="1:24" ht="11.25" customHeight="1" x14ac:dyDescent="0.2">
      <c r="A74" s="41" t="s">
        <v>253</v>
      </c>
      <c r="B74" s="15" t="str">
        <f ca="1">HYPERLINK("#"&amp;CELL("address",FC_TRA_ROAD_BUS_E!$X$2),"FC_TRA_ROAD_BUS_E")</f>
        <v>FC_TRA_ROAD_BUS_E</v>
      </c>
      <c r="C74" s="16">
        <f>FC_TRA_ROAD_BUS_E!C$2</f>
        <v>42238.617486078067</v>
      </c>
      <c r="D74" s="16">
        <f>FC_TRA_ROAD_BUS_E!D$2</f>
        <v>41898.525665437162</v>
      </c>
      <c r="E74" s="16">
        <f>FC_TRA_ROAD_BUS_E!E$2</f>
        <v>41514.572369344431</v>
      </c>
      <c r="F74" s="16">
        <f>FC_TRA_ROAD_BUS_E!F$2</f>
        <v>41846.020740190608</v>
      </c>
      <c r="G74" s="16">
        <f>FC_TRA_ROAD_BUS_E!G$2</f>
        <v>41422.576312910045</v>
      </c>
      <c r="H74" s="16">
        <f>FC_TRA_ROAD_BUS_E!H$2</f>
        <v>40493.113407120334</v>
      </c>
      <c r="I74" s="16">
        <f>FC_TRA_ROAD_BUS_E!I$2</f>
        <v>40475.080691583367</v>
      </c>
      <c r="J74" s="16">
        <f>FC_TRA_ROAD_BUS_E!J$2</f>
        <v>40326.113788185823</v>
      </c>
      <c r="K74" s="16">
        <f>FC_TRA_ROAD_BUS_E!K$2</f>
        <v>40140.861646262216</v>
      </c>
      <c r="L74" s="16">
        <f>FC_TRA_ROAD_BUS_E!L$2</f>
        <v>39854.452717327331</v>
      </c>
      <c r="M74" s="16">
        <f>FC_TRA_ROAD_BUS_E!M$2</f>
        <v>39851.912297237664</v>
      </c>
      <c r="N74" s="16">
        <f>FC_TRA_ROAD_BUS_E!N$2</f>
        <v>40070.758900442495</v>
      </c>
      <c r="O74" s="16">
        <f>FC_TRA_ROAD_BUS_E!O$2</f>
        <v>39176.322484918092</v>
      </c>
      <c r="P74" s="16">
        <f>FC_TRA_ROAD_BUS_E!P$2</f>
        <v>39271.211344596682</v>
      </c>
      <c r="Q74" s="16">
        <f>FC_TRA_ROAD_BUS_E!Q$2</f>
        <v>39835.856690914465</v>
      </c>
      <c r="R74" s="16">
        <f>FC_TRA_ROAD_BUS_E!R$2</f>
        <v>41122.591745102116</v>
      </c>
      <c r="S74" s="16">
        <f>FC_TRA_ROAD_BUS_E!S$2</f>
        <v>42029.793128961253</v>
      </c>
      <c r="T74" s="16">
        <f>FC_TRA_ROAD_BUS_E!T$2</f>
        <v>41144.003858075856</v>
      </c>
      <c r="U74" s="16">
        <f>FC_TRA_ROAD_BUS_E!U$2</f>
        <v>41142.985060217143</v>
      </c>
      <c r="V74" s="16">
        <f>FC_TRA_ROAD_BUS_E!V$2</f>
        <v>41420.022917323353</v>
      </c>
      <c r="W74" s="16">
        <f>FC_TRA_ROAD_BUS_E!W$2</f>
        <v>37136.068695197617</v>
      </c>
      <c r="X74" s="16">
        <f>FC_TRA_ROAD_BUS_E!X$2</f>
        <v>38243.501671146601</v>
      </c>
    </row>
    <row r="75" spans="1:24" ht="11.25" customHeight="1" x14ac:dyDescent="0.2">
      <c r="A75" s="41" t="s">
        <v>254</v>
      </c>
      <c r="B75" s="15" t="str">
        <f ca="1">HYPERLINK("#"&amp;CELL("address",FC_TRA_ROAD_LCV_E!$X$2),"FC_TRA_ROAD_LCV_E")</f>
        <v>FC_TRA_ROAD_LCV_E</v>
      </c>
      <c r="C75" s="16">
        <f>FC_TRA_ROAD_LCV_E!C$2</f>
        <v>97348.347844621137</v>
      </c>
      <c r="D75" s="16">
        <f>FC_TRA_ROAD_LCV_E!D$2</f>
        <v>97185.001551388457</v>
      </c>
      <c r="E75" s="16">
        <f>FC_TRA_ROAD_LCV_E!E$2</f>
        <v>96638.587640390717</v>
      </c>
      <c r="F75" s="16">
        <f>FC_TRA_ROAD_LCV_E!F$2</f>
        <v>98004.78869893268</v>
      </c>
      <c r="G75" s="16">
        <f>FC_TRA_ROAD_LCV_E!G$2</f>
        <v>98731.892404879778</v>
      </c>
      <c r="H75" s="16">
        <f>FC_TRA_ROAD_LCV_E!H$2</f>
        <v>99056.40516501735</v>
      </c>
      <c r="I75" s="16">
        <f>FC_TRA_ROAD_LCV_E!I$2</f>
        <v>96358.006497762632</v>
      </c>
      <c r="J75" s="16">
        <f>FC_TRA_ROAD_LCV_E!J$2</f>
        <v>98425.238637340575</v>
      </c>
      <c r="K75" s="16">
        <f>FC_TRA_ROAD_LCV_E!K$2</f>
        <v>95981.007872402086</v>
      </c>
      <c r="L75" s="16">
        <f>FC_TRA_ROAD_LCV_E!L$2</f>
        <v>92900.751375660708</v>
      </c>
      <c r="M75" s="16">
        <f>FC_TRA_ROAD_LCV_E!M$2</f>
        <v>94196.452293227587</v>
      </c>
      <c r="N75" s="16">
        <f>FC_TRA_ROAD_LCV_E!N$2</f>
        <v>94736.843187269711</v>
      </c>
      <c r="O75" s="16">
        <f>FC_TRA_ROAD_LCV_E!O$2</f>
        <v>89403.374248587075</v>
      </c>
      <c r="P75" s="16">
        <f>FC_TRA_ROAD_LCV_E!P$2</f>
        <v>87526.952578500568</v>
      </c>
      <c r="Q75" s="16">
        <f>FC_TRA_ROAD_LCV_E!Q$2</f>
        <v>88538.966682725586</v>
      </c>
      <c r="R75" s="16">
        <f>FC_TRA_ROAD_LCV_E!R$2</f>
        <v>88035.346180975888</v>
      </c>
      <c r="S75" s="16">
        <f>FC_TRA_ROAD_LCV_E!S$2</f>
        <v>87766.743706706256</v>
      </c>
      <c r="T75" s="16">
        <f>FC_TRA_ROAD_LCV_E!T$2</f>
        <v>89012.960144792334</v>
      </c>
      <c r="U75" s="16">
        <f>FC_TRA_ROAD_LCV_E!U$2</f>
        <v>89177.700384572847</v>
      </c>
      <c r="V75" s="16">
        <f>FC_TRA_ROAD_LCV_E!V$2</f>
        <v>89877.104592270582</v>
      </c>
      <c r="W75" s="16">
        <f>FC_TRA_ROAD_LCV_E!W$2</f>
        <v>82698.968441938545</v>
      </c>
      <c r="X75" s="16">
        <f>FC_TRA_ROAD_LCV_E!X$2</f>
        <v>92304.356571621349</v>
      </c>
    </row>
    <row r="76" spans="1:24" ht="11.25" customHeight="1" x14ac:dyDescent="0.2">
      <c r="A76" s="41" t="s">
        <v>255</v>
      </c>
      <c r="B76" s="15" t="str">
        <f ca="1">HYPERLINK("#"&amp;CELL("address",FC_TRA_ROAD_HGV_E!$X$2),"FC_TRA_ROAD_HGV_E")</f>
        <v>FC_TRA_ROAD_HGV_E</v>
      </c>
      <c r="C76" s="16">
        <f>FC_TRA_ROAD_HGV_E!C$2</f>
        <v>136890.09597951773</v>
      </c>
      <c r="D76" s="16">
        <f>FC_TRA_ROAD_HGV_E!D$2</f>
        <v>143958.51134808018</v>
      </c>
      <c r="E76" s="16">
        <f>FC_TRA_ROAD_HGV_E!E$2</f>
        <v>145547.64753794367</v>
      </c>
      <c r="F76" s="16">
        <f>FC_TRA_ROAD_HGV_E!F$2</f>
        <v>149473.5465946552</v>
      </c>
      <c r="G76" s="16">
        <f>FC_TRA_ROAD_HGV_E!G$2</f>
        <v>159891.45403374668</v>
      </c>
      <c r="H76" s="16">
        <f>FC_TRA_ROAD_HGV_E!H$2</f>
        <v>163584.74490333072</v>
      </c>
      <c r="I76" s="16">
        <f>FC_TRA_ROAD_HGV_E!I$2</f>
        <v>172795.2863650358</v>
      </c>
      <c r="J76" s="16">
        <f>FC_TRA_ROAD_HGV_E!J$2</f>
        <v>174812.81273947144</v>
      </c>
      <c r="K76" s="16">
        <f>FC_TRA_ROAD_HGV_E!K$2</f>
        <v>167500.22026634507</v>
      </c>
      <c r="L76" s="16">
        <f>FC_TRA_ROAD_HGV_E!L$2</f>
        <v>151367.12158192403</v>
      </c>
      <c r="M76" s="16">
        <f>FC_TRA_ROAD_HGV_E!M$2</f>
        <v>153800.52907814726</v>
      </c>
      <c r="N76" s="16">
        <f>FC_TRA_ROAD_HGV_E!N$2</f>
        <v>150323.12538337096</v>
      </c>
      <c r="O76" s="16">
        <f>FC_TRA_ROAD_HGV_E!O$2</f>
        <v>143255.32729592713</v>
      </c>
      <c r="P76" s="16">
        <f>FC_TRA_ROAD_HGV_E!P$2</f>
        <v>140513.35507953994</v>
      </c>
      <c r="Q76" s="16">
        <f>FC_TRA_ROAD_HGV_E!Q$2</f>
        <v>137376.17861913232</v>
      </c>
      <c r="R76" s="16">
        <f>FC_TRA_ROAD_HGV_E!R$2</f>
        <v>140317.76309305342</v>
      </c>
      <c r="S76" s="16">
        <f>FC_TRA_ROAD_HGV_E!S$2</f>
        <v>150486.78796616971</v>
      </c>
      <c r="T76" s="16">
        <f>FC_TRA_ROAD_HGV_E!T$2</f>
        <v>158017.34710874612</v>
      </c>
      <c r="U76" s="16">
        <f>FC_TRA_ROAD_HGV_E!U$2</f>
        <v>161529.57603085955</v>
      </c>
      <c r="V76" s="16">
        <f>FC_TRA_ROAD_HGV_E!V$2</f>
        <v>162706.95442168682</v>
      </c>
      <c r="W76" s="16">
        <f>FC_TRA_ROAD_HGV_E!W$2</f>
        <v>150056.1879542603</v>
      </c>
      <c r="X76" s="16">
        <f>FC_TRA_ROAD_HGV_E!X$2</f>
        <v>165580.17985784245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17109.945984240007</v>
      </c>
      <c r="D77" s="14">
        <f>FC_TRA_DAVI_E!D$2</f>
        <v>16684.522686000004</v>
      </c>
      <c r="E77" s="14">
        <f>FC_TRA_DAVI_E!E$2</f>
        <v>15647.967612</v>
      </c>
      <c r="F77" s="14">
        <f>FC_TRA_DAVI_E!F$2</f>
        <v>15768.623736720003</v>
      </c>
      <c r="G77" s="14">
        <f>FC_TRA_DAVI_E!G$2</f>
        <v>16338.291802199999</v>
      </c>
      <c r="H77" s="14">
        <f>FC_TRA_DAVI_E!H$2</f>
        <v>17463.73356108</v>
      </c>
      <c r="I77" s="14">
        <f>FC_TRA_DAVI_E!I$2</f>
        <v>17873.02604484</v>
      </c>
      <c r="J77" s="14">
        <f>FC_TRA_DAVI_E!J$2</f>
        <v>18730.694519280005</v>
      </c>
      <c r="K77" s="14">
        <f>FC_TRA_DAVI_E!K$2</f>
        <v>18136.421278560003</v>
      </c>
      <c r="L77" s="14">
        <f>FC_TRA_DAVI_E!L$2</f>
        <v>16445.395678320001</v>
      </c>
      <c r="M77" s="14">
        <f>FC_TRA_DAVI_E!M$2</f>
        <v>16921.332355320003</v>
      </c>
      <c r="N77" s="14">
        <f>FC_TRA_DAVI_E!N$2</f>
        <v>17980.995535919999</v>
      </c>
      <c r="O77" s="14">
        <f>FC_TRA_DAVI_E!O$2</f>
        <v>16649.983640520004</v>
      </c>
      <c r="P77" s="14">
        <f>FC_TRA_DAVI_E!P$2</f>
        <v>15559.56779076</v>
      </c>
      <c r="Q77" s="14">
        <f>FC_TRA_DAVI_E!Q$2</f>
        <v>15635.315979360001</v>
      </c>
      <c r="R77" s="14">
        <f>FC_TRA_DAVI_E!R$2</f>
        <v>16242.122945160005</v>
      </c>
      <c r="S77" s="14">
        <f>FC_TRA_DAVI_E!S$2</f>
        <v>17211.269844359998</v>
      </c>
      <c r="T77" s="14">
        <f>FC_TRA_DAVI_E!T$2</f>
        <v>17990.043716880002</v>
      </c>
      <c r="U77" s="14">
        <f>FC_TRA_DAVI_E!U$2</f>
        <v>18786.669827400001</v>
      </c>
      <c r="V77" s="14">
        <f>FC_TRA_DAVI_E!V$2</f>
        <v>19505.890377</v>
      </c>
      <c r="W77" s="14">
        <f>FC_TRA_DAVI_E!W$2</f>
        <v>9061.4541456000006</v>
      </c>
      <c r="X77" s="14">
        <f>FC_TRA_DAVI_E!X$2</f>
        <v>12808.024144920004</v>
      </c>
    </row>
    <row r="78" spans="1:24" ht="11.25" customHeight="1" x14ac:dyDescent="0.2">
      <c r="A78" s="41" t="s">
        <v>231</v>
      </c>
      <c r="B78" s="15" t="str">
        <f ca="1">HYPERLINK("#"&amp;CELL("address",FC_TRA_DAVI_PA_E!$X$2),"FC_TRA_DAVI_PA_E")</f>
        <v>FC_TRA_DAVI_PA_E</v>
      </c>
      <c r="C78" s="16">
        <f>FC_TRA_DAVI_PA_E!C$2</f>
        <v>16490.840052533731</v>
      </c>
      <c r="D78" s="16">
        <f>FC_TRA_DAVI_PA_E!D$2</f>
        <v>16018.140932197954</v>
      </c>
      <c r="E78" s="16">
        <f>FC_TRA_DAVI_PA_E!E$2</f>
        <v>15069.905921400235</v>
      </c>
      <c r="F78" s="16">
        <f>FC_TRA_DAVI_PA_E!F$2</f>
        <v>15282.832104084087</v>
      </c>
      <c r="G78" s="16">
        <f>FC_TRA_DAVI_PA_E!G$2</f>
        <v>15818.660487891422</v>
      </c>
      <c r="H78" s="16">
        <f>FC_TRA_DAVI_PA_E!H$2</f>
        <v>16944.090516962882</v>
      </c>
      <c r="I78" s="16">
        <f>FC_TRA_DAVI_PA_E!I$2</f>
        <v>17357.76969373782</v>
      </c>
      <c r="J78" s="16">
        <f>FC_TRA_DAVI_PA_E!J$2</f>
        <v>18245.29319295206</v>
      </c>
      <c r="K78" s="16">
        <f>FC_TRA_DAVI_PA_E!K$2</f>
        <v>17660.438235585651</v>
      </c>
      <c r="L78" s="16">
        <f>FC_TRA_DAVI_PA_E!L$2</f>
        <v>16050.154244292647</v>
      </c>
      <c r="M78" s="16">
        <f>FC_TRA_DAVI_PA_E!M$2</f>
        <v>16554.303031646847</v>
      </c>
      <c r="N78" s="16">
        <f>FC_TRA_DAVI_PA_E!N$2</f>
        <v>17636.493655083104</v>
      </c>
      <c r="O78" s="16">
        <f>FC_TRA_DAVI_PA_E!O$2</f>
        <v>16327.561253991711</v>
      </c>
      <c r="P78" s="16">
        <f>FC_TRA_DAVI_PA_E!P$2</f>
        <v>15257.019821848908</v>
      </c>
      <c r="Q78" s="16">
        <f>FC_TRA_DAVI_PA_E!Q$2</f>
        <v>15318.822972258537</v>
      </c>
      <c r="R78" s="16">
        <f>FC_TRA_DAVI_PA_E!R$2</f>
        <v>15932.158657664047</v>
      </c>
      <c r="S78" s="16">
        <f>FC_TRA_DAVI_PA_E!S$2</f>
        <v>16930.167829536407</v>
      </c>
      <c r="T78" s="16">
        <f>FC_TRA_DAVI_PA_E!T$2</f>
        <v>17685.452874707404</v>
      </c>
      <c r="U78" s="16">
        <f>FC_TRA_DAVI_PA_E!U$2</f>
        <v>18484.950612445464</v>
      </c>
      <c r="V78" s="16">
        <f>FC_TRA_DAVI_PA_E!V$2</f>
        <v>19199.293050831464</v>
      </c>
      <c r="W78" s="16">
        <f>FC_TRA_DAVI_PA_E!W$2</f>
        <v>8771.9293477329848</v>
      </c>
      <c r="X78" s="16">
        <f>FC_TRA_DAVI_PA_E!X$2</f>
        <v>12496.2545044817</v>
      </c>
    </row>
    <row r="79" spans="1:24" ht="11.25" customHeight="1" x14ac:dyDescent="0.2">
      <c r="A79" s="41" t="s">
        <v>232</v>
      </c>
      <c r="B79" s="15" t="str">
        <f ca="1">HYPERLINK("#"&amp;CELL("address",FC_TRA_DAVI_FR_E!$X$2),"FC_TRA_DAVI_FR_E")</f>
        <v>FC_TRA_DAVI_FR_E</v>
      </c>
      <c r="C79" s="16">
        <f>FC_TRA_DAVI_FR_E!C$2</f>
        <v>619.10593170627055</v>
      </c>
      <c r="D79" s="16">
        <f>FC_TRA_DAVI_FR_E!D$2</f>
        <v>666.38175380204711</v>
      </c>
      <c r="E79" s="16">
        <f>FC_TRA_DAVI_FR_E!E$2</f>
        <v>578.06169059976514</v>
      </c>
      <c r="F79" s="16">
        <f>FC_TRA_DAVI_FR_E!F$2</f>
        <v>485.7916326359167</v>
      </c>
      <c r="G79" s="16">
        <f>FC_TRA_DAVI_FR_E!G$2</f>
        <v>519.63131430857652</v>
      </c>
      <c r="H79" s="16">
        <f>FC_TRA_DAVI_FR_E!H$2</f>
        <v>519.6430441171151</v>
      </c>
      <c r="I79" s="16">
        <f>FC_TRA_DAVI_FR_E!I$2</f>
        <v>515.25635110218127</v>
      </c>
      <c r="J79" s="16">
        <f>FC_TRA_DAVI_FR_E!J$2</f>
        <v>485.40132632794177</v>
      </c>
      <c r="K79" s="16">
        <f>FC_TRA_DAVI_FR_E!K$2</f>
        <v>475.98304297435203</v>
      </c>
      <c r="L79" s="16">
        <f>FC_TRA_DAVI_FR_E!L$2</f>
        <v>395.2414340273541</v>
      </c>
      <c r="M79" s="16">
        <f>FC_TRA_DAVI_FR_E!M$2</f>
        <v>367.02932367315674</v>
      </c>
      <c r="N79" s="16">
        <f>FC_TRA_DAVI_FR_E!N$2</f>
        <v>344.5018808368946</v>
      </c>
      <c r="O79" s="16">
        <f>FC_TRA_DAVI_FR_E!O$2</f>
        <v>322.42238652829252</v>
      </c>
      <c r="P79" s="16">
        <f>FC_TRA_DAVI_FR_E!P$2</f>
        <v>302.5479689110922</v>
      </c>
      <c r="Q79" s="16">
        <f>FC_TRA_DAVI_FR_E!Q$2</f>
        <v>316.49300710146429</v>
      </c>
      <c r="R79" s="16">
        <f>FC_TRA_DAVI_FR_E!R$2</f>
        <v>309.96428749595719</v>
      </c>
      <c r="S79" s="16">
        <f>FC_TRA_DAVI_FR_E!S$2</f>
        <v>281.10201482359059</v>
      </c>
      <c r="T79" s="16">
        <f>FC_TRA_DAVI_FR_E!T$2</f>
        <v>304.59084217259624</v>
      </c>
      <c r="U79" s="16">
        <f>FC_TRA_DAVI_FR_E!U$2</f>
        <v>301.71921495453603</v>
      </c>
      <c r="V79" s="16">
        <f>FC_TRA_DAVI_FR_E!V$2</f>
        <v>306.5973261685354</v>
      </c>
      <c r="W79" s="16">
        <f>FC_TRA_DAVI_FR_E!W$2</f>
        <v>289.52479786701667</v>
      </c>
      <c r="X79" s="16">
        <f>FC_TRA_DAVI_FR_E!X$2</f>
        <v>311.76964043830344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16453.5649101864</v>
      </c>
      <c r="D80" s="14">
        <f>FC_TRA_DNAVI_E!D$2</f>
        <v>16976.722517755203</v>
      </c>
      <c r="E80" s="14">
        <f>FC_TRA_DNAVI_E!E$2</f>
        <v>16818.825758563762</v>
      </c>
      <c r="F80" s="14">
        <f>FC_TRA_DNAVI_E!F$2</f>
        <v>17683.915366756799</v>
      </c>
      <c r="G80" s="14">
        <f>FC_TRA_DNAVI_E!G$2</f>
        <v>17966.543014404</v>
      </c>
      <c r="H80" s="14">
        <f>FC_TRA_DNAVI_E!H$2</f>
        <v>17638.694104226404</v>
      </c>
      <c r="I80" s="14">
        <f>FC_TRA_DNAVI_E!I$2</f>
        <v>18049.7416491972</v>
      </c>
      <c r="J80" s="14">
        <f>FC_TRA_DNAVI_E!J$2</f>
        <v>17616.052114664402</v>
      </c>
      <c r="K80" s="14">
        <f>FC_TRA_DNAVI_E!K$2</f>
        <v>17352.610817313598</v>
      </c>
      <c r="L80" s="14">
        <f>FC_TRA_DNAVI_E!L$2</f>
        <v>16911.6872838372</v>
      </c>
      <c r="M80" s="14">
        <f>FC_TRA_DNAVI_E!M$2</f>
        <v>16036.876547794804</v>
      </c>
      <c r="N80" s="14">
        <f>FC_TRA_DNAVI_E!N$2</f>
        <v>14371.571336414399</v>
      </c>
      <c r="O80" s="14">
        <f>FC_TRA_DNAVI_E!O$2</f>
        <v>13934.2803091776</v>
      </c>
      <c r="P80" s="14">
        <f>FC_TRA_DNAVI_E!P$2</f>
        <v>12666.897461372399</v>
      </c>
      <c r="Q80" s="14">
        <f>FC_TRA_DNAVI_E!Q$2</f>
        <v>11749.357161709202</v>
      </c>
      <c r="R80" s="14">
        <f>FC_TRA_DNAVI_E!R$2</f>
        <v>12487.8560550372</v>
      </c>
      <c r="S80" s="14">
        <f>FC_TRA_DNAVI_E!S$2</f>
        <v>12974.349464992802</v>
      </c>
      <c r="T80" s="14">
        <f>FC_TRA_DNAVI_E!T$2</f>
        <v>13638.365818221602</v>
      </c>
      <c r="U80" s="14">
        <f>FC_TRA_DNAVI_E!U$2</f>
        <v>13218.139666335601</v>
      </c>
      <c r="V80" s="14">
        <f>FC_TRA_DNAVI_E!V$2</f>
        <v>13396.415990612402</v>
      </c>
      <c r="W80" s="14">
        <f>FC_TRA_DNAVI_E!W$2</f>
        <v>11421.920816474401</v>
      </c>
      <c r="X80" s="14">
        <f>FC_TRA_DNAVI_E!X$2</f>
        <v>12356.093153779198</v>
      </c>
    </row>
    <row r="81" spans="1:24" ht="11.25" customHeight="1" x14ac:dyDescent="0.2">
      <c r="A81" s="41" t="s">
        <v>238</v>
      </c>
      <c r="B81" s="15" t="str">
        <f ca="1">HYPERLINK("#"&amp;CELL("address",FC_TRA_DNAVI_DCS_E!$X$2),"FC_TRA_DNAVI_DCS_E")</f>
        <v>FC_TRA_DNAVI_DCS_E</v>
      </c>
      <c r="C81" s="16">
        <f>FC_TRA_DNAVI_DCS_E!C$2</f>
        <v>13033.345033032783</v>
      </c>
      <c r="D81" s="16">
        <f>FC_TRA_DNAVI_DCS_E!D$2</f>
        <v>13555.448306706719</v>
      </c>
      <c r="E81" s="16">
        <f>FC_TRA_DNAVI_DCS_E!E$2</f>
        <v>13579.786408939441</v>
      </c>
      <c r="F81" s="16">
        <f>FC_TRA_DNAVI_DCS_E!F$2</f>
        <v>14389.555145282937</v>
      </c>
      <c r="G81" s="16">
        <f>FC_TRA_DNAVI_DCS_E!G$2</f>
        <v>14606.701719931581</v>
      </c>
      <c r="H81" s="16">
        <f>FC_TRA_DNAVI_DCS_E!H$2</f>
        <v>14278.720078508328</v>
      </c>
      <c r="I81" s="16">
        <f>FC_TRA_DNAVI_DCS_E!I$2</f>
        <v>15173.947333699658</v>
      </c>
      <c r="J81" s="16">
        <f>FC_TRA_DNAVI_DCS_E!J$2</f>
        <v>14295.846643023409</v>
      </c>
      <c r="K81" s="16">
        <f>FC_TRA_DNAVI_DCS_E!K$2</f>
        <v>14071.28939064623</v>
      </c>
      <c r="L81" s="16">
        <f>FC_TRA_DNAVI_DCS_E!L$2</f>
        <v>13640.395180549702</v>
      </c>
      <c r="M81" s="16">
        <f>FC_TRA_DNAVI_DCS_E!M$2</f>
        <v>12623.079396881927</v>
      </c>
      <c r="N81" s="16">
        <f>FC_TRA_DNAVI_DCS_E!N$2</f>
        <v>10960.861689950651</v>
      </c>
      <c r="O81" s="16">
        <f>FC_TRA_DNAVI_DCS_E!O$2</f>
        <v>10608.573635007555</v>
      </c>
      <c r="P81" s="16">
        <f>FC_TRA_DNAVI_DCS_E!P$2</f>
        <v>9052.243997378966</v>
      </c>
      <c r="Q81" s="16">
        <f>FC_TRA_DNAVI_DCS_E!Q$2</f>
        <v>8444.19041988967</v>
      </c>
      <c r="R81" s="16">
        <f>FC_TRA_DNAVI_DCS_E!R$2</f>
        <v>9044.8051675702663</v>
      </c>
      <c r="S81" s="16">
        <f>FC_TRA_DNAVI_DCS_E!S$2</f>
        <v>9718.3463014221688</v>
      </c>
      <c r="T81" s="16">
        <f>FC_TRA_DNAVI_DCS_E!T$2</f>
        <v>10541.949773033401</v>
      </c>
      <c r="U81" s="16">
        <f>FC_TRA_DNAVI_DCS_E!U$2</f>
        <v>10137.862557903807</v>
      </c>
      <c r="V81" s="16">
        <f>FC_TRA_DNAVI_DCS_E!V$2</f>
        <v>10288.975994276843</v>
      </c>
      <c r="W81" s="16">
        <f>FC_TRA_DNAVI_DCS_E!W$2</f>
        <v>8655.7401411591472</v>
      </c>
      <c r="X81" s="16">
        <f>FC_TRA_DNAVI_DCS_E!X$2</f>
        <v>9343.9260896299802</v>
      </c>
    </row>
    <row r="82" spans="1:24" ht="11.25" customHeight="1" x14ac:dyDescent="0.2">
      <c r="A82" s="41" t="s">
        <v>237</v>
      </c>
      <c r="B82" s="15" t="str">
        <f ca="1">HYPERLINK("#"&amp;CELL("address",FC_TRA_DNAVI_IWW_E!$X$2),"FC_TRA_DNAVI_IWW_E")</f>
        <v>FC_TRA_DNAVI_IWW_E</v>
      </c>
      <c r="C82" s="16">
        <f>FC_TRA_DNAVI_IWW_E!C$2</f>
        <v>3420.2198771536168</v>
      </c>
      <c r="D82" s="16">
        <f>FC_TRA_DNAVI_IWW_E!D$2</f>
        <v>3421.2742110484824</v>
      </c>
      <c r="E82" s="16">
        <f>FC_TRA_DNAVI_IWW_E!E$2</f>
        <v>3239.0393496243205</v>
      </c>
      <c r="F82" s="16">
        <f>FC_TRA_DNAVI_IWW_E!F$2</f>
        <v>3294.3602214738617</v>
      </c>
      <c r="G82" s="16">
        <f>FC_TRA_DNAVI_IWW_E!G$2</f>
        <v>3359.8412944724168</v>
      </c>
      <c r="H82" s="16">
        <f>FC_TRA_DNAVI_IWW_E!H$2</f>
        <v>3359.9740257180738</v>
      </c>
      <c r="I82" s="16">
        <f>FC_TRA_DNAVI_IWW_E!I$2</f>
        <v>2875.7943154975405</v>
      </c>
      <c r="J82" s="16">
        <f>FC_TRA_DNAVI_IWW_E!J$2</f>
        <v>3320.205471640993</v>
      </c>
      <c r="K82" s="16">
        <f>FC_TRA_DNAVI_IWW_E!K$2</f>
        <v>3281.3214266673676</v>
      </c>
      <c r="L82" s="16">
        <f>FC_TRA_DNAVI_IWW_E!L$2</f>
        <v>3271.2921032874992</v>
      </c>
      <c r="M82" s="16">
        <f>FC_TRA_DNAVI_IWW_E!M$2</f>
        <v>3413.7971509128756</v>
      </c>
      <c r="N82" s="16">
        <f>FC_TRA_DNAVI_IWW_E!N$2</f>
        <v>3410.7096464637516</v>
      </c>
      <c r="O82" s="16">
        <f>FC_TRA_DNAVI_IWW_E!O$2</f>
        <v>3325.7066741700442</v>
      </c>
      <c r="P82" s="16">
        <f>FC_TRA_DNAVI_IWW_E!P$2</f>
        <v>3614.6534639934334</v>
      </c>
      <c r="Q82" s="16">
        <f>FC_TRA_DNAVI_IWW_E!Q$2</f>
        <v>3305.1667418195311</v>
      </c>
      <c r="R82" s="16">
        <f>FC_TRA_DNAVI_IWW_E!R$2</f>
        <v>3443.050887466934</v>
      </c>
      <c r="S82" s="16">
        <f>FC_TRA_DNAVI_IWW_E!S$2</f>
        <v>3256.0031635706314</v>
      </c>
      <c r="T82" s="16">
        <f>FC_TRA_DNAVI_IWW_E!T$2</f>
        <v>3096.4160451882003</v>
      </c>
      <c r="U82" s="16">
        <f>FC_TRA_DNAVI_IWW_E!U$2</f>
        <v>3080.2771084317937</v>
      </c>
      <c r="V82" s="16">
        <f>FC_TRA_DNAVI_IWW_E!V$2</f>
        <v>3107.4399963355577</v>
      </c>
      <c r="W82" s="16">
        <f>FC_TRA_DNAVI_IWW_E!W$2</f>
        <v>2766.1806753152532</v>
      </c>
      <c r="X82" s="16">
        <f>FC_TRA_DNAVI_IWW_E!X$2</f>
        <v>3012.1670641492192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1152.2284646400001</v>
      </c>
      <c r="D83" s="14">
        <f>FC_TRA_PIPE_E!D$2</f>
        <v>2878.7908075200003</v>
      </c>
      <c r="E83" s="14">
        <f>FC_TRA_PIPE_E!E$2</f>
        <v>2395.0264831200002</v>
      </c>
      <c r="F83" s="14">
        <f>FC_TRA_PIPE_E!F$2</f>
        <v>4546.3454452799997</v>
      </c>
      <c r="G83" s="14">
        <f>FC_TRA_PIPE_E!G$2</f>
        <v>5233.0474742400002</v>
      </c>
      <c r="H83" s="14">
        <f>FC_TRA_PIPE_E!H$2</f>
        <v>5204.5553656800002</v>
      </c>
      <c r="I83" s="14">
        <f>FC_TRA_PIPE_E!I$2</f>
        <v>4681.2113103600004</v>
      </c>
      <c r="J83" s="14">
        <f>FC_TRA_PIPE_E!J$2</f>
        <v>4694.2545999599997</v>
      </c>
      <c r="K83" s="14">
        <f>FC_TRA_PIPE_E!K$2</f>
        <v>4856.65638588</v>
      </c>
      <c r="L83" s="14">
        <f>FC_TRA_PIPE_E!L$2</f>
        <v>3711.52968048</v>
      </c>
      <c r="M83" s="14">
        <f>FC_TRA_PIPE_E!M$2</f>
        <v>3668.6547486000009</v>
      </c>
      <c r="N83" s="14">
        <f>FC_TRA_PIPE_E!N$2</f>
        <v>4269.8898705599995</v>
      </c>
      <c r="O83" s="14">
        <f>FC_TRA_PIPE_E!O$2</f>
        <v>3626.9322361200002</v>
      </c>
      <c r="P83" s="14">
        <f>FC_TRA_PIPE_E!P$2</f>
        <v>4095.8936560800007</v>
      </c>
      <c r="Q83" s="14">
        <f>FC_TRA_PIPE_E!Q$2</f>
        <v>3577.1175903600006</v>
      </c>
      <c r="R83" s="14">
        <f>FC_TRA_PIPE_E!R$2</f>
        <v>3404.6795070000003</v>
      </c>
      <c r="S83" s="14">
        <f>FC_TRA_PIPE_E!S$2</f>
        <v>3710.6048797200001</v>
      </c>
      <c r="T83" s="14">
        <f>FC_TRA_PIPE_E!T$2</f>
        <v>4058.6501789999998</v>
      </c>
      <c r="U83" s="14">
        <f>FC_TRA_PIPE_E!U$2</f>
        <v>4475.1454030800005</v>
      </c>
      <c r="V83" s="14">
        <f>FC_TRA_PIPE_E!V$2</f>
        <v>4428.1653102000009</v>
      </c>
      <c r="W83" s="14">
        <f>FC_TRA_PIPE_E!W$2</f>
        <v>3227.7045002400005</v>
      </c>
      <c r="X83" s="14">
        <f>FC_TRA_PIPE_E!X$2</f>
        <v>3297.2747824800003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614850.97263505647</v>
      </c>
      <c r="D84" s="12">
        <f>FC_OTH_E!D$2</f>
        <v>649431.93361761374</v>
      </c>
      <c r="E84" s="12">
        <f>FC_OTH_E!E$2</f>
        <v>625154.16694644559</v>
      </c>
      <c r="F84" s="12">
        <f>FC_OTH_E!F$2</f>
        <v>645020.50247389579</v>
      </c>
      <c r="G84" s="12">
        <f>FC_OTH_E!G$2</f>
        <v>642460.1148477922</v>
      </c>
      <c r="H84" s="12">
        <f>FC_OTH_E!H$2</f>
        <v>642147.11571208725</v>
      </c>
      <c r="I84" s="12">
        <f>FC_OTH_E!I$2</f>
        <v>636640.71821991901</v>
      </c>
      <c r="J84" s="12">
        <f>FC_OTH_E!J$2</f>
        <v>556507.5661239149</v>
      </c>
      <c r="K84" s="12">
        <f>FC_OTH_E!K$2</f>
        <v>597665.02676176722</v>
      </c>
      <c r="L84" s="12">
        <f>FC_OTH_E!L$2</f>
        <v>582995.07594713522</v>
      </c>
      <c r="M84" s="12">
        <f>FC_OTH_E!M$2</f>
        <v>611566.58962151979</v>
      </c>
      <c r="N84" s="12">
        <f>FC_OTH_E!N$2</f>
        <v>541429.69481278688</v>
      </c>
      <c r="O84" s="12">
        <f>FC_OTH_E!O$2</f>
        <v>551467.3581935541</v>
      </c>
      <c r="P84" s="12">
        <f>FC_OTH_E!P$2</f>
        <v>561296.10193075822</v>
      </c>
      <c r="Q84" s="12">
        <f>FC_OTH_E!Q$2</f>
        <v>486452.72981984407</v>
      </c>
      <c r="R84" s="12">
        <f>FC_OTH_E!R$2</f>
        <v>508248.31319364486</v>
      </c>
      <c r="S84" s="12">
        <f>FC_OTH_E!S$2</f>
        <v>516647.03674513305</v>
      </c>
      <c r="T84" s="12">
        <f>FC_OTH_E!T$2</f>
        <v>514777.72903502319</v>
      </c>
      <c r="U84" s="12">
        <f>FC_OTH_E!U$2</f>
        <v>504110.7334798185</v>
      </c>
      <c r="V84" s="12">
        <f>FC_OTH_E!V$2</f>
        <v>492518.93324700138</v>
      </c>
      <c r="W84" s="12">
        <f>FC_OTH_E!W$2</f>
        <v>490321.82623916911</v>
      </c>
      <c r="X84" s="12">
        <f>FC_OTH_E!X$2</f>
        <v>498998.73883779417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153404.49055194174</v>
      </c>
      <c r="D85" s="14">
        <f>FC_OTH_CP_E!D$2</f>
        <v>162638.8021632054</v>
      </c>
      <c r="E85" s="14">
        <f>FC_OTH_CP_E!E$2</f>
        <v>155442.82479785196</v>
      </c>
      <c r="F85" s="14">
        <f>FC_OTH_CP_E!F$2</f>
        <v>162861.61512438813</v>
      </c>
      <c r="G85" s="14">
        <f>FC_OTH_CP_E!G$2</f>
        <v>163902.52823156083</v>
      </c>
      <c r="H85" s="14">
        <f>FC_OTH_CP_E!H$2</f>
        <v>161703.24562520045</v>
      </c>
      <c r="I85" s="14">
        <f>FC_OTH_CP_E!I$2</f>
        <v>169588.9528979421</v>
      </c>
      <c r="J85" s="14">
        <f>FC_OTH_CP_E!J$2</f>
        <v>146412.96502605337</v>
      </c>
      <c r="K85" s="14">
        <f>FC_OTH_CP_E!K$2</f>
        <v>159191.96614899981</v>
      </c>
      <c r="L85" s="14">
        <f>FC_OTH_CP_E!L$2</f>
        <v>156340.49651718358</v>
      </c>
      <c r="M85" s="14">
        <f>FC_OTH_CP_E!M$2</f>
        <v>161673.07953360237</v>
      </c>
      <c r="N85" s="14">
        <f>FC_OTH_CP_E!N$2</f>
        <v>141137.25853228118</v>
      </c>
      <c r="O85" s="14">
        <f>FC_OTH_CP_E!O$2</f>
        <v>142730.74159525969</v>
      </c>
      <c r="P85" s="14">
        <f>FC_OTH_CP_E!P$2</f>
        <v>149194.15809650879</v>
      </c>
      <c r="Q85" s="14">
        <f>FC_OTH_CP_E!Q$2</f>
        <v>131352.54636470057</v>
      </c>
      <c r="R85" s="14">
        <f>FC_OTH_CP_E!R$2</f>
        <v>137322.23412391063</v>
      </c>
      <c r="S85" s="14">
        <f>FC_OTH_CP_E!S$2</f>
        <v>137062.24648213503</v>
      </c>
      <c r="T85" s="14">
        <f>FC_OTH_CP_E!T$2</f>
        <v>137154.56826126491</v>
      </c>
      <c r="U85" s="14">
        <f>FC_OTH_CP_E!U$2</f>
        <v>128287.14196423793</v>
      </c>
      <c r="V85" s="14">
        <f>FC_OTH_CP_E!V$2</f>
        <v>123900.14536392129</v>
      </c>
      <c r="W85" s="14">
        <f>FC_OTH_CP_E!W$2</f>
        <v>116815.96203840064</v>
      </c>
      <c r="X85" s="14">
        <f>FC_OTH_CP_E!X$2</f>
        <v>128607.50737145222</v>
      </c>
    </row>
    <row r="86" spans="1:24" ht="11.25" customHeight="1" x14ac:dyDescent="0.2">
      <c r="A86" s="41" t="s">
        <v>308</v>
      </c>
      <c r="B86" s="15" t="str">
        <f ca="1">HYPERLINK("#"&amp;CELL("address",FC_OTH_CP_SH_E!$X$2),"FC_OTH_CP_SH_E")</f>
        <v>FC_OTH_CP_SH_E</v>
      </c>
      <c r="C86" s="16">
        <f>FC_OTH_CP_SH_E!C$2</f>
        <v>122746.96193010642</v>
      </c>
      <c r="D86" s="16">
        <f>FC_OTH_CP_SH_E!D$2</f>
        <v>131902.74605431632</v>
      </c>
      <c r="E86" s="16">
        <f>FC_OTH_CP_SH_E!E$2</f>
        <v>123792.10592335013</v>
      </c>
      <c r="F86" s="16">
        <f>FC_OTH_CP_SH_E!F$2</f>
        <v>130990.51583206978</v>
      </c>
      <c r="G86" s="16">
        <f>FC_OTH_CP_SH_E!G$2</f>
        <v>131272.93997491463</v>
      </c>
      <c r="H86" s="16">
        <f>FC_OTH_CP_SH_E!H$2</f>
        <v>129618.27775144267</v>
      </c>
      <c r="I86" s="16">
        <f>FC_OTH_CP_SH_E!I$2</f>
        <v>137364.36322622074</v>
      </c>
      <c r="J86" s="16">
        <f>FC_OTH_CP_SH_E!J$2</f>
        <v>113934.70911499913</v>
      </c>
      <c r="K86" s="16">
        <f>FC_OTH_CP_SH_E!K$2</f>
        <v>126749.79168406304</v>
      </c>
      <c r="L86" s="16">
        <f>FC_OTH_CP_SH_E!L$2</f>
        <v>123639.30880261099</v>
      </c>
      <c r="M86" s="16">
        <f>FC_OTH_CP_SH_E!M$2</f>
        <v>129238.97820494187</v>
      </c>
      <c r="N86" s="16">
        <f>FC_OTH_CP_SH_E!N$2</f>
        <v>109004.62584210096</v>
      </c>
      <c r="O86" s="16">
        <f>FC_OTH_CP_SH_E!O$2</f>
        <v>110698.98412235867</v>
      </c>
      <c r="P86" s="16">
        <f>FC_OTH_CP_SH_E!P$2</f>
        <v>116250.68374865993</v>
      </c>
      <c r="Q86" s="16">
        <f>FC_OTH_CP_SH_E!Q$2</f>
        <v>95609.694486321678</v>
      </c>
      <c r="R86" s="16">
        <f>FC_OTH_CP_SH_E!R$2</f>
        <v>101324.55860489914</v>
      </c>
      <c r="S86" s="16">
        <f>FC_OTH_CP_SH_E!S$2</f>
        <v>101056.87753130562</v>
      </c>
      <c r="T86" s="16">
        <f>FC_OTH_CP_SH_E!T$2</f>
        <v>100838.14097945589</v>
      </c>
      <c r="U86" s="16">
        <f>FC_OTH_CP_SH_E!U$2</f>
        <v>92813.876545582534</v>
      </c>
      <c r="V86" s="16">
        <f>FC_OTH_CP_SH_E!V$2</f>
        <v>88122.224238367126</v>
      </c>
      <c r="W86" s="16">
        <f>FC_OTH_CP_SH_E!W$2</f>
        <v>84647.816786259704</v>
      </c>
      <c r="X86" s="16">
        <f>FC_OTH_CP_SH_E!X$2</f>
        <v>94766.95718902901</v>
      </c>
    </row>
    <row r="87" spans="1:24" ht="11.25" customHeight="1" x14ac:dyDescent="0.2">
      <c r="A87" s="41" t="s">
        <v>307</v>
      </c>
      <c r="B87" s="15" t="str">
        <f ca="1">HYPERLINK("#"&amp;CELL("address",FC_OTH_CP_SC_E!$X$2),"FC_OTH_CP_SC_E")</f>
        <v>FC_OTH_CP_SC_E</v>
      </c>
      <c r="C87" s="16">
        <f>FC_OTH_CP_SC_E!C$2</f>
        <v>6.9404679262751099</v>
      </c>
      <c r="D87" s="16">
        <f>FC_OTH_CP_SC_E!D$2</f>
        <v>8.916902900231733</v>
      </c>
      <c r="E87" s="16">
        <f>FC_OTH_CP_SC_E!E$2</f>
        <v>9.3729003845626178</v>
      </c>
      <c r="F87" s="16">
        <f>FC_OTH_CP_SC_E!F$2</f>
        <v>21.372007576967508</v>
      </c>
      <c r="G87" s="16">
        <f>FC_OTH_CP_SC_E!G$2</f>
        <v>14.67177938829118</v>
      </c>
      <c r="H87" s="16">
        <f>FC_OTH_CP_SC_E!H$2</f>
        <v>16.982995166625923</v>
      </c>
      <c r="I87" s="16">
        <f>FC_OTH_CP_SC_E!I$2</f>
        <v>26.249814542215315</v>
      </c>
      <c r="J87" s="16">
        <f>FC_OTH_CP_SC_E!J$2</f>
        <v>27.185538779198183</v>
      </c>
      <c r="K87" s="16">
        <f>FC_OTH_CP_SC_E!K$2</f>
        <v>34.719303269957955</v>
      </c>
      <c r="L87" s="16">
        <f>FC_OTH_CP_SC_E!L$2</f>
        <v>42.988356393136378</v>
      </c>
      <c r="M87" s="16">
        <f>FC_OTH_CP_SC_E!M$2</f>
        <v>48.507864381244758</v>
      </c>
      <c r="N87" s="16">
        <f>FC_OTH_CP_SC_E!N$2</f>
        <v>58.345372719351118</v>
      </c>
      <c r="O87" s="16">
        <f>FC_OTH_CP_SC_E!O$2</f>
        <v>86.292204476413659</v>
      </c>
      <c r="P87" s="16">
        <f>FC_OTH_CP_SC_E!P$2</f>
        <v>91.815336120569128</v>
      </c>
      <c r="Q87" s="16">
        <f>FC_OTH_CP_SC_E!Q$2</f>
        <v>97.071550738398571</v>
      </c>
      <c r="R87" s="16">
        <f>FC_OTH_CP_SC_E!R$2</f>
        <v>156.19196657340831</v>
      </c>
      <c r="S87" s="16">
        <f>FC_OTH_CP_SC_E!S$2</f>
        <v>157.52202922422052</v>
      </c>
      <c r="T87" s="16">
        <f>FC_OTH_CP_SC_E!T$2</f>
        <v>198.21936339483926</v>
      </c>
      <c r="U87" s="16">
        <f>FC_OTH_CP_SC_E!U$2</f>
        <v>207.26929209792902</v>
      </c>
      <c r="V87" s="16">
        <f>FC_OTH_CP_SC_E!V$2</f>
        <v>234.40843018245064</v>
      </c>
      <c r="W87" s="16">
        <f>FC_OTH_CP_SC_E!W$2</f>
        <v>227.2760214429704</v>
      </c>
      <c r="X87" s="16">
        <f>FC_OTH_CP_SC_E!X$2</f>
        <v>212.46716454587067</v>
      </c>
    </row>
    <row r="88" spans="1:24" ht="11.25" customHeight="1" x14ac:dyDescent="0.2">
      <c r="A88" s="41" t="s">
        <v>306</v>
      </c>
      <c r="B88" s="15" t="str">
        <f ca="1">HYPERLINK("#"&amp;CELL("address",FC_OTH_CP_HW_E!$X$2),"FC_OTH_CP_HW_E")</f>
        <v>FC_OTH_CP_HW_E</v>
      </c>
      <c r="C88" s="16">
        <f>FC_OTH_CP_HW_E!C$2</f>
        <v>15999.023393999196</v>
      </c>
      <c r="D88" s="16">
        <f>FC_OTH_CP_HW_E!D$2</f>
        <v>16222.897358151116</v>
      </c>
      <c r="E88" s="16">
        <f>FC_OTH_CP_HW_E!E$2</f>
        <v>16420.114702760584</v>
      </c>
      <c r="F88" s="16">
        <f>FC_OTH_CP_HW_E!F$2</f>
        <v>16399.576691156355</v>
      </c>
      <c r="G88" s="16">
        <f>FC_OTH_CP_HW_E!G$2</f>
        <v>16476.888310609193</v>
      </c>
      <c r="H88" s="16">
        <f>FC_OTH_CP_HW_E!H$2</f>
        <v>16337.10455158599</v>
      </c>
      <c r="I88" s="16">
        <f>FC_OTH_CP_HW_E!I$2</f>
        <v>16859.525212087501</v>
      </c>
      <c r="J88" s="16">
        <f>FC_OTH_CP_HW_E!J$2</f>
        <v>16686.244178840978</v>
      </c>
      <c r="K88" s="16">
        <f>FC_OTH_CP_HW_E!K$2</f>
        <v>16691.064961645632</v>
      </c>
      <c r="L88" s="16">
        <f>FC_OTH_CP_HW_E!L$2</f>
        <v>16687.13013113791</v>
      </c>
      <c r="M88" s="16">
        <f>FC_OTH_CP_HW_E!M$2</f>
        <v>16441.942160992818</v>
      </c>
      <c r="N88" s="16">
        <f>FC_OTH_CP_HW_E!N$2</f>
        <v>16421.503094378728</v>
      </c>
      <c r="O88" s="16">
        <f>FC_OTH_CP_HW_E!O$2</f>
        <v>16447.743635122428</v>
      </c>
      <c r="P88" s="16">
        <f>FC_OTH_CP_HW_E!P$2</f>
        <v>16763.16750606626</v>
      </c>
      <c r="Q88" s="16">
        <f>FC_OTH_CP_HW_E!Q$2</f>
        <v>17107.018414967592</v>
      </c>
      <c r="R88" s="16">
        <f>FC_OTH_CP_HW_E!R$2</f>
        <v>17064.155589896942</v>
      </c>
      <c r="S88" s="16">
        <f>FC_OTH_CP_HW_E!S$2</f>
        <v>16894.454836269742</v>
      </c>
      <c r="T88" s="16">
        <f>FC_OTH_CP_HW_E!T$2</f>
        <v>16933.797584171669</v>
      </c>
      <c r="U88" s="16">
        <f>FC_OTH_CP_HW_E!U$2</f>
        <v>16035.971056184915</v>
      </c>
      <c r="V88" s="16">
        <f>FC_OTH_CP_HW_E!V$2</f>
        <v>15369.723271306662</v>
      </c>
      <c r="W88" s="16">
        <f>FC_OTH_CP_HW_E!W$2</f>
        <v>14007.582705522558</v>
      </c>
      <c r="X88" s="16">
        <f>FC_OTH_CP_HW_E!X$2</f>
        <v>14670.547803986783</v>
      </c>
    </row>
    <row r="89" spans="1:24" ht="11.25" customHeight="1" x14ac:dyDescent="0.2">
      <c r="A89" s="41" t="s">
        <v>305</v>
      </c>
      <c r="B89" s="15" t="str">
        <f ca="1">HYPERLINK("#"&amp;CELL("address",FC_OTH_CP_CA_E!$X$2),"FC_OTH_CP_CA_E")</f>
        <v>FC_OTH_CP_CA_E</v>
      </c>
      <c r="C89" s="16">
        <f>FC_OTH_CP_CA_E!C$2</f>
        <v>14651.564759909843</v>
      </c>
      <c r="D89" s="16">
        <f>FC_OTH_CP_CA_E!D$2</f>
        <v>14504.241847837719</v>
      </c>
      <c r="E89" s="16">
        <f>FC_OTH_CP_CA_E!E$2</f>
        <v>15221.23127135667</v>
      </c>
      <c r="F89" s="16">
        <f>FC_OTH_CP_CA_E!F$2</f>
        <v>15450.150593585025</v>
      </c>
      <c r="G89" s="16">
        <f>FC_OTH_CP_CA_E!G$2</f>
        <v>16138.028166648715</v>
      </c>
      <c r="H89" s="16">
        <f>FC_OTH_CP_CA_E!H$2</f>
        <v>15730.880327005187</v>
      </c>
      <c r="I89" s="16">
        <f>FC_OTH_CP_CA_E!I$2</f>
        <v>15338.814645091659</v>
      </c>
      <c r="J89" s="16">
        <f>FC_OTH_CP_CA_E!J$2</f>
        <v>15764.826193434061</v>
      </c>
      <c r="K89" s="16">
        <f>FC_OTH_CP_CA_E!K$2</f>
        <v>15716.390200021173</v>
      </c>
      <c r="L89" s="16">
        <f>FC_OTH_CP_CA_E!L$2</f>
        <v>15971.069227041529</v>
      </c>
      <c r="M89" s="16">
        <f>FC_OTH_CP_CA_E!M$2</f>
        <v>15943.651303286422</v>
      </c>
      <c r="N89" s="16">
        <f>FC_OTH_CP_CA_E!N$2</f>
        <v>15652.784223082133</v>
      </c>
      <c r="O89" s="16">
        <f>FC_OTH_CP_CA_E!O$2</f>
        <v>15497.721633302181</v>
      </c>
      <c r="P89" s="16">
        <f>FC_OTH_CP_CA_E!P$2</f>
        <v>16088.491505662039</v>
      </c>
      <c r="Q89" s="16">
        <f>FC_OTH_CP_CA_E!Q$2</f>
        <v>18538.761912672908</v>
      </c>
      <c r="R89" s="16">
        <f>FC_OTH_CP_CA_E!R$2</f>
        <v>18777.327962541131</v>
      </c>
      <c r="S89" s="16">
        <f>FC_OTH_CP_CA_E!S$2</f>
        <v>18953.392085335436</v>
      </c>
      <c r="T89" s="16">
        <f>FC_OTH_CP_CA_E!T$2</f>
        <v>19184.41033424253</v>
      </c>
      <c r="U89" s="16">
        <f>FC_OTH_CP_CA_E!U$2</f>
        <v>19230.025070372547</v>
      </c>
      <c r="V89" s="16">
        <f>FC_OTH_CP_CA_E!V$2</f>
        <v>20173.789424065064</v>
      </c>
      <c r="W89" s="16">
        <f>FC_OTH_CP_CA_E!W$2</f>
        <v>17933.286525175397</v>
      </c>
      <c r="X89" s="16">
        <f>FC_OTH_CP_CA_E!X$2</f>
        <v>18957.53521389054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389251.46446007304</v>
      </c>
      <c r="D90" s="14">
        <f>FC_OTH_HH_E!D$2</f>
        <v>415163.40545161627</v>
      </c>
      <c r="E90" s="14">
        <f>FC_OTH_HH_E!E$2</f>
        <v>399678.76528167201</v>
      </c>
      <c r="F90" s="14">
        <f>FC_OTH_HH_E!F$2</f>
        <v>410065.06876866694</v>
      </c>
      <c r="G90" s="14">
        <f>FC_OTH_HH_E!G$2</f>
        <v>405604.19485319231</v>
      </c>
      <c r="H90" s="14">
        <f>FC_OTH_HH_E!H$2</f>
        <v>406492.73297703685</v>
      </c>
      <c r="I90" s="14">
        <f>FC_OTH_HH_E!I$2</f>
        <v>399710.17014522396</v>
      </c>
      <c r="J90" s="14">
        <f>FC_OTH_HH_E!J$2</f>
        <v>345750.71329014981</v>
      </c>
      <c r="K90" s="14">
        <f>FC_OTH_HH_E!K$2</f>
        <v>374993.31067754538</v>
      </c>
      <c r="L90" s="14">
        <f>FC_OTH_HH_E!L$2</f>
        <v>365323.35088691686</v>
      </c>
      <c r="M90" s="14">
        <f>FC_OTH_HH_E!M$2</f>
        <v>387126.58804672922</v>
      </c>
      <c r="N90" s="14">
        <f>FC_OTH_HH_E!N$2</f>
        <v>339544.70017924422</v>
      </c>
      <c r="O90" s="14">
        <f>FC_OTH_HH_E!O$2</f>
        <v>348610.84342730517</v>
      </c>
      <c r="P90" s="14">
        <f>FC_OTH_HH_E!P$2</f>
        <v>351424.75490715576</v>
      </c>
      <c r="Q90" s="14">
        <f>FC_OTH_HH_E!Q$2</f>
        <v>296645.49364888604</v>
      </c>
      <c r="R90" s="14">
        <f>FC_OTH_HH_E!R$2</f>
        <v>313020.54598065396</v>
      </c>
      <c r="S90" s="14">
        <f>FC_OTH_HH_E!S$2</f>
        <v>321543.02064074215</v>
      </c>
      <c r="T90" s="14">
        <f>FC_OTH_HH_E!T$2</f>
        <v>319202.61190328788</v>
      </c>
      <c r="U90" s="14">
        <f>FC_OTH_HH_E!U$2</f>
        <v>309606.1472669522</v>
      </c>
      <c r="V90" s="14">
        <f>FC_OTH_HH_E!V$2</f>
        <v>302772.40836151125</v>
      </c>
      <c r="W90" s="14">
        <f>FC_OTH_HH_E!W$2</f>
        <v>306272.75367009692</v>
      </c>
      <c r="X90" s="14">
        <f>FC_OTH_HH_E!X$2</f>
        <v>304339.64027318533</v>
      </c>
    </row>
    <row r="91" spans="1:24" ht="11.25" customHeight="1" x14ac:dyDescent="0.2">
      <c r="A91" s="41" t="s">
        <v>301</v>
      </c>
      <c r="B91" s="15" t="str">
        <f ca="1">HYPERLINK("#"&amp;CELL("address",FC_OTH_HH_SH_E!$X$2),"FC_OTH_HH_SH_E")</f>
        <v>FC_OTH_HH_SH_E</v>
      </c>
      <c r="C91" s="16">
        <f>FC_OTH_HH_SH_E!C$2</f>
        <v>333031.59203675378</v>
      </c>
      <c r="D91" s="16">
        <f>FC_OTH_HH_SH_E!D$2</f>
        <v>357580.60628924624</v>
      </c>
      <c r="E91" s="16">
        <f>FC_OTH_HH_SH_E!E$2</f>
        <v>340956.0831316032</v>
      </c>
      <c r="F91" s="16">
        <f>FC_OTH_HH_SH_E!F$2</f>
        <v>349856.62876518967</v>
      </c>
      <c r="G91" s="16">
        <f>FC_OTH_HH_SH_E!G$2</f>
        <v>346373.91884312371</v>
      </c>
      <c r="H91" s="16">
        <f>FC_OTH_HH_SH_E!H$2</f>
        <v>345959.79002508835</v>
      </c>
      <c r="I91" s="16">
        <f>FC_OTH_HH_SH_E!I$2</f>
        <v>339784.6823235841</v>
      </c>
      <c r="J91" s="16">
        <f>FC_OTH_HH_SH_E!J$2</f>
        <v>288667.67071538721</v>
      </c>
      <c r="K91" s="16">
        <f>FC_OTH_HH_SH_E!K$2</f>
        <v>318029.85367317166</v>
      </c>
      <c r="L91" s="16">
        <f>FC_OTH_HH_SH_E!L$2</f>
        <v>308462.66981117486</v>
      </c>
      <c r="M91" s="16">
        <f>FC_OTH_HH_SH_E!M$2</f>
        <v>329079.90010877757</v>
      </c>
      <c r="N91" s="16">
        <f>FC_OTH_HH_SH_E!N$2</f>
        <v>283110.00404449808</v>
      </c>
      <c r="O91" s="16">
        <f>FC_OTH_HH_SH_E!O$2</f>
        <v>293275.5537741381</v>
      </c>
      <c r="P91" s="16">
        <f>FC_OTH_HH_SH_E!P$2</f>
        <v>298598.2124057294</v>
      </c>
      <c r="Q91" s="16">
        <f>FC_OTH_HH_SH_E!Q$2</f>
        <v>244912.27948484552</v>
      </c>
      <c r="R91" s="16">
        <f>FC_OTH_HH_SH_E!R$2</f>
        <v>261037.65882740257</v>
      </c>
      <c r="S91" s="16">
        <f>FC_OTH_HH_SH_E!S$2</f>
        <v>268586.40973617381</v>
      </c>
      <c r="T91" s="16">
        <f>FC_OTH_HH_SH_E!T$2</f>
        <v>265027.43983006733</v>
      </c>
      <c r="U91" s="16">
        <f>FC_OTH_HH_SH_E!U$2</f>
        <v>255363.39457548709</v>
      </c>
      <c r="V91" s="16">
        <f>FC_OTH_HH_SH_E!V$2</f>
        <v>249327.6317531268</v>
      </c>
      <c r="W91" s="16">
        <f>FC_OTH_HH_SH_E!W$2</f>
        <v>252329.01864969474</v>
      </c>
      <c r="X91" s="16">
        <f>FC_OTH_HH_SH_E!X$2</f>
        <v>253242.11689515598</v>
      </c>
    </row>
    <row r="92" spans="1:24" ht="11.25" customHeight="1" x14ac:dyDescent="0.2">
      <c r="A92" s="41" t="s">
        <v>302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303</v>
      </c>
      <c r="B93" s="15" t="str">
        <f ca="1">HYPERLINK("#"&amp;CELL("address",FC_OTH_HH_WH_E!$X$2),"FC_OTH_HH_WH_E")</f>
        <v>FC_OTH_HH_WH_E</v>
      </c>
      <c r="C93" s="16">
        <f>FC_OTH_HH_WH_E!C$2</f>
        <v>42929.730911487175</v>
      </c>
      <c r="D93" s="16">
        <f>FC_OTH_HH_WH_E!D$2</f>
        <v>44284.352042525512</v>
      </c>
      <c r="E93" s="16">
        <f>FC_OTH_HH_WH_E!E$2</f>
        <v>44883.40659614974</v>
      </c>
      <c r="F93" s="16">
        <f>FC_OTH_HH_WH_E!F$2</f>
        <v>45578.906588361482</v>
      </c>
      <c r="G93" s="16">
        <f>FC_OTH_HH_WH_E!G$2</f>
        <v>45165.66065919734</v>
      </c>
      <c r="H93" s="16">
        <f>FC_OTH_HH_WH_E!H$2</f>
        <v>45643.905553732169</v>
      </c>
      <c r="I93" s="16">
        <f>FC_OTH_HH_WH_E!I$2</f>
        <v>45717.742049602763</v>
      </c>
      <c r="J93" s="16">
        <f>FC_OTH_HH_WH_E!J$2</f>
        <v>42916.868257336624</v>
      </c>
      <c r="K93" s="16">
        <f>FC_OTH_HH_WH_E!K$2</f>
        <v>43845.699649539878</v>
      </c>
      <c r="L93" s="16">
        <f>FC_OTH_HH_WH_E!L$2</f>
        <v>43613.166521217558</v>
      </c>
      <c r="M93" s="16">
        <f>FC_OTH_HH_WH_E!M$2</f>
        <v>44363.839919191661</v>
      </c>
      <c r="N93" s="16">
        <f>FC_OTH_HH_WH_E!N$2</f>
        <v>42871.272939000002</v>
      </c>
      <c r="O93" s="16">
        <f>FC_OTH_HH_WH_E!O$2</f>
        <v>42549.297776392777</v>
      </c>
      <c r="P93" s="16">
        <f>FC_OTH_HH_WH_E!P$2</f>
        <v>40238.639814330199</v>
      </c>
      <c r="Q93" s="16">
        <f>FC_OTH_HH_WH_E!Q$2</f>
        <v>39422.040536279921</v>
      </c>
      <c r="R93" s="16">
        <f>FC_OTH_HH_WH_E!R$2</f>
        <v>39500.014322406176</v>
      </c>
      <c r="S93" s="16">
        <f>FC_OTH_HH_WH_E!S$2</f>
        <v>40411.778298371937</v>
      </c>
      <c r="T93" s="16">
        <f>FC_OTH_HH_WH_E!T$2</f>
        <v>40964.300922087379</v>
      </c>
      <c r="U93" s="16">
        <f>FC_OTH_HH_WH_E!U$2</f>
        <v>41010.065090153825</v>
      </c>
      <c r="V93" s="16">
        <f>FC_OTH_HH_WH_E!V$2</f>
        <v>40228.151212487865</v>
      </c>
      <c r="W93" s="16">
        <f>FC_OTH_HH_WH_E!W$2</f>
        <v>40421.793946785023</v>
      </c>
      <c r="X93" s="16">
        <f>FC_OTH_HH_WH_E!X$2</f>
        <v>38054.88755643797</v>
      </c>
    </row>
    <row r="94" spans="1:24" ht="11.25" customHeight="1" x14ac:dyDescent="0.2">
      <c r="A94" s="41" t="s">
        <v>304</v>
      </c>
      <c r="B94" s="15" t="str">
        <f ca="1">HYPERLINK("#"&amp;CELL("address",FC_OTH_HH_CO_E!$X$2),"FC_OTH_HH_CO_E")</f>
        <v>FC_OTH_HH_CO_E</v>
      </c>
      <c r="C94" s="16">
        <f>FC_OTH_HH_CO_E!C$2</f>
        <v>13290.141511832131</v>
      </c>
      <c r="D94" s="16">
        <f>FC_OTH_HH_CO_E!D$2</f>
        <v>13298.447119844626</v>
      </c>
      <c r="E94" s="16">
        <f>FC_OTH_HH_CO_E!E$2</f>
        <v>13839.275553919057</v>
      </c>
      <c r="F94" s="16">
        <f>FC_OTH_HH_CO_E!F$2</f>
        <v>14629.533415115771</v>
      </c>
      <c r="G94" s="16">
        <f>FC_OTH_HH_CO_E!G$2</f>
        <v>14064.615350871234</v>
      </c>
      <c r="H94" s="16">
        <f>FC_OTH_HH_CO_E!H$2</f>
        <v>14889.037398216296</v>
      </c>
      <c r="I94" s="16">
        <f>FC_OTH_HH_CO_E!I$2</f>
        <v>14207.745772037091</v>
      </c>
      <c r="J94" s="16">
        <f>FC_OTH_HH_CO_E!J$2</f>
        <v>14166.174317425981</v>
      </c>
      <c r="K94" s="16">
        <f>FC_OTH_HH_CO_E!K$2</f>
        <v>13117.757354833837</v>
      </c>
      <c r="L94" s="16">
        <f>FC_OTH_HH_CO_E!L$2</f>
        <v>13247.514554524514</v>
      </c>
      <c r="M94" s="16">
        <f>FC_OTH_HH_CO_E!M$2</f>
        <v>13682.848018760051</v>
      </c>
      <c r="N94" s="16">
        <f>FC_OTH_HH_CO_E!N$2</f>
        <v>13563.423195746152</v>
      </c>
      <c r="O94" s="16">
        <f>FC_OTH_HH_CO_E!O$2</f>
        <v>12785.991876774286</v>
      </c>
      <c r="P94" s="16">
        <f>FC_OTH_HH_CO_E!P$2</f>
        <v>12587.902687096157</v>
      </c>
      <c r="Q94" s="16">
        <f>FC_OTH_HH_CO_E!Q$2</f>
        <v>12311.173627760585</v>
      </c>
      <c r="R94" s="16">
        <f>FC_OTH_HH_CO_E!R$2</f>
        <v>12482.872830845232</v>
      </c>
      <c r="S94" s="16">
        <f>FC_OTH_HH_CO_E!S$2</f>
        <v>12544.832606196445</v>
      </c>
      <c r="T94" s="16">
        <f>FC_OTH_HH_CO_E!T$2</f>
        <v>13210.871151133129</v>
      </c>
      <c r="U94" s="16">
        <f>FC_OTH_HH_CO_E!U$2</f>
        <v>13232.687601311332</v>
      </c>
      <c r="V94" s="16">
        <f>FC_OTH_HH_CO_E!V$2</f>
        <v>13216.625395896597</v>
      </c>
      <c r="W94" s="16">
        <f>FC_OTH_HH_CO_E!W$2</f>
        <v>13521.941073617163</v>
      </c>
      <c r="X94" s="16">
        <f>FC_OTH_HH_CO_E!X$2</f>
        <v>13042.635821591366</v>
      </c>
    </row>
    <row r="95" spans="1:24" ht="11.25" customHeight="1" x14ac:dyDescent="0.2">
      <c r="A95" s="42" t="s">
        <v>265</v>
      </c>
      <c r="B95" s="32" t="str">
        <f ca="1">HYPERLINK("#"&amp;CELL("address",FC_OTH_AFF_E!$X$2),"FC_OTH_AFF_E")</f>
        <v>FC_OTH_AFF_E</v>
      </c>
      <c r="C95" s="33">
        <f>FC_OTH_AFF_E!C$2</f>
        <v>72195.01762304164</v>
      </c>
      <c r="D95" s="33">
        <f>FC_OTH_AFF_E!D$2</f>
        <v>71629.726002792027</v>
      </c>
      <c r="E95" s="33">
        <f>FC_OTH_AFF_E!E$2</f>
        <v>70032.576866921678</v>
      </c>
      <c r="F95" s="33">
        <f>FC_OTH_AFF_E!F$2</f>
        <v>72093.818580840758</v>
      </c>
      <c r="G95" s="33">
        <f>FC_OTH_AFF_E!G$2</f>
        <v>72953.391763039108</v>
      </c>
      <c r="H95" s="33">
        <f>FC_OTH_AFF_E!H$2</f>
        <v>73951.137109849951</v>
      </c>
      <c r="I95" s="33">
        <f>FC_OTH_AFF_E!I$2</f>
        <v>67341.595176753108</v>
      </c>
      <c r="J95" s="33">
        <f>FC_OTH_AFF_E!J$2</f>
        <v>64343.887807711842</v>
      </c>
      <c r="K95" s="33">
        <f>FC_OTH_AFF_E!K$2</f>
        <v>63479.749935222033</v>
      </c>
      <c r="L95" s="33">
        <f>FC_OTH_AFF_E!L$2</f>
        <v>61331.228543034747</v>
      </c>
      <c r="M95" s="33">
        <f>FC_OTH_AFF_E!M$2</f>
        <v>62766.92204118822</v>
      </c>
      <c r="N95" s="33">
        <f>FC_OTH_AFF_E!N$2</f>
        <v>60747.736101261493</v>
      </c>
      <c r="O95" s="33">
        <f>FC_OTH_AFF_E!O$2</f>
        <v>60125.773170989218</v>
      </c>
      <c r="P95" s="33">
        <f>FC_OTH_AFF_E!P$2</f>
        <v>60677.188927093783</v>
      </c>
      <c r="Q95" s="33">
        <f>FC_OTH_AFF_E!Q$2</f>
        <v>58454.689806257484</v>
      </c>
      <c r="R95" s="33">
        <f>FC_OTH_AFF_E!R$2</f>
        <v>57905.533089080272</v>
      </c>
      <c r="S95" s="33">
        <f>FC_OTH_AFF_E!S$2</f>
        <v>58041.769622255822</v>
      </c>
      <c r="T95" s="33">
        <f>FC_OTH_AFF_E!T$2</f>
        <v>58420.548870470411</v>
      </c>
      <c r="U95" s="33">
        <f>FC_OTH_AFF_E!U$2</f>
        <v>66217.444248628351</v>
      </c>
      <c r="V95" s="33">
        <f>FC_OTH_AFF_E!V$2</f>
        <v>65846.379521568815</v>
      </c>
      <c r="W95" s="33">
        <f>FC_OTH_AFF_E!W$2</f>
        <v>67233.110530671518</v>
      </c>
      <c r="X95" s="33">
        <f>FC_OTH_AFF_E!X$2</f>
        <v>66051.591193156637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323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4.1227813005639362</v>
      </c>
      <c r="D5" s="8">
        <v>4.1148196980582368</v>
      </c>
      <c r="E5" s="8">
        <v>4.113643413668151</v>
      </c>
      <c r="F5" s="8">
        <v>4.1175857362854664</v>
      </c>
      <c r="G5" s="8">
        <v>4.1476327591680944</v>
      </c>
      <c r="H5" s="8">
        <v>4.1484822604746636</v>
      </c>
      <c r="I5" s="8">
        <v>4.1545703451886373</v>
      </c>
      <c r="J5" s="8">
        <v>4.1342927687057127</v>
      </c>
      <c r="K5" s="8">
        <v>4.1847761254950635</v>
      </c>
      <c r="L5" s="8">
        <v>4.1658337721543148</v>
      </c>
      <c r="M5" s="8">
        <v>4.1584280398532991</v>
      </c>
      <c r="N5" s="8">
        <v>4.1284611615512281</v>
      </c>
      <c r="O5" s="8">
        <v>4.1093720053604006</v>
      </c>
      <c r="P5" s="8">
        <v>4.1036121621920092</v>
      </c>
      <c r="Q5" s="8">
        <v>4.1217057763406517</v>
      </c>
      <c r="R5" s="8">
        <v>4.1143304198208446</v>
      </c>
      <c r="S5" s="8">
        <v>4.1299568440499712</v>
      </c>
      <c r="T5" s="8">
        <v>4.1346210833428891</v>
      </c>
      <c r="U5" s="8">
        <v>4.134595797897834</v>
      </c>
      <c r="V5" s="8">
        <v>4.1411888359357132</v>
      </c>
      <c r="W5" s="8">
        <v>4.1468927432640941</v>
      </c>
      <c r="X5" s="8">
        <v>4.1402041832222549</v>
      </c>
    </row>
    <row r="6" spans="1:24" ht="11.25" customHeight="1" x14ac:dyDescent="0.2">
      <c r="A6" s="28" t="s">
        <v>6</v>
      </c>
      <c r="B6" s="7" t="s">
        <v>7</v>
      </c>
      <c r="C6" s="8">
        <v>3.9605672168840949</v>
      </c>
      <c r="D6" s="8">
        <v>3.9605140656828612</v>
      </c>
      <c r="E6" s="8">
        <v>3.960686699152316</v>
      </c>
      <c r="F6" s="8">
        <v>3.9606964022109761</v>
      </c>
      <c r="G6" s="8">
        <v>3.9606390670121816</v>
      </c>
      <c r="H6" s="8">
        <v>3.9581489888090422</v>
      </c>
      <c r="I6" s="8">
        <v>3.9605503269475553</v>
      </c>
      <c r="J6" s="8">
        <v>3.9606152037907187</v>
      </c>
      <c r="K6" s="8">
        <v>3.9607124594581329</v>
      </c>
      <c r="L6" s="8">
        <v>3.9606744101217735</v>
      </c>
      <c r="M6" s="8">
        <v>3.9606525725984936</v>
      </c>
      <c r="N6" s="8">
        <v>3.9609790012460224</v>
      </c>
      <c r="O6" s="8">
        <v>3.9608414745803842</v>
      </c>
      <c r="P6" s="8">
        <v>3.9602385494056946</v>
      </c>
      <c r="Q6" s="8">
        <v>3.9604276943873828</v>
      </c>
      <c r="R6" s="8">
        <v>3.9591885988955058</v>
      </c>
      <c r="S6" s="8">
        <v>3.9604020458278395</v>
      </c>
      <c r="T6" s="8">
        <v>3.9603799985100605</v>
      </c>
      <c r="U6" s="8">
        <v>3.9602872084215672</v>
      </c>
      <c r="V6" s="8">
        <v>3.9553579902665321</v>
      </c>
      <c r="W6" s="8">
        <v>3.9557666907260107</v>
      </c>
      <c r="X6" s="8">
        <v>3.9554751388764497</v>
      </c>
    </row>
    <row r="7" spans="1:24" ht="11.25" customHeight="1" x14ac:dyDescent="0.2">
      <c r="A7" s="28" t="s">
        <v>8</v>
      </c>
      <c r="B7" s="7" t="s">
        <v>9</v>
      </c>
      <c r="C7" s="8">
        <v>3.9832155184646378</v>
      </c>
      <c r="D7" s="8">
        <v>3.9792721736910601</v>
      </c>
      <c r="E7" s="8">
        <v>3.9863366496051889</v>
      </c>
      <c r="F7" s="8">
        <v>3.9798421450092181</v>
      </c>
      <c r="G7" s="8">
        <v>3.9875814266425675</v>
      </c>
      <c r="H7" s="8">
        <v>3.9875328786970301</v>
      </c>
      <c r="I7" s="8">
        <v>3.9826023380349946</v>
      </c>
      <c r="J7" s="8">
        <v>3.9849023990679284</v>
      </c>
      <c r="K7" s="8">
        <v>3.9835781415299767</v>
      </c>
      <c r="L7" s="8">
        <v>3.9787880180531872</v>
      </c>
      <c r="M7" s="8">
        <v>3.980875992422293</v>
      </c>
      <c r="N7" s="8">
        <v>3.9858213739265609</v>
      </c>
      <c r="O7" s="8">
        <v>3.9814108702471351</v>
      </c>
      <c r="P7" s="8">
        <v>3.9912468795854013</v>
      </c>
      <c r="Q7" s="8">
        <v>3.9920334872956893</v>
      </c>
      <c r="R7" s="8">
        <v>3.9958377569856465</v>
      </c>
      <c r="S7" s="8">
        <v>3.987657418423836</v>
      </c>
      <c r="T7" s="8">
        <v>3.9806040786058938</v>
      </c>
      <c r="U7" s="8">
        <v>3.9953944594397233</v>
      </c>
      <c r="V7" s="8">
        <v>4.0106256206582271</v>
      </c>
      <c r="W7" s="8">
        <v>4.0019279911828827</v>
      </c>
      <c r="X7" s="8">
        <v>3.9906941121010115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4.1329798186618527</v>
      </c>
      <c r="D9" s="8">
        <v>4.120645603650563</v>
      </c>
      <c r="E9" s="8">
        <v>4.13671075402205</v>
      </c>
      <c r="F9" s="8">
        <v>4.1399749108487667</v>
      </c>
      <c r="G9" s="8">
        <v>4.0905612182680668</v>
      </c>
      <c r="H9" s="8">
        <v>4.0841010468685877</v>
      </c>
      <c r="I9" s="8">
        <v>4.0878257001165004</v>
      </c>
      <c r="J9" s="8">
        <v>4.0213686658608845</v>
      </c>
      <c r="K9" s="8">
        <v>3.9922306516316421</v>
      </c>
      <c r="L9" s="8">
        <v>4.0312812882232416</v>
      </c>
      <c r="M9" s="8">
        <v>4.0085690442701454</v>
      </c>
      <c r="N9" s="8">
        <v>4.0492190971259001</v>
      </c>
      <c r="O9" s="8">
        <v>4.0584630311172765</v>
      </c>
      <c r="P9" s="8">
        <v>4.0696732813321042</v>
      </c>
      <c r="Q9" s="8">
        <v>4.0604284552752681</v>
      </c>
      <c r="R9" s="8">
        <v>4.0314030693484879</v>
      </c>
      <c r="S9" s="8">
        <v>3.9284450982050187</v>
      </c>
      <c r="T9" s="8">
        <v>3.9831777729065867</v>
      </c>
      <c r="U9" s="8">
        <v>3.9759209697665505</v>
      </c>
      <c r="V9" s="8">
        <v>4.0095439542642692</v>
      </c>
      <c r="W9" s="8">
        <v>3.9956666026405911</v>
      </c>
      <c r="X9" s="8">
        <v>3.9550052616830826</v>
      </c>
    </row>
    <row r="10" spans="1:24" ht="11.25" customHeight="1" x14ac:dyDescent="0.2">
      <c r="A10" s="28" t="s">
        <v>12</v>
      </c>
      <c r="B10" s="7" t="s">
        <v>13</v>
      </c>
      <c r="C10" s="8">
        <v>4.5111353126879035</v>
      </c>
      <c r="D10" s="8">
        <v>4.5164307225921929</v>
      </c>
      <c r="E10" s="8">
        <v>4.5242978104292568</v>
      </c>
      <c r="F10" s="8">
        <v>4.5108719777641335</v>
      </c>
      <c r="G10" s="8">
        <v>4.5200821371718618</v>
      </c>
      <c r="H10" s="8">
        <v>4.5220620648586589</v>
      </c>
      <c r="I10" s="8">
        <v>4.5113109182375348</v>
      </c>
      <c r="J10" s="8">
        <v>4.5310940211224482</v>
      </c>
      <c r="K10" s="8">
        <v>4.5220184974415085</v>
      </c>
      <c r="L10" s="8">
        <v>4.5220924924846102</v>
      </c>
      <c r="M10" s="8">
        <v>4.5184205554641581</v>
      </c>
      <c r="N10" s="8">
        <v>4.5153515558940631</v>
      </c>
      <c r="O10" s="8">
        <v>4.5488155389392606</v>
      </c>
      <c r="P10" s="8">
        <v>4.5356226326427951</v>
      </c>
      <c r="Q10" s="8">
        <v>4.5517086547198993</v>
      </c>
      <c r="R10" s="8">
        <v>4.5343382997335624</v>
      </c>
      <c r="S10" s="8">
        <v>4.5303711640743085</v>
      </c>
      <c r="T10" s="8">
        <v>4.5076334852689897</v>
      </c>
      <c r="U10" s="8">
        <v>4.4864793170438411</v>
      </c>
      <c r="V10" s="8">
        <v>4.4911538784472445</v>
      </c>
      <c r="W10" s="8">
        <v>4.4948128574259565</v>
      </c>
      <c r="X10" s="8">
        <v>4.4917756403975879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4.2976896220282921</v>
      </c>
      <c r="D12" s="8">
        <v>4.296014601357462</v>
      </c>
      <c r="E12" s="8">
        <v>4.2890809328128512</v>
      </c>
      <c r="F12" s="8">
        <v>4.2857483306104998</v>
      </c>
      <c r="G12" s="8">
        <v>4.3219105559320505</v>
      </c>
      <c r="H12" s="8">
        <v>4.340374686905264</v>
      </c>
      <c r="I12" s="8">
        <v>4.3392293628664405</v>
      </c>
      <c r="J12" s="8">
        <v>4.3309993846791164</v>
      </c>
      <c r="K12" s="8">
        <v>4.3256547830182104</v>
      </c>
      <c r="L12" s="8">
        <v>4.2998984648401555</v>
      </c>
      <c r="M12" s="8">
        <v>4.1808315826942879</v>
      </c>
      <c r="N12" s="8">
        <v>4.1530023961272864</v>
      </c>
      <c r="O12" s="8">
        <v>4.2377417263497748</v>
      </c>
      <c r="P12" s="8">
        <v>4.1937462534555303</v>
      </c>
      <c r="Q12" s="8">
        <v>4.1795349357443756</v>
      </c>
      <c r="R12" s="8">
        <v>4.1703706032980588</v>
      </c>
      <c r="S12" s="8">
        <v>4.1758359066671886</v>
      </c>
      <c r="T12" s="8">
        <v>4.1772343677270616</v>
      </c>
      <c r="U12" s="8">
        <v>4.0995401759744592</v>
      </c>
      <c r="V12" s="8">
        <v>4.1426357991359515</v>
      </c>
      <c r="W12" s="8">
        <v>4.1517740039728075</v>
      </c>
      <c r="X12" s="8">
        <v>4.1727316418440346</v>
      </c>
    </row>
    <row r="13" spans="1:24" ht="11.25" customHeight="1" x14ac:dyDescent="0.2">
      <c r="A13" s="28" t="s">
        <v>16</v>
      </c>
      <c r="B13" s="7" t="s">
        <v>17</v>
      </c>
      <c r="C13" s="8">
        <v>4.4949921640027783</v>
      </c>
      <c r="D13" s="8">
        <v>4.5011682397524062</v>
      </c>
      <c r="E13" s="8">
        <v>4.5000582895754162</v>
      </c>
      <c r="F13" s="8">
        <v>4.492358312159566</v>
      </c>
      <c r="G13" s="8">
        <v>4.491749750285936</v>
      </c>
      <c r="H13" s="8">
        <v>4.5244108994041197</v>
      </c>
      <c r="I13" s="8">
        <v>4.5194050803997126</v>
      </c>
      <c r="J13" s="8">
        <v>4.5280442109944143</v>
      </c>
      <c r="K13" s="8">
        <v>4.4957911946311944</v>
      </c>
      <c r="L13" s="8">
        <v>4.5297897118457682</v>
      </c>
      <c r="M13" s="8">
        <v>4.5250557663770286</v>
      </c>
      <c r="N13" s="8">
        <v>4.4865073003148632</v>
      </c>
      <c r="O13" s="8">
        <v>4.5002795371201092</v>
      </c>
      <c r="P13" s="8">
        <v>4.4901318395078871</v>
      </c>
      <c r="Q13" s="8">
        <v>4.5263942177859988</v>
      </c>
      <c r="R13" s="8">
        <v>4.5216117848084236</v>
      </c>
      <c r="S13" s="8">
        <v>4.5091908909627874</v>
      </c>
      <c r="T13" s="8">
        <v>4.476952034393344</v>
      </c>
      <c r="U13" s="8">
        <v>4.4802591886702192</v>
      </c>
      <c r="V13" s="8">
        <v>4.4693261714608461</v>
      </c>
      <c r="W13" s="8">
        <v>4.4542620334244605</v>
      </c>
      <c r="X13" s="8">
        <v>4.4445686694506135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3.3592366705251289</v>
      </c>
      <c r="E15" s="8">
        <v>3.3703840993345899</v>
      </c>
      <c r="F15" s="8">
        <v>3.3769721172236475</v>
      </c>
      <c r="G15" s="8">
        <v>3.3689862644415109</v>
      </c>
      <c r="H15" s="8">
        <v>3.364133960978327</v>
      </c>
      <c r="I15" s="8">
        <v>3.3708516645520863</v>
      </c>
      <c r="J15" s="8">
        <v>3.3611187343222344</v>
      </c>
      <c r="K15" s="8">
        <v>3.3571357609036658</v>
      </c>
      <c r="L15" s="8">
        <v>3.3674000327092619</v>
      </c>
      <c r="M15" s="8">
        <v>3.3527016985225937</v>
      </c>
      <c r="N15" s="8">
        <v>3.3537357368242349</v>
      </c>
      <c r="O15" s="8">
        <v>3.3517411895908999</v>
      </c>
      <c r="P15" s="8">
        <v>3.3467453698265919</v>
      </c>
      <c r="Q15" s="8">
        <v>3.347048615996461</v>
      </c>
      <c r="R15" s="8">
        <v>3.3773245990727494</v>
      </c>
      <c r="S15" s="8">
        <v>3.3766163578280839</v>
      </c>
      <c r="T15" s="8">
        <v>3.3763589494456885</v>
      </c>
      <c r="U15" s="8">
        <v>3.3767533400537721</v>
      </c>
      <c r="V15" s="8">
        <v>3.3717890299663478</v>
      </c>
      <c r="W15" s="8">
        <v>3.361905114337421</v>
      </c>
      <c r="X15" s="8">
        <v>3.3746848914026164</v>
      </c>
    </row>
    <row r="16" spans="1:24" ht="11.25" customHeight="1" x14ac:dyDescent="0.2">
      <c r="A16" s="28" t="s">
        <v>22</v>
      </c>
      <c r="B16" s="7" t="s">
        <v>23</v>
      </c>
      <c r="C16" s="8">
        <v>4.0847092593627199</v>
      </c>
      <c r="D16" s="8">
        <v>4.0828381039986796</v>
      </c>
      <c r="E16" s="8">
        <v>4.0969670479120417</v>
      </c>
      <c r="F16" s="8">
        <v>4.1116087008879276</v>
      </c>
      <c r="G16" s="8">
        <v>4.1281341125563396</v>
      </c>
      <c r="H16" s="8">
        <v>4.1269912644538396</v>
      </c>
      <c r="I16" s="8">
        <v>4.1163198505342073</v>
      </c>
      <c r="J16" s="8">
        <v>4.1281672729521768</v>
      </c>
      <c r="K16" s="8">
        <v>4.146679462573875</v>
      </c>
      <c r="L16" s="8">
        <v>4.1291179870923216</v>
      </c>
      <c r="M16" s="8">
        <v>4.1005147770194714</v>
      </c>
      <c r="N16" s="8">
        <v>4.1149908373994331</v>
      </c>
      <c r="O16" s="8">
        <v>4.1292251737630785</v>
      </c>
      <c r="P16" s="8">
        <v>4.1194859074680945</v>
      </c>
      <c r="Q16" s="8">
        <v>4.1335901322804238</v>
      </c>
      <c r="R16" s="8">
        <v>4.1237768609010317</v>
      </c>
      <c r="S16" s="8">
        <v>4.1268054639650265</v>
      </c>
      <c r="T16" s="8">
        <v>4.1242329569727501</v>
      </c>
      <c r="U16" s="8">
        <v>4.1159247326861834</v>
      </c>
      <c r="V16" s="8">
        <v>4.1179244839470339</v>
      </c>
      <c r="W16" s="8">
        <v>4.1237013657957302</v>
      </c>
      <c r="X16" s="8">
        <v>4.1206780598088857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1.8589391999999996</v>
      </c>
      <c r="D18" s="8">
        <v>1.8589392</v>
      </c>
      <c r="E18" s="8">
        <v>1.8589392000000002</v>
      </c>
      <c r="F18" s="8">
        <v>1.8589392000000002</v>
      </c>
      <c r="G18" s="8">
        <v>1.8589391999999998</v>
      </c>
      <c r="H18" s="8">
        <v>1.8589392</v>
      </c>
      <c r="I18" s="8">
        <v>1.8589392</v>
      </c>
      <c r="J18" s="8">
        <v>1.8589392000000002</v>
      </c>
      <c r="K18" s="8">
        <v>1.8589392000000005</v>
      </c>
      <c r="L18" s="8">
        <v>1.8589391999999998</v>
      </c>
      <c r="M18" s="8">
        <v>1.8589391999999998</v>
      </c>
      <c r="N18" s="8">
        <v>1.8589392</v>
      </c>
      <c r="O18" s="8">
        <v>1.8589392000000002</v>
      </c>
      <c r="P18" s="8">
        <v>1.8589391999999998</v>
      </c>
      <c r="Q18" s="8">
        <v>1.8589392000000002</v>
      </c>
      <c r="R18" s="8">
        <v>1.8589392</v>
      </c>
      <c r="S18" s="8">
        <v>1.8589392000000005</v>
      </c>
      <c r="T18" s="8">
        <v>1.8589392</v>
      </c>
      <c r="U18" s="8">
        <v>1.8589392000000002</v>
      </c>
      <c r="V18" s="8">
        <v>1.8589391999999998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1.8589392000000002</v>
      </c>
      <c r="G19" s="8">
        <v>1.8589392000000005</v>
      </c>
      <c r="H19" s="8">
        <v>1.8589392000000007</v>
      </c>
      <c r="I19" s="8">
        <v>1.8589391999999996</v>
      </c>
      <c r="J19" s="8">
        <v>1.8589391999999998</v>
      </c>
      <c r="K19" s="8">
        <v>1.8589392000000002</v>
      </c>
      <c r="L19" s="8">
        <v>1.8589392</v>
      </c>
      <c r="M19" s="8">
        <v>1.8589391999999993</v>
      </c>
      <c r="N19" s="8">
        <v>1.8589392000000005</v>
      </c>
      <c r="O19" s="8">
        <v>1.8589392</v>
      </c>
      <c r="P19" s="8">
        <v>1.8589391999999998</v>
      </c>
      <c r="Q19" s="8">
        <v>1.8589392000000002</v>
      </c>
      <c r="R19" s="8">
        <v>1.8589392000000007</v>
      </c>
      <c r="S19" s="8">
        <v>1.8589391999999998</v>
      </c>
      <c r="T19" s="8">
        <v>1.8589392000000002</v>
      </c>
      <c r="U19" s="8">
        <v>1.8589392000000002</v>
      </c>
      <c r="V19" s="8">
        <v>1.8589391999999998</v>
      </c>
      <c r="W19" s="8">
        <v>1.8589391999999998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10.885679999999999</v>
      </c>
      <c r="D20" s="8">
        <v>10.885680000000001</v>
      </c>
      <c r="E20" s="8">
        <v>10.885680000000001</v>
      </c>
      <c r="F20" s="8">
        <v>10.885679999999999</v>
      </c>
      <c r="G20" s="8">
        <v>10.885680000000002</v>
      </c>
      <c r="H20" s="8">
        <v>10.885679999999999</v>
      </c>
      <c r="I20" s="8">
        <v>10.885679999999999</v>
      </c>
      <c r="J20" s="8">
        <v>10.885680000000002</v>
      </c>
      <c r="K20" s="8">
        <v>10.885680000000001</v>
      </c>
      <c r="L20" s="8">
        <v>10.885679999999999</v>
      </c>
      <c r="M20" s="8">
        <v>10.885680000000001</v>
      </c>
      <c r="N20" s="8">
        <v>10.885680000000002</v>
      </c>
      <c r="O20" s="8">
        <v>10.885680000000001</v>
      </c>
      <c r="P20" s="8">
        <v>10.885680000000001</v>
      </c>
      <c r="Q20" s="8">
        <v>10.885680000000002</v>
      </c>
      <c r="R20" s="8">
        <v>10.885680000000002</v>
      </c>
      <c r="S20" s="8">
        <v>10.885679999999999</v>
      </c>
      <c r="T20" s="8">
        <v>10.885680000000002</v>
      </c>
      <c r="U20" s="8">
        <v>10.885680000000002</v>
      </c>
      <c r="V20" s="8">
        <v>10.885680000000001</v>
      </c>
      <c r="W20" s="8">
        <v>10.885679999999999</v>
      </c>
      <c r="X20" s="8">
        <v>10.885679999999999</v>
      </c>
    </row>
    <row r="21" spans="1:24" ht="11.25" customHeight="1" x14ac:dyDescent="0.2">
      <c r="A21" s="29" t="s">
        <v>32</v>
      </c>
      <c r="B21" s="7" t="s">
        <v>33</v>
      </c>
      <c r="C21" s="8">
        <v>7.6199760000000012</v>
      </c>
      <c r="D21" s="8">
        <v>7.6199760000000012</v>
      </c>
      <c r="E21" s="8">
        <v>7.6199760000000012</v>
      </c>
      <c r="F21" s="8">
        <v>7.6199760000000021</v>
      </c>
      <c r="G21" s="8">
        <v>7.6199759999999994</v>
      </c>
      <c r="H21" s="8">
        <v>7.6199759999999994</v>
      </c>
      <c r="I21" s="8">
        <v>7.6199760000000012</v>
      </c>
      <c r="J21" s="8">
        <v>7.6199760000000021</v>
      </c>
      <c r="K21" s="8">
        <v>7.6199759999999994</v>
      </c>
      <c r="L21" s="8">
        <v>7.619976000000003</v>
      </c>
      <c r="M21" s="8">
        <v>7.6199760000000003</v>
      </c>
      <c r="N21" s="8">
        <v>7.6199759999999994</v>
      </c>
      <c r="O21" s="8">
        <v>7.6199760000000003</v>
      </c>
      <c r="P21" s="8">
        <v>7.6199760000000003</v>
      </c>
      <c r="Q21" s="8">
        <v>7.6199760000000012</v>
      </c>
      <c r="R21" s="8">
        <v>7.6199760000000003</v>
      </c>
      <c r="S21" s="8">
        <v>7.6199760000000003</v>
      </c>
      <c r="T21" s="8">
        <v>7.6199759999999994</v>
      </c>
      <c r="U21" s="8">
        <v>7.6199759999999985</v>
      </c>
      <c r="V21" s="8">
        <v>7.6199759999999994</v>
      </c>
      <c r="W21" s="8">
        <v>7.6199760000000012</v>
      </c>
      <c r="X21" s="8">
        <v>7.6199760000000012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4.3975049169994742</v>
      </c>
      <c r="D23" s="8">
        <v>4.3946180424673225</v>
      </c>
      <c r="E23" s="8">
        <v>4.3943473415543615</v>
      </c>
      <c r="F23" s="8">
        <v>4.3927385611526102</v>
      </c>
      <c r="G23" s="8">
        <v>4.3914537440903425</v>
      </c>
      <c r="H23" s="8">
        <v>4.3962146732239473</v>
      </c>
      <c r="I23" s="8">
        <v>4.3925462227609184</v>
      </c>
      <c r="J23" s="8">
        <v>4.3915616506574731</v>
      </c>
      <c r="K23" s="8">
        <v>4.3956839996639072</v>
      </c>
      <c r="L23" s="8">
        <v>4.3969832926795904</v>
      </c>
      <c r="M23" s="8">
        <v>4.3925658700796903</v>
      </c>
      <c r="N23" s="8">
        <v>4.4242101225181862</v>
      </c>
      <c r="O23" s="8">
        <v>4.4439856702291225</v>
      </c>
      <c r="P23" s="8">
        <v>4.4342519618293661</v>
      </c>
      <c r="Q23" s="8">
        <v>4.4258436303094104</v>
      </c>
      <c r="R23" s="8">
        <v>4.4262389473548476</v>
      </c>
      <c r="S23" s="8">
        <v>4.4354653125245997</v>
      </c>
      <c r="T23" s="8">
        <v>4.4357631407014324</v>
      </c>
      <c r="U23" s="8">
        <v>4.4255125981385524</v>
      </c>
      <c r="V23" s="8">
        <v>4.4062456143649165</v>
      </c>
      <c r="W23" s="8">
        <v>4.4046254006252683</v>
      </c>
      <c r="X23" s="8">
        <v>4.4131491109194219</v>
      </c>
    </row>
    <row r="24" spans="1:24" ht="11.25" customHeight="1" x14ac:dyDescent="0.2">
      <c r="A24" s="29" t="s">
        <v>38</v>
      </c>
      <c r="B24" s="7" t="s">
        <v>39</v>
      </c>
      <c r="C24" s="8">
        <v>4.4320559920557461</v>
      </c>
      <c r="D24" s="8">
        <v>4.43501397912729</v>
      </c>
      <c r="E24" s="8">
        <v>4.4347544543339179</v>
      </c>
      <c r="F24" s="8">
        <v>4.4323042124813474</v>
      </c>
      <c r="G24" s="8">
        <v>4.4323685556964749</v>
      </c>
      <c r="H24" s="8">
        <v>4.432306281741103</v>
      </c>
      <c r="I24" s="8">
        <v>4.4307707154946145</v>
      </c>
      <c r="J24" s="8">
        <v>4.4290733840762222</v>
      </c>
      <c r="K24" s="8">
        <v>4.4231412993050885</v>
      </c>
      <c r="L24" s="8">
        <v>4.4234290101694977</v>
      </c>
      <c r="M24" s="8">
        <v>4.4223913554303973</v>
      </c>
      <c r="N24" s="8">
        <v>4.4235388266176647</v>
      </c>
      <c r="O24" s="8">
        <v>4.4255108673382297</v>
      </c>
      <c r="P24" s="8">
        <v>4.4235893308269816</v>
      </c>
      <c r="Q24" s="8">
        <v>4.4219480904051398</v>
      </c>
      <c r="R24" s="8">
        <v>4.4248412841457041</v>
      </c>
      <c r="S24" s="8">
        <v>4.4225469593829443</v>
      </c>
      <c r="T24" s="8">
        <v>4.4203780236205557</v>
      </c>
      <c r="U24" s="8">
        <v>4.4199106466642304</v>
      </c>
      <c r="V24" s="8">
        <v>4.4191276587032036</v>
      </c>
      <c r="W24" s="8">
        <v>4.4244310431726515</v>
      </c>
      <c r="X24" s="8">
        <v>4.4206349789374029</v>
      </c>
    </row>
    <row r="25" spans="1:24" ht="11.25" customHeight="1" x14ac:dyDescent="0.2">
      <c r="A25" s="25" t="s">
        <v>40</v>
      </c>
      <c r="B25" s="26" t="s">
        <v>41</v>
      </c>
      <c r="C25" s="27">
        <v>4.2754206000000003</v>
      </c>
      <c r="D25" s="27">
        <v>4.2754206000000003</v>
      </c>
      <c r="E25" s="27">
        <v>4.2754206000000003</v>
      </c>
      <c r="F25" s="27">
        <v>4.2754206000000003</v>
      </c>
      <c r="G25" s="27">
        <v>4.2471284278528794</v>
      </c>
      <c r="H25" s="27">
        <v>4.2643028984081068</v>
      </c>
      <c r="I25" s="27">
        <v>4.2529742706504017</v>
      </c>
      <c r="J25" s="27">
        <v>4.2298973158902884</v>
      </c>
      <c r="K25" s="27">
        <v>4.2214619218333844</v>
      </c>
      <c r="L25" s="27">
        <v>4.2261149521503985</v>
      </c>
      <c r="M25" s="27">
        <v>4.232042981826539</v>
      </c>
      <c r="N25" s="27">
        <v>4.2301304752108866</v>
      </c>
      <c r="O25" s="27">
        <v>4.2380707622475109</v>
      </c>
      <c r="P25" s="27">
        <v>4.2990536608835672</v>
      </c>
      <c r="Q25" s="27">
        <v>4.4007581446371296</v>
      </c>
      <c r="R25" s="27">
        <v>4.3408401563600076</v>
      </c>
      <c r="S25" s="27">
        <v>4.3785295223584493</v>
      </c>
      <c r="T25" s="27">
        <v>4.3851237861276262</v>
      </c>
      <c r="U25" s="27">
        <v>4.4536429233054955</v>
      </c>
      <c r="V25" s="27">
        <v>4.397227322114948</v>
      </c>
      <c r="W25" s="27">
        <v>4.2733178606895725</v>
      </c>
      <c r="X25" s="27">
        <v>4.1860682831741993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3.0689244000000007</v>
      </c>
      <c r="E28" s="8">
        <v>3.0689244000000002</v>
      </c>
      <c r="F28" s="8">
        <v>3.0689244000000007</v>
      </c>
      <c r="G28" s="8">
        <v>3.0689243999999998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2.6879256000000007</v>
      </c>
      <c r="D29" s="8">
        <v>2.6879256000000007</v>
      </c>
      <c r="E29" s="8">
        <v>2.6879256000000007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2.4115967999999999</v>
      </c>
      <c r="E34" s="8">
        <v>2.4115968000000003</v>
      </c>
      <c r="F34" s="8">
        <v>2.4115967999999999</v>
      </c>
      <c r="G34" s="8">
        <v>2.4115968000000003</v>
      </c>
      <c r="H34" s="8">
        <v>2.4115967999999994</v>
      </c>
      <c r="I34" s="8">
        <v>2.4115968000000003</v>
      </c>
      <c r="J34" s="8">
        <v>2.4115967999999999</v>
      </c>
      <c r="K34" s="8">
        <v>2.4115968000000003</v>
      </c>
      <c r="L34" s="8">
        <v>2.4115967999999994</v>
      </c>
      <c r="M34" s="8">
        <v>2.4115967999999994</v>
      </c>
      <c r="N34" s="8">
        <v>2.4115968000000008</v>
      </c>
      <c r="O34" s="8">
        <v>2.4115968000000003</v>
      </c>
      <c r="P34" s="8">
        <v>2.4115968000000008</v>
      </c>
      <c r="Q34" s="8">
        <v>2.4115968000000003</v>
      </c>
      <c r="R34" s="8">
        <v>2.4115967999999999</v>
      </c>
      <c r="S34" s="8">
        <v>2.4115968000000008</v>
      </c>
      <c r="T34" s="8">
        <v>2.4115968000000012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2.6418708000000009</v>
      </c>
      <c r="K36" s="8">
        <v>2.6418708000000013</v>
      </c>
      <c r="L36" s="8">
        <v>2.6418708000000004</v>
      </c>
      <c r="M36" s="8">
        <v>2.6418708000000013</v>
      </c>
      <c r="N36" s="8">
        <v>2.6418708</v>
      </c>
      <c r="O36" s="8">
        <v>2.6418708000000009</v>
      </c>
      <c r="P36" s="8">
        <v>2.6418708</v>
      </c>
      <c r="Q36" s="8">
        <v>2.6418708000000009</v>
      </c>
      <c r="R36" s="8">
        <v>2.6418708</v>
      </c>
      <c r="S36" s="8">
        <v>2.6418707999999995</v>
      </c>
      <c r="T36" s="8">
        <v>2.6418708000000004</v>
      </c>
      <c r="U36" s="8">
        <v>2.6418707999999995</v>
      </c>
      <c r="V36" s="8">
        <v>2.6418707999999995</v>
      </c>
      <c r="W36" s="8">
        <v>2.6418708000000004</v>
      </c>
      <c r="X36" s="8">
        <v>2.6418708000000009</v>
      </c>
    </row>
    <row r="37" spans="1:24" ht="11.25" customHeight="1" x14ac:dyDescent="0.2">
      <c r="A37" s="28" t="s">
        <v>60</v>
      </c>
      <c r="B37" s="7" t="s">
        <v>61</v>
      </c>
      <c r="C37" s="8">
        <v>2.9014523999999997</v>
      </c>
      <c r="D37" s="8">
        <v>2.9014524000000002</v>
      </c>
      <c r="E37" s="8">
        <v>2.9014523999999997</v>
      </c>
      <c r="F37" s="8">
        <v>2.9014524000000006</v>
      </c>
      <c r="G37" s="8">
        <v>2.9014524000000006</v>
      </c>
      <c r="H37" s="8">
        <v>2.9014524000000006</v>
      </c>
      <c r="I37" s="8">
        <v>2.9014523999999997</v>
      </c>
      <c r="J37" s="8">
        <v>2.9014524000000002</v>
      </c>
      <c r="K37" s="8">
        <v>2.9014523999999997</v>
      </c>
      <c r="L37" s="8">
        <v>2.9014523999999993</v>
      </c>
      <c r="M37" s="8">
        <v>2.9014524000000002</v>
      </c>
      <c r="N37" s="8">
        <v>2.901452400000001</v>
      </c>
      <c r="O37" s="8">
        <v>2.901452400000001</v>
      </c>
      <c r="P37" s="8">
        <v>2.9014524000000006</v>
      </c>
      <c r="Q37" s="8">
        <v>2.9014524000000006</v>
      </c>
      <c r="R37" s="8">
        <v>2.9014523999999988</v>
      </c>
      <c r="S37" s="8">
        <v>2.9014523999999993</v>
      </c>
      <c r="T37" s="8">
        <v>2.9014524000000002</v>
      </c>
      <c r="U37" s="8">
        <v>2.9014524000000006</v>
      </c>
      <c r="V37" s="8">
        <v>2.901452400000001</v>
      </c>
      <c r="W37" s="8">
        <v>2.9014524000000006</v>
      </c>
      <c r="X37" s="8">
        <v>2.9014523999999984</v>
      </c>
    </row>
    <row r="38" spans="1:24" ht="11.25" customHeight="1" x14ac:dyDescent="0.2">
      <c r="A38" s="28" t="s">
        <v>62</v>
      </c>
      <c r="B38" s="7" t="s">
        <v>63</v>
      </c>
      <c r="C38" s="8">
        <v>2.9307600000000011</v>
      </c>
      <c r="D38" s="8">
        <v>2.9307600000000016</v>
      </c>
      <c r="E38" s="8">
        <v>2.9307600000000011</v>
      </c>
      <c r="F38" s="8">
        <v>2.9307600000000011</v>
      </c>
      <c r="G38" s="8">
        <v>2.9307600000000003</v>
      </c>
      <c r="H38" s="8">
        <v>2.9307600000000003</v>
      </c>
      <c r="I38" s="8">
        <v>2.9307600000000007</v>
      </c>
      <c r="J38" s="8">
        <v>2.9307599999999998</v>
      </c>
      <c r="K38" s="8">
        <v>2.9307600000000007</v>
      </c>
      <c r="L38" s="8">
        <v>2.9307600000000003</v>
      </c>
      <c r="M38" s="8">
        <v>2.9307600000000011</v>
      </c>
      <c r="N38" s="8">
        <v>2.9307600000000007</v>
      </c>
      <c r="O38" s="8">
        <v>2.9307599999999998</v>
      </c>
      <c r="P38" s="8">
        <v>2.9307600000000003</v>
      </c>
      <c r="Q38" s="8">
        <v>2.9307600000000003</v>
      </c>
      <c r="R38" s="8">
        <v>2.9307599999999998</v>
      </c>
      <c r="S38" s="8">
        <v>2.9307600000000003</v>
      </c>
      <c r="T38" s="8">
        <v>2.9307599999999994</v>
      </c>
      <c r="U38" s="8">
        <v>2.9307599999999994</v>
      </c>
      <c r="V38" s="8">
        <v>2.9307600000000003</v>
      </c>
      <c r="W38" s="8">
        <v>2.9307600000000007</v>
      </c>
      <c r="X38" s="8">
        <v>2.9307599999999994</v>
      </c>
    </row>
    <row r="39" spans="1:24" ht="11.25" customHeight="1" x14ac:dyDescent="0.2">
      <c r="A39" s="28" t="s">
        <v>64</v>
      </c>
      <c r="B39" s="7" t="s">
        <v>65</v>
      </c>
      <c r="C39" s="8">
        <v>3.0103092</v>
      </c>
      <c r="D39" s="8">
        <v>3.0103092000000005</v>
      </c>
      <c r="E39" s="8">
        <v>3.0103092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3.0103092000000009</v>
      </c>
      <c r="D40" s="8">
        <v>3.0103092000000009</v>
      </c>
      <c r="E40" s="8">
        <v>3.0103092000000005</v>
      </c>
      <c r="F40" s="8">
        <v>3.0103092000000009</v>
      </c>
      <c r="G40" s="8">
        <v>3.0103092000000009</v>
      </c>
      <c r="H40" s="8">
        <v>3.0103092</v>
      </c>
      <c r="I40" s="8">
        <v>3.0103092000000009</v>
      </c>
      <c r="J40" s="8">
        <v>3.0103091999999996</v>
      </c>
      <c r="K40" s="8">
        <v>3.0103092</v>
      </c>
      <c r="L40" s="8">
        <v>3.0103092000000014</v>
      </c>
      <c r="M40" s="8">
        <v>3.0103091999999996</v>
      </c>
      <c r="N40" s="8">
        <v>3.0103092000000009</v>
      </c>
      <c r="O40" s="8">
        <v>3.0103092000000009</v>
      </c>
      <c r="P40" s="8">
        <v>3.0103092</v>
      </c>
      <c r="Q40" s="8">
        <v>3.0103092</v>
      </c>
      <c r="R40" s="8">
        <v>3.0103092000000009</v>
      </c>
      <c r="S40" s="8">
        <v>3.0103091999999987</v>
      </c>
      <c r="T40" s="8">
        <v>3.0103092000000009</v>
      </c>
      <c r="U40" s="8">
        <v>3.0103092000000005</v>
      </c>
      <c r="V40" s="8">
        <v>3.0103092000000005</v>
      </c>
      <c r="W40" s="8">
        <v>3.0103091999999996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3.0103092000000014</v>
      </c>
      <c r="D41" s="8">
        <v>3.0103092</v>
      </c>
      <c r="E41" s="8">
        <v>3.0103092</v>
      </c>
      <c r="F41" s="8">
        <v>3.0103092000000014</v>
      </c>
      <c r="G41" s="8">
        <v>3.0103092000000005</v>
      </c>
      <c r="H41" s="8">
        <v>3.0103092000000009</v>
      </c>
      <c r="I41" s="8">
        <v>3.0103092</v>
      </c>
      <c r="J41" s="8">
        <v>3.0103091999999996</v>
      </c>
      <c r="K41" s="8">
        <v>3.0103092000000014</v>
      </c>
      <c r="L41" s="8">
        <v>3.0103092000000009</v>
      </c>
      <c r="M41" s="8">
        <v>3.0103092000000009</v>
      </c>
      <c r="N41" s="8">
        <v>3.0103092000000009</v>
      </c>
      <c r="O41" s="8">
        <v>3.0103091999999996</v>
      </c>
      <c r="P41" s="8">
        <v>3.0103092000000009</v>
      </c>
      <c r="Q41" s="8">
        <v>3.0103091999999996</v>
      </c>
      <c r="R41" s="8">
        <v>3.0103092000000005</v>
      </c>
      <c r="S41" s="8">
        <v>3.0103092000000014</v>
      </c>
      <c r="T41" s="8">
        <v>3.0103092000000014</v>
      </c>
      <c r="U41" s="8">
        <v>3.0103092000000009</v>
      </c>
      <c r="V41" s="8">
        <v>3.0103092000000009</v>
      </c>
      <c r="W41" s="8">
        <v>3.0103092000000009</v>
      </c>
      <c r="X41" s="8">
        <v>3.0103092000000014</v>
      </c>
    </row>
    <row r="42" spans="1:24" ht="11.25" customHeight="1" x14ac:dyDescent="0.2">
      <c r="A42" s="28" t="s">
        <v>70</v>
      </c>
      <c r="B42" s="7" t="s">
        <v>71</v>
      </c>
      <c r="C42" s="8">
        <v>3.0689243999999998</v>
      </c>
      <c r="D42" s="8">
        <v>3.0689243999999998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3.0689244000000007</v>
      </c>
      <c r="J42" s="8">
        <v>3.0689244000000002</v>
      </c>
      <c r="K42" s="8">
        <v>3.0689244000000002</v>
      </c>
      <c r="L42" s="8">
        <v>3.0689244000000007</v>
      </c>
      <c r="M42" s="8">
        <v>3.0689243999999998</v>
      </c>
      <c r="N42" s="8">
        <v>3.0689244000000007</v>
      </c>
      <c r="O42" s="8">
        <v>3.0689244000000002</v>
      </c>
      <c r="P42" s="8">
        <v>3.0689244000000007</v>
      </c>
      <c r="Q42" s="8">
        <v>3.0689243999999998</v>
      </c>
      <c r="R42" s="8">
        <v>3.0689244000000007</v>
      </c>
      <c r="S42" s="8">
        <v>3.0689244000000002</v>
      </c>
      <c r="T42" s="8">
        <v>3.0689244000000007</v>
      </c>
      <c r="U42" s="8">
        <v>3.0689244000000002</v>
      </c>
      <c r="V42" s="8">
        <v>3.0689243999999998</v>
      </c>
      <c r="W42" s="8">
        <v>3.0689244000000007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3.102418800000001</v>
      </c>
      <c r="D43" s="8">
        <v>3.1024188000000015</v>
      </c>
      <c r="E43" s="8">
        <v>3.1024187999999997</v>
      </c>
      <c r="F43" s="8">
        <v>3.102418800000001</v>
      </c>
      <c r="G43" s="8">
        <v>3.102418800000001</v>
      </c>
      <c r="H43" s="8">
        <v>3.1024187999999997</v>
      </c>
      <c r="I43" s="8">
        <v>3.102418800000001</v>
      </c>
      <c r="J43" s="8">
        <v>3.1024187999999997</v>
      </c>
      <c r="K43" s="8">
        <v>3.1024188000000015</v>
      </c>
      <c r="L43" s="8">
        <v>3.1024187999999993</v>
      </c>
      <c r="M43" s="8">
        <v>3.102418800000001</v>
      </c>
      <c r="N43" s="8">
        <v>3.1024188000000001</v>
      </c>
      <c r="O43" s="8">
        <v>3.1024188000000006</v>
      </c>
      <c r="P43" s="8">
        <v>3.102418800000001</v>
      </c>
      <c r="Q43" s="8">
        <v>3.1024188000000006</v>
      </c>
      <c r="R43" s="8">
        <v>3.1024188000000006</v>
      </c>
      <c r="S43" s="8">
        <v>3.1024188000000006</v>
      </c>
      <c r="T43" s="8">
        <v>3.1024188000000019</v>
      </c>
      <c r="U43" s="8">
        <v>3.1024188000000001</v>
      </c>
      <c r="V43" s="8">
        <v>3.1024188000000001</v>
      </c>
      <c r="W43" s="8">
        <v>3.102418800000001</v>
      </c>
      <c r="X43" s="8">
        <v>3.1024187999999993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3.2405831999999997</v>
      </c>
      <c r="F44" s="8">
        <v>3.2405832000000014</v>
      </c>
      <c r="G44" s="8">
        <v>3.2405832000000001</v>
      </c>
      <c r="H44" s="8">
        <v>3.2405832000000001</v>
      </c>
      <c r="I44" s="8">
        <v>3.2405832000000001</v>
      </c>
      <c r="J44" s="8">
        <v>3.2405832000000006</v>
      </c>
      <c r="K44" s="8">
        <v>3.2405832000000006</v>
      </c>
      <c r="L44" s="8">
        <v>3.2405832000000001</v>
      </c>
      <c r="M44" s="8">
        <v>3.2405832000000014</v>
      </c>
      <c r="N44" s="8">
        <v>3.2405832000000001</v>
      </c>
      <c r="O44" s="8">
        <v>3.2405832000000014</v>
      </c>
      <c r="P44" s="8">
        <v>3.2405831999999997</v>
      </c>
      <c r="Q44" s="8">
        <v>3.240583200000001</v>
      </c>
      <c r="R44" s="8">
        <v>3.240583200000001</v>
      </c>
      <c r="S44" s="8">
        <v>3.240583200000001</v>
      </c>
      <c r="T44" s="8">
        <v>3.2405832000000001</v>
      </c>
      <c r="U44" s="8">
        <v>3.2405832000000001</v>
      </c>
      <c r="V44" s="8">
        <v>3.240583200000001</v>
      </c>
      <c r="W44" s="8">
        <v>3.2405831999999997</v>
      </c>
      <c r="X44" s="8">
        <v>3.2405831999999997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3.0689243999999998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3.0689243999999998</v>
      </c>
      <c r="T45" s="8">
        <v>3.0689243999999998</v>
      </c>
      <c r="U45" s="8">
        <v>3.0689244000000002</v>
      </c>
      <c r="V45" s="8">
        <v>3.0689244000000007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3.0689244000000007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3.0689244000000007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3.3787476000000001</v>
      </c>
      <c r="D47" s="8">
        <v>3.3787476000000005</v>
      </c>
      <c r="E47" s="8">
        <v>3.3787476000000001</v>
      </c>
      <c r="F47" s="8">
        <v>3.3787476000000001</v>
      </c>
      <c r="G47" s="8">
        <v>3.3787476000000005</v>
      </c>
      <c r="H47" s="8">
        <v>3.378747600000001</v>
      </c>
      <c r="I47" s="8">
        <v>3.3787476000000005</v>
      </c>
      <c r="J47" s="8">
        <v>3.3787476000000005</v>
      </c>
      <c r="K47" s="8">
        <v>3.3787476000000001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3.3787476000000001</v>
      </c>
      <c r="S47" s="8">
        <v>3.3787476000000005</v>
      </c>
      <c r="T47" s="8">
        <v>3.378747600000001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4.0821300000000011</v>
      </c>
      <c r="G48" s="8">
        <v>4.082130000000002</v>
      </c>
      <c r="H48" s="8">
        <v>4.082130000000002</v>
      </c>
      <c r="I48" s="8">
        <v>4.0821299999999994</v>
      </c>
      <c r="J48" s="8">
        <v>4.0821299999999994</v>
      </c>
      <c r="K48" s="8">
        <v>4.082130000000002</v>
      </c>
      <c r="L48" s="8">
        <v>4.0821299999999994</v>
      </c>
      <c r="M48" s="8">
        <v>4.0821299999999985</v>
      </c>
      <c r="N48" s="8">
        <v>4.0821299999999994</v>
      </c>
      <c r="O48" s="8">
        <v>4.0821300000000003</v>
      </c>
      <c r="P48" s="8">
        <v>4.0821300000000003</v>
      </c>
      <c r="Q48" s="8">
        <v>4.0821300000000011</v>
      </c>
      <c r="R48" s="8">
        <v>4.0821300000000003</v>
      </c>
      <c r="S48" s="8">
        <v>4.0821299999999994</v>
      </c>
      <c r="T48" s="8">
        <v>4.0821300000000003</v>
      </c>
      <c r="U48" s="8">
        <v>4.0821300000000003</v>
      </c>
      <c r="V48" s="8">
        <v>4.0821300000000003</v>
      </c>
      <c r="W48" s="8">
        <v>4.0821299999999994</v>
      </c>
      <c r="X48" s="8">
        <v>4.0821300000000011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3.0689243999999993</v>
      </c>
      <c r="E50" s="8">
        <v>3.0689243999999998</v>
      </c>
      <c r="F50" s="8">
        <v>3.0689243999999998</v>
      </c>
      <c r="G50" s="8">
        <v>3.0689244000000002</v>
      </c>
      <c r="H50" s="8">
        <v>3.0689244000000011</v>
      </c>
      <c r="I50" s="8">
        <v>3.0689243999999993</v>
      </c>
      <c r="J50" s="8">
        <v>3.0689243999999998</v>
      </c>
      <c r="K50" s="8">
        <v>3.0689243999999998</v>
      </c>
      <c r="L50" s="8">
        <v>3.0689243999999998</v>
      </c>
      <c r="M50" s="8">
        <v>3.0689243999999998</v>
      </c>
      <c r="N50" s="8">
        <v>3.0689244000000002</v>
      </c>
      <c r="O50" s="8">
        <v>3.0689244000000011</v>
      </c>
      <c r="P50" s="8">
        <v>3.0689243999999993</v>
      </c>
      <c r="Q50" s="8">
        <v>3.0689244000000002</v>
      </c>
      <c r="R50" s="8">
        <v>3.0689244000000002</v>
      </c>
      <c r="S50" s="8">
        <v>3.0689244000000007</v>
      </c>
      <c r="T50" s="8">
        <v>3.0689244000000007</v>
      </c>
      <c r="U50" s="8">
        <v>3.0689244000000007</v>
      </c>
      <c r="V50" s="8">
        <v>3.0689244000000002</v>
      </c>
      <c r="W50" s="8">
        <v>3.0689244000000002</v>
      </c>
      <c r="X50" s="8">
        <v>3.0689244000000007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2.3487948000000016</v>
      </c>
      <c r="E51" s="27">
        <v>2.3487948000000003</v>
      </c>
      <c r="F51" s="27">
        <v>2.3487947999999998</v>
      </c>
      <c r="G51" s="27">
        <v>2.3487948000000007</v>
      </c>
      <c r="H51" s="27">
        <v>2.3487948000000007</v>
      </c>
      <c r="I51" s="27">
        <v>2.3487948000000003</v>
      </c>
      <c r="J51" s="27">
        <v>2.3487948000000003</v>
      </c>
      <c r="K51" s="27">
        <v>2.3487948000000007</v>
      </c>
      <c r="L51" s="27">
        <v>2.3487948000000003</v>
      </c>
      <c r="M51" s="27">
        <v>2.3487948000000007</v>
      </c>
      <c r="N51" s="27">
        <v>2.3487948000000007</v>
      </c>
      <c r="O51" s="27">
        <v>2.3487948000000012</v>
      </c>
      <c r="P51" s="27">
        <v>2.3487948000000003</v>
      </c>
      <c r="Q51" s="27">
        <v>2.3487947999999998</v>
      </c>
      <c r="R51" s="27">
        <v>2.3487948000000007</v>
      </c>
      <c r="S51" s="27">
        <v>2.3487948000000007</v>
      </c>
      <c r="T51" s="27">
        <v>2.3487947999999998</v>
      </c>
      <c r="U51" s="27">
        <v>2.3487947999999998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5.9871239999999997</v>
      </c>
      <c r="F53" s="8">
        <v>5.9871239999999988</v>
      </c>
      <c r="G53" s="8">
        <v>5.9871240000000006</v>
      </c>
      <c r="H53" s="8">
        <v>5.9871240000000006</v>
      </c>
      <c r="I53" s="8">
        <v>5.9871239999999997</v>
      </c>
      <c r="J53" s="8">
        <v>5.9871239999999997</v>
      </c>
      <c r="K53" s="8">
        <v>5.9871239999999997</v>
      </c>
      <c r="L53" s="8">
        <v>5.9871239999999997</v>
      </c>
      <c r="M53" s="8">
        <v>5.9871240000000006</v>
      </c>
      <c r="N53" s="8">
        <v>5.9871240000000014</v>
      </c>
      <c r="O53" s="8">
        <v>5.9871240000000014</v>
      </c>
      <c r="P53" s="8">
        <v>5.9871240000000023</v>
      </c>
      <c r="Q53" s="8">
        <v>5.9871239999999997</v>
      </c>
      <c r="R53" s="8">
        <v>5.9871240000000014</v>
      </c>
      <c r="S53" s="8">
        <v>5.9871239999999988</v>
      </c>
      <c r="T53" s="8">
        <v>5.9871240000000006</v>
      </c>
      <c r="U53" s="8">
        <v>5.9871239999999997</v>
      </c>
      <c r="V53" s="8">
        <v>5.9871240000000006</v>
      </c>
      <c r="W53" s="8">
        <v>5.9871240000000006</v>
      </c>
      <c r="X53" s="8">
        <v>5.9871240000000014</v>
      </c>
    </row>
    <row r="54" spans="1:24" ht="11.25" customHeight="1" x14ac:dyDescent="0.2">
      <c r="A54" s="43" t="s">
        <v>118</v>
      </c>
      <c r="B54" s="44" t="s">
        <v>119</v>
      </c>
      <c r="C54" s="45">
        <v>3.7571692767688867</v>
      </c>
      <c r="D54" s="45">
        <v>3.7823653368188652</v>
      </c>
      <c r="E54" s="45">
        <v>3.7844636088654533</v>
      </c>
      <c r="F54" s="45">
        <v>3.7846950469150498</v>
      </c>
      <c r="G54" s="45">
        <v>3.8160622207182744</v>
      </c>
      <c r="H54" s="45">
        <v>3.8301907689528631</v>
      </c>
      <c r="I54" s="45">
        <v>3.8383690548236102</v>
      </c>
      <c r="J54" s="45">
        <v>3.8310886804488389</v>
      </c>
      <c r="K54" s="45">
        <v>3.8255143084294336</v>
      </c>
      <c r="L54" s="45">
        <v>3.9347052456771126</v>
      </c>
      <c r="M54" s="45">
        <v>3.9497119367285189</v>
      </c>
      <c r="N54" s="45">
        <v>3.9391663085838102</v>
      </c>
      <c r="O54" s="45">
        <v>3.9605474934281686</v>
      </c>
      <c r="P54" s="45">
        <v>4.0209277088512492</v>
      </c>
      <c r="Q54" s="45">
        <v>4.0026954469311695</v>
      </c>
      <c r="R54" s="45">
        <v>3.985612974616231</v>
      </c>
      <c r="S54" s="45">
        <v>3.9902084651149305</v>
      </c>
      <c r="T54" s="45">
        <v>3.9921181730608559</v>
      </c>
      <c r="U54" s="45">
        <v>4.0108557672519733</v>
      </c>
      <c r="V54" s="45">
        <v>4.0217823027078179</v>
      </c>
      <c r="W54" s="45">
        <v>3.9994941212661583</v>
      </c>
      <c r="X54" s="45">
        <v>4.0147049884746355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4.6892159999999983</v>
      </c>
      <c r="D62" s="52">
        <v>4.6892160000000009</v>
      </c>
      <c r="E62" s="52">
        <v>4.6892159999999974</v>
      </c>
      <c r="F62" s="52">
        <v>4.6892159999999992</v>
      </c>
      <c r="G62" s="52">
        <v>4.6892160000000009</v>
      </c>
      <c r="H62" s="52">
        <v>4.6892159999999992</v>
      </c>
      <c r="I62" s="52">
        <v>4.6892159999999992</v>
      </c>
      <c r="J62" s="52">
        <v>4.6892159999999992</v>
      </c>
      <c r="K62" s="52">
        <v>4.6892160000000009</v>
      </c>
      <c r="L62" s="52">
        <v>4.6892159999999983</v>
      </c>
      <c r="M62" s="52">
        <v>4.6892159999999983</v>
      </c>
      <c r="N62" s="52">
        <v>4.6892160000000009</v>
      </c>
      <c r="O62" s="52">
        <v>4.6892160000000001</v>
      </c>
      <c r="P62" s="52">
        <v>4.6892160000000001</v>
      </c>
      <c r="Q62" s="52">
        <v>4.6892159999999992</v>
      </c>
      <c r="R62" s="52">
        <v>4.6892160000000001</v>
      </c>
      <c r="S62" s="52">
        <v>4.6892160000000009</v>
      </c>
      <c r="T62" s="52">
        <v>4.6892160000000001</v>
      </c>
      <c r="U62" s="52">
        <v>4.6892160000000001</v>
      </c>
      <c r="V62" s="52">
        <v>4.6892159999999992</v>
      </c>
      <c r="W62" s="52">
        <v>4.6892159999999992</v>
      </c>
      <c r="X62" s="52">
        <v>4.6892159999999992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4.6892160000000009</v>
      </c>
      <c r="I63" s="52">
        <v>4.6892160000000009</v>
      </c>
      <c r="J63" s="52">
        <v>4.6892160000000001</v>
      </c>
      <c r="K63" s="52">
        <v>4.6892160000000009</v>
      </c>
      <c r="L63" s="52">
        <v>4.6892160000000001</v>
      </c>
      <c r="M63" s="52">
        <v>4.6892159999999992</v>
      </c>
      <c r="N63" s="52">
        <v>4.6892160000000001</v>
      </c>
      <c r="O63" s="52">
        <v>4.6892160000000001</v>
      </c>
      <c r="P63" s="52">
        <v>4.6892159999999992</v>
      </c>
      <c r="Q63" s="52">
        <v>4.6892160000000001</v>
      </c>
      <c r="R63" s="52">
        <v>4.6892160000000001</v>
      </c>
      <c r="S63" s="52">
        <v>4.6892160000000009</v>
      </c>
      <c r="T63" s="52">
        <v>4.6892160000000001</v>
      </c>
      <c r="U63" s="52">
        <v>4.6892160000000009</v>
      </c>
      <c r="V63" s="52">
        <v>4.6892159999999992</v>
      </c>
      <c r="W63" s="52">
        <v>4.6892160000000009</v>
      </c>
      <c r="X63" s="52">
        <v>4.6892159999999992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2.2859928000000007</v>
      </c>
      <c r="E64" s="52">
        <v>2.2859927999999998</v>
      </c>
      <c r="F64" s="52">
        <v>2.2859928000000007</v>
      </c>
      <c r="G64" s="52">
        <v>2.2859928000000003</v>
      </c>
      <c r="H64" s="52">
        <v>2.2859928000000007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2.2859927999999994</v>
      </c>
      <c r="P64" s="52">
        <v>2.2859928000000016</v>
      </c>
      <c r="Q64" s="52">
        <v>2.2859927999999998</v>
      </c>
      <c r="R64" s="52">
        <v>2.2859928000000007</v>
      </c>
      <c r="S64" s="52">
        <v>2.2859928000000003</v>
      </c>
      <c r="T64" s="52">
        <v>2.2859927999999998</v>
      </c>
      <c r="U64" s="52">
        <v>2.2859928000000007</v>
      </c>
      <c r="V64" s="52">
        <v>2.2859928000000003</v>
      </c>
      <c r="W64" s="52">
        <v>2.2859928000000012</v>
      </c>
      <c r="X64" s="52">
        <v>2.2859928000000007</v>
      </c>
    </row>
    <row r="65" spans="1:24" ht="11.25" customHeight="1" x14ac:dyDescent="0.2">
      <c r="A65" s="50" t="s">
        <v>98</v>
      </c>
      <c r="B65" s="51" t="s">
        <v>99</v>
      </c>
      <c r="C65" s="52">
        <v>4.1868000000000016</v>
      </c>
      <c r="D65" s="52">
        <v>4.1867999999999999</v>
      </c>
      <c r="E65" s="52">
        <v>4.1868000000000007</v>
      </c>
      <c r="F65" s="52">
        <v>4.1868000000000016</v>
      </c>
      <c r="G65" s="52">
        <v>4.1867999999999999</v>
      </c>
      <c r="H65" s="52">
        <v>4.1868000000000007</v>
      </c>
      <c r="I65" s="52">
        <v>4.186799999999999</v>
      </c>
      <c r="J65" s="52">
        <v>4.1867999999999999</v>
      </c>
      <c r="K65" s="52">
        <v>4.1868000000000007</v>
      </c>
      <c r="L65" s="52">
        <v>4.1868000000000007</v>
      </c>
      <c r="M65" s="52">
        <v>4.1867999999999999</v>
      </c>
      <c r="N65" s="52">
        <v>4.1867999999999999</v>
      </c>
      <c r="O65" s="52">
        <v>4.1867999999999999</v>
      </c>
      <c r="P65" s="52">
        <v>4.1868000000000007</v>
      </c>
      <c r="Q65" s="52">
        <v>4.1867999999999999</v>
      </c>
      <c r="R65" s="52">
        <v>4.1868000000000007</v>
      </c>
      <c r="S65" s="52">
        <v>4.1867999999999999</v>
      </c>
      <c r="T65" s="52">
        <v>4.1867999999999999</v>
      </c>
      <c r="U65" s="52">
        <v>4.1867999999999999</v>
      </c>
      <c r="V65" s="52">
        <v>4.186799999999999</v>
      </c>
      <c r="W65" s="52">
        <v>4.1867999999999981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2.9642544000000006</v>
      </c>
      <c r="K66" s="52">
        <v>2.9642544000000006</v>
      </c>
      <c r="L66" s="52">
        <v>2.9642543999999997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2.9642544000000006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2.9642544000000006</v>
      </c>
      <c r="E67" s="52">
        <v>2.9642544000000006</v>
      </c>
      <c r="F67" s="52">
        <v>2.9642544000000002</v>
      </c>
      <c r="G67" s="52">
        <v>2.9642544000000002</v>
      </c>
      <c r="H67" s="52">
        <v>2.9642543999999997</v>
      </c>
      <c r="I67" s="52">
        <v>2.9642543999999997</v>
      </c>
      <c r="J67" s="52">
        <v>2.9642543999999997</v>
      </c>
      <c r="K67" s="52">
        <v>2.9642544000000006</v>
      </c>
      <c r="L67" s="52">
        <v>2.9642543999999997</v>
      </c>
      <c r="M67" s="52">
        <v>2.9642543999999993</v>
      </c>
      <c r="N67" s="52">
        <v>2.9642543999999997</v>
      </c>
      <c r="O67" s="52">
        <v>2.9642543999999993</v>
      </c>
      <c r="P67" s="52">
        <v>2.9642543999999993</v>
      </c>
      <c r="Q67" s="52">
        <v>2.9642544000000006</v>
      </c>
      <c r="R67" s="52">
        <v>2.9642543999999993</v>
      </c>
      <c r="S67" s="52">
        <v>2.9642544000000002</v>
      </c>
      <c r="T67" s="52">
        <v>2.9642544000000006</v>
      </c>
      <c r="U67" s="52">
        <v>2.9642543999999997</v>
      </c>
      <c r="V67" s="52">
        <v>2.9642543999999997</v>
      </c>
      <c r="W67" s="52">
        <v>2.9642543999999984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2.9642544000000006</v>
      </c>
      <c r="E68" s="52">
        <v>2.9642544000000002</v>
      </c>
      <c r="F68" s="52">
        <v>2.9642543999999997</v>
      </c>
      <c r="G68" s="52">
        <v>2.9642543999999997</v>
      </c>
      <c r="H68" s="52">
        <v>2.9642544000000002</v>
      </c>
      <c r="I68" s="52">
        <v>2.9642544000000006</v>
      </c>
      <c r="J68" s="52">
        <v>2.9642543999999993</v>
      </c>
      <c r="K68" s="52">
        <v>2.9642544000000006</v>
      </c>
      <c r="L68" s="52">
        <v>2.9642544000000006</v>
      </c>
      <c r="M68" s="52">
        <v>2.9642544000000006</v>
      </c>
      <c r="N68" s="52">
        <v>2.9642543999999997</v>
      </c>
      <c r="O68" s="52">
        <v>2.9642543999999997</v>
      </c>
      <c r="P68" s="52">
        <v>2.9642544000000002</v>
      </c>
      <c r="Q68" s="52">
        <v>2.9642544000000011</v>
      </c>
      <c r="R68" s="52">
        <v>2.9642544000000006</v>
      </c>
      <c r="S68" s="52">
        <v>2.9642544000000011</v>
      </c>
      <c r="T68" s="52">
        <v>2.9642544000000002</v>
      </c>
      <c r="U68" s="52">
        <v>2.9642543999999997</v>
      </c>
      <c r="V68" s="52">
        <v>2.9642544000000002</v>
      </c>
      <c r="W68" s="52">
        <v>2.9642544000000002</v>
      </c>
      <c r="X68" s="52">
        <v>2.9642544000000006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2.9642544000000006</v>
      </c>
      <c r="G69" s="52">
        <v>2.9642543999999997</v>
      </c>
      <c r="H69" s="52">
        <v>2.9642544000000002</v>
      </c>
      <c r="I69" s="52">
        <v>2.9642544000000002</v>
      </c>
      <c r="J69" s="52">
        <v>2.9642543999999997</v>
      </c>
      <c r="K69" s="52">
        <v>2.9642543999999997</v>
      </c>
      <c r="L69" s="52">
        <v>2.9642543999999997</v>
      </c>
      <c r="M69" s="52">
        <v>2.9642544000000002</v>
      </c>
      <c r="N69" s="52">
        <v>2.9642543999999997</v>
      </c>
      <c r="O69" s="52">
        <v>2.9642544000000006</v>
      </c>
      <c r="P69" s="52">
        <v>2.9642544000000002</v>
      </c>
      <c r="Q69" s="52">
        <v>2.9642544000000011</v>
      </c>
      <c r="R69" s="52">
        <v>2.9642544000000002</v>
      </c>
      <c r="S69" s="52">
        <v>2.9642544000000002</v>
      </c>
      <c r="T69" s="52">
        <v>2.9642543999999993</v>
      </c>
      <c r="U69" s="52">
        <v>2.9642544000000002</v>
      </c>
      <c r="V69" s="52">
        <v>2.9642544000000002</v>
      </c>
      <c r="W69" s="52">
        <v>2.9642543999999997</v>
      </c>
      <c r="X69" s="52">
        <v>2.9642544000000015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3.3326928000000002</v>
      </c>
      <c r="E72" s="55">
        <v>3.3326927999999989</v>
      </c>
      <c r="F72" s="55">
        <v>3.3326928000000002</v>
      </c>
      <c r="G72" s="55">
        <v>3.3326927999999998</v>
      </c>
      <c r="H72" s="55">
        <v>3.3326927999999998</v>
      </c>
      <c r="I72" s="55">
        <v>3.3326927999999993</v>
      </c>
      <c r="J72" s="55">
        <v>3.3326928000000007</v>
      </c>
      <c r="K72" s="55">
        <v>3.3326928000000002</v>
      </c>
      <c r="L72" s="55">
        <v>3.3326927999999998</v>
      </c>
      <c r="M72" s="55">
        <v>3.3326928000000002</v>
      </c>
      <c r="N72" s="55">
        <v>3.3326927999999998</v>
      </c>
      <c r="O72" s="55">
        <v>3.3326927999999998</v>
      </c>
      <c r="P72" s="55">
        <v>3.3326927999999993</v>
      </c>
      <c r="Q72" s="55">
        <v>3.3326927999999993</v>
      </c>
      <c r="R72" s="55">
        <v>3.3326928000000002</v>
      </c>
      <c r="S72" s="55">
        <v>3.3326927999999998</v>
      </c>
      <c r="T72" s="55">
        <v>3.3326927999999989</v>
      </c>
      <c r="U72" s="55">
        <v>3.3326927999999989</v>
      </c>
      <c r="V72" s="55">
        <v>3.3326928000000007</v>
      </c>
      <c r="W72" s="55">
        <v>3.3326928000000002</v>
      </c>
      <c r="X72" s="55">
        <v>3.3326927999999993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C2" sqref="C2:X72"/>
      <selection pane="topRight" activeCell="C2" sqref="C2:X72"/>
      <selection pane="bottomLeft" activeCell="C2" sqref="C2:X7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3498695.1229572883</v>
      </c>
      <c r="D2" s="21">
        <f t="shared" ref="D2:X2" si="0">SUM(D3,D17,D22,D25,D26,D51,D52)</f>
        <v>3557370.2777813007</v>
      </c>
      <c r="E2" s="21">
        <f t="shared" si="0"/>
        <v>3563371.7330321735</v>
      </c>
      <c r="F2" s="21">
        <f t="shared" si="0"/>
        <v>3650413.3864648989</v>
      </c>
      <c r="G2" s="21">
        <f t="shared" si="0"/>
        <v>3667999.2912366241</v>
      </c>
      <c r="H2" s="21">
        <f t="shared" si="0"/>
        <v>3655044.4856068757</v>
      </c>
      <c r="I2" s="21">
        <f t="shared" si="0"/>
        <v>3681002.6276921756</v>
      </c>
      <c r="J2" s="21">
        <f t="shared" si="0"/>
        <v>3638814.5725776907</v>
      </c>
      <c r="K2" s="21">
        <f t="shared" si="0"/>
        <v>3567901.520559621</v>
      </c>
      <c r="L2" s="21">
        <f t="shared" si="0"/>
        <v>3311899.0703417254</v>
      </c>
      <c r="M2" s="21">
        <f t="shared" si="0"/>
        <v>3394227.6630130908</v>
      </c>
      <c r="N2" s="21">
        <f t="shared" si="0"/>
        <v>3306255.0516227679</v>
      </c>
      <c r="O2" s="21">
        <f t="shared" si="0"/>
        <v>3250199.1311965925</v>
      </c>
      <c r="P2" s="21">
        <f t="shared" si="0"/>
        <v>3165903.3623288586</v>
      </c>
      <c r="Q2" s="21">
        <f t="shared" si="0"/>
        <v>3023152.3414896764</v>
      </c>
      <c r="R2" s="21">
        <f t="shared" si="0"/>
        <v>3080029.7876458988</v>
      </c>
      <c r="S2" s="21">
        <f t="shared" si="0"/>
        <v>3099086.6201298428</v>
      </c>
      <c r="T2" s="21">
        <f t="shared" si="0"/>
        <v>3126256.8297609705</v>
      </c>
      <c r="U2" s="21">
        <f t="shared" si="0"/>
        <v>3074629.2227931926</v>
      </c>
      <c r="V2" s="21">
        <f t="shared" si="0"/>
        <v>2936153.6051667915</v>
      </c>
      <c r="W2" s="21">
        <f t="shared" si="0"/>
        <v>2591911.6099969423</v>
      </c>
      <c r="X2" s="21">
        <f t="shared" si="0"/>
        <v>2776871.6462087575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964986.45066047192</v>
      </c>
      <c r="D3" s="24">
        <f t="shared" si="1"/>
        <v>963353.02518240747</v>
      </c>
      <c r="E3" s="24">
        <f t="shared" si="1"/>
        <v>971195.1614345297</v>
      </c>
      <c r="F3" s="24">
        <f t="shared" si="1"/>
        <v>1007609.2596535003</v>
      </c>
      <c r="G3" s="24">
        <f t="shared" si="1"/>
        <v>991993.55092600686</v>
      </c>
      <c r="H3" s="24">
        <f t="shared" si="1"/>
        <v>960488.95870200463</v>
      </c>
      <c r="I3" s="24">
        <f t="shared" si="1"/>
        <v>975617.78277110565</v>
      </c>
      <c r="J3" s="24">
        <f t="shared" si="1"/>
        <v>983098.65751445829</v>
      </c>
      <c r="K3" s="24">
        <f t="shared" si="1"/>
        <v>907443.88571471861</v>
      </c>
      <c r="L3" s="24">
        <f t="shared" si="1"/>
        <v>842309.12779818533</v>
      </c>
      <c r="M3" s="24">
        <f t="shared" si="1"/>
        <v>844329.49927785026</v>
      </c>
      <c r="N3" s="24">
        <f t="shared" si="1"/>
        <v>866600.69978166092</v>
      </c>
      <c r="O3" s="24">
        <f t="shared" si="1"/>
        <v>888255.18139130739</v>
      </c>
      <c r="P3" s="24">
        <f t="shared" si="1"/>
        <v>857323.98910226428</v>
      </c>
      <c r="Q3" s="24">
        <f t="shared" si="1"/>
        <v>812730.62316342327</v>
      </c>
      <c r="R3" s="24">
        <f t="shared" si="1"/>
        <v>816136.0716303488</v>
      </c>
      <c r="S3" s="24">
        <f t="shared" si="1"/>
        <v>768049.08061196678</v>
      </c>
      <c r="T3" s="24">
        <f t="shared" si="1"/>
        <v>747540.33555393643</v>
      </c>
      <c r="U3" s="24">
        <f t="shared" si="1"/>
        <v>700321.97768491635</v>
      </c>
      <c r="V3" s="24">
        <f t="shared" si="1"/>
        <v>554253.12585726264</v>
      </c>
      <c r="W3" s="24">
        <f t="shared" si="1"/>
        <v>454422.73229562549</v>
      </c>
      <c r="X3" s="24">
        <f t="shared" si="1"/>
        <v>513563.40237559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522153.24295365519</v>
      </c>
      <c r="D4" s="19">
        <f t="shared" si="2"/>
        <v>516147.39201294072</v>
      </c>
      <c r="E4" s="19">
        <f t="shared" si="2"/>
        <v>524599.87259635259</v>
      </c>
      <c r="F4" s="19">
        <f t="shared" si="2"/>
        <v>555417.2258076662</v>
      </c>
      <c r="G4" s="19">
        <f t="shared" si="2"/>
        <v>549754.74814106268</v>
      </c>
      <c r="H4" s="19">
        <f t="shared" si="2"/>
        <v>528382.21520645078</v>
      </c>
      <c r="I4" s="19">
        <f t="shared" si="2"/>
        <v>543636.52435215632</v>
      </c>
      <c r="J4" s="19">
        <f t="shared" si="2"/>
        <v>550691.28803736612</v>
      </c>
      <c r="K4" s="19">
        <f t="shared" si="2"/>
        <v>490502.17023596214</v>
      </c>
      <c r="L4" s="19">
        <f t="shared" si="2"/>
        <v>446441.91173130617</v>
      </c>
      <c r="M4" s="19">
        <f t="shared" si="2"/>
        <v>454623.66438289871</v>
      </c>
      <c r="N4" s="19">
        <f t="shared" si="2"/>
        <v>452395.57920821599</v>
      </c>
      <c r="O4" s="19">
        <f t="shared" si="2"/>
        <v>468081.2167388805</v>
      </c>
      <c r="P4" s="19">
        <f t="shared" si="2"/>
        <v>461192.27004882839</v>
      </c>
      <c r="Q4" s="19">
        <f t="shared" si="2"/>
        <v>428592.17568234622</v>
      </c>
      <c r="R4" s="19">
        <f t="shared" si="2"/>
        <v>436006.92142080626</v>
      </c>
      <c r="S4" s="19">
        <f t="shared" si="2"/>
        <v>410034.32902679296</v>
      </c>
      <c r="T4" s="19">
        <f t="shared" si="2"/>
        <v>387657.12771632505</v>
      </c>
      <c r="U4" s="19">
        <f t="shared" si="2"/>
        <v>354668.78796394367</v>
      </c>
      <c r="V4" s="19">
        <f t="shared" si="2"/>
        <v>265333.4426661756</v>
      </c>
      <c r="W4" s="19">
        <f t="shared" si="2"/>
        <v>215501.09259666264</v>
      </c>
      <c r="X4" s="19">
        <f t="shared" si="2"/>
        <v>245928.15793799746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403.18248752759996</v>
      </c>
      <c r="D5" s="8">
        <f>INTMARB!D5+GIC!D5</f>
        <v>395.51307279360003</v>
      </c>
      <c r="E5" s="8">
        <f>INTMARB!E5+GIC!E5</f>
        <v>1478.7554147976002</v>
      </c>
      <c r="F5" s="8">
        <f>INTMARB!F5+GIC!F5</f>
        <v>11291.752019895599</v>
      </c>
      <c r="G5" s="8">
        <f>INTMARB!G5+GIC!G5</f>
        <v>20725.354636269443</v>
      </c>
      <c r="H5" s="8">
        <f>INTMARB!H5+GIC!H5</f>
        <v>21363.950968825171</v>
      </c>
      <c r="I5" s="8">
        <f>INTMARB!I5+GIC!I5</f>
        <v>19393.564735784181</v>
      </c>
      <c r="J5" s="8">
        <f>INTMARB!J5+GIC!J5</f>
        <v>22484.508702545529</v>
      </c>
      <c r="K5" s="8">
        <f>INTMARB!K5+GIC!K5</f>
        <v>21190.95354356078</v>
      </c>
      <c r="L5" s="8">
        <f>INTMARB!L5+GIC!L5</f>
        <v>17126.612698395395</v>
      </c>
      <c r="M5" s="8">
        <f>INTMARB!M5+GIC!M5</f>
        <v>15939.570045075074</v>
      </c>
      <c r="N5" s="8">
        <f>INTMARB!N5+GIC!N5</f>
        <v>26692.830457896518</v>
      </c>
      <c r="O5" s="8">
        <f>INTMARB!O5+GIC!O5</f>
        <v>24551.864230155588</v>
      </c>
      <c r="P5" s="8">
        <f>INTMARB!P5+GIC!P5</f>
        <v>19370.164402488026</v>
      </c>
      <c r="Q5" s="8">
        <f>INTMARB!Q5+GIC!Q5</f>
        <v>19923.11472810691</v>
      </c>
      <c r="R5" s="8">
        <f>INTMARB!R5+GIC!R5</f>
        <v>18239.452921731587</v>
      </c>
      <c r="S5" s="8">
        <f>INTMARB!S5+GIC!S5</f>
        <v>11372.610670166994</v>
      </c>
      <c r="T5" s="8">
        <f>INTMARB!T5+GIC!T5</f>
        <v>10757.224273350934</v>
      </c>
      <c r="U5" s="8">
        <f>INTMARB!U5+GIC!U5</f>
        <v>10040.99459026616</v>
      </c>
      <c r="V5" s="8">
        <f>INTMARB!V5+GIC!V5</f>
        <v>6111.1441753929776</v>
      </c>
      <c r="W5" s="8">
        <f>INTMARB!W5+GIC!W5</f>
        <v>4958.9017660181489</v>
      </c>
      <c r="X5" s="8">
        <f>INTMARB!X5+GIC!X5</f>
        <v>5967.9829363378813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36339.870173194016</v>
      </c>
      <c r="D6" s="8">
        <f>INTMARB!D6+GIC!D6</f>
        <v>34076.26881036484</v>
      </c>
      <c r="E6" s="8">
        <f>INTMARB!E6+GIC!E6</f>
        <v>36233.210593772659</v>
      </c>
      <c r="F6" s="8">
        <f>INTMARB!F6+GIC!F6</f>
        <v>37897.975630019995</v>
      </c>
      <c r="G6" s="8">
        <f>INTMARB!G6+GIC!G6</f>
        <v>38363.756339145599</v>
      </c>
      <c r="H6" s="8">
        <f>INTMARB!H6+GIC!H6</f>
        <v>35387.074459623327</v>
      </c>
      <c r="I6" s="8">
        <f>INTMARB!I6+GIC!I6</f>
        <v>32117.470574619558</v>
      </c>
      <c r="J6" s="8">
        <f>INTMARB!J6+GIC!J6</f>
        <v>35439.639331776663</v>
      </c>
      <c r="K6" s="8">
        <f>INTMARB!K6+GIC!K6</f>
        <v>27645.858788130387</v>
      </c>
      <c r="L6" s="8">
        <f>INTMARB!L6+GIC!L6</f>
        <v>20039.043075825481</v>
      </c>
      <c r="M6" s="8">
        <f>INTMARB!M6+GIC!M6</f>
        <v>15418.471055879199</v>
      </c>
      <c r="N6" s="8">
        <f>INTMARB!N6+GIC!N6</f>
        <v>17773.648778214432</v>
      </c>
      <c r="O6" s="8">
        <f>INTMARB!O6+GIC!O6</f>
        <v>22988.905783412738</v>
      </c>
      <c r="P6" s="8">
        <f>INTMARB!P6+GIC!P6</f>
        <v>5494.6304214787669</v>
      </c>
      <c r="Q6" s="8">
        <f>INTMARB!Q6+GIC!Q6</f>
        <v>8953.9249502718067</v>
      </c>
      <c r="R6" s="8">
        <f>INTMARB!R6+GIC!R6</f>
        <v>1292.160689407574</v>
      </c>
      <c r="S6" s="8">
        <f>INTMARB!S6+GIC!S6</f>
        <v>8032.6491826559986</v>
      </c>
      <c r="T6" s="8">
        <f>INTMARB!T6+GIC!T6</f>
        <v>10184.173694378402</v>
      </c>
      <c r="U6" s="8">
        <f>INTMARB!U6+GIC!U6</f>
        <v>8295.1212186360026</v>
      </c>
      <c r="V6" s="8">
        <f>INTMARB!V6+GIC!V6</f>
        <v>434.16634869839993</v>
      </c>
      <c r="W6" s="8">
        <f>INTMARB!W6+GIC!W6</f>
        <v>505.32181389599992</v>
      </c>
      <c r="X6" s="8">
        <f>INTMARB!X6+GIC!X6</f>
        <v>591.03709447439996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485410.19029293355</v>
      </c>
      <c r="D7" s="8">
        <f>INTMARB!D7+GIC!D7</f>
        <v>481675.61012978229</v>
      </c>
      <c r="E7" s="8">
        <f>INTMARB!E7+GIC!E7</f>
        <v>486887.90658778237</v>
      </c>
      <c r="F7" s="8">
        <f>INTMARB!F7+GIC!F7</f>
        <v>506227.49815775058</v>
      </c>
      <c r="G7" s="8">
        <f>INTMARB!G7+GIC!G7</f>
        <v>490665.6371656477</v>
      </c>
      <c r="H7" s="8">
        <f>INTMARB!H7+GIC!H7</f>
        <v>471631.18977800233</v>
      </c>
      <c r="I7" s="8">
        <f>INTMARB!I7+GIC!I7</f>
        <v>492125.48904175259</v>
      </c>
      <c r="J7" s="8">
        <f>INTMARB!J7+GIC!J7</f>
        <v>492767.14000304393</v>
      </c>
      <c r="K7" s="8">
        <f>INTMARB!K7+GIC!K7</f>
        <v>441665.35790427099</v>
      </c>
      <c r="L7" s="8">
        <f>INTMARB!L7+GIC!L7</f>
        <v>409276.25595708529</v>
      </c>
      <c r="M7" s="8">
        <f>INTMARB!M7+GIC!M7</f>
        <v>423265.62328194443</v>
      </c>
      <c r="N7" s="8">
        <f>INTMARB!N7+GIC!N7</f>
        <v>407929.09997210506</v>
      </c>
      <c r="O7" s="8">
        <f>INTMARB!O7+GIC!O7</f>
        <v>420540.44672531215</v>
      </c>
      <c r="P7" s="8">
        <f>INTMARB!P7+GIC!P7</f>
        <v>436327.47522486158</v>
      </c>
      <c r="Q7" s="8">
        <f>INTMARB!Q7+GIC!Q7</f>
        <v>399715.13600396749</v>
      </c>
      <c r="R7" s="8">
        <f>INTMARB!R7+GIC!R7</f>
        <v>416475.30780966708</v>
      </c>
      <c r="S7" s="8">
        <f>INTMARB!S7+GIC!S7</f>
        <v>390629.06917396997</v>
      </c>
      <c r="T7" s="8">
        <f>INTMARB!T7+GIC!T7</f>
        <v>366715.72974859574</v>
      </c>
      <c r="U7" s="8">
        <f>INTMARB!U7+GIC!U7</f>
        <v>336332.67215504148</v>
      </c>
      <c r="V7" s="8">
        <f>INTMARB!V7+GIC!V7</f>
        <v>258788.13214208424</v>
      </c>
      <c r="W7" s="8">
        <f>INTMARB!W7+GIC!W7</f>
        <v>210036.8690167485</v>
      </c>
      <c r="X7" s="8">
        <f>INTMARB!X7+GIC!X7</f>
        <v>239369.13790718518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396000.94552930968</v>
      </c>
      <c r="D8" s="19">
        <f t="shared" si="3"/>
        <v>404846.87201863981</v>
      </c>
      <c r="E8" s="19">
        <f t="shared" si="3"/>
        <v>405341.36780451873</v>
      </c>
      <c r="F8" s="19">
        <f t="shared" si="3"/>
        <v>408359.57900578115</v>
      </c>
      <c r="G8" s="19">
        <f t="shared" si="3"/>
        <v>405947.64986028668</v>
      </c>
      <c r="H8" s="19">
        <f t="shared" si="3"/>
        <v>397369.37645076116</v>
      </c>
      <c r="I8" s="19">
        <f t="shared" si="3"/>
        <v>395154.36425179034</v>
      </c>
      <c r="J8" s="19">
        <f t="shared" si="3"/>
        <v>398051.7036492271</v>
      </c>
      <c r="K8" s="19">
        <f t="shared" si="3"/>
        <v>384526.15187942953</v>
      </c>
      <c r="L8" s="19">
        <f t="shared" si="3"/>
        <v>368226.48486812774</v>
      </c>
      <c r="M8" s="19">
        <f t="shared" si="3"/>
        <v>360732.19844125974</v>
      </c>
      <c r="N8" s="19">
        <f t="shared" si="3"/>
        <v>384339.23880495265</v>
      </c>
      <c r="O8" s="19">
        <f t="shared" si="3"/>
        <v>392332.6053060327</v>
      </c>
      <c r="P8" s="19">
        <f t="shared" si="3"/>
        <v>369394.52500723919</v>
      </c>
      <c r="Q8" s="19">
        <f t="shared" si="3"/>
        <v>359701.01665057451</v>
      </c>
      <c r="R8" s="19">
        <f t="shared" si="3"/>
        <v>355261.41137634806</v>
      </c>
      <c r="S8" s="19">
        <f t="shared" si="3"/>
        <v>333218.8032805025</v>
      </c>
      <c r="T8" s="19">
        <f t="shared" si="3"/>
        <v>335258.25014197105</v>
      </c>
      <c r="U8" s="19">
        <f t="shared" si="3"/>
        <v>321603.28995717829</v>
      </c>
      <c r="V8" s="19">
        <f t="shared" si="3"/>
        <v>267913.27643359784</v>
      </c>
      <c r="W8" s="19">
        <f t="shared" si="3"/>
        <v>218578.05974166747</v>
      </c>
      <c r="X8" s="19">
        <f t="shared" si="3"/>
        <v>247428.89301541066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8221.2758353943063</v>
      </c>
      <c r="D9" s="8">
        <f>INTMARB!D9+GIC!D9</f>
        <v>6334.0360400257578</v>
      </c>
      <c r="E9" s="8">
        <f>INTMARB!E9+GIC!E9</f>
        <v>7770.0336063136274</v>
      </c>
      <c r="F9" s="8">
        <f>INTMARB!F9+GIC!F9</f>
        <v>6713.1380495068615</v>
      </c>
      <c r="G9" s="8">
        <f>INTMARB!G9+GIC!G9</f>
        <v>7961.9249829546006</v>
      </c>
      <c r="H9" s="8">
        <f>INTMARB!H9+GIC!H9</f>
        <v>8922.5478480255861</v>
      </c>
      <c r="I9" s="8">
        <f>INTMARB!I9+GIC!I9</f>
        <v>9161.8518282719488</v>
      </c>
      <c r="J9" s="8">
        <f>INTMARB!J9+GIC!J9</f>
        <v>9381.9813801512137</v>
      </c>
      <c r="K9" s="8">
        <f>INTMARB!K9+GIC!K9</f>
        <v>7665.212950480729</v>
      </c>
      <c r="L9" s="8">
        <f>INTMARB!L9+GIC!L9</f>
        <v>5892.7841764720451</v>
      </c>
      <c r="M9" s="8">
        <f>INTMARB!M9+GIC!M9</f>
        <v>5073.2973730125359</v>
      </c>
      <c r="N9" s="8">
        <f>INTMARB!N9+GIC!N9</f>
        <v>7312.6807873063426</v>
      </c>
      <c r="O9" s="8">
        <f>INTMARB!O9+GIC!O9</f>
        <v>7648.7971826079702</v>
      </c>
      <c r="P9" s="8">
        <f>INTMARB!P9+GIC!P9</f>
        <v>6056.7211798647359</v>
      </c>
      <c r="Q9" s="8">
        <f>INTMARB!Q9+GIC!Q9</f>
        <v>6498.6982859679147</v>
      </c>
      <c r="R9" s="8">
        <f>INTMARB!R9+GIC!R9</f>
        <v>6570.4074135708852</v>
      </c>
      <c r="S9" s="8">
        <f>INTMARB!S9+GIC!S9</f>
        <v>4585.8391402329999</v>
      </c>
      <c r="T9" s="8">
        <f>INTMARB!T9+GIC!T9</f>
        <v>4939.3966221508672</v>
      </c>
      <c r="U9" s="8">
        <f>INTMARB!U9+GIC!U9</f>
        <v>4101.4212741382817</v>
      </c>
      <c r="V9" s="8">
        <f>INTMARB!V9+GIC!V9</f>
        <v>3412.6817932458521</v>
      </c>
      <c r="W9" s="8">
        <f>INTMARB!W9+GIC!W9</f>
        <v>2213.1918291964448</v>
      </c>
      <c r="X9" s="8">
        <f>INTMARB!X9+GIC!X9</f>
        <v>2132.0763429330618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387779.66969391541</v>
      </c>
      <c r="D10" s="8">
        <f>INTMARB!D10+GIC!D10</f>
        <v>398512.83597861405</v>
      </c>
      <c r="E10" s="8">
        <f>INTMARB!E10+GIC!E10</f>
        <v>397571.33419820509</v>
      </c>
      <c r="F10" s="8">
        <f>INTMARB!F10+GIC!F10</f>
        <v>401646.44095627428</v>
      </c>
      <c r="G10" s="8">
        <f>INTMARB!G10+GIC!G10</f>
        <v>397985.7248773321</v>
      </c>
      <c r="H10" s="8">
        <f>INTMARB!H10+GIC!H10</f>
        <v>388446.82860273559</v>
      </c>
      <c r="I10" s="8">
        <f>INTMARB!I10+GIC!I10</f>
        <v>385992.5124235184</v>
      </c>
      <c r="J10" s="8">
        <f>INTMARB!J10+GIC!J10</f>
        <v>388669.72226907586</v>
      </c>
      <c r="K10" s="8">
        <f>INTMARB!K10+GIC!K10</f>
        <v>376860.93892894877</v>
      </c>
      <c r="L10" s="8">
        <f>INTMARB!L10+GIC!L10</f>
        <v>362333.70069165569</v>
      </c>
      <c r="M10" s="8">
        <f>INTMARB!M10+GIC!M10</f>
        <v>355658.90106824721</v>
      </c>
      <c r="N10" s="8">
        <f>INTMARB!N10+GIC!N10</f>
        <v>377026.55801764631</v>
      </c>
      <c r="O10" s="8">
        <f>INTMARB!O10+GIC!O10</f>
        <v>384683.80812342471</v>
      </c>
      <c r="P10" s="8">
        <f>INTMARB!P10+GIC!P10</f>
        <v>363337.80382737448</v>
      </c>
      <c r="Q10" s="8">
        <f>INTMARB!Q10+GIC!Q10</f>
        <v>353202.31836460659</v>
      </c>
      <c r="R10" s="8">
        <f>INTMARB!R10+GIC!R10</f>
        <v>348691.00396277715</v>
      </c>
      <c r="S10" s="8">
        <f>INTMARB!S10+GIC!S10</f>
        <v>328632.9641402695</v>
      </c>
      <c r="T10" s="8">
        <f>INTMARB!T10+GIC!T10</f>
        <v>330318.8535198202</v>
      </c>
      <c r="U10" s="8">
        <f>INTMARB!U10+GIC!U10</f>
        <v>317501.86868304003</v>
      </c>
      <c r="V10" s="8">
        <f>INTMARB!V10+GIC!V10</f>
        <v>264500.59464035201</v>
      </c>
      <c r="W10" s="8">
        <f>INTMARB!W10+GIC!W10</f>
        <v>216364.86791247103</v>
      </c>
      <c r="X10" s="8">
        <f>INTMARB!X10+GIC!X10</f>
        <v>245296.81667247761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46832.262177507044</v>
      </c>
      <c r="D11" s="19">
        <f t="shared" si="4"/>
        <v>42358.761150826896</v>
      </c>
      <c r="E11" s="19">
        <f t="shared" si="4"/>
        <v>41253.921033658451</v>
      </c>
      <c r="F11" s="19">
        <f t="shared" si="4"/>
        <v>43832.454840052815</v>
      </c>
      <c r="G11" s="19">
        <f t="shared" si="4"/>
        <v>36291.152924657581</v>
      </c>
      <c r="H11" s="19">
        <f t="shared" si="4"/>
        <v>34737.367044792591</v>
      </c>
      <c r="I11" s="19">
        <f t="shared" si="4"/>
        <v>36826.894167158949</v>
      </c>
      <c r="J11" s="19">
        <f t="shared" si="4"/>
        <v>34355.665827864985</v>
      </c>
      <c r="K11" s="19">
        <f t="shared" si="4"/>
        <v>32415.563599326939</v>
      </c>
      <c r="L11" s="19">
        <f t="shared" si="4"/>
        <v>27640.731198751484</v>
      </c>
      <c r="M11" s="19">
        <f t="shared" si="4"/>
        <v>28973.63645369171</v>
      </c>
      <c r="N11" s="19">
        <f t="shared" si="4"/>
        <v>29865.881768492298</v>
      </c>
      <c r="O11" s="19">
        <f t="shared" si="4"/>
        <v>27841.35934639418</v>
      </c>
      <c r="P11" s="19">
        <f t="shared" si="4"/>
        <v>26737.194046196695</v>
      </c>
      <c r="Q11" s="19">
        <f t="shared" si="4"/>
        <v>24437.430830502541</v>
      </c>
      <c r="R11" s="19">
        <f t="shared" si="4"/>
        <v>24867.738833194504</v>
      </c>
      <c r="S11" s="19">
        <f t="shared" si="4"/>
        <v>24795.948304671387</v>
      </c>
      <c r="T11" s="19">
        <f t="shared" si="4"/>
        <v>24624.957695640387</v>
      </c>
      <c r="U11" s="19">
        <f t="shared" si="4"/>
        <v>24049.899763794361</v>
      </c>
      <c r="V11" s="19">
        <f t="shared" si="4"/>
        <v>21006.406757489174</v>
      </c>
      <c r="W11" s="19">
        <f t="shared" si="4"/>
        <v>20343.579957295398</v>
      </c>
      <c r="X11" s="19">
        <f t="shared" si="4"/>
        <v>20206.351422181855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1204.874468903424</v>
      </c>
      <c r="D12" s="8">
        <f>INTMARB!D12+GIC!D12</f>
        <v>904.18954402393604</v>
      </c>
      <c r="E12" s="8">
        <f>INTMARB!E12+GIC!E12</f>
        <v>938.36682293585068</v>
      </c>
      <c r="F12" s="8">
        <f>INTMARB!F12+GIC!F12</f>
        <v>794.05961821205335</v>
      </c>
      <c r="G12" s="8">
        <f>INTMARB!G12+GIC!G12</f>
        <v>677.81121552723187</v>
      </c>
      <c r="H12" s="8">
        <f>INTMARB!H12+GIC!H12</f>
        <v>773.61711340159979</v>
      </c>
      <c r="I12" s="8">
        <f>INTMARB!I12+GIC!I12</f>
        <v>748.13015358549319</v>
      </c>
      <c r="J12" s="8">
        <f>INTMARB!J12+GIC!J12</f>
        <v>700.16023457555195</v>
      </c>
      <c r="K12" s="8">
        <f>INTMARB!K12+GIC!K12</f>
        <v>676.88351882201584</v>
      </c>
      <c r="L12" s="8">
        <f>INTMARB!L12+GIC!L12</f>
        <v>631.65989090634639</v>
      </c>
      <c r="M12" s="8">
        <f>INTMARB!M12+GIC!M12</f>
        <v>1481.7916830549332</v>
      </c>
      <c r="N12" s="8">
        <f>INTMARB!N12+GIC!N12</f>
        <v>1021.5768121975681</v>
      </c>
      <c r="O12" s="8">
        <f>INTMARB!O12+GIC!O12</f>
        <v>788.19226820585561</v>
      </c>
      <c r="P12" s="8">
        <f>INTMARB!P12+GIC!P12</f>
        <v>706.84889937315882</v>
      </c>
      <c r="Q12" s="8">
        <f>INTMARB!Q12+GIC!Q12</f>
        <v>489.84436947177602</v>
      </c>
      <c r="R12" s="8">
        <f>INTMARB!R12+GIC!R12</f>
        <v>630.89674871793545</v>
      </c>
      <c r="S12" s="8">
        <f>INTMARB!S12+GIC!S12</f>
        <v>592.89365577988826</v>
      </c>
      <c r="T12" s="8">
        <f>INTMARB!T12+GIC!T12</f>
        <v>519.76396967893322</v>
      </c>
      <c r="U12" s="8">
        <f>INTMARB!U12+GIC!U12</f>
        <v>516.50540248419179</v>
      </c>
      <c r="V12" s="8">
        <f>INTMARB!V12+GIC!V12</f>
        <v>307.09113399226823</v>
      </c>
      <c r="W12" s="8">
        <f>INTMARB!W12+GIC!W12</f>
        <v>248.9111676347423</v>
      </c>
      <c r="X12" s="8">
        <f>INTMARB!X12+GIC!X12</f>
        <v>270.00192892205138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32834.70569480522</v>
      </c>
      <c r="D13" s="8">
        <f>INTMARB!D13+GIC!D13</f>
        <v>29245.711519222146</v>
      </c>
      <c r="E13" s="8">
        <f>INTMARB!E13+GIC!E13</f>
        <v>28068.0259059194</v>
      </c>
      <c r="F13" s="8">
        <f>INTMARB!F13+GIC!F13</f>
        <v>29571.556197669557</v>
      </c>
      <c r="G13" s="8">
        <f>INTMARB!G13+GIC!G13</f>
        <v>22436.740336318348</v>
      </c>
      <c r="H13" s="8">
        <f>INTMARB!H13+GIC!H13</f>
        <v>20446.627870818993</v>
      </c>
      <c r="I13" s="8">
        <f>INTMARB!I13+GIC!I13</f>
        <v>22816.024969147056</v>
      </c>
      <c r="J13" s="8">
        <f>INTMARB!J13+GIC!J13</f>
        <v>20095.631129410231</v>
      </c>
      <c r="K13" s="8">
        <f>INTMARB!K13+GIC!K13</f>
        <v>17240.281478545716</v>
      </c>
      <c r="L13" s="8">
        <f>INTMARB!L13+GIC!L13</f>
        <v>14188.487769547537</v>
      </c>
      <c r="M13" s="8">
        <f>INTMARB!M13+GIC!M13</f>
        <v>14434.018992743169</v>
      </c>
      <c r="N13" s="8">
        <f>INTMARB!N13+GIC!N13</f>
        <v>15660.371306137635</v>
      </c>
      <c r="O13" s="8">
        <f>INTMARB!O13+GIC!O13</f>
        <v>13682.481192548388</v>
      </c>
      <c r="P13" s="8">
        <f>INTMARB!P13+GIC!P13</f>
        <v>11431.956354493832</v>
      </c>
      <c r="Q13" s="8">
        <f>INTMARB!Q13+GIC!Q13</f>
        <v>10620.64888224744</v>
      </c>
      <c r="R13" s="8">
        <f>INTMARB!R13+GIC!R13</f>
        <v>11596.047048017772</v>
      </c>
      <c r="S13" s="8">
        <f>INTMARB!S13+GIC!S13</f>
        <v>11197.486470467935</v>
      </c>
      <c r="T13" s="8">
        <f>INTMARB!T13+GIC!T13</f>
        <v>11219.690263292518</v>
      </c>
      <c r="U13" s="8">
        <f>INTMARB!U13+GIC!U13</f>
        <v>11035.897322844992</v>
      </c>
      <c r="V13" s="8">
        <f>INTMARB!V13+GIC!V13</f>
        <v>9581.8148952059146</v>
      </c>
      <c r="W13" s="8">
        <f>INTMARB!W13+GIC!W13</f>
        <v>8478.1891177559446</v>
      </c>
      <c r="X13" s="8">
        <f>INTMARB!X13+GIC!X13</f>
        <v>8886.9559461290155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121.95041832000001</v>
      </c>
      <c r="D15" s="8">
        <f>INTMARB!D15+GIC!D15</f>
        <v>153.94777980480001</v>
      </c>
      <c r="E15" s="8">
        <f>INTMARB!E15+GIC!E15</f>
        <v>624.57158652480007</v>
      </c>
      <c r="F15" s="8">
        <f>INTMARB!F15+GIC!F15</f>
        <v>566.89228028160005</v>
      </c>
      <c r="G15" s="8">
        <f>INTMARB!G15+GIC!G15</f>
        <v>637.77806792640001</v>
      </c>
      <c r="H15" s="8">
        <f>INTMARB!H15+GIC!H15</f>
        <v>669.44588095440008</v>
      </c>
      <c r="I15" s="8">
        <f>INTMARB!I15+GIC!I15</f>
        <v>343.70281780560003</v>
      </c>
      <c r="J15" s="8">
        <f>INTMARB!J15+GIC!J15</f>
        <v>400.54333465200006</v>
      </c>
      <c r="K15" s="8">
        <f>INTMARB!K15+GIC!K15</f>
        <v>490.08639804240011</v>
      </c>
      <c r="L15" s="8">
        <f>INTMARB!L15+GIC!L15</f>
        <v>691.29306048960007</v>
      </c>
      <c r="M15" s="8">
        <f>INTMARB!M15+GIC!M15</f>
        <v>383.4029161200001</v>
      </c>
      <c r="N15" s="8">
        <f>INTMARB!N15+GIC!N15</f>
        <v>400.10355709680005</v>
      </c>
      <c r="O15" s="8">
        <f>INTMARB!O15+GIC!O15</f>
        <v>374.77798160160012</v>
      </c>
      <c r="P15" s="8">
        <f>INTMARB!P15+GIC!P15</f>
        <v>419.65280477760007</v>
      </c>
      <c r="Q15" s="8">
        <f>INTMARB!Q15+GIC!Q15</f>
        <v>415.66631263199997</v>
      </c>
      <c r="R15" s="8">
        <f>INTMARB!R15+GIC!R15</f>
        <v>240.94408677120001</v>
      </c>
      <c r="S15" s="8">
        <f>INTMARB!S15+GIC!S15</f>
        <v>276.72024310080002</v>
      </c>
      <c r="T15" s="8">
        <f>INTMARB!T15+GIC!T15</f>
        <v>232.73796739440002</v>
      </c>
      <c r="U15" s="8">
        <f>INTMARB!U15+GIC!U15</f>
        <v>305.81335797119999</v>
      </c>
      <c r="V15" s="8">
        <f>INTMARB!V15+GIC!V15</f>
        <v>248.02943887200001</v>
      </c>
      <c r="W15" s="8">
        <f>INTMARB!W15+GIC!W15</f>
        <v>191.8448172288</v>
      </c>
      <c r="X15" s="8">
        <f>INTMARB!X15+GIC!X15</f>
        <v>131.57411806560003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12670.731595478408</v>
      </c>
      <c r="D16" s="8">
        <f>INTMARB!D16+GIC!D16</f>
        <v>12054.912307776014</v>
      </c>
      <c r="E16" s="8">
        <f>INTMARB!E16+GIC!E16</f>
        <v>11622.956718278405</v>
      </c>
      <c r="F16" s="8">
        <f>INTMARB!F16+GIC!F16</f>
        <v>12899.946743889599</v>
      </c>
      <c r="G16" s="8">
        <f>INTMARB!G16+GIC!G16</f>
        <v>12538.823304885602</v>
      </c>
      <c r="H16" s="8">
        <f>INTMARB!H16+GIC!H16</f>
        <v>12847.676179617598</v>
      </c>
      <c r="I16" s="8">
        <f>INTMARB!I16+GIC!I16</f>
        <v>12919.036226620801</v>
      </c>
      <c r="J16" s="8">
        <f>INTMARB!J16+GIC!J16</f>
        <v>13159.331129227197</v>
      </c>
      <c r="K16" s="8">
        <f>INTMARB!K16+GIC!K16</f>
        <v>14008.312203916808</v>
      </c>
      <c r="L16" s="8">
        <f>INTMARB!L16+GIC!L16</f>
        <v>12129.290477808003</v>
      </c>
      <c r="M16" s="8">
        <f>INTMARB!M16+GIC!M16</f>
        <v>12674.422861773606</v>
      </c>
      <c r="N16" s="8">
        <f>INTMARB!N16+GIC!N16</f>
        <v>12783.830093060293</v>
      </c>
      <c r="O16" s="8">
        <f>INTMARB!O16+GIC!O16</f>
        <v>12995.907904038335</v>
      </c>
      <c r="P16" s="8">
        <f>INTMARB!P16+GIC!P16</f>
        <v>14178.735987552103</v>
      </c>
      <c r="Q16" s="8">
        <f>INTMARB!Q16+GIC!Q16</f>
        <v>12911.271266151327</v>
      </c>
      <c r="R16" s="8">
        <f>INTMARB!R16+GIC!R16</f>
        <v>12399.850949687594</v>
      </c>
      <c r="S16" s="8">
        <f>INTMARB!S16+GIC!S16</f>
        <v>12728.847935322763</v>
      </c>
      <c r="T16" s="8">
        <f>INTMARB!T16+GIC!T16</f>
        <v>12652.765495274536</v>
      </c>
      <c r="U16" s="8">
        <f>INTMARB!U16+GIC!U16</f>
        <v>12191.683680493976</v>
      </c>
      <c r="V16" s="8">
        <f>INTMARB!V16+GIC!V16</f>
        <v>10869.471289418994</v>
      </c>
      <c r="W16" s="8">
        <f>INTMARB!W16+GIC!W16</f>
        <v>11424.634854675909</v>
      </c>
      <c r="X16" s="8">
        <f>INTMARB!X16+GIC!X16</f>
        <v>10917.819429065188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156427.00426080002</v>
      </c>
      <c r="D17" s="27">
        <f t="shared" si="5"/>
        <v>149667.8313168</v>
      </c>
      <c r="E17" s="27">
        <f t="shared" si="5"/>
        <v>151956.11232000001</v>
      </c>
      <c r="F17" s="27">
        <f t="shared" si="5"/>
        <v>150333.94499472002</v>
      </c>
      <c r="G17" s="27">
        <f t="shared" si="5"/>
        <v>155681.91735120001</v>
      </c>
      <c r="H17" s="27">
        <f t="shared" si="5"/>
        <v>152725.71861216001</v>
      </c>
      <c r="I17" s="27">
        <f t="shared" si="5"/>
        <v>155428.83496223998</v>
      </c>
      <c r="J17" s="27">
        <f t="shared" si="5"/>
        <v>159058.72028303999</v>
      </c>
      <c r="K17" s="27">
        <f t="shared" si="5"/>
        <v>148569.18804287998</v>
      </c>
      <c r="L17" s="27">
        <f t="shared" si="5"/>
        <v>102277.91199600001</v>
      </c>
      <c r="M17" s="27">
        <f t="shared" si="5"/>
        <v>134944.96115807997</v>
      </c>
      <c r="N17" s="27">
        <f t="shared" si="5"/>
        <v>133387.18885151998</v>
      </c>
      <c r="O17" s="27">
        <f t="shared" si="5"/>
        <v>131849.10099216001</v>
      </c>
      <c r="P17" s="27">
        <f t="shared" si="5"/>
        <v>130355.07006528</v>
      </c>
      <c r="Q17" s="27">
        <f t="shared" si="5"/>
        <v>132842.53712447998</v>
      </c>
      <c r="R17" s="27">
        <f t="shared" si="5"/>
        <v>131887.45991376002</v>
      </c>
      <c r="S17" s="27">
        <f t="shared" si="5"/>
        <v>127963.85407488</v>
      </c>
      <c r="T17" s="27">
        <f t="shared" si="5"/>
        <v>134177.03452799999</v>
      </c>
      <c r="U17" s="27">
        <f t="shared" si="5"/>
        <v>142217.00906975998</v>
      </c>
      <c r="V17" s="27">
        <f t="shared" si="5"/>
        <v>132901.78436640001</v>
      </c>
      <c r="W17" s="27">
        <f t="shared" si="5"/>
        <v>113820.54535439999</v>
      </c>
      <c r="X17" s="27">
        <f t="shared" si="5"/>
        <v>128293.91373023998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965.18968415999984</v>
      </c>
      <c r="D18" s="8">
        <f>INTMARB!D18+GIC!D18</f>
        <v>837.39840335999997</v>
      </c>
      <c r="E18" s="8">
        <f>INTMARB!E18+GIC!E18</f>
        <v>845.92618704000006</v>
      </c>
      <c r="F18" s="8">
        <f>INTMARB!F18+GIC!F18</f>
        <v>870.92835983999998</v>
      </c>
      <c r="G18" s="8">
        <f>INTMARB!G18+GIC!G18</f>
        <v>855.63470879999977</v>
      </c>
      <c r="H18" s="8">
        <f>INTMARB!H18+GIC!H18</f>
        <v>901.01104703999988</v>
      </c>
      <c r="I18" s="8">
        <f>INTMARB!I18+GIC!I18</f>
        <v>930.7120363199997</v>
      </c>
      <c r="J18" s="8">
        <f>INTMARB!J18+GIC!J18</f>
        <v>890.15950943999997</v>
      </c>
      <c r="K18" s="8">
        <f>INTMARB!K18+GIC!K18</f>
        <v>973.78667856000004</v>
      </c>
      <c r="L18" s="8">
        <f>INTMARB!L18+GIC!L18</f>
        <v>940.2420168000001</v>
      </c>
      <c r="M18" s="8">
        <f>INTMARB!M18+GIC!M18</f>
        <v>939.81012911999983</v>
      </c>
      <c r="N18" s="8">
        <f>INTMARB!N18+GIC!N18</f>
        <v>857.70639503999996</v>
      </c>
      <c r="O18" s="8">
        <f>INTMARB!O18+GIC!O18</f>
        <v>795.70749599999988</v>
      </c>
      <c r="P18" s="8">
        <f>INTMARB!P18+GIC!P18</f>
        <v>797.36247935999995</v>
      </c>
      <c r="Q18" s="8">
        <f>INTMARB!Q18+GIC!Q18</f>
        <v>813.99351167999998</v>
      </c>
      <c r="R18" s="8">
        <f>INTMARB!R18+GIC!R18</f>
        <v>810.88446383999985</v>
      </c>
      <c r="S18" s="8">
        <f>INTMARB!S18+GIC!S18</f>
        <v>732.7541923199999</v>
      </c>
      <c r="T18" s="8">
        <f>INTMARB!T18+GIC!T18</f>
        <v>692.04070655999988</v>
      </c>
      <c r="U18" s="8">
        <f>INTMARB!U18+GIC!U18</f>
        <v>683.20618991999993</v>
      </c>
      <c r="V18" s="8">
        <f>INTMARB!V18+GIC!V18</f>
        <v>633.4893964800001</v>
      </c>
      <c r="W18" s="8">
        <f>INTMARB!W18+GIC!W18</f>
        <v>476.6219409599999</v>
      </c>
      <c r="X18" s="8">
        <f>INTMARB!X18+GIC!X18</f>
        <v>105.75238175999999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15304.113527039999</v>
      </c>
      <c r="D19" s="8">
        <f>INTMARB!D19+GIC!D19</f>
        <v>13883.622639840001</v>
      </c>
      <c r="E19" s="8">
        <f>INTMARB!E19+GIC!E19</f>
        <v>13501.705419359998</v>
      </c>
      <c r="F19" s="8">
        <f>INTMARB!F19+GIC!F19</f>
        <v>13319.111875680002</v>
      </c>
      <c r="G19" s="8">
        <f>INTMARB!G19+GIC!G19</f>
        <v>13583.546056800002</v>
      </c>
      <c r="H19" s="8">
        <f>INTMARB!H19+GIC!H19</f>
        <v>13141.792732319998</v>
      </c>
      <c r="I19" s="8">
        <f>INTMARB!I19+GIC!I19</f>
        <v>13642.476347519994</v>
      </c>
      <c r="J19" s="8">
        <f>INTMARB!J19+GIC!J19</f>
        <v>14216.463705599999</v>
      </c>
      <c r="K19" s="8">
        <f>INTMARB!K19+GIC!K19</f>
        <v>13627.624813920002</v>
      </c>
      <c r="L19" s="8">
        <f>INTMARB!L19+GIC!L19</f>
        <v>10114.3962792</v>
      </c>
      <c r="M19" s="8">
        <f>INTMARB!M19+GIC!M19</f>
        <v>12317.207103359999</v>
      </c>
      <c r="N19" s="8">
        <f>INTMARB!N19+GIC!N19</f>
        <v>12351.441314879999</v>
      </c>
      <c r="O19" s="8">
        <f>INTMARB!O19+GIC!O19</f>
        <v>12606.223397759999</v>
      </c>
      <c r="P19" s="8">
        <f>INTMARB!P19+GIC!P19</f>
        <v>11966.668233119999</v>
      </c>
      <c r="Q19" s="8">
        <f>INTMARB!Q19+GIC!Q19</f>
        <v>11846.219522399999</v>
      </c>
      <c r="R19" s="8">
        <f>INTMARB!R19+GIC!R19</f>
        <v>12072.793201920002</v>
      </c>
      <c r="S19" s="8">
        <f>INTMARB!S19+GIC!S19</f>
        <v>12007.154266559999</v>
      </c>
      <c r="T19" s="8">
        <f>INTMARB!T19+GIC!T19</f>
        <v>12145.94445744</v>
      </c>
      <c r="U19" s="8">
        <f>INTMARB!U19+GIC!U19</f>
        <v>10979.97719184</v>
      </c>
      <c r="V19" s="8">
        <f>INTMARB!V19+GIC!V19</f>
        <v>10574.668026719999</v>
      </c>
      <c r="W19" s="8">
        <f>INTMARB!W19+GIC!W19</f>
        <v>9556.9880054399982</v>
      </c>
      <c r="X19" s="8">
        <f>INTMARB!X19+GIC!X19</f>
        <v>10397.61949248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135321.41563200002</v>
      </c>
      <c r="D20" s="8">
        <f>INTMARB!D20+GIC!D20</f>
        <v>130091.77958399999</v>
      </c>
      <c r="E20" s="8">
        <f>INTMARB!E20+GIC!E20</f>
        <v>132508.477296</v>
      </c>
      <c r="F20" s="8">
        <f>INTMARB!F20+GIC!F20</f>
        <v>129915.50083200001</v>
      </c>
      <c r="G20" s="8">
        <f>INTMARB!G20+GIC!G20</f>
        <v>134596.27771200001</v>
      </c>
      <c r="H20" s="8">
        <f>INTMARB!H20+GIC!H20</f>
        <v>131974.06060800003</v>
      </c>
      <c r="I20" s="8">
        <f>INTMARB!I20+GIC!I20</f>
        <v>134485.40102399999</v>
      </c>
      <c r="J20" s="8">
        <f>INTMARB!J20+GIC!J20</f>
        <v>137326.46241599999</v>
      </c>
      <c r="K20" s="8">
        <f>INTMARB!K20+GIC!K20</f>
        <v>128125.26511199999</v>
      </c>
      <c r="L20" s="8">
        <f>INTMARB!L20+GIC!L20</f>
        <v>86382.377640000006</v>
      </c>
      <c r="M20" s="8">
        <f>INTMARB!M20+GIC!M20</f>
        <v>115258.68712799999</v>
      </c>
      <c r="N20" s="8">
        <f>INTMARB!N20+GIC!N20</f>
        <v>112241.889864</v>
      </c>
      <c r="O20" s="8">
        <f>INTMARB!O20+GIC!O20</f>
        <v>110263.23921600002</v>
      </c>
      <c r="P20" s="8">
        <f>INTMARB!P20+GIC!P20</f>
        <v>109061.056728</v>
      </c>
      <c r="Q20" s="8">
        <f>INTMARB!Q20+GIC!Q20</f>
        <v>110671.25939999998</v>
      </c>
      <c r="R20" s="8">
        <f>INTMARB!R20+GIC!R20</f>
        <v>108775.147104</v>
      </c>
      <c r="S20" s="8">
        <f>INTMARB!S20+GIC!S20</f>
        <v>105627.519504</v>
      </c>
      <c r="T20" s="8">
        <f>INTMARB!T20+GIC!T20</f>
        <v>111418.675992</v>
      </c>
      <c r="U20" s="8">
        <f>INTMARB!U20+GIC!U20</f>
        <v>122520.16951199998</v>
      </c>
      <c r="V20" s="8">
        <f>INTMARB!V20+GIC!V20</f>
        <v>113571.87192000001</v>
      </c>
      <c r="W20" s="8">
        <f>INTMARB!W20+GIC!W20</f>
        <v>96778.051343999992</v>
      </c>
      <c r="X20" s="8">
        <f>INTMARB!X20+GIC!X20</f>
        <v>110728.29175199998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4836.2854176000001</v>
      </c>
      <c r="D21" s="8">
        <f>INTMARB!D21+GIC!D21</f>
        <v>4855.0306896000002</v>
      </c>
      <c r="E21" s="8">
        <f>INTMARB!E21+GIC!E21</f>
        <v>5100.0034175999999</v>
      </c>
      <c r="F21" s="8">
        <f>INTMARB!F21+GIC!F21</f>
        <v>6228.4039272000009</v>
      </c>
      <c r="G21" s="8">
        <f>INTMARB!G21+GIC!G21</f>
        <v>6646.4588736000005</v>
      </c>
      <c r="H21" s="8">
        <f>INTMARB!H21+GIC!H21</f>
        <v>6708.8542247999994</v>
      </c>
      <c r="I21" s="8">
        <f>INTMARB!I21+GIC!I21</f>
        <v>6370.2455543999995</v>
      </c>
      <c r="J21" s="8">
        <f>INTMARB!J21+GIC!J21</f>
        <v>6625.6346519999997</v>
      </c>
      <c r="K21" s="8">
        <f>INTMARB!K21+GIC!K21</f>
        <v>5842.511438399999</v>
      </c>
      <c r="L21" s="8">
        <f>INTMARB!L21+GIC!L21</f>
        <v>4840.8960599999991</v>
      </c>
      <c r="M21" s="8">
        <f>INTMARB!M21+GIC!M21</f>
        <v>6429.2567975999991</v>
      </c>
      <c r="N21" s="8">
        <f>INTMARB!N21+GIC!N21</f>
        <v>7936.1512776</v>
      </c>
      <c r="O21" s="8">
        <f>INTMARB!O21+GIC!O21</f>
        <v>8183.9308824</v>
      </c>
      <c r="P21" s="8">
        <f>INTMARB!P21+GIC!P21</f>
        <v>8529.982624799999</v>
      </c>
      <c r="Q21" s="8">
        <f>INTMARB!Q21+GIC!Q21</f>
        <v>9511.0646903999987</v>
      </c>
      <c r="R21" s="8">
        <f>INTMARB!R21+GIC!R21</f>
        <v>10228.635144</v>
      </c>
      <c r="S21" s="8">
        <f>INTMARB!S21+GIC!S21</f>
        <v>9596.4261119999992</v>
      </c>
      <c r="T21" s="8">
        <f>INTMARB!T21+GIC!T21</f>
        <v>9920.3733720000018</v>
      </c>
      <c r="U21" s="8">
        <f>INTMARB!U21+GIC!U21</f>
        <v>8033.6561760000004</v>
      </c>
      <c r="V21" s="8">
        <f>INTMARB!V21+GIC!V21</f>
        <v>8121.7550232000003</v>
      </c>
      <c r="W21" s="8">
        <f>INTMARB!W21+GIC!W21</f>
        <v>7008.8840639999989</v>
      </c>
      <c r="X21" s="8">
        <f>INTMARB!X21+GIC!X21</f>
        <v>7062.2501040000006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11697.453035301185</v>
      </c>
      <c r="D22" s="27">
        <f t="shared" si="6"/>
        <v>14611.442276514701</v>
      </c>
      <c r="E22" s="27">
        <f t="shared" si="6"/>
        <v>15588.169632143101</v>
      </c>
      <c r="F22" s="27">
        <f t="shared" si="6"/>
        <v>16284.165840418222</v>
      </c>
      <c r="G22" s="27">
        <f t="shared" si="6"/>
        <v>14484.33982168938</v>
      </c>
      <c r="H22" s="27">
        <f t="shared" si="6"/>
        <v>12628.094924301538</v>
      </c>
      <c r="I22" s="27">
        <f t="shared" si="6"/>
        <v>14936.108898609065</v>
      </c>
      <c r="J22" s="27">
        <f t="shared" si="6"/>
        <v>15930.472982909956</v>
      </c>
      <c r="K22" s="27">
        <f t="shared" si="6"/>
        <v>14735.17993519934</v>
      </c>
      <c r="L22" s="27">
        <f t="shared" si="6"/>
        <v>13572.153373208128</v>
      </c>
      <c r="M22" s="27">
        <f t="shared" si="6"/>
        <v>15263.093654386974</v>
      </c>
      <c r="N22" s="27">
        <f t="shared" si="6"/>
        <v>13879.369725505743</v>
      </c>
      <c r="O22" s="27">
        <f t="shared" si="6"/>
        <v>11835.553982876823</v>
      </c>
      <c r="P22" s="27">
        <f t="shared" si="6"/>
        <v>10657.499325460425</v>
      </c>
      <c r="Q22" s="27">
        <f t="shared" si="6"/>
        <v>10780.974573032256</v>
      </c>
      <c r="R22" s="27">
        <f t="shared" si="6"/>
        <v>10283.826820501332</v>
      </c>
      <c r="S22" s="27">
        <f t="shared" si="6"/>
        <v>10059.992851700041</v>
      </c>
      <c r="T22" s="27">
        <f t="shared" si="6"/>
        <v>9643.4904382229888</v>
      </c>
      <c r="U22" s="27">
        <f t="shared" si="6"/>
        <v>10638.359040933352</v>
      </c>
      <c r="V22" s="27">
        <f t="shared" si="6"/>
        <v>9480.0505339231495</v>
      </c>
      <c r="W22" s="27">
        <f t="shared" si="6"/>
        <v>6824.8614722799502</v>
      </c>
      <c r="X22" s="27">
        <f t="shared" si="6"/>
        <v>5653.718487692634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11081.224619442031</v>
      </c>
      <c r="D23" s="8">
        <f>INTMARB!D23+GIC!D23</f>
        <v>14067.308008957443</v>
      </c>
      <c r="E23" s="8">
        <f>INTMARB!E23+GIC!E23</f>
        <v>15029.407730308072</v>
      </c>
      <c r="F23" s="8">
        <f>INTMARB!F23+GIC!F23</f>
        <v>15806.718259315468</v>
      </c>
      <c r="G23" s="8">
        <f>INTMARB!G23+GIC!G23</f>
        <v>14035.276097431164</v>
      </c>
      <c r="H23" s="8">
        <f>INTMARB!H23+GIC!H23</f>
        <v>12175.385334662298</v>
      </c>
      <c r="I23" s="8">
        <f>INTMARB!I23+GIC!I23</f>
        <v>14483.437284523145</v>
      </c>
      <c r="J23" s="8">
        <f>INTMARB!J23+GIC!J23</f>
        <v>15479.987473283956</v>
      </c>
      <c r="K23" s="8">
        <f>INTMARB!K23+GIC!K23</f>
        <v>14110.582561595569</v>
      </c>
      <c r="L23" s="8">
        <f>INTMARB!L23+GIC!L23</f>
        <v>12972.50185012729</v>
      </c>
      <c r="M23" s="8">
        <f>INTMARB!M23+GIC!M23</f>
        <v>14736.627546769314</v>
      </c>
      <c r="N23" s="8">
        <f>INTMARB!N23+GIC!N23</f>
        <v>13341.831024405565</v>
      </c>
      <c r="O23" s="8">
        <f>INTMARB!O23+GIC!O23</f>
        <v>11277.76609399156</v>
      </c>
      <c r="P23" s="8">
        <f>INTMARB!P23+GIC!P23</f>
        <v>10098.679038427777</v>
      </c>
      <c r="Q23" s="8">
        <f>INTMARB!Q23+GIC!Q23</f>
        <v>10334.790125013873</v>
      </c>
      <c r="R23" s="8">
        <f>INTMARB!R23+GIC!R23</f>
        <v>9861.8578999012425</v>
      </c>
      <c r="S23" s="8">
        <f>INTMARB!S23+GIC!S23</f>
        <v>9654.9092256441818</v>
      </c>
      <c r="T23" s="8">
        <f>INTMARB!T23+GIC!T23</f>
        <v>9281.7157543479498</v>
      </c>
      <c r="U23" s="8">
        <f>INTMARB!U23+GIC!U23</f>
        <v>10227.203598806773</v>
      </c>
      <c r="V23" s="8">
        <f>INTMARB!V23+GIC!V23</f>
        <v>9144.1367955616133</v>
      </c>
      <c r="W23" s="8">
        <f>INTMARB!W23+GIC!W23</f>
        <v>6487.1837972682824</v>
      </c>
      <c r="X23" s="8">
        <f>INTMARB!X23+GIC!X23</f>
        <v>5348.2039570558582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616.22841585915376</v>
      </c>
      <c r="D24" s="8">
        <f>INTMARB!D24+GIC!D24</f>
        <v>544.13426755725834</v>
      </c>
      <c r="E24" s="8">
        <f>INTMARB!E24+GIC!E24</f>
        <v>558.76190183502945</v>
      </c>
      <c r="F24" s="8">
        <f>INTMARB!F24+GIC!F24</f>
        <v>477.44758110275308</v>
      </c>
      <c r="G24" s="8">
        <f>INTMARB!G24+GIC!G24</f>
        <v>449.0637242582153</v>
      </c>
      <c r="H24" s="8">
        <f>INTMARB!H24+GIC!H24</f>
        <v>452.70958963924045</v>
      </c>
      <c r="I24" s="8">
        <f>INTMARB!I24+GIC!I24</f>
        <v>452.67161408592028</v>
      </c>
      <c r="J24" s="8">
        <f>INTMARB!J24+GIC!J24</f>
        <v>450.48550962599978</v>
      </c>
      <c r="K24" s="8">
        <f>INTMARB!K24+GIC!K24</f>
        <v>624.59737360377096</v>
      </c>
      <c r="L24" s="8">
        <f>INTMARB!L24+GIC!L24</f>
        <v>599.65152308083884</v>
      </c>
      <c r="M24" s="8">
        <f>INTMARB!M24+GIC!M24</f>
        <v>526.46610761765999</v>
      </c>
      <c r="N24" s="8">
        <f>INTMARB!N24+GIC!N24</f>
        <v>537.53870110017772</v>
      </c>
      <c r="O24" s="8">
        <f>INTMARB!O24+GIC!O24</f>
        <v>557.78788888526219</v>
      </c>
      <c r="P24" s="8">
        <f>INTMARB!P24+GIC!P24</f>
        <v>558.82028703264825</v>
      </c>
      <c r="Q24" s="8">
        <f>INTMARB!Q24+GIC!Q24</f>
        <v>446.18444801838348</v>
      </c>
      <c r="R24" s="8">
        <f>INTMARB!R24+GIC!R24</f>
        <v>421.96892060008895</v>
      </c>
      <c r="S24" s="8">
        <f>INTMARB!S24+GIC!S24</f>
        <v>405.0836260558591</v>
      </c>
      <c r="T24" s="8">
        <f>INTMARB!T24+GIC!T24</f>
        <v>361.7746838750391</v>
      </c>
      <c r="U24" s="8">
        <f>INTMARB!U24+GIC!U24</f>
        <v>411.15544212657835</v>
      </c>
      <c r="V24" s="8">
        <f>INTMARB!V24+GIC!V24</f>
        <v>335.91373836153576</v>
      </c>
      <c r="W24" s="8">
        <f>INTMARB!W24+GIC!W24</f>
        <v>337.67767501166747</v>
      </c>
      <c r="X24" s="8">
        <f>INTMARB!X24+GIC!X24</f>
        <v>305.51453063677616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9707.0447000999975</v>
      </c>
      <c r="D25" s="27">
        <f>INTMARB!D25+GIC!D25</f>
        <v>9333.66262422</v>
      </c>
      <c r="E25" s="27">
        <f>INTMARB!E25+GIC!E25</f>
        <v>9056.6105902800027</v>
      </c>
      <c r="F25" s="27">
        <f>INTMARB!F25+GIC!F25</f>
        <v>10861.61670264</v>
      </c>
      <c r="G25" s="27">
        <f>INTMARB!G25+GIC!G25</f>
        <v>10720.924403169232</v>
      </c>
      <c r="H25" s="27">
        <f>INTMARB!H25+GIC!H25</f>
        <v>10579.734024294308</v>
      </c>
      <c r="I25" s="27">
        <f>INTMARB!I25+GIC!I25</f>
        <v>9743.0462370723453</v>
      </c>
      <c r="J25" s="27">
        <f>INTMARB!J25+GIC!J25</f>
        <v>12667.722304733086</v>
      </c>
      <c r="K25" s="27">
        <f>INTMARB!K25+GIC!K25</f>
        <v>10725.4222062927</v>
      </c>
      <c r="L25" s="27">
        <f>INTMARB!L25+GIC!L25</f>
        <v>8521.5905163048064</v>
      </c>
      <c r="M25" s="27">
        <f>INTMARB!M25+GIC!M25</f>
        <v>12420.391149307725</v>
      </c>
      <c r="N25" s="27">
        <f>INTMARB!N25+GIC!N25</f>
        <v>12401.127974713034</v>
      </c>
      <c r="O25" s="27">
        <f>INTMARB!O25+GIC!O25</f>
        <v>10857.943123413994</v>
      </c>
      <c r="P25" s="27">
        <f>INTMARB!P25+GIC!P25</f>
        <v>12720.694255999404</v>
      </c>
      <c r="Q25" s="27">
        <f>INTMARB!Q25+GIC!Q25</f>
        <v>11942.834212479587</v>
      </c>
      <c r="R25" s="27">
        <f>INTMARB!R25+GIC!R25</f>
        <v>8915.0932225240977</v>
      </c>
      <c r="S25" s="27">
        <f>INTMARB!S25+GIC!S25</f>
        <v>10379.690130666473</v>
      </c>
      <c r="T25" s="27">
        <f>INTMARB!T25+GIC!T25</f>
        <v>11022.209228508678</v>
      </c>
      <c r="U25" s="27">
        <f>INTMARB!U25+GIC!U25</f>
        <v>10165.797259533996</v>
      </c>
      <c r="V25" s="27">
        <f>INTMARB!V25+GIC!V25</f>
        <v>4726.3482553237191</v>
      </c>
      <c r="W25" s="27">
        <f>INTMARB!W25+GIC!W25</f>
        <v>2439.8256629757193</v>
      </c>
      <c r="X25" s="27">
        <f>INTMARB!X25+GIC!X25</f>
        <v>3656.4500194459188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1651646.1224141999</v>
      </c>
      <c r="D26" s="27">
        <f t="shared" si="7"/>
        <v>1687435.8801112801</v>
      </c>
      <c r="E26" s="27">
        <f t="shared" si="7"/>
        <v>1675026.37230444</v>
      </c>
      <c r="F26" s="27">
        <f t="shared" si="7"/>
        <v>1689680.5599841198</v>
      </c>
      <c r="G26" s="27">
        <f t="shared" si="7"/>
        <v>1698837.6905398804</v>
      </c>
      <c r="H26" s="27">
        <f t="shared" si="7"/>
        <v>1694081.8567925997</v>
      </c>
      <c r="I26" s="27">
        <f t="shared" si="7"/>
        <v>1696295.9473783204</v>
      </c>
      <c r="J26" s="27">
        <f t="shared" si="7"/>
        <v>1652563.7054362802</v>
      </c>
      <c r="K26" s="27">
        <f t="shared" si="7"/>
        <v>1643618.30247756</v>
      </c>
      <c r="L26" s="27">
        <f t="shared" si="7"/>
        <v>1543849.2725684403</v>
      </c>
      <c r="M26" s="27">
        <f t="shared" si="7"/>
        <v>1523270.1601382401</v>
      </c>
      <c r="N26" s="27">
        <f t="shared" si="7"/>
        <v>1478668.8758270403</v>
      </c>
      <c r="O26" s="27">
        <f t="shared" si="7"/>
        <v>1420736.70196044</v>
      </c>
      <c r="P26" s="27">
        <f t="shared" si="7"/>
        <v>1384181.7023098802</v>
      </c>
      <c r="Q26" s="27">
        <f t="shared" si="7"/>
        <v>1362788.99038332</v>
      </c>
      <c r="R26" s="27">
        <f t="shared" si="7"/>
        <v>1389492.9080499604</v>
      </c>
      <c r="S26" s="27">
        <f t="shared" si="7"/>
        <v>1411539.2714016002</v>
      </c>
      <c r="T26" s="27">
        <f t="shared" si="7"/>
        <v>1424996.3532058599</v>
      </c>
      <c r="U26" s="27">
        <f t="shared" si="7"/>
        <v>1422858.1400265603</v>
      </c>
      <c r="V26" s="27">
        <f t="shared" si="7"/>
        <v>1424431.6505193599</v>
      </c>
      <c r="W26" s="27">
        <f t="shared" si="7"/>
        <v>1220199.2904952802</v>
      </c>
      <c r="X26" s="27">
        <f t="shared" si="7"/>
        <v>1288359.8143664396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435.30568379999994</v>
      </c>
      <c r="D27" s="19">
        <f t="shared" si="8"/>
        <v>276.49451951999998</v>
      </c>
      <c r="E27" s="19">
        <f t="shared" si="8"/>
        <v>266.42991924</v>
      </c>
      <c r="F27" s="19">
        <f t="shared" si="8"/>
        <v>276.302817</v>
      </c>
      <c r="G27" s="19">
        <f t="shared" si="8"/>
        <v>499.48714655999987</v>
      </c>
      <c r="H27" s="19">
        <f t="shared" si="8"/>
        <v>170.42927291999999</v>
      </c>
      <c r="I27" s="19">
        <f t="shared" si="8"/>
        <v>82.890249479999994</v>
      </c>
      <c r="J27" s="19">
        <f t="shared" si="8"/>
        <v>171.57728771999999</v>
      </c>
      <c r="K27" s="19">
        <f t="shared" si="8"/>
        <v>40.243811039999983</v>
      </c>
      <c r="L27" s="19">
        <f t="shared" si="8"/>
        <v>87.595106760000007</v>
      </c>
      <c r="M27" s="19">
        <f t="shared" si="8"/>
        <v>43.4189376</v>
      </c>
      <c r="N27" s="19">
        <f t="shared" si="8"/>
        <v>37.207079999999983</v>
      </c>
      <c r="O27" s="19">
        <f t="shared" si="8"/>
        <v>43.557564239999984</v>
      </c>
      <c r="P27" s="19">
        <f t="shared" si="8"/>
        <v>46.7326908</v>
      </c>
      <c r="Q27" s="19">
        <f t="shared" si="8"/>
        <v>34.404867360000004</v>
      </c>
      <c r="R27" s="19">
        <f t="shared" si="8"/>
        <v>19.051221599999998</v>
      </c>
      <c r="S27" s="19">
        <f t="shared" si="8"/>
        <v>19.051221600000002</v>
      </c>
      <c r="T27" s="19">
        <f t="shared" si="8"/>
        <v>19.492283160000003</v>
      </c>
      <c r="U27" s="19">
        <f t="shared" si="8"/>
        <v>42.310578959999987</v>
      </c>
      <c r="V27" s="19">
        <f t="shared" si="8"/>
        <v>73.690059239999997</v>
      </c>
      <c r="W27" s="19">
        <f t="shared" si="8"/>
        <v>90.652992119999979</v>
      </c>
      <c r="X27" s="19">
        <f t="shared" si="8"/>
        <v>147.86895095999998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435.30568379999994</v>
      </c>
      <c r="D28" s="8">
        <f>INTMARB!D28+GIC!D28</f>
        <v>276.49451951999998</v>
      </c>
      <c r="E28" s="8">
        <f>INTMARB!E28+GIC!E28</f>
        <v>135.08835227999998</v>
      </c>
      <c r="F28" s="8">
        <f>INTMARB!F28+GIC!F28</f>
        <v>173.80271483999999</v>
      </c>
      <c r="G28" s="8">
        <f>INTMARB!G28+GIC!G28</f>
        <v>468.27300383999989</v>
      </c>
      <c r="H28" s="8">
        <f>INTMARB!H28+GIC!H28</f>
        <v>170.42927291999999</v>
      </c>
      <c r="I28" s="8">
        <f>INTMARB!I28+GIC!I28</f>
        <v>82.890249479999994</v>
      </c>
      <c r="J28" s="8">
        <f>INTMARB!J28+GIC!J28</f>
        <v>43.362080999999989</v>
      </c>
      <c r="K28" s="8">
        <f>INTMARB!K28+GIC!K28</f>
        <v>40.243811039999983</v>
      </c>
      <c r="L28" s="8">
        <f>INTMARB!L28+GIC!L28</f>
        <v>46.317536999999987</v>
      </c>
      <c r="M28" s="8">
        <f>INTMARB!M28+GIC!M28</f>
        <v>40.243811039999997</v>
      </c>
      <c r="N28" s="8">
        <f>INTMARB!N28+GIC!N28</f>
        <v>37.207079999999983</v>
      </c>
      <c r="O28" s="8">
        <f>INTMARB!O28+GIC!O28</f>
        <v>37.207079999999983</v>
      </c>
      <c r="P28" s="8">
        <f>INTMARB!P28+GIC!P28</f>
        <v>37.207079999999998</v>
      </c>
      <c r="Q28" s="8">
        <f>INTMARB!Q28+GIC!Q28</f>
        <v>21.704129999999999</v>
      </c>
      <c r="R28" s="8">
        <f>INTMARB!R28+GIC!R28</f>
        <v>0</v>
      </c>
      <c r="S28" s="8">
        <f>INTMARB!S28+GIC!S28</f>
        <v>0</v>
      </c>
      <c r="T28" s="8">
        <f>INTMARB!T28+GIC!T28</f>
        <v>1.43788212</v>
      </c>
      <c r="U28" s="8">
        <f>INTMARB!U28+GIC!U28</f>
        <v>6.7067740799999997</v>
      </c>
      <c r="V28" s="8">
        <f>INTMARB!V28+GIC!V28</f>
        <v>6.1433902800000002</v>
      </c>
      <c r="W28" s="8">
        <f>INTMARB!W28+GIC!W28</f>
        <v>5.6900444399999994</v>
      </c>
      <c r="X28" s="8">
        <f>INTMARB!X28+GIC!X28</f>
        <v>4.7508955199999994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131.34156696000002</v>
      </c>
      <c r="F29" s="8">
        <f>INTMARB!F29+GIC!F29</f>
        <v>102.50010216000001</v>
      </c>
      <c r="G29" s="8">
        <f>INTMARB!G29+GIC!G29</f>
        <v>31.214142719999995</v>
      </c>
      <c r="H29" s="8">
        <f>INTMARB!H29+GIC!H29</f>
        <v>0</v>
      </c>
      <c r="I29" s="8">
        <f>INTMARB!I29+GIC!I29</f>
        <v>0</v>
      </c>
      <c r="J29" s="8">
        <f>INTMARB!J29+GIC!J29</f>
        <v>128.21520672</v>
      </c>
      <c r="K29" s="8">
        <f>INTMARB!K29+GIC!K29</f>
        <v>0</v>
      </c>
      <c r="L29" s="8">
        <f>INTMARB!L29+GIC!L29</f>
        <v>41.27756976000002</v>
      </c>
      <c r="M29" s="8">
        <f>INTMARB!M29+GIC!M29</f>
        <v>3.1751265599999998</v>
      </c>
      <c r="N29" s="8">
        <f>INTMARB!N29+GIC!N29</f>
        <v>0</v>
      </c>
      <c r="O29" s="8">
        <f>INTMARB!O29+GIC!O29</f>
        <v>6.3504842400000001</v>
      </c>
      <c r="P29" s="8">
        <f>INTMARB!P29+GIC!P29</f>
        <v>9.525610799999999</v>
      </c>
      <c r="Q29" s="8">
        <f>INTMARB!Q29+GIC!Q29</f>
        <v>12.700737360000005</v>
      </c>
      <c r="R29" s="8">
        <f>INTMARB!R29+GIC!R29</f>
        <v>19.051221599999998</v>
      </c>
      <c r="S29" s="8">
        <f>INTMARB!S29+GIC!S29</f>
        <v>19.051221600000002</v>
      </c>
      <c r="T29" s="8">
        <f>INTMARB!T29+GIC!T29</f>
        <v>18.054401040000002</v>
      </c>
      <c r="U29" s="8">
        <f>INTMARB!U29+GIC!U29</f>
        <v>35.603804879999984</v>
      </c>
      <c r="V29" s="8">
        <f>INTMARB!V29+GIC!V29</f>
        <v>67.546668959999991</v>
      </c>
      <c r="W29" s="8">
        <f>INTMARB!W29+GIC!W29</f>
        <v>84.962947679999985</v>
      </c>
      <c r="X29" s="8">
        <f>INTMARB!X29+GIC!X29</f>
        <v>143.11805543999998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1651210.8167303998</v>
      </c>
      <c r="D33" s="19">
        <f t="shared" si="9"/>
        <v>1687159.38559176</v>
      </c>
      <c r="E33" s="19">
        <f t="shared" si="9"/>
        <v>1674759.9423851999</v>
      </c>
      <c r="F33" s="19">
        <f t="shared" si="9"/>
        <v>1689404.2571671198</v>
      </c>
      <c r="G33" s="19">
        <f t="shared" si="9"/>
        <v>1698338.2033933203</v>
      </c>
      <c r="H33" s="19">
        <f t="shared" si="9"/>
        <v>1693911.4275196798</v>
      </c>
      <c r="I33" s="19">
        <f t="shared" si="9"/>
        <v>1696213.0571288404</v>
      </c>
      <c r="J33" s="19">
        <f t="shared" si="9"/>
        <v>1652392.1281485602</v>
      </c>
      <c r="K33" s="19">
        <f t="shared" si="9"/>
        <v>1643578.0586665201</v>
      </c>
      <c r="L33" s="19">
        <f t="shared" si="9"/>
        <v>1543761.6774616803</v>
      </c>
      <c r="M33" s="19">
        <f t="shared" si="9"/>
        <v>1523226.7412006401</v>
      </c>
      <c r="N33" s="19">
        <f t="shared" si="9"/>
        <v>1478631.6687470402</v>
      </c>
      <c r="O33" s="19">
        <f t="shared" si="9"/>
        <v>1420693.1443962001</v>
      </c>
      <c r="P33" s="19">
        <f t="shared" si="9"/>
        <v>1384134.9696190802</v>
      </c>
      <c r="Q33" s="19">
        <f t="shared" si="9"/>
        <v>1362754.5855159601</v>
      </c>
      <c r="R33" s="19">
        <f t="shared" si="9"/>
        <v>1389473.8568283604</v>
      </c>
      <c r="S33" s="19">
        <f t="shared" si="9"/>
        <v>1411520.2201800002</v>
      </c>
      <c r="T33" s="19">
        <f t="shared" si="9"/>
        <v>1424976.8609226998</v>
      </c>
      <c r="U33" s="19">
        <f t="shared" si="9"/>
        <v>1422815.8294476003</v>
      </c>
      <c r="V33" s="19">
        <f t="shared" si="9"/>
        <v>1424357.9604601199</v>
      </c>
      <c r="W33" s="19">
        <f t="shared" si="9"/>
        <v>1220108.6375031602</v>
      </c>
      <c r="X33" s="19">
        <f t="shared" si="9"/>
        <v>1288211.9454154796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53560.027768320004</v>
      </c>
      <c r="D34" s="8">
        <f>INTMARB!D34+GIC!D34</f>
        <v>53212.675921920003</v>
      </c>
      <c r="E34" s="8">
        <f>INTMARB!E34+GIC!E34</f>
        <v>54531.12761856</v>
      </c>
      <c r="F34" s="8">
        <f>INTMARB!F34+GIC!F34</f>
        <v>59096.204881919992</v>
      </c>
      <c r="G34" s="8">
        <f>INTMARB!G34+GIC!G34</f>
        <v>61616.979832320008</v>
      </c>
      <c r="H34" s="8">
        <f>INTMARB!H34+GIC!H34</f>
        <v>62078.787348479986</v>
      </c>
      <c r="I34" s="8">
        <f>INTMARB!I34+GIC!I34</f>
        <v>61792.962739199997</v>
      </c>
      <c r="J34" s="8">
        <f>INTMARB!J34+GIC!J34</f>
        <v>64488.890534400009</v>
      </c>
      <c r="K34" s="8">
        <f>INTMARB!K34+GIC!K34</f>
        <v>62811.18100224001</v>
      </c>
      <c r="L34" s="8">
        <f>INTMARB!L34+GIC!L34</f>
        <v>59636.393233919996</v>
      </c>
      <c r="M34" s="8">
        <f>INTMARB!M34+GIC!M34</f>
        <v>60837.765949440007</v>
      </c>
      <c r="N34" s="8">
        <f>INTMARB!N34+GIC!N34</f>
        <v>60849.6582528</v>
      </c>
      <c r="O34" s="8">
        <f>INTMARB!O34+GIC!O34</f>
        <v>59905.55584511999</v>
      </c>
      <c r="P34" s="8">
        <f>INTMARB!P34+GIC!P34</f>
        <v>57211.40035584</v>
      </c>
      <c r="Q34" s="8">
        <f>INTMARB!Q34+GIC!Q34</f>
        <v>58559.611322880002</v>
      </c>
      <c r="R34" s="8">
        <f>INTMARB!R34+GIC!R34</f>
        <v>61406.728611840001</v>
      </c>
      <c r="S34" s="8">
        <f>INTMARB!S34+GIC!S34</f>
        <v>63561.169566720011</v>
      </c>
      <c r="T34" s="8">
        <f>INTMARB!T34+GIC!T34</f>
        <v>60720.491220480006</v>
      </c>
      <c r="U34" s="8">
        <f>INTMARB!U34+GIC!U34</f>
        <v>60173.732459520004</v>
      </c>
      <c r="V34" s="8">
        <f>INTMARB!V34+GIC!V34</f>
        <v>59786.905697280003</v>
      </c>
      <c r="W34" s="8">
        <f>INTMARB!W34+GIC!W34</f>
        <v>55640.051573760014</v>
      </c>
      <c r="X34" s="8">
        <f>INTMARB!X34+GIC!X34</f>
        <v>57470.069514240015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28.582424640000013</v>
      </c>
      <c r="D35" s="8">
        <f>INTMARB!D35+GIC!D35</f>
        <v>22.865895360000003</v>
      </c>
      <c r="E35" s="8">
        <f>INTMARB!E35+GIC!E35</f>
        <v>25.724160000000001</v>
      </c>
      <c r="F35" s="8">
        <f>INTMARB!F35+GIC!F35</f>
        <v>27.443465279999998</v>
      </c>
      <c r="G35" s="8">
        <f>INTMARB!G35+GIC!G35</f>
        <v>58.502062080000016</v>
      </c>
      <c r="H35" s="8">
        <f>INTMARB!H35+GIC!H35</f>
        <v>67.458726719999987</v>
      </c>
      <c r="I35" s="8">
        <f>INTMARB!I35+GIC!I35</f>
        <v>38.876523839999997</v>
      </c>
      <c r="J35" s="8">
        <f>INTMARB!J35+GIC!J35</f>
        <v>38.734597440000002</v>
      </c>
      <c r="K35" s="8">
        <f>INTMARB!K35+GIC!K35</f>
        <v>26.278560000000009</v>
      </c>
      <c r="L35" s="8">
        <f>INTMARB!L35+GIC!L35</f>
        <v>43.797600000000003</v>
      </c>
      <c r="M35" s="8">
        <f>INTMARB!M35+GIC!M35</f>
        <v>46.717513920000016</v>
      </c>
      <c r="N35" s="8">
        <f>INTMARB!N35+GIC!N35</f>
        <v>46.717513920000016</v>
      </c>
      <c r="O35" s="8">
        <f>INTMARB!O35+GIC!O35</f>
        <v>46.717513920000016</v>
      </c>
      <c r="P35" s="8">
        <f>INTMARB!P35+GIC!P35</f>
        <v>49.637206080000013</v>
      </c>
      <c r="Q35" s="8">
        <f>INTMARB!Q35+GIC!Q35</f>
        <v>67.156246080000003</v>
      </c>
      <c r="R35" s="8">
        <f>INTMARB!R35+GIC!R35</f>
        <v>102.19432608000002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0.88881408000000017</v>
      </c>
      <c r="X35" s="8">
        <f>INTMARB!X35+GIC!X35</f>
        <v>1.12343616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52714.07811504</v>
      </c>
      <c r="D36" s="8">
        <f>INTMARB!D36+GIC!D36</f>
        <v>52387.671683880006</v>
      </c>
      <c r="E36" s="8">
        <f>INTMARB!E36+GIC!E36</f>
        <v>52060.551743160002</v>
      </c>
      <c r="F36" s="8">
        <f>INTMARB!F36+GIC!F36</f>
        <v>51928.973402039999</v>
      </c>
      <c r="G36" s="8">
        <f>INTMARB!G36+GIC!G36</f>
        <v>52141.672396440001</v>
      </c>
      <c r="H36" s="8">
        <f>INTMARB!H36+GIC!H36</f>
        <v>53172.897473159996</v>
      </c>
      <c r="I36" s="8">
        <f>INTMARB!I36+GIC!I36</f>
        <v>51710.124277800009</v>
      </c>
      <c r="J36" s="8">
        <f>INTMARB!J36+GIC!J36</f>
        <v>50686.156735920005</v>
      </c>
      <c r="K36" s="8">
        <f>INTMARB!K36+GIC!K36</f>
        <v>49867.164294120004</v>
      </c>
      <c r="L36" s="8">
        <f>INTMARB!L36+GIC!L36</f>
        <v>48623.235906960013</v>
      </c>
      <c r="M36" s="8">
        <f>INTMARB!M36+GIC!M36</f>
        <v>49105.882531800002</v>
      </c>
      <c r="N36" s="8">
        <f>INTMARB!N36+GIC!N36</f>
        <v>46665.904270680017</v>
      </c>
      <c r="O36" s="8">
        <f>INTMARB!O36+GIC!O36</f>
        <v>45600.191308440015</v>
      </c>
      <c r="P36" s="8">
        <f>INTMARB!P36+GIC!P36</f>
        <v>45678.352066919993</v>
      </c>
      <c r="Q36" s="8">
        <f>INTMARB!Q36+GIC!Q36</f>
        <v>43613.061050520009</v>
      </c>
      <c r="R36" s="8">
        <f>INTMARB!R36+GIC!R36</f>
        <v>44154.744742080002</v>
      </c>
      <c r="S36" s="8">
        <f>INTMARB!S36+GIC!S36</f>
        <v>45131.276505600006</v>
      </c>
      <c r="T36" s="8">
        <f>INTMARB!T36+GIC!T36</f>
        <v>44463.942965019596</v>
      </c>
      <c r="U36" s="8">
        <f>INTMARB!U36+GIC!U36</f>
        <v>45357.970373280004</v>
      </c>
      <c r="V36" s="8">
        <f>INTMARB!V36+GIC!V36</f>
        <v>45094.460684400008</v>
      </c>
      <c r="W36" s="8">
        <f>INTMARB!W36+GIC!W36</f>
        <v>41044.893448319999</v>
      </c>
      <c r="X36" s="8">
        <f>INTMARB!X36+GIC!X36</f>
        <v>42837.148821240007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320345.02826171991</v>
      </c>
      <c r="D37" s="8">
        <f>INTMARB!D37+GIC!D37</f>
        <v>315577.95394356002</v>
      </c>
      <c r="E37" s="8">
        <f>INTMARB!E37+GIC!E37</f>
        <v>310556.9359292399</v>
      </c>
      <c r="F37" s="8">
        <f>INTMARB!F37+GIC!F37</f>
        <v>300286.54761335999</v>
      </c>
      <c r="G37" s="8">
        <f>INTMARB!G37+GIC!G37</f>
        <v>290894.45862708002</v>
      </c>
      <c r="H37" s="8">
        <f>INTMARB!H37+GIC!H37</f>
        <v>277883.22415392002</v>
      </c>
      <c r="I37" s="8">
        <f>INTMARB!I37+GIC!I37</f>
        <v>268152.10382268002</v>
      </c>
      <c r="J37" s="8">
        <f>INTMARB!J37+GIC!J37</f>
        <v>259318.03523471992</v>
      </c>
      <c r="K37" s="8">
        <f>INTMARB!K37+GIC!K37</f>
        <v>245730.83925852002</v>
      </c>
      <c r="L37" s="8">
        <f>INTMARB!L37+GIC!L37</f>
        <v>236426.18003927998</v>
      </c>
      <c r="M37" s="8">
        <f>INTMARB!M37+GIC!M37</f>
        <v>222896.80878695997</v>
      </c>
      <c r="N37" s="8">
        <f>INTMARB!N37+GIC!N37</f>
        <v>214352.32311107992</v>
      </c>
      <c r="O37" s="8">
        <f>INTMARB!O37+GIC!O37</f>
        <v>201049.81724520001</v>
      </c>
      <c r="P37" s="8">
        <f>INTMARB!P37+GIC!P37</f>
        <v>194057.66748059998</v>
      </c>
      <c r="Q37" s="8">
        <f>INTMARB!Q37+GIC!Q37</f>
        <v>193260.58636500002</v>
      </c>
      <c r="R37" s="8">
        <f>INTMARB!R37+GIC!R37</f>
        <v>189561.63596832001</v>
      </c>
      <c r="S37" s="8">
        <f>INTMARB!S37+GIC!S37</f>
        <v>190530.20838852</v>
      </c>
      <c r="T37" s="8">
        <f>INTMARB!T37+GIC!T37</f>
        <v>191769.69563136011</v>
      </c>
      <c r="U37" s="8">
        <f>INTMARB!U37+GIC!U37</f>
        <v>192171.75959519995</v>
      </c>
      <c r="V37" s="8">
        <f>INTMARB!V37+GIC!V37</f>
        <v>196329.68084267998</v>
      </c>
      <c r="W37" s="8">
        <f>INTMARB!W37+GIC!W37</f>
        <v>168890.32167084003</v>
      </c>
      <c r="X37" s="8">
        <f>INTMARB!X37+GIC!X37</f>
        <v>184375.79475084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351.04154399999993</v>
      </c>
      <c r="D38" s="8">
        <f>INTMARB!D38+GIC!D38</f>
        <v>335.36311200000006</v>
      </c>
      <c r="E38" s="8">
        <f>INTMARB!E38+GIC!E38</f>
        <v>341.32341600000001</v>
      </c>
      <c r="F38" s="8">
        <f>INTMARB!F38+GIC!F38</f>
        <v>317.68228799999997</v>
      </c>
      <c r="G38" s="8">
        <f>INTMARB!G38+GIC!G38</f>
        <v>319.84318799999994</v>
      </c>
      <c r="H38" s="8">
        <f>INTMARB!H38+GIC!H38</f>
        <v>377.52800400000001</v>
      </c>
      <c r="I38" s="8">
        <f>INTMARB!I38+GIC!I38</f>
        <v>309.51421199999993</v>
      </c>
      <c r="J38" s="8">
        <f>INTMARB!J38+GIC!J38</f>
        <v>284.45205600000003</v>
      </c>
      <c r="K38" s="8">
        <f>INTMARB!K38+GIC!K38</f>
        <v>272.195784</v>
      </c>
      <c r="L38" s="8">
        <f>INTMARB!L38+GIC!L38</f>
        <v>313.64902799999999</v>
      </c>
      <c r="M38" s="8">
        <f>INTMARB!M38+GIC!M38</f>
        <v>290.63941199999999</v>
      </c>
      <c r="N38" s="8">
        <f>INTMARB!N38+GIC!N38</f>
        <v>264.91298399999994</v>
      </c>
      <c r="O38" s="8">
        <f>INTMARB!O38+GIC!O38</f>
        <v>219.951144</v>
      </c>
      <c r="P38" s="8">
        <f>INTMARB!P38+GIC!P38</f>
        <v>200.42265600000002</v>
      </c>
      <c r="Q38" s="8">
        <f>INTMARB!Q38+GIC!Q38</f>
        <v>181.26108000000005</v>
      </c>
      <c r="R38" s="8">
        <f>INTMARB!R38+GIC!R38</f>
        <v>185.84521200000006</v>
      </c>
      <c r="S38" s="8">
        <f>INTMARB!S38+GIC!S38</f>
        <v>171.33303600000002</v>
      </c>
      <c r="T38" s="8">
        <f>INTMARB!T38+GIC!T38</f>
        <v>168.01696799999996</v>
      </c>
      <c r="U38" s="8">
        <f>INTMARB!U38+GIC!U38</f>
        <v>177.80515200000002</v>
      </c>
      <c r="V38" s="8">
        <f>INTMARB!V38+GIC!V38</f>
        <v>170.96284800000004</v>
      </c>
      <c r="W38" s="8">
        <f>INTMARB!W38+GIC!W38</f>
        <v>143.75894400000004</v>
      </c>
      <c r="X38" s="8">
        <f>INTMARB!X38+GIC!X38</f>
        <v>172.099872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372.66489000000024</v>
      </c>
      <c r="D39" s="8">
        <f>INTMARB!D39+GIC!D39</f>
        <v>317.50505063999998</v>
      </c>
      <c r="E39" s="8">
        <f>INTMARB!E39+GIC!E39</f>
        <v>104.42045628000002</v>
      </c>
      <c r="F39" s="8">
        <f>INTMARB!F39+GIC!F39</f>
        <v>95.094968759999986</v>
      </c>
      <c r="G39" s="8">
        <f>INTMARB!G39+GIC!G39</f>
        <v>142.27425324000001</v>
      </c>
      <c r="H39" s="8">
        <f>INTMARB!H39+GIC!H39</f>
        <v>44.592437520000018</v>
      </c>
      <c r="I39" s="8">
        <f>INTMARB!I39+GIC!I39</f>
        <v>47.777463720000007</v>
      </c>
      <c r="J39" s="8">
        <f>INTMARB!J39+GIC!J39</f>
        <v>9.5555962800000014</v>
      </c>
      <c r="K39" s="8">
        <f>INTMARB!K39+GIC!K39</f>
        <v>3.1852850399999988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105625.37537532</v>
      </c>
      <c r="D40" s="8">
        <f>INTMARB!D40+GIC!D40</f>
        <v>102751.42774643999</v>
      </c>
      <c r="E40" s="8">
        <f>INTMARB!E40+GIC!E40</f>
        <v>100325.32767396001</v>
      </c>
      <c r="F40" s="8">
        <f>INTMARB!F40+GIC!F40</f>
        <v>102324.52992311999</v>
      </c>
      <c r="G40" s="8">
        <f>INTMARB!G40+GIC!G40</f>
        <v>108819.89867376001</v>
      </c>
      <c r="H40" s="8">
        <f>INTMARB!H40+GIC!H40</f>
        <v>113768.73259128002</v>
      </c>
      <c r="I40" s="8">
        <f>INTMARB!I40+GIC!I40</f>
        <v>118794.08530727998</v>
      </c>
      <c r="J40" s="8">
        <f>INTMARB!J40+GIC!J40</f>
        <v>123867.98450064</v>
      </c>
      <c r="K40" s="8">
        <f>INTMARB!K40+GIC!K40</f>
        <v>125138.44861379999</v>
      </c>
      <c r="L40" s="8">
        <f>INTMARB!L40+GIC!L40</f>
        <v>114489.68067864003</v>
      </c>
      <c r="M40" s="8">
        <f>INTMARB!M40+GIC!M40</f>
        <v>115851.69805284002</v>
      </c>
      <c r="N40" s="8">
        <f>INTMARB!N40+GIC!N40</f>
        <v>119961.25724772</v>
      </c>
      <c r="O40" s="8">
        <f>INTMARB!O40+GIC!O40</f>
        <v>117382.49049600001</v>
      </c>
      <c r="P40" s="8">
        <f>INTMARB!P40+GIC!P40</f>
        <v>117128.60469359999</v>
      </c>
      <c r="Q40" s="8">
        <f>INTMARB!Q40+GIC!Q40</f>
        <v>118343.67549372002</v>
      </c>
      <c r="R40" s="8">
        <f>INTMARB!R40+GIC!R40</f>
        <v>122871.66300828003</v>
      </c>
      <c r="S40" s="8">
        <f>INTMARB!S40+GIC!S40</f>
        <v>128455.36259436003</v>
      </c>
      <c r="T40" s="8">
        <f>INTMARB!T40+GIC!T40</f>
        <v>137288.92158828001</v>
      </c>
      <c r="U40" s="8">
        <f>INTMARB!U40+GIC!U40</f>
        <v>144315.14451840002</v>
      </c>
      <c r="V40" s="8">
        <f>INTMARB!V40+GIC!V40</f>
        <v>147334.28197428002</v>
      </c>
      <c r="W40" s="8">
        <f>INTMARB!W40+GIC!W40</f>
        <v>65342.841798599999</v>
      </c>
      <c r="X40" s="8">
        <f>INTMARB!X40+GIC!X40</f>
        <v>80010.237660120009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3448.9153918800007</v>
      </c>
      <c r="D41" s="8">
        <f>INTMARB!D41+GIC!D41</f>
        <v>3781.2359264400011</v>
      </c>
      <c r="E41" s="8">
        <f>INTMARB!E41+GIC!E41</f>
        <v>3702.254524200001</v>
      </c>
      <c r="F41" s="8">
        <f>INTMARB!F41+GIC!F41</f>
        <v>3846.0756052800007</v>
      </c>
      <c r="G41" s="8">
        <f>INTMARB!G41+GIC!G41</f>
        <v>3906.0659167200015</v>
      </c>
      <c r="H41" s="8">
        <f>INTMARB!H41+GIC!H41</f>
        <v>3948.1087802399998</v>
      </c>
      <c r="I41" s="8">
        <f>INTMARB!I41+GIC!I41</f>
        <v>3873.8418897599995</v>
      </c>
      <c r="J41" s="8">
        <f>INTMARB!J41+GIC!J41</f>
        <v>3677.8360762800007</v>
      </c>
      <c r="K41" s="8">
        <f>INTMARB!K41+GIC!K41</f>
        <v>4088.7994503599998</v>
      </c>
      <c r="L41" s="8">
        <f>INTMARB!L41+GIC!L41</f>
        <v>4488.487236359998</v>
      </c>
      <c r="M41" s="8">
        <f>INTMARB!M41+GIC!M41</f>
        <v>4579.6962402000008</v>
      </c>
      <c r="N41" s="8">
        <f>INTMARB!N41+GIC!N41</f>
        <v>3744.9307692000016</v>
      </c>
      <c r="O41" s="8">
        <f>INTMARB!O41+GIC!O41</f>
        <v>3220.5600140399997</v>
      </c>
      <c r="P41" s="8">
        <f>INTMARB!P41+GIC!P41</f>
        <v>3280.4395419599991</v>
      </c>
      <c r="Q41" s="8">
        <f>INTMARB!Q41+GIC!Q41</f>
        <v>2951.6488084799994</v>
      </c>
      <c r="R41" s="8">
        <f>INTMARB!R41+GIC!R41</f>
        <v>3403.8831852000003</v>
      </c>
      <c r="S41" s="8">
        <f>INTMARB!S41+GIC!S41</f>
        <v>3588.8344599599977</v>
      </c>
      <c r="T41" s="8">
        <f>INTMARB!T41+GIC!T41</f>
        <v>3418.5415532399984</v>
      </c>
      <c r="U41" s="8">
        <f>INTMARB!U41+GIC!U41</f>
        <v>3622.6267984799979</v>
      </c>
      <c r="V41" s="8">
        <f>INTMARB!V41+GIC!V41</f>
        <v>3564.7535394000006</v>
      </c>
      <c r="W41" s="8">
        <f>INTMARB!W41+GIC!W41</f>
        <v>3977.606445480003</v>
      </c>
      <c r="X41" s="8">
        <f>INTMARB!X41+GIC!X41</f>
        <v>3685.2269936400021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2879.8818235200006</v>
      </c>
      <c r="D42" s="8">
        <f>INTMARB!D42+GIC!D42</f>
        <v>1564.61049</v>
      </c>
      <c r="E42" s="8">
        <f>INTMARB!E42+GIC!E42</f>
        <v>1540.8172220400002</v>
      </c>
      <c r="F42" s="8">
        <f>INTMARB!F42+GIC!F42</f>
        <v>1118.97575136</v>
      </c>
      <c r="G42" s="8">
        <f>INTMARB!G42+GIC!G42</f>
        <v>777.6691372800002</v>
      </c>
      <c r="H42" s="8">
        <f>INTMARB!H42+GIC!H42</f>
        <v>325.59467112000004</v>
      </c>
      <c r="I42" s="8">
        <f>INTMARB!I42+GIC!I42</f>
        <v>109.67169456000002</v>
      </c>
      <c r="J42" s="8">
        <f>INTMARB!J42+GIC!J42</f>
        <v>138.65257944000001</v>
      </c>
      <c r="K42" s="8">
        <f>INTMARB!K42+GIC!K42</f>
        <v>261.25281072000001</v>
      </c>
      <c r="L42" s="8">
        <f>INTMARB!L42+GIC!L42</f>
        <v>3247.7725004399999</v>
      </c>
      <c r="M42" s="8">
        <f>INTMARB!M42+GIC!M42</f>
        <v>3496.1131349999991</v>
      </c>
      <c r="N42" s="8">
        <f>INTMARB!N42+GIC!N42</f>
        <v>3816.4381225200004</v>
      </c>
      <c r="O42" s="8">
        <f>INTMARB!O42+GIC!O42</f>
        <v>3849.8627466000007</v>
      </c>
      <c r="P42" s="8">
        <f>INTMARB!P42+GIC!P42</f>
        <v>4587.0260400000006</v>
      </c>
      <c r="Q42" s="8">
        <f>INTMARB!Q42+GIC!Q42</f>
        <v>4591.0647233999998</v>
      </c>
      <c r="R42" s="8">
        <f>INTMARB!R42+GIC!R42</f>
        <v>4632.7210840800008</v>
      </c>
      <c r="S42" s="8">
        <f>INTMARB!S42+GIC!S42</f>
        <v>4789.6344234000017</v>
      </c>
      <c r="T42" s="8">
        <f>INTMARB!T42+GIC!T42</f>
        <v>3926.7468233999998</v>
      </c>
      <c r="U42" s="8">
        <f>INTMARB!U42+GIC!U42</f>
        <v>3944.7566334000007</v>
      </c>
      <c r="V42" s="8">
        <f>INTMARB!V42+GIC!V42</f>
        <v>3171.0240579599999</v>
      </c>
      <c r="W42" s="8">
        <f>INTMARB!W42+GIC!W42</f>
        <v>3539.928034080001</v>
      </c>
      <c r="X42" s="8">
        <f>INTMARB!X42+GIC!X42</f>
        <v>3823.1483270399995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731131.88369364</v>
      </c>
      <c r="D43" s="8">
        <f>INTMARB!D43+GIC!D43</f>
        <v>771345.44391528005</v>
      </c>
      <c r="E43" s="8">
        <f>INTMARB!E43+GIC!E43</f>
        <v>765822.73484339996</v>
      </c>
      <c r="F43" s="8">
        <f>INTMARB!F43+GIC!F43</f>
        <v>786907.92567815981</v>
      </c>
      <c r="G43" s="8">
        <f>INTMARB!G43+GIC!G43</f>
        <v>799986.53599020001</v>
      </c>
      <c r="H43" s="8">
        <f>INTMARB!H43+GIC!H43</f>
        <v>808851.53071943985</v>
      </c>
      <c r="I43" s="8">
        <f>INTMARB!I43+GIC!I43</f>
        <v>819700.85998944019</v>
      </c>
      <c r="J43" s="8">
        <f>INTMARB!J43+GIC!J43</f>
        <v>792084.61288476014</v>
      </c>
      <c r="K43" s="8">
        <f>INTMARB!K43+GIC!K43</f>
        <v>809971.07095476007</v>
      </c>
      <c r="L43" s="8">
        <f>INTMARB!L43+GIC!L43</f>
        <v>774042.29468280007</v>
      </c>
      <c r="M43" s="8">
        <f>INTMARB!M43+GIC!M43</f>
        <v>780585.03584099992</v>
      </c>
      <c r="N43" s="8">
        <f>INTMARB!N43+GIC!N43</f>
        <v>761896.17596196011</v>
      </c>
      <c r="O43" s="8">
        <f>INTMARB!O43+GIC!O43</f>
        <v>742522.00350744021</v>
      </c>
      <c r="P43" s="8">
        <f>INTMARB!P43+GIC!P43</f>
        <v>742582.50947712013</v>
      </c>
      <c r="Q43" s="8">
        <f>INTMARB!Q43+GIC!Q43</f>
        <v>733710.46561487985</v>
      </c>
      <c r="R43" s="8">
        <f>INTMARB!R43+GIC!R43</f>
        <v>761059.50296220009</v>
      </c>
      <c r="S43" s="8">
        <f>INTMARB!S43+GIC!S43</f>
        <v>772057.15879500005</v>
      </c>
      <c r="T43" s="8">
        <f>INTMARB!T43+GIC!T43</f>
        <v>782605.16290475999</v>
      </c>
      <c r="U43" s="8">
        <f>INTMARB!U43+GIC!U43</f>
        <v>773912.86246404017</v>
      </c>
      <c r="V43" s="8">
        <f>INTMARB!V43+GIC!V43</f>
        <v>777586.86471491982</v>
      </c>
      <c r="W43" s="8">
        <f>INTMARB!W43+GIC!W43</f>
        <v>714287.91943548003</v>
      </c>
      <c r="X43" s="8">
        <f>INTMARB!X43+GIC!X43</f>
        <v>743531.61621491972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321927.38604864007</v>
      </c>
      <c r="D44" s="8">
        <f>INTMARB!D44+GIC!D44</f>
        <v>324515.42028215999</v>
      </c>
      <c r="E44" s="8">
        <f>INTMARB!E44+GIC!E44</f>
        <v>324021.04604856001</v>
      </c>
      <c r="F44" s="8">
        <f>INTMARB!F44+GIC!F44</f>
        <v>315651.31234200002</v>
      </c>
      <c r="G44" s="8">
        <f>INTMARB!G44+GIC!G44</f>
        <v>293929.36494552006</v>
      </c>
      <c r="H44" s="8">
        <f>INTMARB!H44+GIC!H44</f>
        <v>288495.97020936001</v>
      </c>
      <c r="I44" s="8">
        <f>INTMARB!I44+GIC!I44</f>
        <v>285999.86265551997</v>
      </c>
      <c r="J44" s="8">
        <f>INTMARB!J44+GIC!J44</f>
        <v>274424.78423520003</v>
      </c>
      <c r="K44" s="8">
        <f>INTMARB!K44+GIC!K44</f>
        <v>264059.02180512005</v>
      </c>
      <c r="L44" s="8">
        <f>INTMARB!L44+GIC!L44</f>
        <v>233613.49883111997</v>
      </c>
      <c r="M44" s="8">
        <f>INTMARB!M44+GIC!M44</f>
        <v>216011.04014880004</v>
      </c>
      <c r="N44" s="8">
        <f>INTMARB!N44+GIC!N44</f>
        <v>204717.02784696</v>
      </c>
      <c r="O44" s="8">
        <f>INTMARB!O44+GIC!O44</f>
        <v>187665.0751476</v>
      </c>
      <c r="P44" s="8">
        <f>INTMARB!P44+GIC!P44</f>
        <v>167900.41409040001</v>
      </c>
      <c r="Q44" s="8">
        <f>INTMARB!Q44+GIC!Q44</f>
        <v>157760.25476544001</v>
      </c>
      <c r="R44" s="8">
        <f>INTMARB!R44+GIC!R44</f>
        <v>146986.3769652</v>
      </c>
      <c r="S44" s="8">
        <f>INTMARB!S44+GIC!S44</f>
        <v>150098.19699888004</v>
      </c>
      <c r="T44" s="8">
        <f>INTMARB!T44+GIC!T44</f>
        <v>150819.88156487999</v>
      </c>
      <c r="U44" s="8">
        <f>INTMARB!U44+GIC!U44</f>
        <v>150312.12397344</v>
      </c>
      <c r="V44" s="8">
        <f>INTMARB!V44+GIC!V44</f>
        <v>145307.84849064</v>
      </c>
      <c r="W44" s="8">
        <f>INTMARB!W44+GIC!W44</f>
        <v>123593.76236448</v>
      </c>
      <c r="X44" s="8">
        <f>INTMARB!X44+GIC!X44</f>
        <v>127387.01045016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6.4650599999999994</v>
      </c>
      <c r="D45" s="8">
        <f>INTMARB!D45+GIC!D45</f>
        <v>12.644337959999998</v>
      </c>
      <c r="E45" s="8">
        <f>INTMARB!E45+GIC!E45</f>
        <v>16.162649999999999</v>
      </c>
      <c r="F45" s="8">
        <f>INTMARB!F45+GIC!F45</f>
        <v>15.876867959999998</v>
      </c>
      <c r="G45" s="8">
        <f>INTMARB!G45+GIC!G45</f>
        <v>19.39518</v>
      </c>
      <c r="H45" s="8">
        <f>INTMARB!H45+GIC!H45</f>
        <v>23.284507320000003</v>
      </c>
      <c r="I45" s="8">
        <f>INTMARB!I45+GIC!I45</f>
        <v>30.126124079999993</v>
      </c>
      <c r="J45" s="8">
        <f>INTMARB!J45+GIC!J45</f>
        <v>25.427740679999996</v>
      </c>
      <c r="K45" s="8">
        <f>INTMARB!K45+GIC!K45</f>
        <v>63.015335639999996</v>
      </c>
      <c r="L45" s="8">
        <f>INTMARB!L45+GIC!L45</f>
        <v>28.885888079999994</v>
      </c>
      <c r="M45" s="8">
        <f>INTMARB!M45+GIC!M45</f>
        <v>39.569861520000003</v>
      </c>
      <c r="N45" s="8">
        <f>INTMARB!N45+GIC!N45</f>
        <v>33.553925280000001</v>
      </c>
      <c r="O45" s="8">
        <f>INTMARB!O45+GIC!O45</f>
        <v>36.812315519999999</v>
      </c>
      <c r="P45" s="8">
        <f>INTMARB!P45+GIC!P45</f>
        <v>37.756214280000009</v>
      </c>
      <c r="Q45" s="8">
        <f>INTMARB!Q45+GIC!Q45</f>
        <v>48.875589720000015</v>
      </c>
      <c r="R45" s="8">
        <f>INTMARB!R45+GIC!R45</f>
        <v>51.009587280000012</v>
      </c>
      <c r="S45" s="8">
        <f>INTMARB!S45+GIC!S45</f>
        <v>60.089434199999985</v>
      </c>
      <c r="T45" s="8">
        <f>INTMARB!T45+GIC!T45</f>
        <v>55.104741000000004</v>
      </c>
      <c r="U45" s="8">
        <f>INTMARB!U45+GIC!U45</f>
        <v>54.42577776000001</v>
      </c>
      <c r="V45" s="8">
        <f>INTMARB!V45+GIC!V45</f>
        <v>67.434270119999994</v>
      </c>
      <c r="W45" s="8">
        <f>INTMARB!W45+GIC!W45</f>
        <v>52.69630824</v>
      </c>
      <c r="X45" s="8">
        <f>INTMARB!X45+GIC!X45</f>
        <v>731.35503071999995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1050.7849372800001</v>
      </c>
      <c r="D46" s="8">
        <f>INTMARB!D46+GIC!D46</f>
        <v>1039.87798524</v>
      </c>
      <c r="E46" s="8">
        <f>INTMARB!E46+GIC!E46</f>
        <v>962.65640591999988</v>
      </c>
      <c r="F46" s="8">
        <f>INTMARB!F46+GIC!F46</f>
        <v>847.19360087999985</v>
      </c>
      <c r="G46" s="8">
        <f>INTMARB!G46+GIC!G46</f>
        <v>806.72733900000003</v>
      </c>
      <c r="H46" s="8">
        <f>INTMARB!H46+GIC!H46</f>
        <v>809.72659908000014</v>
      </c>
      <c r="I46" s="8">
        <f>INTMARB!I46+GIC!I46</f>
        <v>727.04349539999998</v>
      </c>
      <c r="J46" s="8">
        <f>INTMARB!J46+GIC!J46</f>
        <v>868.66551647999972</v>
      </c>
      <c r="K46" s="8">
        <f>INTMARB!K46+GIC!K46</f>
        <v>659.77283088000001</v>
      </c>
      <c r="L46" s="8">
        <f>INTMARB!L46+GIC!L46</f>
        <v>617.80192523999995</v>
      </c>
      <c r="M46" s="8">
        <f>INTMARB!M46+GIC!M46</f>
        <v>612.14301864000004</v>
      </c>
      <c r="N46" s="8">
        <f>INTMARB!N46+GIC!N46</f>
        <v>483.12997560000008</v>
      </c>
      <c r="O46" s="8">
        <f>INTMARB!O46+GIC!O46</f>
        <v>349.52542056000004</v>
      </c>
      <c r="P46" s="8">
        <f>INTMARB!P46+GIC!P46</f>
        <v>306.82831715999998</v>
      </c>
      <c r="Q46" s="8">
        <f>INTMARB!Q46+GIC!Q46</f>
        <v>279.62440019999997</v>
      </c>
      <c r="R46" s="8">
        <f>INTMARB!R46+GIC!R46</f>
        <v>448.25031719999998</v>
      </c>
      <c r="S46" s="8">
        <f>INTMARB!S46+GIC!S46</f>
        <v>449.55309276000003</v>
      </c>
      <c r="T46" s="8">
        <f>INTMARB!T46+GIC!T46</f>
        <v>529.36650143999998</v>
      </c>
      <c r="U46" s="8">
        <f>INTMARB!U46+GIC!U46</f>
        <v>509.8845049200001</v>
      </c>
      <c r="V46" s="8">
        <f>INTMARB!V46+GIC!V46</f>
        <v>440.1175356</v>
      </c>
      <c r="W46" s="8">
        <f>INTMARB!W46+GIC!W46</f>
        <v>494.66997576000006</v>
      </c>
      <c r="X46" s="8">
        <f>INTMARB!X46+GIC!X46</f>
        <v>484.14617747999978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4047.4810620000012</v>
      </c>
      <c r="D47" s="8">
        <f>INTMARB!D47+GIC!D47</f>
        <v>3671.9999405999993</v>
      </c>
      <c r="E47" s="8">
        <f>INTMARB!E47+GIC!E47</f>
        <v>2953.8792406800003</v>
      </c>
      <c r="F47" s="8">
        <f>INTMARB!F47+GIC!F47</f>
        <v>298.97761824000003</v>
      </c>
      <c r="G47" s="8">
        <f>INTMARB!G47+GIC!G47</f>
        <v>1445.5040489999999</v>
      </c>
      <c r="H47" s="8">
        <f>INTMARB!H47+GIC!H47</f>
        <v>319.23877356000008</v>
      </c>
      <c r="I47" s="8">
        <f>INTMARB!I47+GIC!I47</f>
        <v>164.58103260000001</v>
      </c>
      <c r="J47" s="8">
        <f>INTMARB!J47+GIC!J47</f>
        <v>201.83615531999999</v>
      </c>
      <c r="K47" s="8">
        <f>INTMARB!K47+GIC!K47</f>
        <v>35.101788480000003</v>
      </c>
      <c r="L47" s="8">
        <f>INTMARB!L47+GIC!L47</f>
        <v>6.487021079999999</v>
      </c>
      <c r="M47" s="8">
        <f>INTMARB!M47+GIC!M47</f>
        <v>6.487021079999999</v>
      </c>
      <c r="N47" s="8">
        <f>INTMARB!N47+GIC!N47</f>
        <v>9.730676879999999</v>
      </c>
      <c r="O47" s="8">
        <f>INTMARB!O47+GIC!O47</f>
        <v>6.487021079999999</v>
      </c>
      <c r="P47" s="8">
        <f>INTMARB!P47+GIC!P47</f>
        <v>6.487021079999999</v>
      </c>
      <c r="Q47" s="8">
        <f>INTMARB!Q47+GIC!Q47</f>
        <v>6.487021079999999</v>
      </c>
      <c r="R47" s="8">
        <f>INTMARB!R47+GIC!R47</f>
        <v>6.5006755199999988</v>
      </c>
      <c r="S47" s="8">
        <f>INTMARB!S47+GIC!S47</f>
        <v>4.3426929599999999</v>
      </c>
      <c r="T47" s="8">
        <f>INTMARB!T47+GIC!T47</f>
        <v>3.9165001200000003</v>
      </c>
      <c r="U47" s="8">
        <f>INTMARB!U47+GIC!U47</f>
        <v>0.11155968000000001</v>
      </c>
      <c r="V47" s="8">
        <f>INTMARB!V47+GIC!V47</f>
        <v>1.2137925600000001</v>
      </c>
      <c r="W47" s="8">
        <f>INTMARB!W47+GIC!W47</f>
        <v>0.2164374</v>
      </c>
      <c r="X47" s="8">
        <f>INTMARB!X47+GIC!X47</f>
        <v>3.1957200000000004E-3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44774.235674999996</v>
      </c>
      <c r="D48" s="8">
        <f>INTMARB!D48+GIC!D48</f>
        <v>45060.897725999996</v>
      </c>
      <c r="E48" s="8">
        <f>INTMARB!E48+GIC!E48</f>
        <v>45438.050033999985</v>
      </c>
      <c r="F48" s="8">
        <f>INTMARB!F48+GIC!F48</f>
        <v>48717.466200000003</v>
      </c>
      <c r="G48" s="8">
        <f>INTMARB!G48+GIC!G48</f>
        <v>53448.217875000002</v>
      </c>
      <c r="H48" s="8">
        <f>INTMARB!H48+GIC!H48</f>
        <v>56835.960012000003</v>
      </c>
      <c r="I48" s="8">
        <f>INTMARB!I48+GIC!I48</f>
        <v>55495.290941999992</v>
      </c>
      <c r="J48" s="8">
        <f>INTMARB!J48+GIC!J48</f>
        <v>53648.960741999996</v>
      </c>
      <c r="K48" s="8">
        <f>INTMARB!K48+GIC!K48</f>
        <v>52967.774340000004</v>
      </c>
      <c r="L48" s="8">
        <f>INTMARB!L48+GIC!L48</f>
        <v>48906.807884999987</v>
      </c>
      <c r="M48" s="8">
        <f>INTMARB!M48+GIC!M48</f>
        <v>46127.947553999998</v>
      </c>
      <c r="N48" s="8">
        <f>INTMARB!N48+GIC!N48</f>
        <v>43365.624939000001</v>
      </c>
      <c r="O48" s="8">
        <f>INTMARB!O48+GIC!O48</f>
        <v>40821.691364999999</v>
      </c>
      <c r="P48" s="8">
        <f>INTMARB!P48+GIC!P48</f>
        <v>35719.675758000005</v>
      </c>
      <c r="Q48" s="8">
        <f>INTMARB!Q48+GIC!Q48</f>
        <v>34150.428117000003</v>
      </c>
      <c r="R48" s="8">
        <f>INTMARB!R48+GIC!R48</f>
        <v>38851.231419000003</v>
      </c>
      <c r="S48" s="8">
        <f>INTMARB!S48+GIC!S48</f>
        <v>37274.268095999993</v>
      </c>
      <c r="T48" s="8">
        <f>INTMARB!T48+GIC!T48</f>
        <v>34237.985769000006</v>
      </c>
      <c r="U48" s="8">
        <f>INTMARB!U48+GIC!U48</f>
        <v>33000.790445999999</v>
      </c>
      <c r="V48" s="8">
        <f>INTMARB!V48+GIC!V48</f>
        <v>31332.997800000001</v>
      </c>
      <c r="W48" s="8">
        <f>INTMARB!W48+GIC!W48</f>
        <v>29459.572856999999</v>
      </c>
      <c r="X48" s="8">
        <f>INTMARB!X48+GIC!X48</f>
        <v>29782.967760000007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11.78672796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137.71606932</v>
      </c>
      <c r="J49" s="8">
        <f>INTMARB!J49+GIC!J49</f>
        <v>0</v>
      </c>
      <c r="K49" s="8">
        <f>INTMARB!K49+GIC!K49</f>
        <v>34.428951359999992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8935.1979314399996</v>
      </c>
      <c r="D50" s="8">
        <f>INTMARB!D50+GIC!D50</f>
        <v>11561.79163428</v>
      </c>
      <c r="E50" s="8">
        <f>INTMARB!E50+GIC!E50</f>
        <v>12356.9304192</v>
      </c>
      <c r="F50" s="8">
        <f>INTMARB!F50+GIC!F50</f>
        <v>17923.976960759999</v>
      </c>
      <c r="G50" s="8">
        <f>INTMARB!G50+GIC!G50</f>
        <v>30025.093927679998</v>
      </c>
      <c r="H50" s="8">
        <f>INTMARB!H50+GIC!H50</f>
        <v>26908.792512480002</v>
      </c>
      <c r="I50" s="8">
        <f>INTMARB!I50+GIC!I50</f>
        <v>29128.618889639998</v>
      </c>
      <c r="J50" s="8">
        <f>INTMARB!J50+GIC!J50</f>
        <v>28627.542963</v>
      </c>
      <c r="K50" s="8">
        <f>INTMARB!K50+GIC!K50</f>
        <v>27588.527601479997</v>
      </c>
      <c r="L50" s="8">
        <f>INTMARB!L50+GIC!L50</f>
        <v>19276.705004759999</v>
      </c>
      <c r="M50" s="8">
        <f>INTMARB!M50+GIC!M50</f>
        <v>22739.196133439997</v>
      </c>
      <c r="N50" s="8">
        <f>INTMARB!N50+GIC!N50</f>
        <v>18424.283149440002</v>
      </c>
      <c r="O50" s="8">
        <f>INTMARB!O50+GIC!O50</f>
        <v>18016.403305680004</v>
      </c>
      <c r="P50" s="8">
        <f>INTMARB!P50+GIC!P50</f>
        <v>15387.748700040001</v>
      </c>
      <c r="Q50" s="8">
        <f>INTMARB!Q50+GIC!Q50</f>
        <v>15230.384917560001</v>
      </c>
      <c r="R50" s="8">
        <f>INTMARB!R50+GIC!R50</f>
        <v>15751.568764079997</v>
      </c>
      <c r="S50" s="8">
        <f>INTMARB!S50+GIC!S50</f>
        <v>15348.792095640007</v>
      </c>
      <c r="T50" s="8">
        <f>INTMARB!T50+GIC!T50</f>
        <v>14969.08619172</v>
      </c>
      <c r="U50" s="8">
        <f>INTMARB!U50+GIC!U50</f>
        <v>15261.835191480002</v>
      </c>
      <c r="V50" s="8">
        <f>INTMARB!V50+GIC!V50</f>
        <v>14169.414212280002</v>
      </c>
      <c r="W50" s="8">
        <f>INTMARB!W50+GIC!W50</f>
        <v>13639.509395640001</v>
      </c>
      <c r="X50" s="8">
        <f>INTMARB!X50+GIC!X50</f>
        <v>13919.997211200001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677198.42461260001</v>
      </c>
      <c r="D51" s="27">
        <f>INTMARB!D51+GIC!D51</f>
        <v>702532.73031480005</v>
      </c>
      <c r="E51" s="27">
        <f>INTMARB!E51+GIC!E51</f>
        <v>711209.22758424014</v>
      </c>
      <c r="F51" s="27">
        <f>INTMARB!F51+GIC!F51</f>
        <v>749957.56966151996</v>
      </c>
      <c r="G51" s="27">
        <f>INTMARB!G51+GIC!G51</f>
        <v>768255.88705668016</v>
      </c>
      <c r="H51" s="27">
        <f>INTMARB!H51+GIC!H51</f>
        <v>794318.13516132021</v>
      </c>
      <c r="I51" s="27">
        <f>INTMARB!I51+GIC!I51</f>
        <v>795619.71889092005</v>
      </c>
      <c r="J51" s="27">
        <f>INTMARB!J51+GIC!J51</f>
        <v>780361.56455004006</v>
      </c>
      <c r="K51" s="27">
        <f>INTMARB!K51+GIC!K51</f>
        <v>803052.45054936013</v>
      </c>
      <c r="L51" s="27">
        <f>INTMARB!L51+GIC!L51</f>
        <v>755693.45622143999</v>
      </c>
      <c r="M51" s="27">
        <f>INTMARB!M51+GIC!M51</f>
        <v>814689.1668247201</v>
      </c>
      <c r="N51" s="27">
        <f>INTMARB!N51+GIC!N51</f>
        <v>748432.60322688008</v>
      </c>
      <c r="O51" s="27">
        <f>INTMARB!O51+GIC!O51</f>
        <v>733342.60360944003</v>
      </c>
      <c r="P51" s="27">
        <f>INTMARB!P51+GIC!P51</f>
        <v>715324.98718692001</v>
      </c>
      <c r="Q51" s="27">
        <f>INTMARB!Q51+GIC!Q51</f>
        <v>634084.10337887995</v>
      </c>
      <c r="R51" s="27">
        <f>INTMARB!R51+GIC!R51</f>
        <v>664047.01257839985</v>
      </c>
      <c r="S51" s="27">
        <f>INTMARB!S51+GIC!S51</f>
        <v>706983.41513052001</v>
      </c>
      <c r="T51" s="27">
        <f>INTMARB!T51+GIC!T51</f>
        <v>734905.6964568001</v>
      </c>
      <c r="U51" s="27">
        <f>INTMARB!U51+GIC!U51</f>
        <v>723506.71577976004</v>
      </c>
      <c r="V51" s="27">
        <f>INTMARB!V51+GIC!V51</f>
        <v>743989.71487499995</v>
      </c>
      <c r="W51" s="27">
        <f>INTMARB!W51+GIC!W51</f>
        <v>727056.16257779999</v>
      </c>
      <c r="X51" s="27">
        <f>INTMARB!X51+GIC!X51</f>
        <v>769165.18610579986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27032.623273815618</v>
      </c>
      <c r="D52" s="27">
        <f t="shared" si="10"/>
        <v>30435.705955278569</v>
      </c>
      <c r="E52" s="27">
        <f t="shared" si="10"/>
        <v>29340.079166540818</v>
      </c>
      <c r="F52" s="27">
        <f t="shared" si="10"/>
        <v>25686.269627980906</v>
      </c>
      <c r="G52" s="27">
        <f t="shared" si="10"/>
        <v>28024.981137998213</v>
      </c>
      <c r="H52" s="27">
        <f t="shared" si="10"/>
        <v>30221.987390194856</v>
      </c>
      <c r="I52" s="27">
        <f t="shared" si="10"/>
        <v>33361.188553907261</v>
      </c>
      <c r="J52" s="27">
        <f t="shared" si="10"/>
        <v>35133.72950622916</v>
      </c>
      <c r="K52" s="27">
        <f t="shared" si="10"/>
        <v>39757.091633610595</v>
      </c>
      <c r="L52" s="27">
        <f t="shared" si="10"/>
        <v>45675.557868146811</v>
      </c>
      <c r="M52" s="27">
        <f t="shared" si="10"/>
        <v>49310.390810506105</v>
      </c>
      <c r="N52" s="27">
        <f t="shared" si="10"/>
        <v>52885.186235448011</v>
      </c>
      <c r="O52" s="27">
        <f t="shared" si="10"/>
        <v>53322.046136954261</v>
      </c>
      <c r="P52" s="27">
        <f t="shared" si="10"/>
        <v>55339.420083054247</v>
      </c>
      <c r="Q52" s="27">
        <f t="shared" si="10"/>
        <v>57982.278654061185</v>
      </c>
      <c r="R52" s="27">
        <f t="shared" si="10"/>
        <v>59267.415430404377</v>
      </c>
      <c r="S52" s="27">
        <f t="shared" si="10"/>
        <v>64111.315928508877</v>
      </c>
      <c r="T52" s="27">
        <f t="shared" si="10"/>
        <v>63971.71034964225</v>
      </c>
      <c r="U52" s="27">
        <f t="shared" si="10"/>
        <v>64921.223931729</v>
      </c>
      <c r="V52" s="27">
        <f t="shared" si="10"/>
        <v>66370.930759521987</v>
      </c>
      <c r="W52" s="27">
        <f t="shared" si="10"/>
        <v>67148.192138580911</v>
      </c>
      <c r="X52" s="27">
        <f t="shared" si="10"/>
        <v>68179.161123549784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14152.201549200001</v>
      </c>
      <c r="D53" s="8">
        <f>INTMARB!D53+GIC!D53</f>
        <v>16664.036360400001</v>
      </c>
      <c r="E53" s="8">
        <f>INTMARB!E53+GIC!E53</f>
        <v>15303.094606800005</v>
      </c>
      <c r="F53" s="8">
        <f>INTMARB!F53+GIC!F53</f>
        <v>7563.3345216000007</v>
      </c>
      <c r="G53" s="8">
        <f>INTMARB!G53+GIC!G53</f>
        <v>8307.2117700000017</v>
      </c>
      <c r="H53" s="8">
        <f>INTMARB!H53+GIC!H53</f>
        <v>7502.6071692000005</v>
      </c>
      <c r="I53" s="8">
        <f>INTMARB!I53+GIC!I53</f>
        <v>8348.7859884000027</v>
      </c>
      <c r="J53" s="8">
        <f>INTMARB!J53+GIC!J53</f>
        <v>9089.8199963999978</v>
      </c>
      <c r="K53" s="8">
        <f>INTMARB!K53+GIC!K53</f>
        <v>13844.321805600004</v>
      </c>
      <c r="L53" s="8">
        <f>INTMARB!L53+GIC!L53</f>
        <v>18353.267103599996</v>
      </c>
      <c r="M53" s="8">
        <f>INTMARB!M53+GIC!M53</f>
        <v>20976.438740400001</v>
      </c>
      <c r="N53" s="8">
        <f>INTMARB!N53+GIC!N53</f>
        <v>23976.824414399998</v>
      </c>
      <c r="O53" s="8">
        <f>INTMARB!O53+GIC!O53</f>
        <v>23402.429622</v>
      </c>
      <c r="P53" s="8">
        <f>INTMARB!P53+GIC!P53</f>
        <v>22284.746312399999</v>
      </c>
      <c r="Q53" s="8">
        <f>INTMARB!Q53+GIC!Q53</f>
        <v>23958.704483999998</v>
      </c>
      <c r="R53" s="8">
        <f>INTMARB!R53+GIC!R53</f>
        <v>25261.440375600003</v>
      </c>
      <c r="S53" s="8">
        <f>INTMARB!S53+GIC!S53</f>
        <v>27699.555826800006</v>
      </c>
      <c r="T53" s="8">
        <f>INTMARB!T53+GIC!T53</f>
        <v>26483.036065200002</v>
      </c>
      <c r="U53" s="8">
        <f>INTMARB!U53+GIC!U53</f>
        <v>27989.149874399998</v>
      </c>
      <c r="V53" s="8">
        <f>INTMARB!V53+GIC!V53</f>
        <v>28899.615373200002</v>
      </c>
      <c r="W53" s="8">
        <f>INTMARB!W53+GIC!W53</f>
        <v>29497.792896000003</v>
      </c>
      <c r="X53" s="8">
        <f>INTMARB!X53+GIC!X53</f>
        <v>29960.156912399994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12880.421724615615</v>
      </c>
      <c r="D54" s="45">
        <f>INTMARB!D54+GIC!D54</f>
        <v>13771.669594878567</v>
      </c>
      <c r="E54" s="45">
        <f>INTMARB!E54+GIC!E54</f>
        <v>14036.984559740815</v>
      </c>
      <c r="F54" s="45">
        <f>INTMARB!F54+GIC!F54</f>
        <v>18122.935106380904</v>
      </c>
      <c r="G54" s="45">
        <f>INTMARB!G54+GIC!G54</f>
        <v>19717.769367998211</v>
      </c>
      <c r="H54" s="45">
        <f>INTMARB!H54+GIC!H54</f>
        <v>22719.380220994855</v>
      </c>
      <c r="I54" s="45">
        <f>INTMARB!I54+GIC!I54</f>
        <v>25012.402565507258</v>
      </c>
      <c r="J54" s="45">
        <f>INTMARB!J54+GIC!J54</f>
        <v>26043.909509829162</v>
      </c>
      <c r="K54" s="45">
        <f>INTMARB!K54+GIC!K54</f>
        <v>25912.769828010591</v>
      </c>
      <c r="L54" s="45">
        <f>INTMARB!L54+GIC!L54</f>
        <v>27322.290764546815</v>
      </c>
      <c r="M54" s="45">
        <f>INTMARB!M54+GIC!M54</f>
        <v>28333.952070106105</v>
      </c>
      <c r="N54" s="45">
        <f>INTMARB!N54+GIC!N54</f>
        <v>28908.361821048016</v>
      </c>
      <c r="O54" s="45">
        <f>INTMARB!O54+GIC!O54</f>
        <v>29919.616514954265</v>
      </c>
      <c r="P54" s="45">
        <f>INTMARB!P54+GIC!P54</f>
        <v>33054.673770654248</v>
      </c>
      <c r="Q54" s="45">
        <f>INTMARB!Q54+GIC!Q54</f>
        <v>34023.574170061183</v>
      </c>
      <c r="R54" s="45">
        <f>INTMARB!R54+GIC!R54</f>
        <v>34005.975054804374</v>
      </c>
      <c r="S54" s="45">
        <f>INTMARB!S54+GIC!S54</f>
        <v>36411.760101708875</v>
      </c>
      <c r="T54" s="45">
        <f>INTMARB!T54+GIC!T54</f>
        <v>37488.674284442248</v>
      </c>
      <c r="U54" s="45">
        <f>INTMARB!U54+GIC!U54</f>
        <v>36932.074057329002</v>
      </c>
      <c r="V54" s="45">
        <f>INTMARB!V54+GIC!V54</f>
        <v>37471.315386321992</v>
      </c>
      <c r="W54" s="45">
        <f>INTMARB!W54+GIC!W54</f>
        <v>37650.399242580905</v>
      </c>
      <c r="X54" s="45">
        <f>INTMARB!X54+GIC!X54</f>
        <v>38219.00421114979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1">SUM(C62:C72)</f>
        <v>270616.21850735991</v>
      </c>
      <c r="D61" s="49">
        <f t="shared" ref="D61:X61" si="12">SUM(D62:D72)</f>
        <v>274052.64687480009</v>
      </c>
      <c r="E61" s="49">
        <f t="shared" si="12"/>
        <v>284042.06925840006</v>
      </c>
      <c r="F61" s="49">
        <f t="shared" si="12"/>
        <v>318757.27046904003</v>
      </c>
      <c r="G61" s="49">
        <f t="shared" si="12"/>
        <v>331526.67187392007</v>
      </c>
      <c r="H61" s="49">
        <f t="shared" si="12"/>
        <v>362993.56264151988</v>
      </c>
      <c r="I61" s="49">
        <f t="shared" si="12"/>
        <v>387027.59557248</v>
      </c>
      <c r="J61" s="49">
        <f t="shared" si="12"/>
        <v>417017.22021792002</v>
      </c>
      <c r="K61" s="49">
        <f t="shared" si="12"/>
        <v>445759.17730056</v>
      </c>
      <c r="L61" s="49">
        <f t="shared" si="12"/>
        <v>461581.04150784004</v>
      </c>
      <c r="M61" s="49">
        <f t="shared" si="12"/>
        <v>510167.47074479988</v>
      </c>
      <c r="N61" s="49">
        <f t="shared" si="12"/>
        <v>490606.53506351996</v>
      </c>
      <c r="O61" s="49">
        <f t="shared" si="12"/>
        <v>534670.55659871979</v>
      </c>
      <c r="P61" s="49">
        <f t="shared" si="12"/>
        <v>543213.33932879998</v>
      </c>
      <c r="Q61" s="49">
        <f t="shared" si="12"/>
        <v>522768.23347607988</v>
      </c>
      <c r="R61" s="49">
        <f t="shared" si="12"/>
        <v>538684.0690284</v>
      </c>
      <c r="S61" s="49">
        <f t="shared" si="12"/>
        <v>544080.10333464004</v>
      </c>
      <c r="T61" s="49">
        <f t="shared" si="12"/>
        <v>555235.91857871995</v>
      </c>
      <c r="U61" s="49">
        <f t="shared" si="12"/>
        <v>572275.54330560018</v>
      </c>
      <c r="V61" s="49">
        <f t="shared" si="12"/>
        <v>581091.64086599986</v>
      </c>
      <c r="W61" s="49">
        <f t="shared" si="12"/>
        <v>578474.58761423989</v>
      </c>
      <c r="X61" s="49">
        <f t="shared" si="12"/>
        <v>619637.55759935989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250426.99382399995</v>
      </c>
      <c r="D62" s="52">
        <f>INTMARB!D62+GIC!D62</f>
        <v>251806.4168256</v>
      </c>
      <c r="E62" s="52">
        <f>INTMARB!E62+GIC!E62</f>
        <v>259375.57228799997</v>
      </c>
      <c r="F62" s="52">
        <f>INTMARB!F62+GIC!F62</f>
        <v>289416.2205312</v>
      </c>
      <c r="G62" s="52">
        <f>INTMARB!G62+GIC!G62</f>
        <v>298481.27016960003</v>
      </c>
      <c r="H62" s="52">
        <f>INTMARB!H62+GIC!H62</f>
        <v>320983.91700479994</v>
      </c>
      <c r="I62" s="52">
        <f>INTMARB!I62+GIC!I62</f>
        <v>334781.92500479997</v>
      </c>
      <c r="J62" s="52">
        <f>INTMARB!J62+GIC!J62</f>
        <v>352750.44389759999</v>
      </c>
      <c r="K62" s="52">
        <f>INTMARB!K62+GIC!K62</f>
        <v>374465.46453120001</v>
      </c>
      <c r="L62" s="52">
        <f>INTMARB!L62+GIC!L62</f>
        <v>381437.17758719996</v>
      </c>
      <c r="M62" s="52">
        <f>INTMARB!M62+GIC!M62</f>
        <v>421049.39345279988</v>
      </c>
      <c r="N62" s="52">
        <f>INTMARB!N62+GIC!N62</f>
        <v>396296.8555391999</v>
      </c>
      <c r="O62" s="52">
        <f>INTMARB!O62+GIC!O62</f>
        <v>432006.11233919993</v>
      </c>
      <c r="P62" s="52">
        <f>INTMARB!P62+GIC!P62</f>
        <v>438479.11779839994</v>
      </c>
      <c r="Q62" s="52">
        <f>INTMARB!Q62+GIC!Q62</f>
        <v>411906.63951359998</v>
      </c>
      <c r="R62" s="52">
        <f>INTMARB!R62+GIC!R62</f>
        <v>425653.81729919999</v>
      </c>
      <c r="S62" s="52">
        <f>INTMARB!S62+GIC!S62</f>
        <v>430021.86071040004</v>
      </c>
      <c r="T62" s="52">
        <f>INTMARB!T62+GIC!T62</f>
        <v>435979.88703359995</v>
      </c>
      <c r="U62" s="52">
        <f>INTMARB!U62+GIC!U62</f>
        <v>448930.8496512</v>
      </c>
      <c r="V62" s="52">
        <f>INTMARB!V62+GIC!V62</f>
        <v>455155.69559040002</v>
      </c>
      <c r="W62" s="52">
        <f>INTMARB!W62+GIC!W62</f>
        <v>450517.49447039992</v>
      </c>
      <c r="X62" s="52">
        <f>INTMARB!X62+GIC!X62</f>
        <v>489748.07105279993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485.08306559999994</v>
      </c>
      <c r="D63" s="52">
        <f>INTMARB!D63+GIC!D63</f>
        <v>450.60906239999997</v>
      </c>
      <c r="E63" s="52">
        <f>INTMARB!E63+GIC!E63</f>
        <v>412.37320319999992</v>
      </c>
      <c r="F63" s="52">
        <f>INTMARB!F63+GIC!F63</f>
        <v>979.76471040000013</v>
      </c>
      <c r="G63" s="52">
        <f>INTMARB!G63+GIC!G63</f>
        <v>1018.6118207999999</v>
      </c>
      <c r="H63" s="52">
        <f>INTMARB!H63+GIC!H63</f>
        <v>1072.57248</v>
      </c>
      <c r="I63" s="52">
        <f>INTMARB!I63+GIC!I63</f>
        <v>1074.8170943999999</v>
      </c>
      <c r="J63" s="52">
        <f>INTMARB!J63+GIC!J63</f>
        <v>1350.9490175999999</v>
      </c>
      <c r="K63" s="52">
        <f>INTMARB!K63+GIC!K63</f>
        <v>1390.9662143999999</v>
      </c>
      <c r="L63" s="52">
        <f>INTMARB!L63+GIC!L63</f>
        <v>1723.0340735999998</v>
      </c>
      <c r="M63" s="52">
        <f>INTMARB!M63+GIC!M63</f>
        <v>1654.2203327999996</v>
      </c>
      <c r="N63" s="52">
        <f>INTMARB!N63+GIC!N63</f>
        <v>2081.9752128</v>
      </c>
      <c r="O63" s="52">
        <f>INTMARB!O63+GIC!O63</f>
        <v>2259.7997183999992</v>
      </c>
      <c r="P63" s="52">
        <f>INTMARB!P63+GIC!P63</f>
        <v>2204.4246336000001</v>
      </c>
      <c r="Q63" s="52">
        <f>INTMARB!Q63+GIC!Q63</f>
        <v>2204.2685951999993</v>
      </c>
      <c r="R63" s="52">
        <f>INTMARB!R63+GIC!R63</f>
        <v>2322.5997312000004</v>
      </c>
      <c r="S63" s="52">
        <f>INTMARB!S63+GIC!S63</f>
        <v>2167.7181119999996</v>
      </c>
      <c r="T63" s="52">
        <f>INTMARB!T63+GIC!T63</f>
        <v>2173.2996095999988</v>
      </c>
      <c r="U63" s="52">
        <f>INTMARB!U63+GIC!U63</f>
        <v>2323.9855295999996</v>
      </c>
      <c r="V63" s="52">
        <f>INTMARB!V63+GIC!V63</f>
        <v>2091.9471552</v>
      </c>
      <c r="W63" s="52">
        <f>INTMARB!W63+GIC!W63</f>
        <v>1947.2431103999998</v>
      </c>
      <c r="X63" s="52">
        <f>INTMARB!X63+GIC!X63</f>
        <v>1843.16832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3115.1878430400002</v>
      </c>
      <c r="D64" s="52">
        <f>INTMARB!D64+GIC!D64</f>
        <v>4025.0941567199998</v>
      </c>
      <c r="E64" s="52">
        <f>INTMARB!E64+GIC!E64</f>
        <v>5348.3162241600003</v>
      </c>
      <c r="F64" s="52">
        <f>INTMARB!F64+GIC!F64</f>
        <v>4786.4245010400009</v>
      </c>
      <c r="G64" s="52">
        <f>INTMARB!G64+GIC!G64</f>
        <v>5017.7486923199995</v>
      </c>
      <c r="H64" s="52">
        <f>INTMARB!H64+GIC!H64</f>
        <v>5802.9231405600003</v>
      </c>
      <c r="I64" s="52">
        <f>INTMARB!I64+GIC!I64</f>
        <v>6629.6208888000001</v>
      </c>
      <c r="J64" s="52">
        <f>INTMARB!J64+GIC!J64</f>
        <v>9596.9378231999999</v>
      </c>
      <c r="K64" s="52">
        <f>INTMARB!K64+GIC!K64</f>
        <v>11472.61299912</v>
      </c>
      <c r="L64" s="52">
        <f>INTMARB!L64+GIC!L64</f>
        <v>13267.141917120003</v>
      </c>
      <c r="M64" s="52">
        <f>INTMARB!M64+GIC!M64</f>
        <v>15703.831765440002</v>
      </c>
      <c r="N64" s="52">
        <f>INTMARB!N64+GIC!N64</f>
        <v>19534.14891792</v>
      </c>
      <c r="O64" s="52">
        <f>INTMARB!O64+GIC!O64</f>
        <v>23250.021369120004</v>
      </c>
      <c r="P64" s="52">
        <f>INTMARB!P64+GIC!P64</f>
        <v>26853.042041280001</v>
      </c>
      <c r="Q64" s="52">
        <f>INTMARB!Q64+GIC!Q64</f>
        <v>28628.323017840001</v>
      </c>
      <c r="R64" s="52">
        <f>INTMARB!R64+GIC!R64</f>
        <v>29667.898980720005</v>
      </c>
      <c r="S64" s="52">
        <f>INTMARB!S64+GIC!S64</f>
        <v>30501.832299119997</v>
      </c>
      <c r="T64" s="52">
        <f>INTMARB!T64+GIC!T64</f>
        <v>30988.116038880002</v>
      </c>
      <c r="U64" s="52">
        <f>INTMARB!U64+GIC!U64</f>
        <v>30713.339311199998</v>
      </c>
      <c r="V64" s="52">
        <f>INTMARB!V64+GIC!V64</f>
        <v>31017.603773520001</v>
      </c>
      <c r="W64" s="52">
        <f>INTMARB!W64+GIC!W64</f>
        <v>31510.899594720002</v>
      </c>
      <c r="X64" s="52">
        <f>INTMARB!X64+GIC!X64</f>
        <v>30721.896354240002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14468.163839999997</v>
      </c>
      <c r="D65" s="52">
        <f>INTMARB!D65+GIC!D65</f>
        <v>15251.050439999997</v>
      </c>
      <c r="E65" s="52">
        <f>INTMARB!E65+GIC!E65</f>
        <v>15511.47012</v>
      </c>
      <c r="F65" s="52">
        <f>INTMARB!F65+GIC!F65</f>
        <v>19245.885480000001</v>
      </c>
      <c r="G65" s="52">
        <f>INTMARB!G65+GIC!G65</f>
        <v>20669.954399999995</v>
      </c>
      <c r="H65" s="52">
        <f>INTMARB!H65+GIC!H65</f>
        <v>23745.052799999998</v>
      </c>
      <c r="I65" s="52">
        <f>INTMARB!I65+GIC!I65</f>
        <v>25708.886639999997</v>
      </c>
      <c r="J65" s="52">
        <f>INTMARB!J65+GIC!J65</f>
        <v>28887.02315999999</v>
      </c>
      <c r="K65" s="52">
        <f>INTMARB!K65+GIC!K65</f>
        <v>28909.821959999997</v>
      </c>
      <c r="L65" s="52">
        <f>INTMARB!L65+GIC!L65</f>
        <v>29281.692599999998</v>
      </c>
      <c r="M65" s="52">
        <f>INTMARB!M65+GIC!M65</f>
        <v>31018.028399999999</v>
      </c>
      <c r="N65" s="52">
        <f>INTMARB!N65+GIC!N65</f>
        <v>31756.72896</v>
      </c>
      <c r="O65" s="52">
        <f>INTMARB!O65+GIC!O65</f>
        <v>33528.857400000001</v>
      </c>
      <c r="P65" s="52">
        <f>INTMARB!P65+GIC!P65</f>
        <v>35943.63048</v>
      </c>
      <c r="Q65" s="52">
        <f>INTMARB!Q65+GIC!Q65</f>
        <v>37032.951599999993</v>
      </c>
      <c r="R65" s="52">
        <f>INTMARB!R65+GIC!R65</f>
        <v>37679.085719999995</v>
      </c>
      <c r="S65" s="52">
        <f>INTMARB!S65+GIC!S65</f>
        <v>38531.813040000001</v>
      </c>
      <c r="T65" s="52">
        <f>INTMARB!T65+GIC!T65</f>
        <v>39760.84476</v>
      </c>
      <c r="U65" s="52">
        <f>INTMARB!U65+GIC!U65</f>
        <v>38989.650959999999</v>
      </c>
      <c r="V65" s="52">
        <f>INTMARB!V65+GIC!V65</f>
        <v>39497.75604</v>
      </c>
      <c r="W65" s="52">
        <f>INTMARB!W65+GIC!W65</f>
        <v>39953.351519999989</v>
      </c>
      <c r="X65" s="52">
        <f>INTMARB!X65+GIC!X65</f>
        <v>40868.087039999991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40.020238079999991</v>
      </c>
      <c r="H66" s="52">
        <f>INTMARB!H66+GIC!H66</f>
        <v>23.48948592</v>
      </c>
      <c r="I66" s="52">
        <f>INTMARB!I66+GIC!I66</f>
        <v>27.188049599999996</v>
      </c>
      <c r="J66" s="52">
        <f>INTMARB!J66+GIC!J66</f>
        <v>42.511180319999994</v>
      </c>
      <c r="K66" s="52">
        <f>INTMARB!K66+GIC!K66</f>
        <v>48.171045599999999</v>
      </c>
      <c r="L66" s="52">
        <f>INTMARB!L66+GIC!L66</f>
        <v>48.003334559999999</v>
      </c>
      <c r="M66" s="52">
        <f>INTMARB!M66+GIC!M66</f>
        <v>67.844213280000019</v>
      </c>
      <c r="N66" s="52">
        <f>INTMARB!N66+GIC!N66</f>
        <v>82.450876320000006</v>
      </c>
      <c r="O66" s="52">
        <f>INTMARB!O66+GIC!O66</f>
        <v>88.879204799999982</v>
      </c>
      <c r="P66" s="52">
        <f>INTMARB!P66+GIC!P66</f>
        <v>77.730498719999986</v>
      </c>
      <c r="Q66" s="52">
        <f>INTMARB!Q66+GIC!Q66</f>
        <v>68.016257279999962</v>
      </c>
      <c r="R66" s="52">
        <f>INTMARB!R66+GIC!R66</f>
        <v>66.629455200000024</v>
      </c>
      <c r="S66" s="52">
        <f>INTMARB!S66+GIC!S66</f>
        <v>31.516676639999993</v>
      </c>
      <c r="T66" s="52">
        <f>INTMARB!T66+GIC!T66</f>
        <v>22.571408159999997</v>
      </c>
      <c r="U66" s="52">
        <f>INTMARB!U66+GIC!U66</f>
        <v>17.742961439999998</v>
      </c>
      <c r="V66" s="52">
        <f>INTMARB!V66+GIC!V66</f>
        <v>11.062301759999999</v>
      </c>
      <c r="W66" s="52">
        <f>INTMARB!W66+GIC!W66</f>
        <v>10.247960160000002</v>
      </c>
      <c r="X66" s="52">
        <f>INTMARB!X66+GIC!X66</f>
        <v>7.554388320000001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173.95560000000003</v>
      </c>
      <c r="D67" s="52">
        <f>INTMARB!D67+GIC!D67</f>
        <v>194.98320000000001</v>
      </c>
      <c r="E67" s="52">
        <f>INTMARB!E67+GIC!E67</f>
        <v>472.20394176000002</v>
      </c>
      <c r="F67" s="52">
        <f>INTMARB!F67+GIC!F67</f>
        <v>718.99430544000006</v>
      </c>
      <c r="G67" s="52">
        <f>INTMARB!G67+GIC!G67</f>
        <v>867.87965376000022</v>
      </c>
      <c r="H67" s="52">
        <f>INTMARB!H67+GIC!H67</f>
        <v>1606.4245296000001</v>
      </c>
      <c r="I67" s="52">
        <f>INTMARB!I67+GIC!I67</f>
        <v>2489.3125372800005</v>
      </c>
      <c r="J67" s="52">
        <f>INTMARB!J67+GIC!J67</f>
        <v>3218.8267598400002</v>
      </c>
      <c r="K67" s="52">
        <f>INTMARB!K67+GIC!K67</f>
        <v>5012.1749289600011</v>
      </c>
      <c r="L67" s="52">
        <f>INTMARB!L67+GIC!L67</f>
        <v>6129.7355404800001</v>
      </c>
      <c r="M67" s="52">
        <f>INTMARB!M67+GIC!M67</f>
        <v>7329.4885799999984</v>
      </c>
      <c r="N67" s="52">
        <f>INTMARB!N67+GIC!N67</f>
        <v>7483.6731383999995</v>
      </c>
      <c r="O67" s="52">
        <f>INTMARB!O67+GIC!O67</f>
        <v>7295.1401865600001</v>
      </c>
      <c r="P67" s="52">
        <f>INTMARB!P67+GIC!P67</f>
        <v>6781.1382187199997</v>
      </c>
      <c r="Q67" s="52">
        <f>INTMARB!Q67+GIC!Q67</f>
        <v>6759.4790260799982</v>
      </c>
      <c r="R67" s="52">
        <f>INTMARB!R67+GIC!R67</f>
        <v>6883.2558907200009</v>
      </c>
      <c r="S67" s="52">
        <f>INTMARB!S67+GIC!S67</f>
        <v>6804.5818262399998</v>
      </c>
      <c r="T67" s="52">
        <f>INTMARB!T67+GIC!T67</f>
        <v>7200.2896531200031</v>
      </c>
      <c r="U67" s="52">
        <f>INTMARB!U67+GIC!U67</f>
        <v>7756.4230300800009</v>
      </c>
      <c r="V67" s="52">
        <f>INTMARB!V67+GIC!V67</f>
        <v>8066.4616108799992</v>
      </c>
      <c r="W67" s="52">
        <f>INTMARB!W67+GIC!W67</f>
        <v>7960.1506531199984</v>
      </c>
      <c r="X67" s="52">
        <f>INTMARB!X67+GIC!X67</f>
        <v>9051.371710559999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709.40011247999996</v>
      </c>
      <c r="D68" s="52">
        <f>INTMARB!D68+GIC!D68</f>
        <v>977.87311776000024</v>
      </c>
      <c r="E68" s="52">
        <f>INTMARB!E68+GIC!E68</f>
        <v>1507.7553839999998</v>
      </c>
      <c r="F68" s="52">
        <f>INTMARB!F68+GIC!F68</f>
        <v>2164.2959332800001</v>
      </c>
      <c r="G68" s="52">
        <f>INTMARB!G68+GIC!G68</f>
        <v>1988.7093561600002</v>
      </c>
      <c r="H68" s="52">
        <f>INTMARB!H68+GIC!H68</f>
        <v>2962.6305595200001</v>
      </c>
      <c r="I68" s="52">
        <f>INTMARB!I68+GIC!I68</f>
        <v>5089.9388169599997</v>
      </c>
      <c r="J68" s="52">
        <f>INTMARB!J68+GIC!J68</f>
        <v>5184.0784900800008</v>
      </c>
      <c r="K68" s="52">
        <f>INTMARB!K68+GIC!K68</f>
        <v>3342.89622672</v>
      </c>
      <c r="L68" s="52">
        <f>INTMARB!L68+GIC!L68</f>
        <v>1618.0149427200004</v>
      </c>
      <c r="M68" s="52">
        <f>INTMARB!M68+GIC!M68</f>
        <v>1753.1630236799999</v>
      </c>
      <c r="N68" s="52">
        <f>INTMARB!N68+GIC!N68</f>
        <v>1290.5420601600001</v>
      </c>
      <c r="O68" s="52">
        <f>INTMARB!O68+GIC!O68</f>
        <v>955.63764143999981</v>
      </c>
      <c r="P68" s="52">
        <f>INTMARB!P68+GIC!P68</f>
        <v>646.16693327999997</v>
      </c>
      <c r="Q68" s="52">
        <f>INTMARB!Q68+GIC!Q68</f>
        <v>1164.4628644800002</v>
      </c>
      <c r="R68" s="52">
        <f>INTMARB!R68+GIC!R68</f>
        <v>1340.5094999999997</v>
      </c>
      <c r="S68" s="52">
        <f>INTMARB!S68+GIC!S68</f>
        <v>1114.0437772800001</v>
      </c>
      <c r="T68" s="52">
        <f>INTMARB!T68+GIC!T68</f>
        <v>1762.8403075199999</v>
      </c>
      <c r="U68" s="52">
        <f>INTMARB!U68+GIC!U68</f>
        <v>1725.0772867200001</v>
      </c>
      <c r="V68" s="52">
        <f>INTMARB!V68+GIC!V68</f>
        <v>1581.1129065600001</v>
      </c>
      <c r="W68" s="52">
        <f>INTMARB!W68+GIC!W68</f>
        <v>1500.4851868799997</v>
      </c>
      <c r="X68" s="52">
        <f>INTMARB!X68+GIC!X68</f>
        <v>1556.7517310400003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1186.67871504</v>
      </c>
      <c r="D69" s="52">
        <f>INTMARB!D69+GIC!D69</f>
        <v>1262.54909952</v>
      </c>
      <c r="E69" s="52">
        <f>INTMARB!E69+GIC!E69</f>
        <v>1256.0909500800003</v>
      </c>
      <c r="F69" s="52">
        <f>INTMARB!F69+GIC!F69</f>
        <v>1273.5002736000001</v>
      </c>
      <c r="G69" s="52">
        <f>INTMARB!G69+GIC!G69</f>
        <v>2793.5311881600005</v>
      </c>
      <c r="H69" s="52">
        <f>INTMARB!H69+GIC!H69</f>
        <v>4543.4901153599994</v>
      </c>
      <c r="I69" s="52">
        <f>INTMARB!I69+GIC!I69</f>
        <v>6496.3916352000006</v>
      </c>
      <c r="J69" s="52">
        <f>INTMARB!J69+GIC!J69</f>
        <v>11773.488326399998</v>
      </c>
      <c r="K69" s="52">
        <f>INTMARB!K69+GIC!K69</f>
        <v>17947.987166879997</v>
      </c>
      <c r="L69" s="52">
        <f>INTMARB!L69+GIC!L69</f>
        <v>24116.917643999994</v>
      </c>
      <c r="M69" s="52">
        <f>INTMARB!M69+GIC!M69</f>
        <v>27039.603409919997</v>
      </c>
      <c r="N69" s="52">
        <f>INTMARB!N69+GIC!N69</f>
        <v>29268.15739488</v>
      </c>
      <c r="O69" s="52">
        <f>INTMARB!O69+GIC!O69</f>
        <v>32419.691756640004</v>
      </c>
      <c r="P69" s="52">
        <f>INTMARB!P69+GIC!P69</f>
        <v>28810.115095679994</v>
      </c>
      <c r="Q69" s="52">
        <f>INTMARB!Q69+GIC!Q69</f>
        <v>31306.020613919998</v>
      </c>
      <c r="R69" s="52">
        <f>INTMARB!R69+GIC!R69</f>
        <v>31066.559579519999</v>
      </c>
      <c r="S69" s="52">
        <f>INTMARB!S69+GIC!S69</f>
        <v>30942.138887999998</v>
      </c>
      <c r="T69" s="52">
        <f>INTMARB!T69+GIC!T69</f>
        <v>33653.7141768</v>
      </c>
      <c r="U69" s="52">
        <f>INTMARB!U69+GIC!U69</f>
        <v>37866.815327520009</v>
      </c>
      <c r="V69" s="52">
        <f>INTMARB!V69+GIC!V69</f>
        <v>39440.836962720001</v>
      </c>
      <c r="W69" s="52">
        <f>INTMARB!W69+GIC!W69</f>
        <v>40809.770425440001</v>
      </c>
      <c r="X69" s="52">
        <f>INTMARB!X69+GIC!X69</f>
        <v>41889.100056479998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50.755507199999997</v>
      </c>
      <c r="D72" s="55">
        <f>INTMARB!D72+GIC!D72</f>
        <v>84.070972800000007</v>
      </c>
      <c r="E72" s="55">
        <f>INTMARB!E72+GIC!E72</f>
        <v>158.28714719999999</v>
      </c>
      <c r="F72" s="55">
        <f>INTMARB!F72+GIC!F72</f>
        <v>172.18473407999997</v>
      </c>
      <c r="G72" s="55">
        <f>INTMARB!G72+GIC!G72</f>
        <v>648.94635503999984</v>
      </c>
      <c r="H72" s="55">
        <f>INTMARB!H72+GIC!H72</f>
        <v>2253.0625257599995</v>
      </c>
      <c r="I72" s="55">
        <f>INTMARB!I72+GIC!I72</f>
        <v>4729.514905439999</v>
      </c>
      <c r="J72" s="55">
        <f>INTMARB!J72+GIC!J72</f>
        <v>4212.9615628799993</v>
      </c>
      <c r="K72" s="55">
        <f>INTMARB!K72+GIC!K72</f>
        <v>3169.0822276799995</v>
      </c>
      <c r="L72" s="55">
        <f>INTMARB!L72+GIC!L72</f>
        <v>3959.3238681599996</v>
      </c>
      <c r="M72" s="55">
        <f>INTMARB!M72+GIC!M72</f>
        <v>4551.8975668799994</v>
      </c>
      <c r="N72" s="55">
        <f>INTMARB!N72+GIC!N72</f>
        <v>2812.0029638399997</v>
      </c>
      <c r="O72" s="55">
        <f>INTMARB!O72+GIC!O72</f>
        <v>2866.4169825599993</v>
      </c>
      <c r="P72" s="55">
        <f>INTMARB!P72+GIC!P72</f>
        <v>3417.9736291199997</v>
      </c>
      <c r="Q72" s="55">
        <f>INTMARB!Q72+GIC!Q72</f>
        <v>3698.071987679999</v>
      </c>
      <c r="R72" s="55">
        <f>INTMARB!R72+GIC!R72</f>
        <v>4003.7128718399995</v>
      </c>
      <c r="S72" s="55">
        <f>INTMARB!S72+GIC!S72</f>
        <v>3964.5980049599993</v>
      </c>
      <c r="T72" s="55">
        <f>INTMARB!T72+GIC!T72</f>
        <v>3694.3555910399996</v>
      </c>
      <c r="U72" s="55">
        <f>INTMARB!U72+GIC!U72</f>
        <v>3951.6592478399998</v>
      </c>
      <c r="V72" s="55">
        <f>INTMARB!V72+GIC!V72</f>
        <v>4229.1645249599997</v>
      </c>
      <c r="W72" s="55">
        <f>INTMARB!W72+GIC!W72</f>
        <v>4264.9446931199991</v>
      </c>
      <c r="X72" s="55">
        <f>INTMARB!X72+GIC!X72</f>
        <v>3951.5569459199992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129755.56161528004</v>
      </c>
      <c r="D2" s="21">
        <f t="shared" ref="D2:X2" si="0">SUM(D3,D17,D22,D25,D26,D51,D52)</f>
        <v>133806.23010071999</v>
      </c>
      <c r="E2" s="21">
        <f t="shared" si="0"/>
        <v>137724.47959464</v>
      </c>
      <c r="F2" s="21">
        <f t="shared" si="0"/>
        <v>141828.46656731999</v>
      </c>
      <c r="G2" s="21">
        <f t="shared" si="0"/>
        <v>149118.53337719999</v>
      </c>
      <c r="H2" s="21">
        <f t="shared" si="0"/>
        <v>152050.65955524001</v>
      </c>
      <c r="I2" s="21">
        <f t="shared" si="0"/>
        <v>162126.09824759999</v>
      </c>
      <c r="J2" s="21">
        <f t="shared" si="0"/>
        <v>169125.02116560002</v>
      </c>
      <c r="K2" s="21">
        <f t="shared" si="0"/>
        <v>167261.39736156006</v>
      </c>
      <c r="L2" s="21">
        <f t="shared" si="0"/>
        <v>149275.39959287996</v>
      </c>
      <c r="M2" s="21">
        <f t="shared" si="0"/>
        <v>150397.71317532001</v>
      </c>
      <c r="N2" s="21">
        <f t="shared" si="0"/>
        <v>150001.93314683999</v>
      </c>
      <c r="O2" s="21">
        <f t="shared" si="0"/>
        <v>140145.25203395999</v>
      </c>
      <c r="P2" s="21">
        <f t="shared" si="0"/>
        <v>132198.70187843998</v>
      </c>
      <c r="Q2" s="21">
        <f t="shared" si="0"/>
        <v>128290.36006152</v>
      </c>
      <c r="R2" s="21">
        <f t="shared" si="0"/>
        <v>126949.46024087998</v>
      </c>
      <c r="S2" s="21">
        <f t="shared" si="0"/>
        <v>133313.34478356002</v>
      </c>
      <c r="T2" s="21">
        <f t="shared" si="0"/>
        <v>135426.92027904</v>
      </c>
      <c r="U2" s="21">
        <f t="shared" si="0"/>
        <v>139369.37527439996</v>
      </c>
      <c r="V2" s="21">
        <f t="shared" si="0"/>
        <v>138152.33049348</v>
      </c>
      <c r="W2" s="21">
        <f t="shared" si="0"/>
        <v>124051.62245544</v>
      </c>
      <c r="X2" s="21">
        <f t="shared" si="0"/>
        <v>129708.69278976001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129755.56161528004</v>
      </c>
      <c r="D26" s="27">
        <f t="shared" ref="D26:X26" si="14">SUM(D27,D33)</f>
        <v>133806.23010071999</v>
      </c>
      <c r="E26" s="27">
        <f t="shared" si="14"/>
        <v>137724.47959464</v>
      </c>
      <c r="F26" s="27">
        <f t="shared" si="14"/>
        <v>141828.46656731999</v>
      </c>
      <c r="G26" s="27">
        <f t="shared" si="14"/>
        <v>149118.53337719999</v>
      </c>
      <c r="H26" s="27">
        <f t="shared" si="14"/>
        <v>152050.65955524001</v>
      </c>
      <c r="I26" s="27">
        <f t="shared" si="14"/>
        <v>162126.09824759999</v>
      </c>
      <c r="J26" s="27">
        <f t="shared" si="14"/>
        <v>169125.02116560002</v>
      </c>
      <c r="K26" s="27">
        <f t="shared" si="14"/>
        <v>167261.39736156006</v>
      </c>
      <c r="L26" s="27">
        <f t="shared" si="14"/>
        <v>149275.39959287996</v>
      </c>
      <c r="M26" s="27">
        <f t="shared" si="14"/>
        <v>150397.71317532001</v>
      </c>
      <c r="N26" s="27">
        <f t="shared" si="14"/>
        <v>150001.93314683999</v>
      </c>
      <c r="O26" s="27">
        <f t="shared" si="14"/>
        <v>140145.25203395999</v>
      </c>
      <c r="P26" s="27">
        <f t="shared" si="14"/>
        <v>132197.96310875998</v>
      </c>
      <c r="Q26" s="27">
        <f t="shared" si="14"/>
        <v>128289.13133688</v>
      </c>
      <c r="R26" s="27">
        <f t="shared" si="14"/>
        <v>126936.81491939999</v>
      </c>
      <c r="S26" s="27">
        <f t="shared" si="14"/>
        <v>133309.18541736001</v>
      </c>
      <c r="T26" s="27">
        <f t="shared" si="14"/>
        <v>135309.31432596</v>
      </c>
      <c r="U26" s="27">
        <f t="shared" si="14"/>
        <v>139222.46330963998</v>
      </c>
      <c r="V26" s="27">
        <f t="shared" si="14"/>
        <v>137817.69731459999</v>
      </c>
      <c r="W26" s="27">
        <f t="shared" si="14"/>
        <v>123626.98115748</v>
      </c>
      <c r="X26" s="27">
        <f t="shared" si="14"/>
        <v>129088.50109632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129755.56161528004</v>
      </c>
      <c r="D33" s="19">
        <f t="shared" ref="D33:X33" si="18">SUM(D34:D50)</f>
        <v>133806.23010071999</v>
      </c>
      <c r="E33" s="19">
        <f t="shared" si="18"/>
        <v>137724.47959464</v>
      </c>
      <c r="F33" s="19">
        <f t="shared" si="18"/>
        <v>141828.46656731999</v>
      </c>
      <c r="G33" s="19">
        <f t="shared" si="18"/>
        <v>149118.53337719999</v>
      </c>
      <c r="H33" s="19">
        <f t="shared" si="18"/>
        <v>152050.65955524001</v>
      </c>
      <c r="I33" s="19">
        <f t="shared" si="18"/>
        <v>162126.09824759999</v>
      </c>
      <c r="J33" s="19">
        <f t="shared" si="18"/>
        <v>169125.02116560002</v>
      </c>
      <c r="K33" s="19">
        <f t="shared" si="18"/>
        <v>167261.39736156006</v>
      </c>
      <c r="L33" s="19">
        <f t="shared" si="18"/>
        <v>149275.39959287996</v>
      </c>
      <c r="M33" s="19">
        <f t="shared" si="18"/>
        <v>150397.71317532001</v>
      </c>
      <c r="N33" s="19">
        <f t="shared" si="18"/>
        <v>150001.93314683999</v>
      </c>
      <c r="O33" s="19">
        <f t="shared" si="18"/>
        <v>140145.25203395999</v>
      </c>
      <c r="P33" s="19">
        <f t="shared" si="18"/>
        <v>132197.96310875998</v>
      </c>
      <c r="Q33" s="19">
        <f t="shared" si="18"/>
        <v>128289.13133688</v>
      </c>
      <c r="R33" s="19">
        <f t="shared" si="18"/>
        <v>126936.81491939999</v>
      </c>
      <c r="S33" s="19">
        <f t="shared" si="18"/>
        <v>133309.18541736001</v>
      </c>
      <c r="T33" s="19">
        <f t="shared" si="18"/>
        <v>135309.31432596</v>
      </c>
      <c r="U33" s="19">
        <f t="shared" si="18"/>
        <v>139222.46330963998</v>
      </c>
      <c r="V33" s="19">
        <f t="shared" si="18"/>
        <v>137817.69731459999</v>
      </c>
      <c r="W33" s="19">
        <f t="shared" si="18"/>
        <v>123626.98115748</v>
      </c>
      <c r="X33" s="19">
        <f t="shared" si="18"/>
        <v>129088.50109632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21492.48347064</v>
      </c>
      <c r="D43" s="8">
        <f>INTMARB_IN!D43+INTMARB_EX!D43</f>
        <v>20686.697544239996</v>
      </c>
      <c r="E43" s="8">
        <f>INTMARB_IN!E43+INTMARB_EX!E43</f>
        <v>19802.844570599998</v>
      </c>
      <c r="F43" s="8">
        <f>INTMARB_IN!F43+INTMARB_EX!F43</f>
        <v>19021.677924599993</v>
      </c>
      <c r="G43" s="8">
        <f>INTMARB_IN!G43+INTMARB_EX!G43</f>
        <v>17429.280247079998</v>
      </c>
      <c r="H43" s="8">
        <f>INTMARB_IN!H43+INTMARB_EX!H43</f>
        <v>17347.824014039998</v>
      </c>
      <c r="I43" s="8">
        <f>INTMARB_IN!I43+INTMARB_EX!I43</f>
        <v>18023.690617920005</v>
      </c>
      <c r="J43" s="8">
        <f>INTMARB_IN!J43+INTMARB_EX!J43</f>
        <v>17189.987723999999</v>
      </c>
      <c r="K43" s="8">
        <f>INTMARB_IN!K43+INTMARB_EX!K43</f>
        <v>17219.03895504</v>
      </c>
      <c r="L43" s="8">
        <f>INTMARB_IN!L43+INTMARB_EX!L43</f>
        <v>17560.238066279999</v>
      </c>
      <c r="M43" s="8">
        <f>INTMARB_IN!M43+INTMARB_EX!M43</f>
        <v>18766.057021919994</v>
      </c>
      <c r="N43" s="8">
        <f>INTMARB_IN!N43+INTMARB_EX!N43</f>
        <v>17750.588932440001</v>
      </c>
      <c r="O43" s="8">
        <f>INTMARB_IN!O43+INTMARB_EX!O43</f>
        <v>17399.43940644</v>
      </c>
      <c r="P43" s="8">
        <f>INTMARB_IN!P43+INTMARB_EX!P43</f>
        <v>17070.870314159998</v>
      </c>
      <c r="Q43" s="8">
        <f>INTMARB_IN!Q43+INTMARB_EX!Q43</f>
        <v>18057.791082239997</v>
      </c>
      <c r="R43" s="8">
        <f>INTMARB_IN!R43+INTMARB_EX!R43</f>
        <v>29475.547232040004</v>
      </c>
      <c r="S43" s="8">
        <f>INTMARB_IN!S43+INTMARB_EX!S43</f>
        <v>29213.4958128</v>
      </c>
      <c r="T43" s="8">
        <f>INTMARB_IN!T43+INTMARB_EX!T43</f>
        <v>27280.857759479994</v>
      </c>
      <c r="U43" s="8">
        <f>INTMARB_IN!U43+INTMARB_EX!U43</f>
        <v>27180.511717319998</v>
      </c>
      <c r="V43" s="8">
        <f>INTMARB_IN!V43+INTMARB_EX!V43</f>
        <v>28256.219816759996</v>
      </c>
      <c r="W43" s="8">
        <f>INTMARB_IN!W43+INTMARB_EX!W43</f>
        <v>31359.334593600001</v>
      </c>
      <c r="X43" s="8">
        <f>INTMARB_IN!X43+INTMARB_EX!X43</f>
        <v>35034.16913568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107147.46686328003</v>
      </c>
      <c r="D44" s="8">
        <f>INTMARB_IN!D44+INTMARB_EX!D44</f>
        <v>111994.20151920001</v>
      </c>
      <c r="E44" s="8">
        <f>INTMARB_IN!E44+INTMARB_EX!E44</f>
        <v>116929.51193016001</v>
      </c>
      <c r="F44" s="8">
        <f>INTMARB_IN!F44+INTMARB_EX!F44</f>
        <v>121947.80857775999</v>
      </c>
      <c r="G44" s="8">
        <f>INTMARB_IN!G44+INTMARB_EX!G44</f>
        <v>130847.16587112</v>
      </c>
      <c r="H44" s="8">
        <f>INTMARB_IN!H44+INTMARB_EX!H44</f>
        <v>133866.64098648002</v>
      </c>
      <c r="I44" s="8">
        <f>INTMARB_IN!I44+INTMARB_EX!I44</f>
        <v>143343.05809752</v>
      </c>
      <c r="J44" s="8">
        <f>INTMARB_IN!J44+INTMARB_EX!J44</f>
        <v>151025.21583912001</v>
      </c>
      <c r="K44" s="8">
        <f>INTMARB_IN!K44+INTMARB_EX!K44</f>
        <v>149347.31458320006</v>
      </c>
      <c r="L44" s="8">
        <f>INTMARB_IN!L44+INTMARB_EX!L44</f>
        <v>131062.10681663999</v>
      </c>
      <c r="M44" s="8">
        <f>INTMARB_IN!M44+INTMARB_EX!M44</f>
        <v>130985.21638728003</v>
      </c>
      <c r="N44" s="8">
        <f>INTMARB_IN!N44+INTMARB_EX!N44</f>
        <v>131732.8543188</v>
      </c>
      <c r="O44" s="8">
        <f>INTMARB_IN!O44+INTMARB_EX!O44</f>
        <v>122361.76062</v>
      </c>
      <c r="P44" s="8">
        <f>INTMARB_IN!P44+INTMARB_EX!P44</f>
        <v>114785.43759504</v>
      </c>
      <c r="Q44" s="8">
        <f>INTMARB_IN!Q44+INTMARB_EX!Q44</f>
        <v>109928.51948304</v>
      </c>
      <c r="R44" s="8">
        <f>INTMARB_IN!R44+INTMARB_EX!R44</f>
        <v>97013.424800879991</v>
      </c>
      <c r="S44" s="8">
        <f>INTMARB_IN!S44+INTMARB_EX!S44</f>
        <v>103646.61439848003</v>
      </c>
      <c r="T44" s="8">
        <f>INTMARB_IN!T44+INTMARB_EX!T44</f>
        <v>107500.21841592</v>
      </c>
      <c r="U44" s="8">
        <f>INTMARB_IN!U44+INTMARB_EX!U44</f>
        <v>111533.23845072</v>
      </c>
      <c r="V44" s="8">
        <f>INTMARB_IN!V44+INTMARB_EX!V44</f>
        <v>109122.15371328001</v>
      </c>
      <c r="W44" s="8">
        <f>INTMARB_IN!W44+INTMARB_EX!W44</f>
        <v>91773.539971920007</v>
      </c>
      <c r="X44" s="8">
        <f>INTMARB_IN!X44+INTMARB_EX!X44</f>
        <v>93570.696918720001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1047.8381893200001</v>
      </c>
      <c r="D46" s="8">
        <f>INTMARB_IN!D46+INTMARB_EX!D46</f>
        <v>1039.87798524</v>
      </c>
      <c r="E46" s="8">
        <f>INTMARB_IN!E46+INTMARB_EX!E46</f>
        <v>962.65640591999988</v>
      </c>
      <c r="F46" s="8">
        <f>INTMARB_IN!F46+INTMARB_EX!F46</f>
        <v>844.24685291999981</v>
      </c>
      <c r="G46" s="8">
        <f>INTMARB_IN!G46+INTMARB_EX!G46</f>
        <v>803.78059103999999</v>
      </c>
      <c r="H46" s="8">
        <f>INTMARB_IN!H46+INTMARB_EX!H46</f>
        <v>806.7278667600001</v>
      </c>
      <c r="I46" s="8">
        <f>INTMARB_IN!I46+INTMARB_EX!I46</f>
        <v>723.98961215999998</v>
      </c>
      <c r="J46" s="8">
        <f>INTMARB_IN!J46+INTMARB_EX!J46</f>
        <v>868.56445043999975</v>
      </c>
      <c r="K46" s="8">
        <f>INTMARB_IN!K46+INTMARB_EX!K46</f>
        <v>659.68390332000001</v>
      </c>
      <c r="L46" s="8">
        <f>INTMARB_IN!L46+INTMARB_EX!L46</f>
        <v>617.69478995999998</v>
      </c>
      <c r="M46" s="8">
        <f>INTMARB_IN!M46+INTMARB_EX!M46</f>
        <v>611.07984612000007</v>
      </c>
      <c r="N46" s="8">
        <f>INTMARB_IN!N46+INTMARB_EX!N46</f>
        <v>483.12997560000008</v>
      </c>
      <c r="O46" s="8">
        <f>INTMARB_IN!O46+INTMARB_EX!O46</f>
        <v>348.69208752000003</v>
      </c>
      <c r="P46" s="8">
        <f>INTMARB_IN!P46+INTMARB_EX!P46</f>
        <v>306.29527955999998</v>
      </c>
      <c r="Q46" s="8">
        <f>INTMARB_IN!Q46+INTMARB_EX!Q46</f>
        <v>279.24757955999996</v>
      </c>
      <c r="R46" s="8">
        <f>INTMARB_IN!R46+INTMARB_EX!R46</f>
        <v>447.84288648</v>
      </c>
      <c r="S46" s="8">
        <f>INTMARB_IN!S46+INTMARB_EX!S46</f>
        <v>449.07520608000004</v>
      </c>
      <c r="T46" s="8">
        <f>INTMARB_IN!T46+INTMARB_EX!T46</f>
        <v>528.21176256000001</v>
      </c>
      <c r="U46" s="8">
        <f>INTMARB_IN!U46+INTMARB_EX!U46</f>
        <v>508.7044335600001</v>
      </c>
      <c r="V46" s="8">
        <f>INTMARB_IN!V46+INTMARB_EX!V46</f>
        <v>439.31507651999999</v>
      </c>
      <c r="W46" s="8">
        <f>INTMARB_IN!W46+INTMARB_EX!W46</f>
        <v>494.10078660000005</v>
      </c>
      <c r="X46" s="8">
        <f>INTMARB_IN!X46+INTMARB_EX!X46</f>
        <v>483.63213923999979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67.773092040000009</v>
      </c>
      <c r="D50" s="8">
        <f>INTMARB_IN!D50+INTMARB_EX!D50</f>
        <v>85.453052040000003</v>
      </c>
      <c r="E50" s="8">
        <f>INTMARB_IN!E50+INTMARB_EX!E50</f>
        <v>29.466687959999998</v>
      </c>
      <c r="F50" s="8">
        <f>INTMARB_IN!F50+INTMARB_EX!F50</f>
        <v>14.733212040000002</v>
      </c>
      <c r="G50" s="8">
        <f>INTMARB_IN!G50+INTMARB_EX!G50</f>
        <v>38.306667959999999</v>
      </c>
      <c r="H50" s="8">
        <f>INTMARB_IN!H50+INTMARB_EX!H50</f>
        <v>29.466687960000002</v>
      </c>
      <c r="I50" s="8">
        <f>INTMARB_IN!I50+INTMARB_EX!I50</f>
        <v>35.359919999999988</v>
      </c>
      <c r="J50" s="8">
        <f>INTMARB_IN!J50+INTMARB_EX!J50</f>
        <v>41.253152039999982</v>
      </c>
      <c r="K50" s="8">
        <f>INTMARB_IN!K50+INTMARB_EX!K50</f>
        <v>35.359919999999988</v>
      </c>
      <c r="L50" s="8">
        <f>INTMARB_IN!L50+INTMARB_EX!L50</f>
        <v>35.359919999999995</v>
      </c>
      <c r="M50" s="8">
        <f>INTMARB_IN!M50+INTMARB_EX!M50</f>
        <v>35.359919999999988</v>
      </c>
      <c r="N50" s="8">
        <f>INTMARB_IN!N50+INTMARB_EX!N50</f>
        <v>35.359919999999988</v>
      </c>
      <c r="O50" s="8">
        <f>INTMARB_IN!O50+INTMARB_EX!O50</f>
        <v>35.359919999999988</v>
      </c>
      <c r="P50" s="8">
        <f>INTMARB_IN!P50+INTMARB_EX!P50</f>
        <v>35.359919999999988</v>
      </c>
      <c r="Q50" s="8">
        <f>INTMARB_IN!Q50+INTMARB_EX!Q50</f>
        <v>23.573192039999995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2.6387999999999998E-2</v>
      </c>
      <c r="U50" s="8">
        <f>INTMARB_IN!U50+INTMARB_EX!U50</f>
        <v>8.7080400000000002E-3</v>
      </c>
      <c r="V50" s="8">
        <f>INTMARB_IN!V50+INTMARB_EX!V50</f>
        <v>8.7080400000000002E-3</v>
      </c>
      <c r="W50" s="8">
        <f>INTMARB_IN!W50+INTMARB_EX!W50</f>
        <v>5.8053600000000007E-3</v>
      </c>
      <c r="X50" s="8">
        <f>INTMARB_IN!X50+INTMARB_EX!X50</f>
        <v>2.9026799999999995E-3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0.73876967999999998</v>
      </c>
      <c r="Q51" s="27">
        <f>INTMARB_IN!Q51+INTMARB_EX!Q51</f>
        <v>1.2287246399999998</v>
      </c>
      <c r="R51" s="27">
        <f>INTMARB_IN!R51+INTMARB_EX!R51</f>
        <v>12.64532148</v>
      </c>
      <c r="S51" s="27">
        <f>INTMARB_IN!S51+INTMARB_EX!S51</f>
        <v>4.1593662000000009</v>
      </c>
      <c r="T51" s="27">
        <f>INTMARB_IN!T51+INTMARB_EX!T51</f>
        <v>117.60595307999999</v>
      </c>
      <c r="U51" s="27">
        <f>INTMARB_IN!U51+INTMARB_EX!U51</f>
        <v>146.91196476000002</v>
      </c>
      <c r="V51" s="27">
        <f>INTMARB_IN!V51+INTMARB_EX!V51</f>
        <v>334.63317888</v>
      </c>
      <c r="W51" s="27">
        <f>INTMARB_IN!W51+INTMARB_EX!W51</f>
        <v>424.6412979600002</v>
      </c>
      <c r="X51" s="27">
        <f>INTMARB_IN!X51+INTMARB_EX!X51</f>
        <v>620.19169344000011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4.2470654399999992</v>
      </c>
      <c r="O61" s="49">
        <f t="shared" si="22"/>
        <v>4.2363604799999983</v>
      </c>
      <c r="P61" s="49">
        <f t="shared" si="22"/>
        <v>4.5796838399999995</v>
      </c>
      <c r="Q61" s="49">
        <f t="shared" si="22"/>
        <v>4.730317920000001</v>
      </c>
      <c r="R61" s="49">
        <f t="shared" si="22"/>
        <v>4.7853720000000006</v>
      </c>
      <c r="S61" s="49">
        <f t="shared" si="22"/>
        <v>4.5478238399999986</v>
      </c>
      <c r="T61" s="49">
        <f t="shared" si="22"/>
        <v>4.7652364800000004</v>
      </c>
      <c r="U61" s="49">
        <f t="shared" si="22"/>
        <v>53.68129631999998</v>
      </c>
      <c r="V61" s="49">
        <f t="shared" si="22"/>
        <v>145.03028832000001</v>
      </c>
      <c r="W61" s="49">
        <f t="shared" si="22"/>
        <v>704.3575665599999</v>
      </c>
      <c r="X61" s="49">
        <f t="shared" si="22"/>
        <v>496.17387647999993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4.2470654399999992</v>
      </c>
      <c r="O69" s="52">
        <f>INTMARB_IN!O69+INTMARB_EX!O69</f>
        <v>4.2363604799999983</v>
      </c>
      <c r="P69" s="52">
        <f>INTMARB_IN!P69+INTMARB_EX!P69</f>
        <v>4.5796838399999995</v>
      </c>
      <c r="Q69" s="52">
        <f>INTMARB_IN!Q69+INTMARB_EX!Q69</f>
        <v>4.730317920000001</v>
      </c>
      <c r="R69" s="52">
        <f>INTMARB_IN!R69+INTMARB_EX!R69</f>
        <v>4.7853720000000006</v>
      </c>
      <c r="S69" s="52">
        <f>INTMARB_IN!S69+INTMARB_EX!S69</f>
        <v>4.5478238399999986</v>
      </c>
      <c r="T69" s="52">
        <f>INTMARB_IN!T69+INTMARB_EX!T69</f>
        <v>4.7652364800000004</v>
      </c>
      <c r="U69" s="52">
        <f>INTMARB_IN!U69+INTMARB_EX!U69</f>
        <v>53.68129631999998</v>
      </c>
      <c r="V69" s="52">
        <f>INTMARB_IN!V69+INTMARB_EX!V69</f>
        <v>145.03028832000001</v>
      </c>
      <c r="W69" s="52">
        <f>INTMARB_IN!W69+INTMARB_EX!W69</f>
        <v>704.3575665599999</v>
      </c>
      <c r="X69" s="52">
        <f>INTMARB_IN!X69+INTMARB_EX!X69</f>
        <v>496.17387647999993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39341.29552639334</v>
      </c>
      <c r="D2" s="21">
        <f t="shared" ref="D2:X2" si="0">SUM(D3,D17,D22,D25,D26,D51,D52)</f>
        <v>39058.965056462359</v>
      </c>
      <c r="E2" s="21">
        <f t="shared" si="0"/>
        <v>39025.728117452687</v>
      </c>
      <c r="F2" s="21">
        <f t="shared" si="0"/>
        <v>40526.270057636022</v>
      </c>
      <c r="G2" s="21">
        <f t="shared" si="0"/>
        <v>41380.554732895369</v>
      </c>
      <c r="H2" s="21">
        <f t="shared" si="0"/>
        <v>39919.362924376626</v>
      </c>
      <c r="I2" s="21">
        <f t="shared" si="0"/>
        <v>40881.312246507609</v>
      </c>
      <c r="J2" s="21">
        <f t="shared" si="0"/>
        <v>41793.062881186052</v>
      </c>
      <c r="K2" s="21">
        <f t="shared" si="0"/>
        <v>41300.256673044329</v>
      </c>
      <c r="L2" s="21">
        <f t="shared" si="0"/>
        <v>39514.58897494062</v>
      </c>
      <c r="M2" s="21">
        <f t="shared" si="0"/>
        <v>40801.142497201348</v>
      </c>
      <c r="N2" s="21">
        <f t="shared" si="0"/>
        <v>38348.040159686854</v>
      </c>
      <c r="O2" s="21">
        <f t="shared" si="0"/>
        <v>36136.032058313023</v>
      </c>
      <c r="P2" s="21">
        <f t="shared" si="0"/>
        <v>34952.776831809148</v>
      </c>
      <c r="Q2" s="21">
        <f t="shared" si="0"/>
        <v>34148.297475764943</v>
      </c>
      <c r="R2" s="21">
        <f t="shared" si="0"/>
        <v>34302.968539557354</v>
      </c>
      <c r="S2" s="21">
        <f t="shared" si="0"/>
        <v>36929.618380404499</v>
      </c>
      <c r="T2" s="21">
        <f t="shared" si="0"/>
        <v>37602.006362148772</v>
      </c>
      <c r="U2" s="21">
        <f t="shared" si="0"/>
        <v>38742.010586336539</v>
      </c>
      <c r="V2" s="21">
        <f t="shared" si="0"/>
        <v>39088.515076759832</v>
      </c>
      <c r="W2" s="21">
        <f t="shared" si="0"/>
        <v>32449.858288117775</v>
      </c>
      <c r="X2" s="21">
        <f t="shared" si="0"/>
        <v>33890.550207780958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39341.29552639334</v>
      </c>
      <c r="D26" s="27">
        <f t="shared" si="7"/>
        <v>39058.965056462359</v>
      </c>
      <c r="E26" s="27">
        <f t="shared" si="7"/>
        <v>39025.728117452687</v>
      </c>
      <c r="F26" s="27">
        <f t="shared" si="7"/>
        <v>40526.270057636022</v>
      </c>
      <c r="G26" s="27">
        <f t="shared" si="7"/>
        <v>41380.554732895369</v>
      </c>
      <c r="H26" s="27">
        <f t="shared" si="7"/>
        <v>39919.362924376626</v>
      </c>
      <c r="I26" s="27">
        <f t="shared" si="7"/>
        <v>40881.312246507609</v>
      </c>
      <c r="J26" s="27">
        <f t="shared" si="7"/>
        <v>41793.062881186052</v>
      </c>
      <c r="K26" s="27">
        <f t="shared" si="7"/>
        <v>41300.256673044329</v>
      </c>
      <c r="L26" s="27">
        <f t="shared" si="7"/>
        <v>39514.58897494062</v>
      </c>
      <c r="M26" s="27">
        <f t="shared" si="7"/>
        <v>40801.142497201348</v>
      </c>
      <c r="N26" s="27">
        <f t="shared" si="7"/>
        <v>38348.040159686854</v>
      </c>
      <c r="O26" s="27">
        <f t="shared" si="7"/>
        <v>36136.032058313023</v>
      </c>
      <c r="P26" s="27">
        <f t="shared" si="7"/>
        <v>34952.645901659613</v>
      </c>
      <c r="Q26" s="27">
        <f t="shared" si="7"/>
        <v>34148.075928672166</v>
      </c>
      <c r="R26" s="27">
        <f t="shared" si="7"/>
        <v>34299.507516594007</v>
      </c>
      <c r="S26" s="27">
        <f t="shared" si="7"/>
        <v>36928.664986615702</v>
      </c>
      <c r="T26" s="27">
        <f t="shared" si="7"/>
        <v>37553.476647154319</v>
      </c>
      <c r="U26" s="27">
        <f t="shared" si="7"/>
        <v>38686.918238969331</v>
      </c>
      <c r="V26" s="27">
        <f t="shared" si="7"/>
        <v>38993.52826751423</v>
      </c>
      <c r="W26" s="27">
        <f t="shared" si="7"/>
        <v>32352.519330345</v>
      </c>
      <c r="X26" s="27">
        <f t="shared" si="7"/>
        <v>33738.822755815687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39341.29552639334</v>
      </c>
      <c r="D33" s="19">
        <f t="shared" si="9"/>
        <v>39058.965056462359</v>
      </c>
      <c r="E33" s="19">
        <f t="shared" si="9"/>
        <v>39025.728117452687</v>
      </c>
      <c r="F33" s="19">
        <f t="shared" si="9"/>
        <v>40526.270057636022</v>
      </c>
      <c r="G33" s="19">
        <f t="shared" si="9"/>
        <v>41380.554732895369</v>
      </c>
      <c r="H33" s="19">
        <f t="shared" si="9"/>
        <v>39919.362924376626</v>
      </c>
      <c r="I33" s="19">
        <f t="shared" si="9"/>
        <v>40881.312246507609</v>
      </c>
      <c r="J33" s="19">
        <f t="shared" si="9"/>
        <v>41793.062881186052</v>
      </c>
      <c r="K33" s="19">
        <f t="shared" si="9"/>
        <v>41300.256673044329</v>
      </c>
      <c r="L33" s="19">
        <f t="shared" si="9"/>
        <v>39514.58897494062</v>
      </c>
      <c r="M33" s="19">
        <f t="shared" si="9"/>
        <v>40801.142497201348</v>
      </c>
      <c r="N33" s="19">
        <f t="shared" si="9"/>
        <v>38348.040159686854</v>
      </c>
      <c r="O33" s="19">
        <f t="shared" si="9"/>
        <v>36136.032058313023</v>
      </c>
      <c r="P33" s="19">
        <f t="shared" si="9"/>
        <v>34952.645901659613</v>
      </c>
      <c r="Q33" s="19">
        <f t="shared" si="9"/>
        <v>34148.075928672166</v>
      </c>
      <c r="R33" s="19">
        <f t="shared" si="9"/>
        <v>34299.507516594007</v>
      </c>
      <c r="S33" s="19">
        <f t="shared" si="9"/>
        <v>36928.664986615702</v>
      </c>
      <c r="T33" s="19">
        <f t="shared" si="9"/>
        <v>37553.476647154319</v>
      </c>
      <c r="U33" s="19">
        <f t="shared" si="9"/>
        <v>38686.918238969331</v>
      </c>
      <c r="V33" s="19">
        <f t="shared" si="9"/>
        <v>38993.52826751423</v>
      </c>
      <c r="W33" s="19">
        <f t="shared" si="9"/>
        <v>32352.519330345</v>
      </c>
      <c r="X33" s="19">
        <f t="shared" si="9"/>
        <v>33738.822755815687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14891.847417766499</v>
      </c>
      <c r="D43" s="8">
        <v>14086.433350305524</v>
      </c>
      <c r="E43" s="8">
        <v>13361.301580787851</v>
      </c>
      <c r="F43" s="8">
        <v>12786.467557306903</v>
      </c>
      <c r="G43" s="8">
        <v>11608.642930526592</v>
      </c>
      <c r="H43" s="8">
        <v>11244.931439755414</v>
      </c>
      <c r="I43" s="8">
        <v>11469.05521586575</v>
      </c>
      <c r="J43" s="8">
        <v>10796.463147095452</v>
      </c>
      <c r="K43" s="8">
        <v>10838.99270681521</v>
      </c>
      <c r="L43" s="8">
        <v>11554.699331150283</v>
      </c>
      <c r="M43" s="8">
        <v>12422.761220908731</v>
      </c>
      <c r="N43" s="8">
        <v>11423.165046513075</v>
      </c>
      <c r="O43" s="8">
        <v>11197.209107424736</v>
      </c>
      <c r="P43" s="8">
        <v>11078.608744568002</v>
      </c>
      <c r="Q43" s="8">
        <v>11777.764783906572</v>
      </c>
      <c r="R43" s="8">
        <v>18730.70512233206</v>
      </c>
      <c r="S43" s="8">
        <v>18963.073493510645</v>
      </c>
      <c r="T43" s="8">
        <v>17326.239364850371</v>
      </c>
      <c r="U43" s="8">
        <v>17249.694339187958</v>
      </c>
      <c r="V43" s="8">
        <v>17907.256747262018</v>
      </c>
      <c r="W43" s="8">
        <v>19248.205386872167</v>
      </c>
      <c r="X43" s="8">
        <v>21271.913621488078</v>
      </c>
    </row>
    <row r="44" spans="1:24" ht="11.25" customHeight="1" x14ac:dyDescent="0.2">
      <c r="A44" s="28" t="s">
        <v>74</v>
      </c>
      <c r="B44" s="7" t="s">
        <v>75</v>
      </c>
      <c r="C44" s="8">
        <v>24206.405292240888</v>
      </c>
      <c r="D44" s="8">
        <v>24733.128129557419</v>
      </c>
      <c r="E44" s="8">
        <v>25434.850833582575</v>
      </c>
      <c r="F44" s="8">
        <v>27538.576565067375</v>
      </c>
      <c r="G44" s="8">
        <v>29568.976238895284</v>
      </c>
      <c r="H44" s="8">
        <v>28495.249987087325</v>
      </c>
      <c r="I44" s="8">
        <v>29251.476064324379</v>
      </c>
      <c r="J44" s="8">
        <v>30762.594350000942</v>
      </c>
      <c r="K44" s="8">
        <v>30309.888227822707</v>
      </c>
      <c r="L44" s="8">
        <v>27820.300785012354</v>
      </c>
      <c r="M44" s="8">
        <v>28235.198040596795</v>
      </c>
      <c r="N44" s="8">
        <v>26810.637190006903</v>
      </c>
      <c r="O44" s="8">
        <v>24855.261085941649</v>
      </c>
      <c r="P44" s="8">
        <v>23794.359408990727</v>
      </c>
      <c r="Q44" s="8">
        <v>22294.687551900712</v>
      </c>
      <c r="R44" s="8">
        <v>15492.803810549673</v>
      </c>
      <c r="S44" s="8">
        <v>17892.87233134202</v>
      </c>
      <c r="T44" s="8">
        <v>20149.417976597364</v>
      </c>
      <c r="U44" s="8">
        <v>21359.696284042751</v>
      </c>
      <c r="V44" s="8">
        <v>21017.535977862277</v>
      </c>
      <c r="W44" s="8">
        <v>13044.117126281546</v>
      </c>
      <c r="X44" s="8">
        <v>12415.143487508267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227.44018385425235</v>
      </c>
      <c r="D46" s="8">
        <v>219.70171627719273</v>
      </c>
      <c r="E46" s="8">
        <v>222.73151807340423</v>
      </c>
      <c r="F46" s="8">
        <v>197.80461518885758</v>
      </c>
      <c r="G46" s="8">
        <v>193.90479661457465</v>
      </c>
      <c r="H46" s="8">
        <v>172.36049144710509</v>
      </c>
      <c r="I46" s="8">
        <v>153.2563828350454</v>
      </c>
      <c r="J46" s="8">
        <v>225.9000165893579</v>
      </c>
      <c r="K46" s="8">
        <v>145.07370977017584</v>
      </c>
      <c r="L46" s="8">
        <v>132.43855574506532</v>
      </c>
      <c r="M46" s="8">
        <v>136.31995459371637</v>
      </c>
      <c r="N46" s="8">
        <v>107.33071592303389</v>
      </c>
      <c r="O46" s="8">
        <v>76.573580789397752</v>
      </c>
      <c r="P46" s="8">
        <v>72.78255773572937</v>
      </c>
      <c r="Q46" s="8">
        <v>70.694196829733798</v>
      </c>
      <c r="R46" s="8">
        <v>75.998583712270758</v>
      </c>
      <c r="S46" s="8">
        <v>72.719161763034947</v>
      </c>
      <c r="T46" s="8">
        <v>77.811362665861409</v>
      </c>
      <c r="U46" s="8">
        <v>77.524937146856672</v>
      </c>
      <c r="V46" s="8">
        <v>68.732824178615104</v>
      </c>
      <c r="W46" s="8">
        <v>60.195441610955108</v>
      </c>
      <c r="X46" s="8">
        <v>51.764962422757499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15.602632531697033</v>
      </c>
      <c r="D50" s="8">
        <v>19.70186032222399</v>
      </c>
      <c r="E50" s="8">
        <v>6.8441850088519054</v>
      </c>
      <c r="F50" s="8">
        <v>3.4213200728862754</v>
      </c>
      <c r="G50" s="8">
        <v>9.0307668589248369</v>
      </c>
      <c r="H50" s="8">
        <v>6.8210060867780893</v>
      </c>
      <c r="I50" s="8">
        <v>7.5245834824325284</v>
      </c>
      <c r="J50" s="8">
        <v>8.105367500299332</v>
      </c>
      <c r="K50" s="8">
        <v>6.3020286362338638</v>
      </c>
      <c r="L50" s="8">
        <v>7.1503030329204877</v>
      </c>
      <c r="M50" s="8">
        <v>6.8632811021041169</v>
      </c>
      <c r="N50" s="8">
        <v>6.9072072438447885</v>
      </c>
      <c r="O50" s="8">
        <v>6.9882841572414671</v>
      </c>
      <c r="P50" s="8">
        <v>6.8951903651566022</v>
      </c>
      <c r="Q50" s="8">
        <v>4.9293960351493258</v>
      </c>
      <c r="R50" s="8">
        <v>0</v>
      </c>
      <c r="S50" s="8">
        <v>0</v>
      </c>
      <c r="T50" s="8">
        <v>7.9430407272397668E-3</v>
      </c>
      <c r="U50" s="8">
        <v>2.6785917625200681E-3</v>
      </c>
      <c r="V50" s="8">
        <v>2.7182113218241913E-3</v>
      </c>
      <c r="W50" s="8">
        <v>1.3755803330442683E-3</v>
      </c>
      <c r="X50" s="8">
        <v>6.8439657914357304E-4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0.13093014953513907</v>
      </c>
      <c r="Q51" s="27">
        <v>0.22154709277764736</v>
      </c>
      <c r="R51" s="27">
        <v>3.4610229633466441</v>
      </c>
      <c r="S51" s="27">
        <v>0.95339378879420278</v>
      </c>
      <c r="T51" s="27">
        <v>48.52971499445384</v>
      </c>
      <c r="U51" s="27">
        <v>55.092347367209101</v>
      </c>
      <c r="V51" s="27">
        <v>94.986809245601791</v>
      </c>
      <c r="W51" s="27">
        <v>97.338957772774478</v>
      </c>
      <c r="X51" s="27">
        <v>151.72745196526833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1">SUM(C62:C72)</f>
        <v>0</v>
      </c>
      <c r="D61" s="49">
        <f t="shared" ref="D61:X61" si="12">SUM(D62:D72)</f>
        <v>0</v>
      </c>
      <c r="E61" s="49">
        <f t="shared" si="12"/>
        <v>0</v>
      </c>
      <c r="F61" s="49">
        <f t="shared" si="12"/>
        <v>0</v>
      </c>
      <c r="G61" s="49">
        <f t="shared" si="12"/>
        <v>0</v>
      </c>
      <c r="H61" s="49">
        <f t="shared" si="12"/>
        <v>0</v>
      </c>
      <c r="I61" s="49">
        <f t="shared" si="12"/>
        <v>0</v>
      </c>
      <c r="J61" s="49">
        <f t="shared" si="12"/>
        <v>0</v>
      </c>
      <c r="K61" s="49">
        <f t="shared" si="12"/>
        <v>0</v>
      </c>
      <c r="L61" s="49">
        <f t="shared" si="12"/>
        <v>0</v>
      </c>
      <c r="M61" s="49">
        <f t="shared" si="12"/>
        <v>0</v>
      </c>
      <c r="N61" s="49">
        <f t="shared" si="12"/>
        <v>1.0661496187531894</v>
      </c>
      <c r="O61" s="49">
        <f t="shared" si="12"/>
        <v>1.070337985241878</v>
      </c>
      <c r="P61" s="49">
        <f t="shared" si="12"/>
        <v>1.085171195545831</v>
      </c>
      <c r="Q61" s="49">
        <f t="shared" si="12"/>
        <v>1.1320804629431402</v>
      </c>
      <c r="R61" s="49">
        <f t="shared" si="12"/>
        <v>1.086492026525818</v>
      </c>
      <c r="S61" s="49">
        <f t="shared" si="12"/>
        <v>1.1376824426327918</v>
      </c>
      <c r="T61" s="49">
        <f t="shared" si="12"/>
        <v>1.1723863443714484</v>
      </c>
      <c r="U61" s="49">
        <f t="shared" si="12"/>
        <v>9.6794209016097081</v>
      </c>
      <c r="V61" s="49">
        <f t="shared" si="12"/>
        <v>26.29757620297158</v>
      </c>
      <c r="W61" s="49">
        <f t="shared" si="12"/>
        <v>112.70359861812636</v>
      </c>
      <c r="X61" s="49">
        <f t="shared" si="12"/>
        <v>80.150277186512781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1.0661496187531894</v>
      </c>
      <c r="O69" s="52">
        <v>1.070337985241878</v>
      </c>
      <c r="P69" s="52">
        <v>1.085171195545831</v>
      </c>
      <c r="Q69" s="52">
        <v>1.1320804629431402</v>
      </c>
      <c r="R69" s="52">
        <v>1.086492026525818</v>
      </c>
      <c r="S69" s="52">
        <v>1.1376824426327918</v>
      </c>
      <c r="T69" s="52">
        <v>1.1723863443714484</v>
      </c>
      <c r="U69" s="52">
        <v>9.6794209016097081</v>
      </c>
      <c r="V69" s="52">
        <v>26.29757620297158</v>
      </c>
      <c r="W69" s="52">
        <v>112.70359861812636</v>
      </c>
      <c r="X69" s="52">
        <v>80.150277186512781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311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90414.266088886681</v>
      </c>
      <c r="D2" s="21">
        <f t="shared" ref="D2:X2" si="0">SUM(D3,D17,D22,D25,D26,D51,D52)</f>
        <v>94747.265044257656</v>
      </c>
      <c r="E2" s="21">
        <f t="shared" si="0"/>
        <v>98698.751477187339</v>
      </c>
      <c r="F2" s="21">
        <f t="shared" si="0"/>
        <v>101302.19650968397</v>
      </c>
      <c r="G2" s="21">
        <f t="shared" si="0"/>
        <v>107737.97864430463</v>
      </c>
      <c r="H2" s="21">
        <f t="shared" si="0"/>
        <v>112131.29663086342</v>
      </c>
      <c r="I2" s="21">
        <f t="shared" si="0"/>
        <v>121244.78600109239</v>
      </c>
      <c r="J2" s="21">
        <f t="shared" si="0"/>
        <v>127331.95828441395</v>
      </c>
      <c r="K2" s="21">
        <f t="shared" si="0"/>
        <v>125961.14068851575</v>
      </c>
      <c r="L2" s="21">
        <f t="shared" si="0"/>
        <v>109760.81061793938</v>
      </c>
      <c r="M2" s="21">
        <f t="shared" si="0"/>
        <v>109596.57067811867</v>
      </c>
      <c r="N2" s="21">
        <f t="shared" si="0"/>
        <v>111653.89298715316</v>
      </c>
      <c r="O2" s="21">
        <f t="shared" si="0"/>
        <v>104009.21997564699</v>
      </c>
      <c r="P2" s="21">
        <f t="shared" si="0"/>
        <v>97245.925046630844</v>
      </c>
      <c r="Q2" s="21">
        <f t="shared" si="0"/>
        <v>94142.062585755048</v>
      </c>
      <c r="R2" s="21">
        <f t="shared" si="0"/>
        <v>92646.491701322651</v>
      </c>
      <c r="S2" s="21">
        <f t="shared" si="0"/>
        <v>96383.726403155539</v>
      </c>
      <c r="T2" s="21">
        <f t="shared" si="0"/>
        <v>97824.913916891208</v>
      </c>
      <c r="U2" s="21">
        <f t="shared" si="0"/>
        <v>100627.36468806345</v>
      </c>
      <c r="V2" s="21">
        <f t="shared" si="0"/>
        <v>99063.815416720186</v>
      </c>
      <c r="W2" s="21">
        <f t="shared" si="0"/>
        <v>91601.764167322224</v>
      </c>
      <c r="X2" s="21">
        <f t="shared" si="0"/>
        <v>95818.14258197906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90414.266088886681</v>
      </c>
      <c r="D26" s="27">
        <f t="shared" ref="D26:X26" si="14">SUM(D27,D33)</f>
        <v>94747.265044257656</v>
      </c>
      <c r="E26" s="27">
        <f t="shared" si="14"/>
        <v>98698.751477187339</v>
      </c>
      <c r="F26" s="27">
        <f t="shared" si="14"/>
        <v>101302.19650968397</v>
      </c>
      <c r="G26" s="27">
        <f t="shared" si="14"/>
        <v>107737.97864430463</v>
      </c>
      <c r="H26" s="27">
        <f t="shared" si="14"/>
        <v>112131.29663086342</v>
      </c>
      <c r="I26" s="27">
        <f t="shared" si="14"/>
        <v>121244.78600109239</v>
      </c>
      <c r="J26" s="27">
        <f t="shared" si="14"/>
        <v>127331.95828441395</v>
      </c>
      <c r="K26" s="27">
        <f t="shared" si="14"/>
        <v>125961.14068851575</v>
      </c>
      <c r="L26" s="27">
        <f t="shared" si="14"/>
        <v>109760.81061793938</v>
      </c>
      <c r="M26" s="27">
        <f t="shared" si="14"/>
        <v>109596.57067811867</v>
      </c>
      <c r="N26" s="27">
        <f t="shared" si="14"/>
        <v>111653.89298715316</v>
      </c>
      <c r="O26" s="27">
        <f t="shared" si="14"/>
        <v>104009.21997564699</v>
      </c>
      <c r="P26" s="27">
        <f t="shared" si="14"/>
        <v>97245.317207100379</v>
      </c>
      <c r="Q26" s="27">
        <f t="shared" si="14"/>
        <v>94141.055408207831</v>
      </c>
      <c r="R26" s="27">
        <f t="shared" si="14"/>
        <v>92637.307402805993</v>
      </c>
      <c r="S26" s="27">
        <f t="shared" si="14"/>
        <v>96380.520430744335</v>
      </c>
      <c r="T26" s="27">
        <f t="shared" si="14"/>
        <v>97755.837678805663</v>
      </c>
      <c r="U26" s="27">
        <f t="shared" si="14"/>
        <v>100535.54507067066</v>
      </c>
      <c r="V26" s="27">
        <f t="shared" si="14"/>
        <v>98824.169047085787</v>
      </c>
      <c r="W26" s="27">
        <f t="shared" si="14"/>
        <v>91274.461827135005</v>
      </c>
      <c r="X26" s="27">
        <f t="shared" si="14"/>
        <v>95349.678340504324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90414.266088886681</v>
      </c>
      <c r="D33" s="19">
        <f t="shared" ref="D33:X33" si="18">SUM(D34:D50)</f>
        <v>94747.265044257656</v>
      </c>
      <c r="E33" s="19">
        <f t="shared" si="18"/>
        <v>98698.751477187339</v>
      </c>
      <c r="F33" s="19">
        <f t="shared" si="18"/>
        <v>101302.19650968397</v>
      </c>
      <c r="G33" s="19">
        <f t="shared" si="18"/>
        <v>107737.97864430463</v>
      </c>
      <c r="H33" s="19">
        <f t="shared" si="18"/>
        <v>112131.29663086342</v>
      </c>
      <c r="I33" s="19">
        <f t="shared" si="18"/>
        <v>121244.78600109239</v>
      </c>
      <c r="J33" s="19">
        <f t="shared" si="18"/>
        <v>127331.95828441395</v>
      </c>
      <c r="K33" s="19">
        <f t="shared" si="18"/>
        <v>125961.14068851575</v>
      </c>
      <c r="L33" s="19">
        <f t="shared" si="18"/>
        <v>109760.81061793938</v>
      </c>
      <c r="M33" s="19">
        <f t="shared" si="18"/>
        <v>109596.57067811867</v>
      </c>
      <c r="N33" s="19">
        <f t="shared" si="18"/>
        <v>111653.89298715316</v>
      </c>
      <c r="O33" s="19">
        <f t="shared" si="18"/>
        <v>104009.21997564699</v>
      </c>
      <c r="P33" s="19">
        <f t="shared" si="18"/>
        <v>97245.317207100379</v>
      </c>
      <c r="Q33" s="19">
        <f t="shared" si="18"/>
        <v>94141.055408207831</v>
      </c>
      <c r="R33" s="19">
        <f t="shared" si="18"/>
        <v>92637.307402805993</v>
      </c>
      <c r="S33" s="19">
        <f t="shared" si="18"/>
        <v>96380.520430744335</v>
      </c>
      <c r="T33" s="19">
        <f t="shared" si="18"/>
        <v>97755.837678805663</v>
      </c>
      <c r="U33" s="19">
        <f t="shared" si="18"/>
        <v>100535.54507067066</v>
      </c>
      <c r="V33" s="19">
        <f t="shared" si="18"/>
        <v>98824.169047085787</v>
      </c>
      <c r="W33" s="19">
        <f t="shared" si="18"/>
        <v>91274.461827135005</v>
      </c>
      <c r="X33" s="19">
        <f t="shared" si="18"/>
        <v>95349.678340504324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6600.6360528734995</v>
      </c>
      <c r="D43" s="8">
        <v>6600.2641939344721</v>
      </c>
      <c r="E43" s="8">
        <v>6441.5429898121456</v>
      </c>
      <c r="F43" s="8">
        <v>6235.2103672930907</v>
      </c>
      <c r="G43" s="8">
        <v>5820.637316553406</v>
      </c>
      <c r="H43" s="8">
        <v>6102.892574284585</v>
      </c>
      <c r="I43" s="8">
        <v>6554.635402054254</v>
      </c>
      <c r="J43" s="8">
        <v>6393.524576904545</v>
      </c>
      <c r="K43" s="8">
        <v>6380.0462482247904</v>
      </c>
      <c r="L43" s="8">
        <v>6005.5387351297177</v>
      </c>
      <c r="M43" s="8">
        <v>6343.2958010112652</v>
      </c>
      <c r="N43" s="8">
        <v>6327.4238859269262</v>
      </c>
      <c r="O43" s="8">
        <v>6202.2302990152639</v>
      </c>
      <c r="P43" s="8">
        <v>5992.2615695919958</v>
      </c>
      <c r="Q43" s="8">
        <v>6280.026298333426</v>
      </c>
      <c r="R43" s="8">
        <v>10744.842109707944</v>
      </c>
      <c r="S43" s="8">
        <v>10250.422319289355</v>
      </c>
      <c r="T43" s="8">
        <v>9954.6183946296242</v>
      </c>
      <c r="U43" s="8">
        <v>9930.8173781320402</v>
      </c>
      <c r="V43" s="8">
        <v>10348.963069497979</v>
      </c>
      <c r="W43" s="8">
        <v>12111.129206727834</v>
      </c>
      <c r="X43" s="8">
        <v>13762.255514191922</v>
      </c>
    </row>
    <row r="44" spans="1:24" ht="11.25" customHeight="1" x14ac:dyDescent="0.2">
      <c r="A44" s="28" t="s">
        <v>74</v>
      </c>
      <c r="B44" s="7" t="s">
        <v>75</v>
      </c>
      <c r="C44" s="8">
        <v>82941.061571039143</v>
      </c>
      <c r="D44" s="8">
        <v>87261.073389642595</v>
      </c>
      <c r="E44" s="8">
        <v>91494.661096577431</v>
      </c>
      <c r="F44" s="8">
        <v>94409.232012692621</v>
      </c>
      <c r="G44" s="8">
        <v>101278.18963222472</v>
      </c>
      <c r="H44" s="8">
        <v>105371.39099939271</v>
      </c>
      <c r="I44" s="8">
        <v>114091.58203319562</v>
      </c>
      <c r="J44" s="8">
        <v>120262.62148911906</v>
      </c>
      <c r="K44" s="8">
        <v>119037.42635537735</v>
      </c>
      <c r="L44" s="8">
        <v>103241.80603162764</v>
      </c>
      <c r="M44" s="8">
        <v>102750.01834668324</v>
      </c>
      <c r="N44" s="8">
        <v>104922.21712879311</v>
      </c>
      <c r="O44" s="8">
        <v>97506.499534058355</v>
      </c>
      <c r="P44" s="8">
        <v>90991.078186049272</v>
      </c>
      <c r="Q44" s="8">
        <v>87633.831931139284</v>
      </c>
      <c r="R44" s="8">
        <v>81520.620990330324</v>
      </c>
      <c r="S44" s="8">
        <v>85753.74206713801</v>
      </c>
      <c r="T44" s="8">
        <v>87350.800439322629</v>
      </c>
      <c r="U44" s="8">
        <v>90173.542166677245</v>
      </c>
      <c r="V44" s="8">
        <v>88104.617735417734</v>
      </c>
      <c r="W44" s="8">
        <v>78729.422845638459</v>
      </c>
      <c r="X44" s="8">
        <v>81155.553431211738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820.39800546574781</v>
      </c>
      <c r="D46" s="8">
        <v>820.17626896280728</v>
      </c>
      <c r="E46" s="8">
        <v>739.92488784659565</v>
      </c>
      <c r="F46" s="8">
        <v>646.4422377311422</v>
      </c>
      <c r="G46" s="8">
        <v>609.8757944254254</v>
      </c>
      <c r="H46" s="8">
        <v>634.36737531289498</v>
      </c>
      <c r="I46" s="8">
        <v>570.73322932495455</v>
      </c>
      <c r="J46" s="8">
        <v>642.6644338506419</v>
      </c>
      <c r="K46" s="8">
        <v>514.6101935498242</v>
      </c>
      <c r="L46" s="8">
        <v>485.25623421493464</v>
      </c>
      <c r="M46" s="8">
        <v>474.7598915262837</v>
      </c>
      <c r="N46" s="8">
        <v>375.79925967696619</v>
      </c>
      <c r="O46" s="8">
        <v>272.11850673060229</v>
      </c>
      <c r="P46" s="8">
        <v>233.51272182427061</v>
      </c>
      <c r="Q46" s="8">
        <v>208.55338273026615</v>
      </c>
      <c r="R46" s="8">
        <v>371.84430276772923</v>
      </c>
      <c r="S46" s="8">
        <v>376.3560443169651</v>
      </c>
      <c r="T46" s="8">
        <v>450.40039989413862</v>
      </c>
      <c r="U46" s="8">
        <v>431.1794964131434</v>
      </c>
      <c r="V46" s="8">
        <v>370.5822523413849</v>
      </c>
      <c r="W46" s="8">
        <v>433.90534498904492</v>
      </c>
      <c r="X46" s="8">
        <v>431.8671768172423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52.170459508302976</v>
      </c>
      <c r="D50" s="8">
        <v>65.75119171777601</v>
      </c>
      <c r="E50" s="8">
        <v>22.622502951148093</v>
      </c>
      <c r="F50" s="8">
        <v>11.311891967113725</v>
      </c>
      <c r="G50" s="8">
        <v>29.27590110107516</v>
      </c>
      <c r="H50" s="8">
        <v>22.645681873221911</v>
      </c>
      <c r="I50" s="8">
        <v>27.835336517567463</v>
      </c>
      <c r="J50" s="8">
        <v>33.147784539700652</v>
      </c>
      <c r="K50" s="8">
        <v>29.057891363766128</v>
      </c>
      <c r="L50" s="8">
        <v>28.209616967079505</v>
      </c>
      <c r="M50" s="8">
        <v>28.496638897895874</v>
      </c>
      <c r="N50" s="8">
        <v>28.452712756155201</v>
      </c>
      <c r="O50" s="8">
        <v>28.371635842758522</v>
      </c>
      <c r="P50" s="8">
        <v>28.464729634843387</v>
      </c>
      <c r="Q50" s="8">
        <v>18.643796004850671</v>
      </c>
      <c r="R50" s="8">
        <v>0</v>
      </c>
      <c r="S50" s="8">
        <v>0</v>
      </c>
      <c r="T50" s="8">
        <v>1.8444959272760231E-2</v>
      </c>
      <c r="U50" s="8">
        <v>6.0294482374799322E-3</v>
      </c>
      <c r="V50" s="8">
        <v>5.9898286781758089E-3</v>
      </c>
      <c r="W50" s="8">
        <v>4.429779666955732E-3</v>
      </c>
      <c r="X50" s="8">
        <v>2.2182834208564267E-3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0.60783953046486094</v>
      </c>
      <c r="Q51" s="27">
        <v>1.0071775472223525</v>
      </c>
      <c r="R51" s="27">
        <v>9.1842985166533566</v>
      </c>
      <c r="S51" s="27">
        <v>3.2059724112057979</v>
      </c>
      <c r="T51" s="27">
        <v>69.076238085546152</v>
      </c>
      <c r="U51" s="27">
        <v>91.819617392790917</v>
      </c>
      <c r="V51" s="27">
        <v>239.64636963439821</v>
      </c>
      <c r="W51" s="27">
        <v>327.3023401872257</v>
      </c>
      <c r="X51" s="27">
        <v>468.46424147473175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3.1809158212468098</v>
      </c>
      <c r="O61" s="49">
        <f t="shared" si="22"/>
        <v>3.1660224947581206</v>
      </c>
      <c r="P61" s="49">
        <f t="shared" si="22"/>
        <v>3.494512644454169</v>
      </c>
      <c r="Q61" s="49">
        <f t="shared" si="22"/>
        <v>3.5982374570568605</v>
      </c>
      <c r="R61" s="49">
        <f t="shared" si="22"/>
        <v>3.6988799734741824</v>
      </c>
      <c r="S61" s="49">
        <f t="shared" si="22"/>
        <v>3.4101413973672066</v>
      </c>
      <c r="T61" s="49">
        <f t="shared" si="22"/>
        <v>3.5928501356285518</v>
      </c>
      <c r="U61" s="49">
        <f t="shared" si="22"/>
        <v>44.00187541839027</v>
      </c>
      <c r="V61" s="49">
        <f t="shared" si="22"/>
        <v>118.73271211702844</v>
      </c>
      <c r="W61" s="49">
        <f t="shared" si="22"/>
        <v>591.65396794187359</v>
      </c>
      <c r="X61" s="49">
        <f t="shared" si="22"/>
        <v>416.02359929348717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3.1809158212468098</v>
      </c>
      <c r="O69" s="52">
        <v>3.1660224947581206</v>
      </c>
      <c r="P69" s="52">
        <v>3.494512644454169</v>
      </c>
      <c r="Q69" s="52">
        <v>3.5982374570568605</v>
      </c>
      <c r="R69" s="52">
        <v>3.6988799734741824</v>
      </c>
      <c r="S69" s="52">
        <v>3.4101413973672066</v>
      </c>
      <c r="T69" s="52">
        <v>3.5928501356285518</v>
      </c>
      <c r="U69" s="52">
        <v>44.00187541839027</v>
      </c>
      <c r="V69" s="52">
        <v>118.73271211702844</v>
      </c>
      <c r="W69" s="52">
        <v>591.65396794187359</v>
      </c>
      <c r="X69" s="52">
        <v>416.02359929348717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3368939.5613420084</v>
      </c>
      <c r="D2" s="21">
        <f t="shared" ref="D2:X2" si="0">SUM(D3,D17,D22,D25,D26,D51,D52)</f>
        <v>3423564.047680581</v>
      </c>
      <c r="E2" s="21">
        <f t="shared" si="0"/>
        <v>3425647.253437534</v>
      </c>
      <c r="F2" s="21">
        <f t="shared" si="0"/>
        <v>3508584.9198975791</v>
      </c>
      <c r="G2" s="21">
        <f t="shared" si="0"/>
        <v>3518880.7578594247</v>
      </c>
      <c r="H2" s="21">
        <f t="shared" si="0"/>
        <v>3502993.8260516361</v>
      </c>
      <c r="I2" s="21">
        <f t="shared" si="0"/>
        <v>3518876.5294445748</v>
      </c>
      <c r="J2" s="21">
        <f t="shared" si="0"/>
        <v>3469689.5514120907</v>
      </c>
      <c r="K2" s="21">
        <f t="shared" si="0"/>
        <v>3400640.1231980613</v>
      </c>
      <c r="L2" s="21">
        <f t="shared" si="0"/>
        <v>3162623.6707488452</v>
      </c>
      <c r="M2" s="21">
        <f t="shared" si="0"/>
        <v>3243829.9498377708</v>
      </c>
      <c r="N2" s="21">
        <f t="shared" si="0"/>
        <v>3156253.118475928</v>
      </c>
      <c r="O2" s="21">
        <f t="shared" si="0"/>
        <v>3110053.8791626324</v>
      </c>
      <c r="P2" s="21">
        <f t="shared" si="0"/>
        <v>3033704.6604504185</v>
      </c>
      <c r="Q2" s="21">
        <f t="shared" si="0"/>
        <v>2894861.9814281561</v>
      </c>
      <c r="R2" s="21">
        <f t="shared" si="0"/>
        <v>2953080.3274050187</v>
      </c>
      <c r="S2" s="21">
        <f t="shared" si="0"/>
        <v>2965773.2753462829</v>
      </c>
      <c r="T2" s="21">
        <f t="shared" si="0"/>
        <v>2990829.9094819305</v>
      </c>
      <c r="U2" s="21">
        <f t="shared" si="0"/>
        <v>2935259.8475187924</v>
      </c>
      <c r="V2" s="21">
        <f t="shared" si="0"/>
        <v>2798001.2746733115</v>
      </c>
      <c r="W2" s="21">
        <f t="shared" si="0"/>
        <v>2467859.9875415023</v>
      </c>
      <c r="X2" s="21">
        <f t="shared" si="0"/>
        <v>2647162.953418998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964986.45066047192</v>
      </c>
      <c r="D3" s="24">
        <f t="shared" si="1"/>
        <v>963353.02518240747</v>
      </c>
      <c r="E3" s="24">
        <f t="shared" si="1"/>
        <v>971195.1614345297</v>
      </c>
      <c r="F3" s="24">
        <f t="shared" si="1"/>
        <v>1007609.2596535003</v>
      </c>
      <c r="G3" s="24">
        <f t="shared" si="1"/>
        <v>991993.55092600686</v>
      </c>
      <c r="H3" s="24">
        <f t="shared" si="1"/>
        <v>960488.95870200463</v>
      </c>
      <c r="I3" s="24">
        <f t="shared" si="1"/>
        <v>975617.78277110565</v>
      </c>
      <c r="J3" s="24">
        <f t="shared" si="1"/>
        <v>983098.65751445829</v>
      </c>
      <c r="K3" s="24">
        <f t="shared" si="1"/>
        <v>907443.88571471861</v>
      </c>
      <c r="L3" s="24">
        <f t="shared" si="1"/>
        <v>842309.12779818533</v>
      </c>
      <c r="M3" s="24">
        <f t="shared" si="1"/>
        <v>844329.49927785026</v>
      </c>
      <c r="N3" s="24">
        <f t="shared" si="1"/>
        <v>866600.69978166092</v>
      </c>
      <c r="O3" s="24">
        <f t="shared" si="1"/>
        <v>888255.18139130739</v>
      </c>
      <c r="P3" s="24">
        <f t="shared" si="1"/>
        <v>857323.98910226428</v>
      </c>
      <c r="Q3" s="24">
        <f t="shared" si="1"/>
        <v>812730.62316342327</v>
      </c>
      <c r="R3" s="24">
        <f t="shared" si="1"/>
        <v>816136.0716303488</v>
      </c>
      <c r="S3" s="24">
        <f t="shared" si="1"/>
        <v>768049.08061196678</v>
      </c>
      <c r="T3" s="24">
        <f t="shared" si="1"/>
        <v>747540.33555393643</v>
      </c>
      <c r="U3" s="24">
        <f t="shared" si="1"/>
        <v>700321.97768491635</v>
      </c>
      <c r="V3" s="24">
        <f t="shared" si="1"/>
        <v>554253.12585726264</v>
      </c>
      <c r="W3" s="24">
        <f t="shared" si="1"/>
        <v>454422.73229562549</v>
      </c>
      <c r="X3" s="24">
        <f t="shared" si="1"/>
        <v>513563.40237559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522153.24295365519</v>
      </c>
      <c r="D4" s="19">
        <f t="shared" si="2"/>
        <v>516147.39201294072</v>
      </c>
      <c r="E4" s="19">
        <f t="shared" si="2"/>
        <v>524599.87259635259</v>
      </c>
      <c r="F4" s="19">
        <f t="shared" si="2"/>
        <v>555417.2258076662</v>
      </c>
      <c r="G4" s="19">
        <f t="shared" si="2"/>
        <v>549754.74814106268</v>
      </c>
      <c r="H4" s="19">
        <f t="shared" si="2"/>
        <v>528382.21520645078</v>
      </c>
      <c r="I4" s="19">
        <f t="shared" si="2"/>
        <v>543636.52435215632</v>
      </c>
      <c r="J4" s="19">
        <f t="shared" si="2"/>
        <v>550691.28803736612</v>
      </c>
      <c r="K4" s="19">
        <f t="shared" si="2"/>
        <v>490502.17023596214</v>
      </c>
      <c r="L4" s="19">
        <f t="shared" si="2"/>
        <v>446441.91173130617</v>
      </c>
      <c r="M4" s="19">
        <f t="shared" si="2"/>
        <v>454623.66438289871</v>
      </c>
      <c r="N4" s="19">
        <f t="shared" si="2"/>
        <v>452395.57920821599</v>
      </c>
      <c r="O4" s="19">
        <f t="shared" si="2"/>
        <v>468081.2167388805</v>
      </c>
      <c r="P4" s="19">
        <f t="shared" si="2"/>
        <v>461192.27004882839</v>
      </c>
      <c r="Q4" s="19">
        <f t="shared" si="2"/>
        <v>428592.17568234622</v>
      </c>
      <c r="R4" s="19">
        <f t="shared" si="2"/>
        <v>436006.92142080626</v>
      </c>
      <c r="S4" s="19">
        <f t="shared" si="2"/>
        <v>410034.32902679296</v>
      </c>
      <c r="T4" s="19">
        <f t="shared" si="2"/>
        <v>387657.12771632505</v>
      </c>
      <c r="U4" s="19">
        <f t="shared" si="2"/>
        <v>354668.78796394367</v>
      </c>
      <c r="V4" s="19">
        <f t="shared" si="2"/>
        <v>265333.4426661756</v>
      </c>
      <c r="W4" s="19">
        <f t="shared" si="2"/>
        <v>215501.09259666264</v>
      </c>
      <c r="X4" s="19">
        <f t="shared" si="2"/>
        <v>245928.15793799746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403.18248752759996</v>
      </c>
      <c r="D5" s="8">
        <f>INTAVI!D5+NRGSUP!D5</f>
        <v>395.51307279360003</v>
      </c>
      <c r="E5" s="8">
        <f>INTAVI!E5+NRGSUP!E5</f>
        <v>1478.7554147976002</v>
      </c>
      <c r="F5" s="8">
        <f>INTAVI!F5+NRGSUP!F5</f>
        <v>11291.752019895599</v>
      </c>
      <c r="G5" s="8">
        <f>INTAVI!G5+NRGSUP!G5</f>
        <v>20725.354636269443</v>
      </c>
      <c r="H5" s="8">
        <f>INTAVI!H5+NRGSUP!H5</f>
        <v>21363.950968825171</v>
      </c>
      <c r="I5" s="8">
        <f>INTAVI!I5+NRGSUP!I5</f>
        <v>19393.564735784181</v>
      </c>
      <c r="J5" s="8">
        <f>INTAVI!J5+NRGSUP!J5</f>
        <v>22484.508702545529</v>
      </c>
      <c r="K5" s="8">
        <f>INTAVI!K5+NRGSUP!K5</f>
        <v>21190.95354356078</v>
      </c>
      <c r="L5" s="8">
        <f>INTAVI!L5+NRGSUP!L5</f>
        <v>17126.612698395395</v>
      </c>
      <c r="M5" s="8">
        <f>INTAVI!M5+NRGSUP!M5</f>
        <v>15939.570045075074</v>
      </c>
      <c r="N5" s="8">
        <f>INTAVI!N5+NRGSUP!N5</f>
        <v>26692.830457896518</v>
      </c>
      <c r="O5" s="8">
        <f>INTAVI!O5+NRGSUP!O5</f>
        <v>24551.864230155588</v>
      </c>
      <c r="P5" s="8">
        <f>INTAVI!P5+NRGSUP!P5</f>
        <v>19370.164402488026</v>
      </c>
      <c r="Q5" s="8">
        <f>INTAVI!Q5+NRGSUP!Q5</f>
        <v>19923.11472810691</v>
      </c>
      <c r="R5" s="8">
        <f>INTAVI!R5+NRGSUP!R5</f>
        <v>18239.452921731587</v>
      </c>
      <c r="S5" s="8">
        <f>INTAVI!S5+NRGSUP!S5</f>
        <v>11372.610670166994</v>
      </c>
      <c r="T5" s="8">
        <f>INTAVI!T5+NRGSUP!T5</f>
        <v>10757.224273350934</v>
      </c>
      <c r="U5" s="8">
        <f>INTAVI!U5+NRGSUP!U5</f>
        <v>10040.99459026616</v>
      </c>
      <c r="V5" s="8">
        <f>INTAVI!V5+NRGSUP!V5</f>
        <v>6111.1441753929776</v>
      </c>
      <c r="W5" s="8">
        <f>INTAVI!W5+NRGSUP!W5</f>
        <v>4958.9017660181489</v>
      </c>
      <c r="X5" s="8">
        <f>INTAVI!X5+NRGSUP!X5</f>
        <v>5967.9829363378813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36339.870173194016</v>
      </c>
      <c r="D6" s="8">
        <f>INTAVI!D6+NRGSUP!D6</f>
        <v>34076.26881036484</v>
      </c>
      <c r="E6" s="8">
        <f>INTAVI!E6+NRGSUP!E6</f>
        <v>36233.210593772659</v>
      </c>
      <c r="F6" s="8">
        <f>INTAVI!F6+NRGSUP!F6</f>
        <v>37897.975630019995</v>
      </c>
      <c r="G6" s="8">
        <f>INTAVI!G6+NRGSUP!G6</f>
        <v>38363.756339145599</v>
      </c>
      <c r="H6" s="8">
        <f>INTAVI!H6+NRGSUP!H6</f>
        <v>35387.074459623327</v>
      </c>
      <c r="I6" s="8">
        <f>INTAVI!I6+NRGSUP!I6</f>
        <v>32117.470574619558</v>
      </c>
      <c r="J6" s="8">
        <f>INTAVI!J6+NRGSUP!J6</f>
        <v>35439.639331776663</v>
      </c>
      <c r="K6" s="8">
        <f>INTAVI!K6+NRGSUP!K6</f>
        <v>27645.858788130387</v>
      </c>
      <c r="L6" s="8">
        <f>INTAVI!L6+NRGSUP!L6</f>
        <v>20039.043075825481</v>
      </c>
      <c r="M6" s="8">
        <f>INTAVI!M6+NRGSUP!M6</f>
        <v>15418.471055879199</v>
      </c>
      <c r="N6" s="8">
        <f>INTAVI!N6+NRGSUP!N6</f>
        <v>17773.648778214432</v>
      </c>
      <c r="O6" s="8">
        <f>INTAVI!O6+NRGSUP!O6</f>
        <v>22988.905783412738</v>
      </c>
      <c r="P6" s="8">
        <f>INTAVI!P6+NRGSUP!P6</f>
        <v>5494.6304214787669</v>
      </c>
      <c r="Q6" s="8">
        <f>INTAVI!Q6+NRGSUP!Q6</f>
        <v>8953.9249502718067</v>
      </c>
      <c r="R6" s="8">
        <f>INTAVI!R6+NRGSUP!R6</f>
        <v>1292.160689407574</v>
      </c>
      <c r="S6" s="8">
        <f>INTAVI!S6+NRGSUP!S6</f>
        <v>8032.6491826559986</v>
      </c>
      <c r="T6" s="8">
        <f>INTAVI!T6+NRGSUP!T6</f>
        <v>10184.173694378402</v>
      </c>
      <c r="U6" s="8">
        <f>INTAVI!U6+NRGSUP!U6</f>
        <v>8295.1212186360026</v>
      </c>
      <c r="V6" s="8">
        <f>INTAVI!V6+NRGSUP!V6</f>
        <v>434.16634869839993</v>
      </c>
      <c r="W6" s="8">
        <f>INTAVI!W6+NRGSUP!W6</f>
        <v>505.32181389599992</v>
      </c>
      <c r="X6" s="8">
        <f>INTAVI!X6+NRGSUP!X6</f>
        <v>591.03709447439996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485410.19029293355</v>
      </c>
      <c r="D7" s="8">
        <f>INTAVI!D7+NRGSUP!D7</f>
        <v>481675.61012978229</v>
      </c>
      <c r="E7" s="8">
        <f>INTAVI!E7+NRGSUP!E7</f>
        <v>486887.90658778237</v>
      </c>
      <c r="F7" s="8">
        <f>INTAVI!F7+NRGSUP!F7</f>
        <v>506227.49815775058</v>
      </c>
      <c r="G7" s="8">
        <f>INTAVI!G7+NRGSUP!G7</f>
        <v>490665.6371656477</v>
      </c>
      <c r="H7" s="8">
        <f>INTAVI!H7+NRGSUP!H7</f>
        <v>471631.18977800233</v>
      </c>
      <c r="I7" s="8">
        <f>INTAVI!I7+NRGSUP!I7</f>
        <v>492125.48904175259</v>
      </c>
      <c r="J7" s="8">
        <f>INTAVI!J7+NRGSUP!J7</f>
        <v>492767.14000304393</v>
      </c>
      <c r="K7" s="8">
        <f>INTAVI!K7+NRGSUP!K7</f>
        <v>441665.35790427099</v>
      </c>
      <c r="L7" s="8">
        <f>INTAVI!L7+NRGSUP!L7</f>
        <v>409276.25595708529</v>
      </c>
      <c r="M7" s="8">
        <f>INTAVI!M7+NRGSUP!M7</f>
        <v>423265.62328194443</v>
      </c>
      <c r="N7" s="8">
        <f>INTAVI!N7+NRGSUP!N7</f>
        <v>407929.09997210506</v>
      </c>
      <c r="O7" s="8">
        <f>INTAVI!O7+NRGSUP!O7</f>
        <v>420540.44672531215</v>
      </c>
      <c r="P7" s="8">
        <f>INTAVI!P7+NRGSUP!P7</f>
        <v>436327.47522486158</v>
      </c>
      <c r="Q7" s="8">
        <f>INTAVI!Q7+NRGSUP!Q7</f>
        <v>399715.13600396749</v>
      </c>
      <c r="R7" s="8">
        <f>INTAVI!R7+NRGSUP!R7</f>
        <v>416475.30780966708</v>
      </c>
      <c r="S7" s="8">
        <f>INTAVI!S7+NRGSUP!S7</f>
        <v>390629.06917396997</v>
      </c>
      <c r="T7" s="8">
        <f>INTAVI!T7+NRGSUP!T7</f>
        <v>366715.72974859574</v>
      </c>
      <c r="U7" s="8">
        <f>INTAVI!U7+NRGSUP!U7</f>
        <v>336332.67215504148</v>
      </c>
      <c r="V7" s="8">
        <f>INTAVI!V7+NRGSUP!V7</f>
        <v>258788.13214208424</v>
      </c>
      <c r="W7" s="8">
        <f>INTAVI!W7+NRGSUP!W7</f>
        <v>210036.8690167485</v>
      </c>
      <c r="X7" s="8">
        <f>INTAVI!X7+NRGSUP!X7</f>
        <v>239369.13790718518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396000.94552930968</v>
      </c>
      <c r="D8" s="19">
        <f t="shared" si="3"/>
        <v>404846.87201863981</v>
      </c>
      <c r="E8" s="19">
        <f t="shared" si="3"/>
        <v>405341.36780451873</v>
      </c>
      <c r="F8" s="19">
        <f t="shared" si="3"/>
        <v>408359.57900578115</v>
      </c>
      <c r="G8" s="19">
        <f t="shared" si="3"/>
        <v>405947.64986028668</v>
      </c>
      <c r="H8" s="19">
        <f t="shared" si="3"/>
        <v>397369.37645076116</v>
      </c>
      <c r="I8" s="19">
        <f t="shared" si="3"/>
        <v>395154.36425179034</v>
      </c>
      <c r="J8" s="19">
        <f t="shared" si="3"/>
        <v>398051.7036492271</v>
      </c>
      <c r="K8" s="19">
        <f t="shared" si="3"/>
        <v>384526.15187942953</v>
      </c>
      <c r="L8" s="19">
        <f t="shared" si="3"/>
        <v>368226.48486812774</v>
      </c>
      <c r="M8" s="19">
        <f t="shared" si="3"/>
        <v>360732.19844125974</v>
      </c>
      <c r="N8" s="19">
        <f t="shared" si="3"/>
        <v>384339.23880495265</v>
      </c>
      <c r="O8" s="19">
        <f t="shared" si="3"/>
        <v>392332.6053060327</v>
      </c>
      <c r="P8" s="19">
        <f t="shared" si="3"/>
        <v>369394.52500723919</v>
      </c>
      <c r="Q8" s="19">
        <f t="shared" si="3"/>
        <v>359701.01665057451</v>
      </c>
      <c r="R8" s="19">
        <f t="shared" si="3"/>
        <v>355261.41137634806</v>
      </c>
      <c r="S8" s="19">
        <f t="shared" si="3"/>
        <v>333218.8032805025</v>
      </c>
      <c r="T8" s="19">
        <f t="shared" si="3"/>
        <v>335258.25014197105</v>
      </c>
      <c r="U8" s="19">
        <f t="shared" si="3"/>
        <v>321603.28995717829</v>
      </c>
      <c r="V8" s="19">
        <f t="shared" si="3"/>
        <v>267913.27643359784</v>
      </c>
      <c r="W8" s="19">
        <f t="shared" si="3"/>
        <v>218578.05974166747</v>
      </c>
      <c r="X8" s="19">
        <f t="shared" si="3"/>
        <v>247428.89301541066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8221.2758353943063</v>
      </c>
      <c r="D9" s="8">
        <f>INTAVI!D9+NRGSUP!D9</f>
        <v>6334.0360400257578</v>
      </c>
      <c r="E9" s="8">
        <f>INTAVI!E9+NRGSUP!E9</f>
        <v>7770.0336063136274</v>
      </c>
      <c r="F9" s="8">
        <f>INTAVI!F9+NRGSUP!F9</f>
        <v>6713.1380495068615</v>
      </c>
      <c r="G9" s="8">
        <f>INTAVI!G9+NRGSUP!G9</f>
        <v>7961.9249829546006</v>
      </c>
      <c r="H9" s="8">
        <f>INTAVI!H9+NRGSUP!H9</f>
        <v>8922.5478480255861</v>
      </c>
      <c r="I9" s="8">
        <f>INTAVI!I9+NRGSUP!I9</f>
        <v>9161.8518282719488</v>
      </c>
      <c r="J9" s="8">
        <f>INTAVI!J9+NRGSUP!J9</f>
        <v>9381.9813801512137</v>
      </c>
      <c r="K9" s="8">
        <f>INTAVI!K9+NRGSUP!K9</f>
        <v>7665.212950480729</v>
      </c>
      <c r="L9" s="8">
        <f>INTAVI!L9+NRGSUP!L9</f>
        <v>5892.7841764720451</v>
      </c>
      <c r="M9" s="8">
        <f>INTAVI!M9+NRGSUP!M9</f>
        <v>5073.2973730125359</v>
      </c>
      <c r="N9" s="8">
        <f>INTAVI!N9+NRGSUP!N9</f>
        <v>7312.6807873063426</v>
      </c>
      <c r="O9" s="8">
        <f>INTAVI!O9+NRGSUP!O9</f>
        <v>7648.7971826079702</v>
      </c>
      <c r="P9" s="8">
        <f>INTAVI!P9+NRGSUP!P9</f>
        <v>6056.7211798647359</v>
      </c>
      <c r="Q9" s="8">
        <f>INTAVI!Q9+NRGSUP!Q9</f>
        <v>6498.6982859679147</v>
      </c>
      <c r="R9" s="8">
        <f>INTAVI!R9+NRGSUP!R9</f>
        <v>6570.4074135708852</v>
      </c>
      <c r="S9" s="8">
        <f>INTAVI!S9+NRGSUP!S9</f>
        <v>4585.8391402329999</v>
      </c>
      <c r="T9" s="8">
        <f>INTAVI!T9+NRGSUP!T9</f>
        <v>4939.3966221508672</v>
      </c>
      <c r="U9" s="8">
        <f>INTAVI!U9+NRGSUP!U9</f>
        <v>4101.4212741382817</v>
      </c>
      <c r="V9" s="8">
        <f>INTAVI!V9+NRGSUP!V9</f>
        <v>3412.6817932458521</v>
      </c>
      <c r="W9" s="8">
        <f>INTAVI!W9+NRGSUP!W9</f>
        <v>2213.1918291964448</v>
      </c>
      <c r="X9" s="8">
        <f>INTAVI!X9+NRGSUP!X9</f>
        <v>2132.0763429330618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387779.66969391541</v>
      </c>
      <c r="D10" s="8">
        <f>INTAVI!D10+NRGSUP!D10</f>
        <v>398512.83597861405</v>
      </c>
      <c r="E10" s="8">
        <f>INTAVI!E10+NRGSUP!E10</f>
        <v>397571.33419820509</v>
      </c>
      <c r="F10" s="8">
        <f>INTAVI!F10+NRGSUP!F10</f>
        <v>401646.44095627428</v>
      </c>
      <c r="G10" s="8">
        <f>INTAVI!G10+NRGSUP!G10</f>
        <v>397985.7248773321</v>
      </c>
      <c r="H10" s="8">
        <f>INTAVI!H10+NRGSUP!H10</f>
        <v>388446.82860273559</v>
      </c>
      <c r="I10" s="8">
        <f>INTAVI!I10+NRGSUP!I10</f>
        <v>385992.5124235184</v>
      </c>
      <c r="J10" s="8">
        <f>INTAVI!J10+NRGSUP!J10</f>
        <v>388669.72226907586</v>
      </c>
      <c r="K10" s="8">
        <f>INTAVI!K10+NRGSUP!K10</f>
        <v>376860.93892894877</v>
      </c>
      <c r="L10" s="8">
        <f>INTAVI!L10+NRGSUP!L10</f>
        <v>362333.70069165569</v>
      </c>
      <c r="M10" s="8">
        <f>INTAVI!M10+NRGSUP!M10</f>
        <v>355658.90106824721</v>
      </c>
      <c r="N10" s="8">
        <f>INTAVI!N10+NRGSUP!N10</f>
        <v>377026.55801764631</v>
      </c>
      <c r="O10" s="8">
        <f>INTAVI!O10+NRGSUP!O10</f>
        <v>384683.80812342471</v>
      </c>
      <c r="P10" s="8">
        <f>INTAVI!P10+NRGSUP!P10</f>
        <v>363337.80382737448</v>
      </c>
      <c r="Q10" s="8">
        <f>INTAVI!Q10+NRGSUP!Q10</f>
        <v>353202.31836460659</v>
      </c>
      <c r="R10" s="8">
        <f>INTAVI!R10+NRGSUP!R10</f>
        <v>348691.00396277715</v>
      </c>
      <c r="S10" s="8">
        <f>INTAVI!S10+NRGSUP!S10</f>
        <v>328632.9641402695</v>
      </c>
      <c r="T10" s="8">
        <f>INTAVI!T10+NRGSUP!T10</f>
        <v>330318.8535198202</v>
      </c>
      <c r="U10" s="8">
        <f>INTAVI!U10+NRGSUP!U10</f>
        <v>317501.86868304003</v>
      </c>
      <c r="V10" s="8">
        <f>INTAVI!V10+NRGSUP!V10</f>
        <v>264500.59464035201</v>
      </c>
      <c r="W10" s="8">
        <f>INTAVI!W10+NRGSUP!W10</f>
        <v>216364.86791247103</v>
      </c>
      <c r="X10" s="8">
        <f>INTAVI!X10+NRGSUP!X10</f>
        <v>245296.81667247761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46832.262177507044</v>
      </c>
      <c r="D11" s="19">
        <f t="shared" si="4"/>
        <v>42358.761150826896</v>
      </c>
      <c r="E11" s="19">
        <f t="shared" si="4"/>
        <v>41253.921033658451</v>
      </c>
      <c r="F11" s="19">
        <f t="shared" si="4"/>
        <v>43832.454840052815</v>
      </c>
      <c r="G11" s="19">
        <f t="shared" si="4"/>
        <v>36291.152924657581</v>
      </c>
      <c r="H11" s="19">
        <f t="shared" si="4"/>
        <v>34737.367044792591</v>
      </c>
      <c r="I11" s="19">
        <f t="shared" si="4"/>
        <v>36826.894167158949</v>
      </c>
      <c r="J11" s="19">
        <f t="shared" si="4"/>
        <v>34355.665827864985</v>
      </c>
      <c r="K11" s="19">
        <f t="shared" si="4"/>
        <v>32415.563599326939</v>
      </c>
      <c r="L11" s="19">
        <f t="shared" si="4"/>
        <v>27640.731198751484</v>
      </c>
      <c r="M11" s="19">
        <f t="shared" si="4"/>
        <v>28973.63645369171</v>
      </c>
      <c r="N11" s="19">
        <f t="shared" si="4"/>
        <v>29865.881768492298</v>
      </c>
      <c r="O11" s="19">
        <f t="shared" si="4"/>
        <v>27841.35934639418</v>
      </c>
      <c r="P11" s="19">
        <f t="shared" si="4"/>
        <v>26737.194046196695</v>
      </c>
      <c r="Q11" s="19">
        <f t="shared" si="4"/>
        <v>24437.430830502541</v>
      </c>
      <c r="R11" s="19">
        <f t="shared" si="4"/>
        <v>24867.738833194504</v>
      </c>
      <c r="S11" s="19">
        <f t="shared" si="4"/>
        <v>24795.948304671387</v>
      </c>
      <c r="T11" s="19">
        <f t="shared" si="4"/>
        <v>24624.957695640387</v>
      </c>
      <c r="U11" s="19">
        <f t="shared" si="4"/>
        <v>24049.899763794361</v>
      </c>
      <c r="V11" s="19">
        <f t="shared" si="4"/>
        <v>21006.406757489174</v>
      </c>
      <c r="W11" s="19">
        <f t="shared" si="4"/>
        <v>20343.579957295398</v>
      </c>
      <c r="X11" s="19">
        <f t="shared" si="4"/>
        <v>20206.351422181855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1204.874468903424</v>
      </c>
      <c r="D12" s="8">
        <f>INTAVI!D12+NRGSUP!D12</f>
        <v>904.18954402393604</v>
      </c>
      <c r="E12" s="8">
        <f>INTAVI!E12+NRGSUP!E12</f>
        <v>938.36682293585068</v>
      </c>
      <c r="F12" s="8">
        <f>INTAVI!F12+NRGSUP!F12</f>
        <v>794.05961821205335</v>
      </c>
      <c r="G12" s="8">
        <f>INTAVI!G12+NRGSUP!G12</f>
        <v>677.81121552723187</v>
      </c>
      <c r="H12" s="8">
        <f>INTAVI!H12+NRGSUP!H12</f>
        <v>773.61711340159979</v>
      </c>
      <c r="I12" s="8">
        <f>INTAVI!I12+NRGSUP!I12</f>
        <v>748.13015358549319</v>
      </c>
      <c r="J12" s="8">
        <f>INTAVI!J12+NRGSUP!J12</f>
        <v>700.16023457555195</v>
      </c>
      <c r="K12" s="8">
        <f>INTAVI!K12+NRGSUP!K12</f>
        <v>676.88351882201584</v>
      </c>
      <c r="L12" s="8">
        <f>INTAVI!L12+NRGSUP!L12</f>
        <v>631.65989090634639</v>
      </c>
      <c r="M12" s="8">
        <f>INTAVI!M12+NRGSUP!M12</f>
        <v>1481.7916830549332</v>
      </c>
      <c r="N12" s="8">
        <f>INTAVI!N12+NRGSUP!N12</f>
        <v>1021.5768121975681</v>
      </c>
      <c r="O12" s="8">
        <f>INTAVI!O12+NRGSUP!O12</f>
        <v>788.19226820585561</v>
      </c>
      <c r="P12" s="8">
        <f>INTAVI!P12+NRGSUP!P12</f>
        <v>706.84889937315882</v>
      </c>
      <c r="Q12" s="8">
        <f>INTAVI!Q12+NRGSUP!Q12</f>
        <v>489.84436947177602</v>
      </c>
      <c r="R12" s="8">
        <f>INTAVI!R12+NRGSUP!R12</f>
        <v>630.89674871793545</v>
      </c>
      <c r="S12" s="8">
        <f>INTAVI!S12+NRGSUP!S12</f>
        <v>592.89365577988826</v>
      </c>
      <c r="T12" s="8">
        <f>INTAVI!T12+NRGSUP!T12</f>
        <v>519.76396967893322</v>
      </c>
      <c r="U12" s="8">
        <f>INTAVI!U12+NRGSUP!U12</f>
        <v>516.50540248419179</v>
      </c>
      <c r="V12" s="8">
        <f>INTAVI!V12+NRGSUP!V12</f>
        <v>307.09113399226823</v>
      </c>
      <c r="W12" s="8">
        <f>INTAVI!W12+NRGSUP!W12</f>
        <v>248.9111676347423</v>
      </c>
      <c r="X12" s="8">
        <f>INTAVI!X12+NRGSUP!X12</f>
        <v>270.00192892205138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32834.70569480522</v>
      </c>
      <c r="D13" s="8">
        <f>INTAVI!D13+NRGSUP!D13</f>
        <v>29245.711519222146</v>
      </c>
      <c r="E13" s="8">
        <f>INTAVI!E13+NRGSUP!E13</f>
        <v>28068.0259059194</v>
      </c>
      <c r="F13" s="8">
        <f>INTAVI!F13+NRGSUP!F13</f>
        <v>29571.556197669557</v>
      </c>
      <c r="G13" s="8">
        <f>INTAVI!G13+NRGSUP!G13</f>
        <v>22436.740336318348</v>
      </c>
      <c r="H13" s="8">
        <f>INTAVI!H13+NRGSUP!H13</f>
        <v>20446.627870818993</v>
      </c>
      <c r="I13" s="8">
        <f>INTAVI!I13+NRGSUP!I13</f>
        <v>22816.024969147056</v>
      </c>
      <c r="J13" s="8">
        <f>INTAVI!J13+NRGSUP!J13</f>
        <v>20095.631129410231</v>
      </c>
      <c r="K13" s="8">
        <f>INTAVI!K13+NRGSUP!K13</f>
        <v>17240.281478545716</v>
      </c>
      <c r="L13" s="8">
        <f>INTAVI!L13+NRGSUP!L13</f>
        <v>14188.487769547537</v>
      </c>
      <c r="M13" s="8">
        <f>INTAVI!M13+NRGSUP!M13</f>
        <v>14434.018992743169</v>
      </c>
      <c r="N13" s="8">
        <f>INTAVI!N13+NRGSUP!N13</f>
        <v>15660.371306137635</v>
      </c>
      <c r="O13" s="8">
        <f>INTAVI!O13+NRGSUP!O13</f>
        <v>13682.481192548388</v>
      </c>
      <c r="P13" s="8">
        <f>INTAVI!P13+NRGSUP!P13</f>
        <v>11431.956354493832</v>
      </c>
      <c r="Q13" s="8">
        <f>INTAVI!Q13+NRGSUP!Q13</f>
        <v>10620.64888224744</v>
      </c>
      <c r="R13" s="8">
        <f>INTAVI!R13+NRGSUP!R13</f>
        <v>11596.047048017772</v>
      </c>
      <c r="S13" s="8">
        <f>INTAVI!S13+NRGSUP!S13</f>
        <v>11197.486470467935</v>
      </c>
      <c r="T13" s="8">
        <f>INTAVI!T13+NRGSUP!T13</f>
        <v>11219.690263292518</v>
      </c>
      <c r="U13" s="8">
        <f>INTAVI!U13+NRGSUP!U13</f>
        <v>11035.897322844992</v>
      </c>
      <c r="V13" s="8">
        <f>INTAVI!V13+NRGSUP!V13</f>
        <v>9581.8148952059146</v>
      </c>
      <c r="W13" s="8">
        <f>INTAVI!W13+NRGSUP!W13</f>
        <v>8478.1891177559446</v>
      </c>
      <c r="X13" s="8">
        <f>INTAVI!X13+NRGSUP!X13</f>
        <v>8886.9559461290155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121.95041832000001</v>
      </c>
      <c r="D15" s="8">
        <f>INTAVI!D15+NRGSUP!D15</f>
        <v>153.94777980480001</v>
      </c>
      <c r="E15" s="8">
        <f>INTAVI!E15+NRGSUP!E15</f>
        <v>624.57158652480007</v>
      </c>
      <c r="F15" s="8">
        <f>INTAVI!F15+NRGSUP!F15</f>
        <v>566.89228028160005</v>
      </c>
      <c r="G15" s="8">
        <f>INTAVI!G15+NRGSUP!G15</f>
        <v>637.77806792640001</v>
      </c>
      <c r="H15" s="8">
        <f>INTAVI!H15+NRGSUP!H15</f>
        <v>669.44588095440008</v>
      </c>
      <c r="I15" s="8">
        <f>INTAVI!I15+NRGSUP!I15</f>
        <v>343.70281780560003</v>
      </c>
      <c r="J15" s="8">
        <f>INTAVI!J15+NRGSUP!J15</f>
        <v>400.54333465200006</v>
      </c>
      <c r="K15" s="8">
        <f>INTAVI!K15+NRGSUP!K15</f>
        <v>490.08639804240011</v>
      </c>
      <c r="L15" s="8">
        <f>INTAVI!L15+NRGSUP!L15</f>
        <v>691.29306048960007</v>
      </c>
      <c r="M15" s="8">
        <f>INTAVI!M15+NRGSUP!M15</f>
        <v>383.4029161200001</v>
      </c>
      <c r="N15" s="8">
        <f>INTAVI!N15+NRGSUP!N15</f>
        <v>400.10355709680005</v>
      </c>
      <c r="O15" s="8">
        <f>INTAVI!O15+NRGSUP!O15</f>
        <v>374.77798160160012</v>
      </c>
      <c r="P15" s="8">
        <f>INTAVI!P15+NRGSUP!P15</f>
        <v>419.65280477760007</v>
      </c>
      <c r="Q15" s="8">
        <f>INTAVI!Q15+NRGSUP!Q15</f>
        <v>415.66631263199997</v>
      </c>
      <c r="R15" s="8">
        <f>INTAVI!R15+NRGSUP!R15</f>
        <v>240.94408677120001</v>
      </c>
      <c r="S15" s="8">
        <f>INTAVI!S15+NRGSUP!S15</f>
        <v>276.72024310080002</v>
      </c>
      <c r="T15" s="8">
        <f>INTAVI!T15+NRGSUP!T15</f>
        <v>232.73796739440002</v>
      </c>
      <c r="U15" s="8">
        <f>INTAVI!U15+NRGSUP!U15</f>
        <v>305.81335797119999</v>
      </c>
      <c r="V15" s="8">
        <f>INTAVI!V15+NRGSUP!V15</f>
        <v>248.02943887200001</v>
      </c>
      <c r="W15" s="8">
        <f>INTAVI!W15+NRGSUP!W15</f>
        <v>191.8448172288</v>
      </c>
      <c r="X15" s="8">
        <f>INTAVI!X15+NRGSUP!X15</f>
        <v>131.57411806560003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12670.731595478408</v>
      </c>
      <c r="D16" s="8">
        <f>INTAVI!D16+NRGSUP!D16</f>
        <v>12054.912307776014</v>
      </c>
      <c r="E16" s="8">
        <f>INTAVI!E16+NRGSUP!E16</f>
        <v>11622.956718278405</v>
      </c>
      <c r="F16" s="8">
        <f>INTAVI!F16+NRGSUP!F16</f>
        <v>12899.946743889599</v>
      </c>
      <c r="G16" s="8">
        <f>INTAVI!G16+NRGSUP!G16</f>
        <v>12538.823304885602</v>
      </c>
      <c r="H16" s="8">
        <f>INTAVI!H16+NRGSUP!H16</f>
        <v>12847.676179617598</v>
      </c>
      <c r="I16" s="8">
        <f>INTAVI!I16+NRGSUP!I16</f>
        <v>12919.036226620801</v>
      </c>
      <c r="J16" s="8">
        <f>INTAVI!J16+NRGSUP!J16</f>
        <v>13159.331129227197</v>
      </c>
      <c r="K16" s="8">
        <f>INTAVI!K16+NRGSUP!K16</f>
        <v>14008.312203916808</v>
      </c>
      <c r="L16" s="8">
        <f>INTAVI!L16+NRGSUP!L16</f>
        <v>12129.290477808003</v>
      </c>
      <c r="M16" s="8">
        <f>INTAVI!M16+NRGSUP!M16</f>
        <v>12674.422861773606</v>
      </c>
      <c r="N16" s="8">
        <f>INTAVI!N16+NRGSUP!N16</f>
        <v>12783.830093060293</v>
      </c>
      <c r="O16" s="8">
        <f>INTAVI!O16+NRGSUP!O16</f>
        <v>12995.907904038335</v>
      </c>
      <c r="P16" s="8">
        <f>INTAVI!P16+NRGSUP!P16</f>
        <v>14178.735987552103</v>
      </c>
      <c r="Q16" s="8">
        <f>INTAVI!Q16+NRGSUP!Q16</f>
        <v>12911.271266151327</v>
      </c>
      <c r="R16" s="8">
        <f>INTAVI!R16+NRGSUP!R16</f>
        <v>12399.850949687594</v>
      </c>
      <c r="S16" s="8">
        <f>INTAVI!S16+NRGSUP!S16</f>
        <v>12728.847935322763</v>
      </c>
      <c r="T16" s="8">
        <f>INTAVI!T16+NRGSUP!T16</f>
        <v>12652.765495274536</v>
      </c>
      <c r="U16" s="8">
        <f>INTAVI!U16+NRGSUP!U16</f>
        <v>12191.683680493976</v>
      </c>
      <c r="V16" s="8">
        <f>INTAVI!V16+NRGSUP!V16</f>
        <v>10869.471289418994</v>
      </c>
      <c r="W16" s="8">
        <f>INTAVI!W16+NRGSUP!W16</f>
        <v>11424.634854675909</v>
      </c>
      <c r="X16" s="8">
        <f>INTAVI!X16+NRGSUP!X16</f>
        <v>10917.819429065188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156427.00426080002</v>
      </c>
      <c r="D17" s="27">
        <f t="shared" si="5"/>
        <v>149667.8313168</v>
      </c>
      <c r="E17" s="27">
        <f t="shared" si="5"/>
        <v>151956.11232000001</v>
      </c>
      <c r="F17" s="27">
        <f t="shared" si="5"/>
        <v>150333.94499472002</v>
      </c>
      <c r="G17" s="27">
        <f t="shared" si="5"/>
        <v>155681.91735120001</v>
      </c>
      <c r="H17" s="27">
        <f t="shared" si="5"/>
        <v>152725.71861216001</v>
      </c>
      <c r="I17" s="27">
        <f t="shared" si="5"/>
        <v>155428.83496223998</v>
      </c>
      <c r="J17" s="27">
        <f t="shared" si="5"/>
        <v>159058.72028303999</v>
      </c>
      <c r="K17" s="27">
        <f t="shared" si="5"/>
        <v>148569.18804287998</v>
      </c>
      <c r="L17" s="27">
        <f t="shared" si="5"/>
        <v>102277.91199600001</v>
      </c>
      <c r="M17" s="27">
        <f t="shared" si="5"/>
        <v>134944.96115807997</v>
      </c>
      <c r="N17" s="27">
        <f t="shared" si="5"/>
        <v>133387.18885151998</v>
      </c>
      <c r="O17" s="27">
        <f t="shared" si="5"/>
        <v>131849.10099216001</v>
      </c>
      <c r="P17" s="27">
        <f t="shared" si="5"/>
        <v>130355.07006528</v>
      </c>
      <c r="Q17" s="27">
        <f t="shared" si="5"/>
        <v>132842.53712447998</v>
      </c>
      <c r="R17" s="27">
        <f t="shared" si="5"/>
        <v>131887.45991376002</v>
      </c>
      <c r="S17" s="27">
        <f t="shared" si="5"/>
        <v>127963.85407488</v>
      </c>
      <c r="T17" s="27">
        <f t="shared" si="5"/>
        <v>134177.03452799999</v>
      </c>
      <c r="U17" s="27">
        <f t="shared" si="5"/>
        <v>142217.00906975998</v>
      </c>
      <c r="V17" s="27">
        <f t="shared" si="5"/>
        <v>132901.78436640001</v>
      </c>
      <c r="W17" s="27">
        <f t="shared" si="5"/>
        <v>113820.54535439999</v>
      </c>
      <c r="X17" s="27">
        <f t="shared" si="5"/>
        <v>128293.91373023998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965.18968415999984</v>
      </c>
      <c r="D18" s="8">
        <f>INTAVI!D18+NRGSUP!D18</f>
        <v>837.39840335999997</v>
      </c>
      <c r="E18" s="8">
        <f>INTAVI!E18+NRGSUP!E18</f>
        <v>845.92618704000006</v>
      </c>
      <c r="F18" s="8">
        <f>INTAVI!F18+NRGSUP!F18</f>
        <v>870.92835983999998</v>
      </c>
      <c r="G18" s="8">
        <f>INTAVI!G18+NRGSUP!G18</f>
        <v>855.63470879999977</v>
      </c>
      <c r="H18" s="8">
        <f>INTAVI!H18+NRGSUP!H18</f>
        <v>901.01104703999988</v>
      </c>
      <c r="I18" s="8">
        <f>INTAVI!I18+NRGSUP!I18</f>
        <v>930.7120363199997</v>
      </c>
      <c r="J18" s="8">
        <f>INTAVI!J18+NRGSUP!J18</f>
        <v>890.15950943999997</v>
      </c>
      <c r="K18" s="8">
        <f>INTAVI!K18+NRGSUP!K18</f>
        <v>973.78667856000004</v>
      </c>
      <c r="L18" s="8">
        <f>INTAVI!L18+NRGSUP!L18</f>
        <v>940.2420168000001</v>
      </c>
      <c r="M18" s="8">
        <f>INTAVI!M18+NRGSUP!M18</f>
        <v>939.81012911999983</v>
      </c>
      <c r="N18" s="8">
        <f>INTAVI!N18+NRGSUP!N18</f>
        <v>857.70639503999996</v>
      </c>
      <c r="O18" s="8">
        <f>INTAVI!O18+NRGSUP!O18</f>
        <v>795.70749599999988</v>
      </c>
      <c r="P18" s="8">
        <f>INTAVI!P18+NRGSUP!P18</f>
        <v>797.36247935999995</v>
      </c>
      <c r="Q18" s="8">
        <f>INTAVI!Q18+NRGSUP!Q18</f>
        <v>813.99351167999998</v>
      </c>
      <c r="R18" s="8">
        <f>INTAVI!R18+NRGSUP!R18</f>
        <v>810.88446383999985</v>
      </c>
      <c r="S18" s="8">
        <f>INTAVI!S18+NRGSUP!S18</f>
        <v>732.7541923199999</v>
      </c>
      <c r="T18" s="8">
        <f>INTAVI!T18+NRGSUP!T18</f>
        <v>692.04070655999988</v>
      </c>
      <c r="U18" s="8">
        <f>INTAVI!U18+NRGSUP!U18</f>
        <v>683.20618991999993</v>
      </c>
      <c r="V18" s="8">
        <f>INTAVI!V18+NRGSUP!V18</f>
        <v>633.4893964800001</v>
      </c>
      <c r="W18" s="8">
        <f>INTAVI!W18+NRGSUP!W18</f>
        <v>476.6219409599999</v>
      </c>
      <c r="X18" s="8">
        <f>INTAVI!X18+NRGSUP!X18</f>
        <v>105.75238175999999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15304.113527039999</v>
      </c>
      <c r="D19" s="8">
        <f>INTAVI!D19+NRGSUP!D19</f>
        <v>13883.622639840001</v>
      </c>
      <c r="E19" s="8">
        <f>INTAVI!E19+NRGSUP!E19</f>
        <v>13501.705419359998</v>
      </c>
      <c r="F19" s="8">
        <f>INTAVI!F19+NRGSUP!F19</f>
        <v>13319.111875680002</v>
      </c>
      <c r="G19" s="8">
        <f>INTAVI!G19+NRGSUP!G19</f>
        <v>13583.546056800002</v>
      </c>
      <c r="H19" s="8">
        <f>INTAVI!H19+NRGSUP!H19</f>
        <v>13141.792732319998</v>
      </c>
      <c r="I19" s="8">
        <f>INTAVI!I19+NRGSUP!I19</f>
        <v>13642.476347519994</v>
      </c>
      <c r="J19" s="8">
        <f>INTAVI!J19+NRGSUP!J19</f>
        <v>14216.463705599999</v>
      </c>
      <c r="K19" s="8">
        <f>INTAVI!K19+NRGSUP!K19</f>
        <v>13627.624813920002</v>
      </c>
      <c r="L19" s="8">
        <f>INTAVI!L19+NRGSUP!L19</f>
        <v>10114.3962792</v>
      </c>
      <c r="M19" s="8">
        <f>INTAVI!M19+NRGSUP!M19</f>
        <v>12317.207103359999</v>
      </c>
      <c r="N19" s="8">
        <f>INTAVI!N19+NRGSUP!N19</f>
        <v>12351.441314879999</v>
      </c>
      <c r="O19" s="8">
        <f>INTAVI!O19+NRGSUP!O19</f>
        <v>12606.223397759999</v>
      </c>
      <c r="P19" s="8">
        <f>INTAVI!P19+NRGSUP!P19</f>
        <v>11966.668233119999</v>
      </c>
      <c r="Q19" s="8">
        <f>INTAVI!Q19+NRGSUP!Q19</f>
        <v>11846.219522399999</v>
      </c>
      <c r="R19" s="8">
        <f>INTAVI!R19+NRGSUP!R19</f>
        <v>12072.793201920002</v>
      </c>
      <c r="S19" s="8">
        <f>INTAVI!S19+NRGSUP!S19</f>
        <v>12007.154266559999</v>
      </c>
      <c r="T19" s="8">
        <f>INTAVI!T19+NRGSUP!T19</f>
        <v>12145.94445744</v>
      </c>
      <c r="U19" s="8">
        <f>INTAVI!U19+NRGSUP!U19</f>
        <v>10979.97719184</v>
      </c>
      <c r="V19" s="8">
        <f>INTAVI!V19+NRGSUP!V19</f>
        <v>10574.668026719999</v>
      </c>
      <c r="W19" s="8">
        <f>INTAVI!W19+NRGSUP!W19</f>
        <v>9556.9880054399982</v>
      </c>
      <c r="X19" s="8">
        <f>INTAVI!X19+NRGSUP!X19</f>
        <v>10397.61949248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135321.41563200002</v>
      </c>
      <c r="D20" s="8">
        <f>INTAVI!D20+NRGSUP!D20</f>
        <v>130091.77958399999</v>
      </c>
      <c r="E20" s="8">
        <f>INTAVI!E20+NRGSUP!E20</f>
        <v>132508.477296</v>
      </c>
      <c r="F20" s="8">
        <f>INTAVI!F20+NRGSUP!F20</f>
        <v>129915.50083200001</v>
      </c>
      <c r="G20" s="8">
        <f>INTAVI!G20+NRGSUP!G20</f>
        <v>134596.27771200001</v>
      </c>
      <c r="H20" s="8">
        <f>INTAVI!H20+NRGSUP!H20</f>
        <v>131974.06060800003</v>
      </c>
      <c r="I20" s="8">
        <f>INTAVI!I20+NRGSUP!I20</f>
        <v>134485.40102399999</v>
      </c>
      <c r="J20" s="8">
        <f>INTAVI!J20+NRGSUP!J20</f>
        <v>137326.46241599999</v>
      </c>
      <c r="K20" s="8">
        <f>INTAVI!K20+NRGSUP!K20</f>
        <v>128125.26511199999</v>
      </c>
      <c r="L20" s="8">
        <f>INTAVI!L20+NRGSUP!L20</f>
        <v>86382.377640000006</v>
      </c>
      <c r="M20" s="8">
        <f>INTAVI!M20+NRGSUP!M20</f>
        <v>115258.68712799999</v>
      </c>
      <c r="N20" s="8">
        <f>INTAVI!N20+NRGSUP!N20</f>
        <v>112241.889864</v>
      </c>
      <c r="O20" s="8">
        <f>INTAVI!O20+NRGSUP!O20</f>
        <v>110263.23921600002</v>
      </c>
      <c r="P20" s="8">
        <f>INTAVI!P20+NRGSUP!P20</f>
        <v>109061.056728</v>
      </c>
      <c r="Q20" s="8">
        <f>INTAVI!Q20+NRGSUP!Q20</f>
        <v>110671.25939999998</v>
      </c>
      <c r="R20" s="8">
        <f>INTAVI!R20+NRGSUP!R20</f>
        <v>108775.147104</v>
      </c>
      <c r="S20" s="8">
        <f>INTAVI!S20+NRGSUP!S20</f>
        <v>105627.519504</v>
      </c>
      <c r="T20" s="8">
        <f>INTAVI!T20+NRGSUP!T20</f>
        <v>111418.675992</v>
      </c>
      <c r="U20" s="8">
        <f>INTAVI!U20+NRGSUP!U20</f>
        <v>122520.16951199998</v>
      </c>
      <c r="V20" s="8">
        <f>INTAVI!V20+NRGSUP!V20</f>
        <v>113571.87192000001</v>
      </c>
      <c r="W20" s="8">
        <f>INTAVI!W20+NRGSUP!W20</f>
        <v>96778.051343999992</v>
      </c>
      <c r="X20" s="8">
        <f>INTAVI!X20+NRGSUP!X20</f>
        <v>110728.29175199998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4836.2854176000001</v>
      </c>
      <c r="D21" s="8">
        <f>INTAVI!D21+NRGSUP!D21</f>
        <v>4855.0306896000002</v>
      </c>
      <c r="E21" s="8">
        <f>INTAVI!E21+NRGSUP!E21</f>
        <v>5100.0034175999999</v>
      </c>
      <c r="F21" s="8">
        <f>INTAVI!F21+NRGSUP!F21</f>
        <v>6228.4039272000009</v>
      </c>
      <c r="G21" s="8">
        <f>INTAVI!G21+NRGSUP!G21</f>
        <v>6646.4588736000005</v>
      </c>
      <c r="H21" s="8">
        <f>INTAVI!H21+NRGSUP!H21</f>
        <v>6708.8542247999994</v>
      </c>
      <c r="I21" s="8">
        <f>INTAVI!I21+NRGSUP!I21</f>
        <v>6370.2455543999995</v>
      </c>
      <c r="J21" s="8">
        <f>INTAVI!J21+NRGSUP!J21</f>
        <v>6625.6346519999997</v>
      </c>
      <c r="K21" s="8">
        <f>INTAVI!K21+NRGSUP!K21</f>
        <v>5842.511438399999</v>
      </c>
      <c r="L21" s="8">
        <f>INTAVI!L21+NRGSUP!L21</f>
        <v>4840.8960599999991</v>
      </c>
      <c r="M21" s="8">
        <f>INTAVI!M21+NRGSUP!M21</f>
        <v>6429.2567975999991</v>
      </c>
      <c r="N21" s="8">
        <f>INTAVI!N21+NRGSUP!N21</f>
        <v>7936.1512776</v>
      </c>
      <c r="O21" s="8">
        <f>INTAVI!O21+NRGSUP!O21</f>
        <v>8183.9308824</v>
      </c>
      <c r="P21" s="8">
        <f>INTAVI!P21+NRGSUP!P21</f>
        <v>8529.982624799999</v>
      </c>
      <c r="Q21" s="8">
        <f>INTAVI!Q21+NRGSUP!Q21</f>
        <v>9511.0646903999987</v>
      </c>
      <c r="R21" s="8">
        <f>INTAVI!R21+NRGSUP!R21</f>
        <v>10228.635144</v>
      </c>
      <c r="S21" s="8">
        <f>INTAVI!S21+NRGSUP!S21</f>
        <v>9596.4261119999992</v>
      </c>
      <c r="T21" s="8">
        <f>INTAVI!T21+NRGSUP!T21</f>
        <v>9920.3733720000018</v>
      </c>
      <c r="U21" s="8">
        <f>INTAVI!U21+NRGSUP!U21</f>
        <v>8033.6561760000004</v>
      </c>
      <c r="V21" s="8">
        <f>INTAVI!V21+NRGSUP!V21</f>
        <v>8121.7550232000003</v>
      </c>
      <c r="W21" s="8">
        <f>INTAVI!W21+NRGSUP!W21</f>
        <v>7008.8840639999989</v>
      </c>
      <c r="X21" s="8">
        <f>INTAVI!X21+NRGSUP!X21</f>
        <v>7062.2501040000006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11697.453035301185</v>
      </c>
      <c r="D22" s="27">
        <f t="shared" si="6"/>
        <v>14611.442276514701</v>
      </c>
      <c r="E22" s="27">
        <f t="shared" si="6"/>
        <v>15588.169632143101</v>
      </c>
      <c r="F22" s="27">
        <f t="shared" si="6"/>
        <v>16284.165840418222</v>
      </c>
      <c r="G22" s="27">
        <f t="shared" si="6"/>
        <v>14484.33982168938</v>
      </c>
      <c r="H22" s="27">
        <f t="shared" si="6"/>
        <v>12628.094924301538</v>
      </c>
      <c r="I22" s="27">
        <f t="shared" si="6"/>
        <v>14936.108898609065</v>
      </c>
      <c r="J22" s="27">
        <f t="shared" si="6"/>
        <v>15930.472982909956</v>
      </c>
      <c r="K22" s="27">
        <f t="shared" si="6"/>
        <v>14735.17993519934</v>
      </c>
      <c r="L22" s="27">
        <f t="shared" si="6"/>
        <v>13572.153373208128</v>
      </c>
      <c r="M22" s="27">
        <f t="shared" si="6"/>
        <v>15263.093654386974</v>
      </c>
      <c r="N22" s="27">
        <f t="shared" si="6"/>
        <v>13879.369725505743</v>
      </c>
      <c r="O22" s="27">
        <f t="shared" si="6"/>
        <v>11835.553982876823</v>
      </c>
      <c r="P22" s="27">
        <f t="shared" si="6"/>
        <v>10657.499325460425</v>
      </c>
      <c r="Q22" s="27">
        <f t="shared" si="6"/>
        <v>10780.974573032256</v>
      </c>
      <c r="R22" s="27">
        <f t="shared" si="6"/>
        <v>10283.826820501332</v>
      </c>
      <c r="S22" s="27">
        <f t="shared" si="6"/>
        <v>10059.992851700041</v>
      </c>
      <c r="T22" s="27">
        <f t="shared" si="6"/>
        <v>9643.4904382229888</v>
      </c>
      <c r="U22" s="27">
        <f t="shared" si="6"/>
        <v>10638.359040933352</v>
      </c>
      <c r="V22" s="27">
        <f t="shared" si="6"/>
        <v>9480.0505339231495</v>
      </c>
      <c r="W22" s="27">
        <f t="shared" si="6"/>
        <v>6824.8614722799502</v>
      </c>
      <c r="X22" s="27">
        <f t="shared" si="6"/>
        <v>5653.718487692634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11081.224619442031</v>
      </c>
      <c r="D23" s="8">
        <f>INTAVI!D23+NRGSUP!D23</f>
        <v>14067.308008957443</v>
      </c>
      <c r="E23" s="8">
        <f>INTAVI!E23+NRGSUP!E23</f>
        <v>15029.407730308072</v>
      </c>
      <c r="F23" s="8">
        <f>INTAVI!F23+NRGSUP!F23</f>
        <v>15806.718259315468</v>
      </c>
      <c r="G23" s="8">
        <f>INTAVI!G23+NRGSUP!G23</f>
        <v>14035.276097431164</v>
      </c>
      <c r="H23" s="8">
        <f>INTAVI!H23+NRGSUP!H23</f>
        <v>12175.385334662298</v>
      </c>
      <c r="I23" s="8">
        <f>INTAVI!I23+NRGSUP!I23</f>
        <v>14483.437284523145</v>
      </c>
      <c r="J23" s="8">
        <f>INTAVI!J23+NRGSUP!J23</f>
        <v>15479.987473283956</v>
      </c>
      <c r="K23" s="8">
        <f>INTAVI!K23+NRGSUP!K23</f>
        <v>14110.582561595569</v>
      </c>
      <c r="L23" s="8">
        <f>INTAVI!L23+NRGSUP!L23</f>
        <v>12972.50185012729</v>
      </c>
      <c r="M23" s="8">
        <f>INTAVI!M23+NRGSUP!M23</f>
        <v>14736.627546769314</v>
      </c>
      <c r="N23" s="8">
        <f>INTAVI!N23+NRGSUP!N23</f>
        <v>13341.831024405565</v>
      </c>
      <c r="O23" s="8">
        <f>INTAVI!O23+NRGSUP!O23</f>
        <v>11277.76609399156</v>
      </c>
      <c r="P23" s="8">
        <f>INTAVI!P23+NRGSUP!P23</f>
        <v>10098.679038427777</v>
      </c>
      <c r="Q23" s="8">
        <f>INTAVI!Q23+NRGSUP!Q23</f>
        <v>10334.790125013873</v>
      </c>
      <c r="R23" s="8">
        <f>INTAVI!R23+NRGSUP!R23</f>
        <v>9861.8578999012425</v>
      </c>
      <c r="S23" s="8">
        <f>INTAVI!S23+NRGSUP!S23</f>
        <v>9654.9092256441818</v>
      </c>
      <c r="T23" s="8">
        <f>INTAVI!T23+NRGSUP!T23</f>
        <v>9281.7157543479498</v>
      </c>
      <c r="U23" s="8">
        <f>INTAVI!U23+NRGSUP!U23</f>
        <v>10227.203598806773</v>
      </c>
      <c r="V23" s="8">
        <f>INTAVI!V23+NRGSUP!V23</f>
        <v>9144.1367955616133</v>
      </c>
      <c r="W23" s="8">
        <f>INTAVI!W23+NRGSUP!W23</f>
        <v>6487.1837972682824</v>
      </c>
      <c r="X23" s="8">
        <f>INTAVI!X23+NRGSUP!X23</f>
        <v>5348.2039570558582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616.22841585915376</v>
      </c>
      <c r="D24" s="8">
        <f>INTAVI!D24+NRGSUP!D24</f>
        <v>544.13426755725834</v>
      </c>
      <c r="E24" s="8">
        <f>INTAVI!E24+NRGSUP!E24</f>
        <v>558.76190183502945</v>
      </c>
      <c r="F24" s="8">
        <f>INTAVI!F24+NRGSUP!F24</f>
        <v>477.44758110275308</v>
      </c>
      <c r="G24" s="8">
        <f>INTAVI!G24+NRGSUP!G24</f>
        <v>449.0637242582153</v>
      </c>
      <c r="H24" s="8">
        <f>INTAVI!H24+NRGSUP!H24</f>
        <v>452.70958963924045</v>
      </c>
      <c r="I24" s="8">
        <f>INTAVI!I24+NRGSUP!I24</f>
        <v>452.67161408592028</v>
      </c>
      <c r="J24" s="8">
        <f>INTAVI!J24+NRGSUP!J24</f>
        <v>450.48550962599978</v>
      </c>
      <c r="K24" s="8">
        <f>INTAVI!K24+NRGSUP!K24</f>
        <v>624.59737360377096</v>
      </c>
      <c r="L24" s="8">
        <f>INTAVI!L24+NRGSUP!L24</f>
        <v>599.65152308083884</v>
      </c>
      <c r="M24" s="8">
        <f>INTAVI!M24+NRGSUP!M24</f>
        <v>526.46610761765999</v>
      </c>
      <c r="N24" s="8">
        <f>INTAVI!N24+NRGSUP!N24</f>
        <v>537.53870110017772</v>
      </c>
      <c r="O24" s="8">
        <f>INTAVI!O24+NRGSUP!O24</f>
        <v>557.78788888526219</v>
      </c>
      <c r="P24" s="8">
        <f>INTAVI!P24+NRGSUP!P24</f>
        <v>558.82028703264825</v>
      </c>
      <c r="Q24" s="8">
        <f>INTAVI!Q24+NRGSUP!Q24</f>
        <v>446.18444801838348</v>
      </c>
      <c r="R24" s="8">
        <f>INTAVI!R24+NRGSUP!R24</f>
        <v>421.96892060008895</v>
      </c>
      <c r="S24" s="8">
        <f>INTAVI!S24+NRGSUP!S24</f>
        <v>405.0836260558591</v>
      </c>
      <c r="T24" s="8">
        <f>INTAVI!T24+NRGSUP!T24</f>
        <v>361.7746838750391</v>
      </c>
      <c r="U24" s="8">
        <f>INTAVI!U24+NRGSUP!U24</f>
        <v>411.15544212657835</v>
      </c>
      <c r="V24" s="8">
        <f>INTAVI!V24+NRGSUP!V24</f>
        <v>335.91373836153576</v>
      </c>
      <c r="W24" s="8">
        <f>INTAVI!W24+NRGSUP!W24</f>
        <v>337.67767501166747</v>
      </c>
      <c r="X24" s="8">
        <f>INTAVI!X24+NRGSUP!X24</f>
        <v>305.51453063677616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9707.0447000999975</v>
      </c>
      <c r="D25" s="27">
        <f>INTAVI!D25+NRGSUP!D25</f>
        <v>9333.66262422</v>
      </c>
      <c r="E25" s="27">
        <f>INTAVI!E25+NRGSUP!E25</f>
        <v>9056.6105902800027</v>
      </c>
      <c r="F25" s="27">
        <f>INTAVI!F25+NRGSUP!F25</f>
        <v>10861.61670264</v>
      </c>
      <c r="G25" s="27">
        <f>INTAVI!G25+NRGSUP!G25</f>
        <v>10720.924403169232</v>
      </c>
      <c r="H25" s="27">
        <f>INTAVI!H25+NRGSUP!H25</f>
        <v>10579.734024294308</v>
      </c>
      <c r="I25" s="27">
        <f>INTAVI!I25+NRGSUP!I25</f>
        <v>9743.0462370723453</v>
      </c>
      <c r="J25" s="27">
        <f>INTAVI!J25+NRGSUP!J25</f>
        <v>12667.722304733086</v>
      </c>
      <c r="K25" s="27">
        <f>INTAVI!K25+NRGSUP!K25</f>
        <v>10725.4222062927</v>
      </c>
      <c r="L25" s="27">
        <f>INTAVI!L25+NRGSUP!L25</f>
        <v>8521.5905163048064</v>
      </c>
      <c r="M25" s="27">
        <f>INTAVI!M25+NRGSUP!M25</f>
        <v>12420.391149307725</v>
      </c>
      <c r="N25" s="27">
        <f>INTAVI!N25+NRGSUP!N25</f>
        <v>12401.127974713034</v>
      </c>
      <c r="O25" s="27">
        <f>INTAVI!O25+NRGSUP!O25</f>
        <v>10857.943123413994</v>
      </c>
      <c r="P25" s="27">
        <f>INTAVI!P25+NRGSUP!P25</f>
        <v>12720.694255999404</v>
      </c>
      <c r="Q25" s="27">
        <f>INTAVI!Q25+NRGSUP!Q25</f>
        <v>11942.834212479587</v>
      </c>
      <c r="R25" s="27">
        <f>INTAVI!R25+NRGSUP!R25</f>
        <v>8915.0932225240977</v>
      </c>
      <c r="S25" s="27">
        <f>INTAVI!S25+NRGSUP!S25</f>
        <v>10379.690130666473</v>
      </c>
      <c r="T25" s="27">
        <f>INTAVI!T25+NRGSUP!T25</f>
        <v>11022.209228508678</v>
      </c>
      <c r="U25" s="27">
        <f>INTAVI!U25+NRGSUP!U25</f>
        <v>10165.797259533996</v>
      </c>
      <c r="V25" s="27">
        <f>INTAVI!V25+NRGSUP!V25</f>
        <v>4726.3482553237191</v>
      </c>
      <c r="W25" s="27">
        <f>INTAVI!W25+NRGSUP!W25</f>
        <v>2439.8256629757193</v>
      </c>
      <c r="X25" s="27">
        <f>INTAVI!X25+NRGSUP!X25</f>
        <v>3656.4500194459188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1521890.5607989198</v>
      </c>
      <c r="D26" s="27">
        <f t="shared" si="7"/>
        <v>1553629.6500105604</v>
      </c>
      <c r="E26" s="27">
        <f t="shared" si="7"/>
        <v>1537301.8927098</v>
      </c>
      <c r="F26" s="27">
        <f t="shared" si="7"/>
        <v>1547852.0934168</v>
      </c>
      <c r="G26" s="27">
        <f t="shared" si="7"/>
        <v>1549719.1571626805</v>
      </c>
      <c r="H26" s="27">
        <f t="shared" si="7"/>
        <v>1542031.1972373601</v>
      </c>
      <c r="I26" s="27">
        <f t="shared" si="7"/>
        <v>1534169.8491307204</v>
      </c>
      <c r="J26" s="27">
        <f t="shared" si="7"/>
        <v>1483438.6842706804</v>
      </c>
      <c r="K26" s="27">
        <f t="shared" si="7"/>
        <v>1476356.9051160002</v>
      </c>
      <c r="L26" s="27">
        <f t="shared" si="7"/>
        <v>1394573.8729755604</v>
      </c>
      <c r="M26" s="27">
        <f t="shared" si="7"/>
        <v>1372872.4469629198</v>
      </c>
      <c r="N26" s="27">
        <f t="shared" si="7"/>
        <v>1328666.9426802003</v>
      </c>
      <c r="O26" s="27">
        <f t="shared" si="7"/>
        <v>1280591.4499264802</v>
      </c>
      <c r="P26" s="27">
        <f t="shared" si="7"/>
        <v>1251983.7392011201</v>
      </c>
      <c r="Q26" s="27">
        <f t="shared" si="7"/>
        <v>1234499.8590464399</v>
      </c>
      <c r="R26" s="27">
        <f t="shared" si="7"/>
        <v>1262556.0931305604</v>
      </c>
      <c r="S26" s="27">
        <f t="shared" si="7"/>
        <v>1278230.0859842403</v>
      </c>
      <c r="T26" s="27">
        <f t="shared" si="7"/>
        <v>1289687.0388799</v>
      </c>
      <c r="U26" s="27">
        <f t="shared" si="7"/>
        <v>1283635.67671692</v>
      </c>
      <c r="V26" s="27">
        <f t="shared" si="7"/>
        <v>1286613.9532047596</v>
      </c>
      <c r="W26" s="27">
        <f t="shared" si="7"/>
        <v>1096572.3093378001</v>
      </c>
      <c r="X26" s="27">
        <f t="shared" si="7"/>
        <v>1159271.31327012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435.30568379999994</v>
      </c>
      <c r="D27" s="19">
        <f t="shared" si="8"/>
        <v>276.49451951999998</v>
      </c>
      <c r="E27" s="19">
        <f t="shared" si="8"/>
        <v>266.42991924</v>
      </c>
      <c r="F27" s="19">
        <f t="shared" si="8"/>
        <v>276.302817</v>
      </c>
      <c r="G27" s="19">
        <f t="shared" si="8"/>
        <v>499.48714655999987</v>
      </c>
      <c r="H27" s="19">
        <f t="shared" si="8"/>
        <v>170.42927291999999</v>
      </c>
      <c r="I27" s="19">
        <f t="shared" si="8"/>
        <v>82.890249479999994</v>
      </c>
      <c r="J27" s="19">
        <f t="shared" si="8"/>
        <v>171.57728771999999</v>
      </c>
      <c r="K27" s="19">
        <f t="shared" si="8"/>
        <v>40.243811039999983</v>
      </c>
      <c r="L27" s="19">
        <f t="shared" si="8"/>
        <v>87.595106760000007</v>
      </c>
      <c r="M27" s="19">
        <f t="shared" si="8"/>
        <v>43.4189376</v>
      </c>
      <c r="N27" s="19">
        <f t="shared" si="8"/>
        <v>37.207079999999983</v>
      </c>
      <c r="O27" s="19">
        <f t="shared" si="8"/>
        <v>43.557564239999984</v>
      </c>
      <c r="P27" s="19">
        <f t="shared" si="8"/>
        <v>46.7326908</v>
      </c>
      <c r="Q27" s="19">
        <f t="shared" si="8"/>
        <v>34.404867360000004</v>
      </c>
      <c r="R27" s="19">
        <f t="shared" si="8"/>
        <v>19.051221599999998</v>
      </c>
      <c r="S27" s="19">
        <f t="shared" si="8"/>
        <v>19.051221600000002</v>
      </c>
      <c r="T27" s="19">
        <f t="shared" si="8"/>
        <v>19.492283160000003</v>
      </c>
      <c r="U27" s="19">
        <f t="shared" si="8"/>
        <v>42.310578959999987</v>
      </c>
      <c r="V27" s="19">
        <f t="shared" si="8"/>
        <v>73.690059239999997</v>
      </c>
      <c r="W27" s="19">
        <f t="shared" si="8"/>
        <v>90.652992119999979</v>
      </c>
      <c r="X27" s="19">
        <f t="shared" si="8"/>
        <v>147.86895095999998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435.30568379999994</v>
      </c>
      <c r="D28" s="8">
        <f>INTAVI!D28+NRGSUP!D28</f>
        <v>276.49451951999998</v>
      </c>
      <c r="E28" s="8">
        <f>INTAVI!E28+NRGSUP!E28</f>
        <v>135.08835227999998</v>
      </c>
      <c r="F28" s="8">
        <f>INTAVI!F28+NRGSUP!F28</f>
        <v>173.80271483999999</v>
      </c>
      <c r="G28" s="8">
        <f>INTAVI!G28+NRGSUP!G28</f>
        <v>468.27300383999989</v>
      </c>
      <c r="H28" s="8">
        <f>INTAVI!H28+NRGSUP!H28</f>
        <v>170.42927291999999</v>
      </c>
      <c r="I28" s="8">
        <f>INTAVI!I28+NRGSUP!I28</f>
        <v>82.890249479999994</v>
      </c>
      <c r="J28" s="8">
        <f>INTAVI!J28+NRGSUP!J28</f>
        <v>43.362080999999989</v>
      </c>
      <c r="K28" s="8">
        <f>INTAVI!K28+NRGSUP!K28</f>
        <v>40.243811039999983</v>
      </c>
      <c r="L28" s="8">
        <f>INTAVI!L28+NRGSUP!L28</f>
        <v>46.317536999999987</v>
      </c>
      <c r="M28" s="8">
        <f>INTAVI!M28+NRGSUP!M28</f>
        <v>40.243811039999997</v>
      </c>
      <c r="N28" s="8">
        <f>INTAVI!N28+NRGSUP!N28</f>
        <v>37.207079999999983</v>
      </c>
      <c r="O28" s="8">
        <f>INTAVI!O28+NRGSUP!O28</f>
        <v>37.207079999999983</v>
      </c>
      <c r="P28" s="8">
        <f>INTAVI!P28+NRGSUP!P28</f>
        <v>37.207079999999998</v>
      </c>
      <c r="Q28" s="8">
        <f>INTAVI!Q28+NRGSUP!Q28</f>
        <v>21.704129999999999</v>
      </c>
      <c r="R28" s="8">
        <f>INTAVI!R28+NRGSUP!R28</f>
        <v>0</v>
      </c>
      <c r="S28" s="8">
        <f>INTAVI!S28+NRGSUP!S28</f>
        <v>0</v>
      </c>
      <c r="T28" s="8">
        <f>INTAVI!T28+NRGSUP!T28</f>
        <v>1.43788212</v>
      </c>
      <c r="U28" s="8">
        <f>INTAVI!U28+NRGSUP!U28</f>
        <v>6.7067740799999997</v>
      </c>
      <c r="V28" s="8">
        <f>INTAVI!V28+NRGSUP!V28</f>
        <v>6.1433902800000002</v>
      </c>
      <c r="W28" s="8">
        <f>INTAVI!W28+NRGSUP!W28</f>
        <v>5.6900444399999994</v>
      </c>
      <c r="X28" s="8">
        <f>INTAVI!X28+NRGSUP!X28</f>
        <v>4.7508955199999994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131.34156696000002</v>
      </c>
      <c r="F29" s="8">
        <f>INTAVI!F29+NRGSUP!F29</f>
        <v>102.50010216000001</v>
      </c>
      <c r="G29" s="8">
        <f>INTAVI!G29+NRGSUP!G29</f>
        <v>31.214142719999995</v>
      </c>
      <c r="H29" s="8">
        <f>INTAVI!H29+NRGSUP!H29</f>
        <v>0</v>
      </c>
      <c r="I29" s="8">
        <f>INTAVI!I29+NRGSUP!I29</f>
        <v>0</v>
      </c>
      <c r="J29" s="8">
        <f>INTAVI!J29+NRGSUP!J29</f>
        <v>128.21520672</v>
      </c>
      <c r="K29" s="8">
        <f>INTAVI!K29+NRGSUP!K29</f>
        <v>0</v>
      </c>
      <c r="L29" s="8">
        <f>INTAVI!L29+NRGSUP!L29</f>
        <v>41.27756976000002</v>
      </c>
      <c r="M29" s="8">
        <f>INTAVI!M29+NRGSUP!M29</f>
        <v>3.1751265599999998</v>
      </c>
      <c r="N29" s="8">
        <f>INTAVI!N29+NRGSUP!N29</f>
        <v>0</v>
      </c>
      <c r="O29" s="8">
        <f>INTAVI!O29+NRGSUP!O29</f>
        <v>6.3504842400000001</v>
      </c>
      <c r="P29" s="8">
        <f>INTAVI!P29+NRGSUP!P29</f>
        <v>9.525610799999999</v>
      </c>
      <c r="Q29" s="8">
        <f>INTAVI!Q29+NRGSUP!Q29</f>
        <v>12.700737360000005</v>
      </c>
      <c r="R29" s="8">
        <f>INTAVI!R29+NRGSUP!R29</f>
        <v>19.051221599999998</v>
      </c>
      <c r="S29" s="8">
        <f>INTAVI!S29+NRGSUP!S29</f>
        <v>19.051221600000002</v>
      </c>
      <c r="T29" s="8">
        <f>INTAVI!T29+NRGSUP!T29</f>
        <v>18.054401040000002</v>
      </c>
      <c r="U29" s="8">
        <f>INTAVI!U29+NRGSUP!U29</f>
        <v>35.603804879999984</v>
      </c>
      <c r="V29" s="8">
        <f>INTAVI!V29+NRGSUP!V29</f>
        <v>67.546668959999991</v>
      </c>
      <c r="W29" s="8">
        <f>INTAVI!W29+NRGSUP!W29</f>
        <v>84.962947679999985</v>
      </c>
      <c r="X29" s="8">
        <f>INTAVI!X29+NRGSUP!X29</f>
        <v>143.11805543999998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1521455.2551151197</v>
      </c>
      <c r="D33" s="19">
        <f t="shared" si="9"/>
        <v>1553353.1554910403</v>
      </c>
      <c r="E33" s="19">
        <f t="shared" si="9"/>
        <v>1537035.46279056</v>
      </c>
      <c r="F33" s="19">
        <f t="shared" si="9"/>
        <v>1547575.7905997999</v>
      </c>
      <c r="G33" s="19">
        <f t="shared" si="9"/>
        <v>1549219.6700161204</v>
      </c>
      <c r="H33" s="19">
        <f t="shared" si="9"/>
        <v>1541860.7679644402</v>
      </c>
      <c r="I33" s="19">
        <f t="shared" si="9"/>
        <v>1534086.9588812403</v>
      </c>
      <c r="J33" s="19">
        <f t="shared" si="9"/>
        <v>1483267.1069829604</v>
      </c>
      <c r="K33" s="19">
        <f t="shared" si="9"/>
        <v>1476316.6613049603</v>
      </c>
      <c r="L33" s="19">
        <f t="shared" si="9"/>
        <v>1394486.2778688003</v>
      </c>
      <c r="M33" s="19">
        <f t="shared" si="9"/>
        <v>1372829.0280253198</v>
      </c>
      <c r="N33" s="19">
        <f t="shared" si="9"/>
        <v>1328629.7356002002</v>
      </c>
      <c r="O33" s="19">
        <f t="shared" si="9"/>
        <v>1280547.8923622402</v>
      </c>
      <c r="P33" s="19">
        <f t="shared" si="9"/>
        <v>1251937.0065103201</v>
      </c>
      <c r="Q33" s="19">
        <f t="shared" si="9"/>
        <v>1234465.45417908</v>
      </c>
      <c r="R33" s="19">
        <f t="shared" si="9"/>
        <v>1262537.0419089603</v>
      </c>
      <c r="S33" s="19">
        <f t="shared" si="9"/>
        <v>1278211.0347626403</v>
      </c>
      <c r="T33" s="19">
        <f t="shared" si="9"/>
        <v>1289667.5465967399</v>
      </c>
      <c r="U33" s="19">
        <f t="shared" si="9"/>
        <v>1283593.36613796</v>
      </c>
      <c r="V33" s="19">
        <f t="shared" si="9"/>
        <v>1286540.2631455197</v>
      </c>
      <c r="W33" s="19">
        <f t="shared" si="9"/>
        <v>1096481.6563456801</v>
      </c>
      <c r="X33" s="19">
        <f t="shared" si="9"/>
        <v>1159123.44431916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53560.027768320004</v>
      </c>
      <c r="D34" s="8">
        <f>INTAVI!D34+NRGSUP!D34</f>
        <v>53212.675921920003</v>
      </c>
      <c r="E34" s="8">
        <f>INTAVI!E34+NRGSUP!E34</f>
        <v>54531.12761856</v>
      </c>
      <c r="F34" s="8">
        <f>INTAVI!F34+NRGSUP!F34</f>
        <v>59096.204881919992</v>
      </c>
      <c r="G34" s="8">
        <f>INTAVI!G34+NRGSUP!G34</f>
        <v>61616.979832320008</v>
      </c>
      <c r="H34" s="8">
        <f>INTAVI!H34+NRGSUP!H34</f>
        <v>62078.787348479986</v>
      </c>
      <c r="I34" s="8">
        <f>INTAVI!I34+NRGSUP!I34</f>
        <v>61792.962739199997</v>
      </c>
      <c r="J34" s="8">
        <f>INTAVI!J34+NRGSUP!J34</f>
        <v>64488.890534400009</v>
      </c>
      <c r="K34" s="8">
        <f>INTAVI!K34+NRGSUP!K34</f>
        <v>62811.18100224001</v>
      </c>
      <c r="L34" s="8">
        <f>INTAVI!L34+NRGSUP!L34</f>
        <v>59636.393233919996</v>
      </c>
      <c r="M34" s="8">
        <f>INTAVI!M34+NRGSUP!M34</f>
        <v>60837.765949440007</v>
      </c>
      <c r="N34" s="8">
        <f>INTAVI!N34+NRGSUP!N34</f>
        <v>60849.6582528</v>
      </c>
      <c r="O34" s="8">
        <f>INTAVI!O34+NRGSUP!O34</f>
        <v>59905.55584511999</v>
      </c>
      <c r="P34" s="8">
        <f>INTAVI!P34+NRGSUP!P34</f>
        <v>57211.40035584</v>
      </c>
      <c r="Q34" s="8">
        <f>INTAVI!Q34+NRGSUP!Q34</f>
        <v>58559.611322880002</v>
      </c>
      <c r="R34" s="8">
        <f>INTAVI!R34+NRGSUP!R34</f>
        <v>61406.728611840001</v>
      </c>
      <c r="S34" s="8">
        <f>INTAVI!S34+NRGSUP!S34</f>
        <v>63561.169566720011</v>
      </c>
      <c r="T34" s="8">
        <f>INTAVI!T34+NRGSUP!T34</f>
        <v>60720.491220480006</v>
      </c>
      <c r="U34" s="8">
        <f>INTAVI!U34+NRGSUP!U34</f>
        <v>60173.732459520004</v>
      </c>
      <c r="V34" s="8">
        <f>INTAVI!V34+NRGSUP!V34</f>
        <v>59786.905697280003</v>
      </c>
      <c r="W34" s="8">
        <f>INTAVI!W34+NRGSUP!W34</f>
        <v>55640.051573760014</v>
      </c>
      <c r="X34" s="8">
        <f>INTAVI!X34+NRGSUP!X34</f>
        <v>57470.069514240015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28.582424640000013</v>
      </c>
      <c r="D35" s="8">
        <f>INTAVI!D35+NRGSUP!D35</f>
        <v>22.865895360000003</v>
      </c>
      <c r="E35" s="8">
        <f>INTAVI!E35+NRGSUP!E35</f>
        <v>25.724160000000001</v>
      </c>
      <c r="F35" s="8">
        <f>INTAVI!F35+NRGSUP!F35</f>
        <v>27.443465279999998</v>
      </c>
      <c r="G35" s="8">
        <f>INTAVI!G35+NRGSUP!G35</f>
        <v>58.502062080000016</v>
      </c>
      <c r="H35" s="8">
        <f>INTAVI!H35+NRGSUP!H35</f>
        <v>67.458726719999987</v>
      </c>
      <c r="I35" s="8">
        <f>INTAVI!I35+NRGSUP!I35</f>
        <v>38.876523839999997</v>
      </c>
      <c r="J35" s="8">
        <f>INTAVI!J35+NRGSUP!J35</f>
        <v>38.734597440000002</v>
      </c>
      <c r="K35" s="8">
        <f>INTAVI!K35+NRGSUP!K35</f>
        <v>26.278560000000009</v>
      </c>
      <c r="L35" s="8">
        <f>INTAVI!L35+NRGSUP!L35</f>
        <v>43.797600000000003</v>
      </c>
      <c r="M35" s="8">
        <f>INTAVI!M35+NRGSUP!M35</f>
        <v>46.717513920000016</v>
      </c>
      <c r="N35" s="8">
        <f>INTAVI!N35+NRGSUP!N35</f>
        <v>46.717513920000016</v>
      </c>
      <c r="O35" s="8">
        <f>INTAVI!O35+NRGSUP!O35</f>
        <v>46.717513920000016</v>
      </c>
      <c r="P35" s="8">
        <f>INTAVI!P35+NRGSUP!P35</f>
        <v>49.637206080000013</v>
      </c>
      <c r="Q35" s="8">
        <f>INTAVI!Q35+NRGSUP!Q35</f>
        <v>67.156246080000003</v>
      </c>
      <c r="R35" s="8">
        <f>INTAVI!R35+NRGSUP!R35</f>
        <v>102.19432608000002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0.88881408000000017</v>
      </c>
      <c r="X35" s="8">
        <f>INTAVI!X35+NRGSUP!X35</f>
        <v>1.12343616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52714.07811504</v>
      </c>
      <c r="D36" s="8">
        <f>INTAVI!D36+NRGSUP!D36</f>
        <v>52387.671683880006</v>
      </c>
      <c r="E36" s="8">
        <f>INTAVI!E36+NRGSUP!E36</f>
        <v>52060.551743160002</v>
      </c>
      <c r="F36" s="8">
        <f>INTAVI!F36+NRGSUP!F36</f>
        <v>51928.973402039999</v>
      </c>
      <c r="G36" s="8">
        <f>INTAVI!G36+NRGSUP!G36</f>
        <v>52141.672396440001</v>
      </c>
      <c r="H36" s="8">
        <f>INTAVI!H36+NRGSUP!H36</f>
        <v>53172.897473159996</v>
      </c>
      <c r="I36" s="8">
        <f>INTAVI!I36+NRGSUP!I36</f>
        <v>51710.124277800009</v>
      </c>
      <c r="J36" s="8">
        <f>INTAVI!J36+NRGSUP!J36</f>
        <v>50686.156735920005</v>
      </c>
      <c r="K36" s="8">
        <f>INTAVI!K36+NRGSUP!K36</f>
        <v>49867.164294120004</v>
      </c>
      <c r="L36" s="8">
        <f>INTAVI!L36+NRGSUP!L36</f>
        <v>48623.235906960013</v>
      </c>
      <c r="M36" s="8">
        <f>INTAVI!M36+NRGSUP!M36</f>
        <v>49105.882531800002</v>
      </c>
      <c r="N36" s="8">
        <f>INTAVI!N36+NRGSUP!N36</f>
        <v>46665.904270680017</v>
      </c>
      <c r="O36" s="8">
        <f>INTAVI!O36+NRGSUP!O36</f>
        <v>45600.191308440015</v>
      </c>
      <c r="P36" s="8">
        <f>INTAVI!P36+NRGSUP!P36</f>
        <v>45678.352066919993</v>
      </c>
      <c r="Q36" s="8">
        <f>INTAVI!Q36+NRGSUP!Q36</f>
        <v>43613.061050520009</v>
      </c>
      <c r="R36" s="8">
        <f>INTAVI!R36+NRGSUP!R36</f>
        <v>44154.744742080002</v>
      </c>
      <c r="S36" s="8">
        <f>INTAVI!S36+NRGSUP!S36</f>
        <v>45131.276505600006</v>
      </c>
      <c r="T36" s="8">
        <f>INTAVI!T36+NRGSUP!T36</f>
        <v>44463.942965019596</v>
      </c>
      <c r="U36" s="8">
        <f>INTAVI!U36+NRGSUP!U36</f>
        <v>45357.970373280004</v>
      </c>
      <c r="V36" s="8">
        <f>INTAVI!V36+NRGSUP!V36</f>
        <v>45094.460684400008</v>
      </c>
      <c r="W36" s="8">
        <f>INTAVI!W36+NRGSUP!W36</f>
        <v>41044.893448319999</v>
      </c>
      <c r="X36" s="8">
        <f>INTAVI!X36+NRGSUP!X36</f>
        <v>42837.148821240007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320345.02826171991</v>
      </c>
      <c r="D37" s="8">
        <f>INTAVI!D37+NRGSUP!D37</f>
        <v>315577.95394356002</v>
      </c>
      <c r="E37" s="8">
        <f>INTAVI!E37+NRGSUP!E37</f>
        <v>310556.9359292399</v>
      </c>
      <c r="F37" s="8">
        <f>INTAVI!F37+NRGSUP!F37</f>
        <v>300286.54761335999</v>
      </c>
      <c r="G37" s="8">
        <f>INTAVI!G37+NRGSUP!G37</f>
        <v>290894.45862708002</v>
      </c>
      <c r="H37" s="8">
        <f>INTAVI!H37+NRGSUP!H37</f>
        <v>277883.22415392002</v>
      </c>
      <c r="I37" s="8">
        <f>INTAVI!I37+NRGSUP!I37</f>
        <v>268152.10382268002</v>
      </c>
      <c r="J37" s="8">
        <f>INTAVI!J37+NRGSUP!J37</f>
        <v>259318.03523471992</v>
      </c>
      <c r="K37" s="8">
        <f>INTAVI!K37+NRGSUP!K37</f>
        <v>245730.83925852002</v>
      </c>
      <c r="L37" s="8">
        <f>INTAVI!L37+NRGSUP!L37</f>
        <v>236426.18003927998</v>
      </c>
      <c r="M37" s="8">
        <f>INTAVI!M37+NRGSUP!M37</f>
        <v>222896.80878695997</v>
      </c>
      <c r="N37" s="8">
        <f>INTAVI!N37+NRGSUP!N37</f>
        <v>214352.32311107992</v>
      </c>
      <c r="O37" s="8">
        <f>INTAVI!O37+NRGSUP!O37</f>
        <v>201049.81724520001</v>
      </c>
      <c r="P37" s="8">
        <f>INTAVI!P37+NRGSUP!P37</f>
        <v>194057.66748059998</v>
      </c>
      <c r="Q37" s="8">
        <f>INTAVI!Q37+NRGSUP!Q37</f>
        <v>193260.58636500002</v>
      </c>
      <c r="R37" s="8">
        <f>INTAVI!R37+NRGSUP!R37</f>
        <v>189561.63596832001</v>
      </c>
      <c r="S37" s="8">
        <f>INTAVI!S37+NRGSUP!S37</f>
        <v>190530.20838852</v>
      </c>
      <c r="T37" s="8">
        <f>INTAVI!T37+NRGSUP!T37</f>
        <v>191769.69563136011</v>
      </c>
      <c r="U37" s="8">
        <f>INTAVI!U37+NRGSUP!U37</f>
        <v>192171.75959519995</v>
      </c>
      <c r="V37" s="8">
        <f>INTAVI!V37+NRGSUP!V37</f>
        <v>196329.68084267998</v>
      </c>
      <c r="W37" s="8">
        <f>INTAVI!W37+NRGSUP!W37</f>
        <v>168890.32167084003</v>
      </c>
      <c r="X37" s="8">
        <f>INTAVI!X37+NRGSUP!X37</f>
        <v>184375.79475084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351.04154399999993</v>
      </c>
      <c r="D38" s="8">
        <f>INTAVI!D38+NRGSUP!D38</f>
        <v>335.36311200000006</v>
      </c>
      <c r="E38" s="8">
        <f>INTAVI!E38+NRGSUP!E38</f>
        <v>341.32341600000001</v>
      </c>
      <c r="F38" s="8">
        <f>INTAVI!F38+NRGSUP!F38</f>
        <v>317.68228799999997</v>
      </c>
      <c r="G38" s="8">
        <f>INTAVI!G38+NRGSUP!G38</f>
        <v>319.84318799999994</v>
      </c>
      <c r="H38" s="8">
        <f>INTAVI!H38+NRGSUP!H38</f>
        <v>377.52800400000001</v>
      </c>
      <c r="I38" s="8">
        <f>INTAVI!I38+NRGSUP!I38</f>
        <v>309.51421199999993</v>
      </c>
      <c r="J38" s="8">
        <f>INTAVI!J38+NRGSUP!J38</f>
        <v>284.45205600000003</v>
      </c>
      <c r="K38" s="8">
        <f>INTAVI!K38+NRGSUP!K38</f>
        <v>272.195784</v>
      </c>
      <c r="L38" s="8">
        <f>INTAVI!L38+NRGSUP!L38</f>
        <v>313.64902799999999</v>
      </c>
      <c r="M38" s="8">
        <f>INTAVI!M38+NRGSUP!M38</f>
        <v>290.63941199999999</v>
      </c>
      <c r="N38" s="8">
        <f>INTAVI!N38+NRGSUP!N38</f>
        <v>264.91298399999994</v>
      </c>
      <c r="O38" s="8">
        <f>INTAVI!O38+NRGSUP!O38</f>
        <v>219.951144</v>
      </c>
      <c r="P38" s="8">
        <f>INTAVI!P38+NRGSUP!P38</f>
        <v>200.42265600000002</v>
      </c>
      <c r="Q38" s="8">
        <f>INTAVI!Q38+NRGSUP!Q38</f>
        <v>181.26108000000005</v>
      </c>
      <c r="R38" s="8">
        <f>INTAVI!R38+NRGSUP!R38</f>
        <v>185.84521200000006</v>
      </c>
      <c r="S38" s="8">
        <f>INTAVI!S38+NRGSUP!S38</f>
        <v>171.33303600000002</v>
      </c>
      <c r="T38" s="8">
        <f>INTAVI!T38+NRGSUP!T38</f>
        <v>168.01696799999996</v>
      </c>
      <c r="U38" s="8">
        <f>INTAVI!U38+NRGSUP!U38</f>
        <v>177.80515200000002</v>
      </c>
      <c r="V38" s="8">
        <f>INTAVI!V38+NRGSUP!V38</f>
        <v>170.96284800000004</v>
      </c>
      <c r="W38" s="8">
        <f>INTAVI!W38+NRGSUP!W38</f>
        <v>143.75894400000004</v>
      </c>
      <c r="X38" s="8">
        <f>INTAVI!X38+NRGSUP!X38</f>
        <v>172.099872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372.66489000000024</v>
      </c>
      <c r="D39" s="8">
        <f>INTAVI!D39+NRGSUP!D39</f>
        <v>317.50505063999998</v>
      </c>
      <c r="E39" s="8">
        <f>INTAVI!E39+NRGSUP!E39</f>
        <v>104.42045628000002</v>
      </c>
      <c r="F39" s="8">
        <f>INTAVI!F39+NRGSUP!F39</f>
        <v>95.094968759999986</v>
      </c>
      <c r="G39" s="8">
        <f>INTAVI!G39+NRGSUP!G39</f>
        <v>142.27425324000001</v>
      </c>
      <c r="H39" s="8">
        <f>INTAVI!H39+NRGSUP!H39</f>
        <v>44.592437520000018</v>
      </c>
      <c r="I39" s="8">
        <f>INTAVI!I39+NRGSUP!I39</f>
        <v>47.777463720000007</v>
      </c>
      <c r="J39" s="8">
        <f>INTAVI!J39+NRGSUP!J39</f>
        <v>9.5555962800000014</v>
      </c>
      <c r="K39" s="8">
        <f>INTAVI!K39+NRGSUP!K39</f>
        <v>3.1852850399999988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105625.37537532</v>
      </c>
      <c r="D40" s="8">
        <f>INTAVI!D40+NRGSUP!D40</f>
        <v>102751.42774643999</v>
      </c>
      <c r="E40" s="8">
        <f>INTAVI!E40+NRGSUP!E40</f>
        <v>100325.32767396001</v>
      </c>
      <c r="F40" s="8">
        <f>INTAVI!F40+NRGSUP!F40</f>
        <v>102324.52992311999</v>
      </c>
      <c r="G40" s="8">
        <f>INTAVI!G40+NRGSUP!G40</f>
        <v>108819.89867376001</v>
      </c>
      <c r="H40" s="8">
        <f>INTAVI!H40+NRGSUP!H40</f>
        <v>113768.73259128002</v>
      </c>
      <c r="I40" s="8">
        <f>INTAVI!I40+NRGSUP!I40</f>
        <v>118794.08530727998</v>
      </c>
      <c r="J40" s="8">
        <f>INTAVI!J40+NRGSUP!J40</f>
        <v>123867.98450064</v>
      </c>
      <c r="K40" s="8">
        <f>INTAVI!K40+NRGSUP!K40</f>
        <v>125138.44861379999</v>
      </c>
      <c r="L40" s="8">
        <f>INTAVI!L40+NRGSUP!L40</f>
        <v>114489.68067864003</v>
      </c>
      <c r="M40" s="8">
        <f>INTAVI!M40+NRGSUP!M40</f>
        <v>115851.69805284002</v>
      </c>
      <c r="N40" s="8">
        <f>INTAVI!N40+NRGSUP!N40</f>
        <v>119961.25724772</v>
      </c>
      <c r="O40" s="8">
        <f>INTAVI!O40+NRGSUP!O40</f>
        <v>117382.49049600001</v>
      </c>
      <c r="P40" s="8">
        <f>INTAVI!P40+NRGSUP!P40</f>
        <v>117128.60469359999</v>
      </c>
      <c r="Q40" s="8">
        <f>INTAVI!Q40+NRGSUP!Q40</f>
        <v>118343.67549372002</v>
      </c>
      <c r="R40" s="8">
        <f>INTAVI!R40+NRGSUP!R40</f>
        <v>122871.66300828003</v>
      </c>
      <c r="S40" s="8">
        <f>INTAVI!S40+NRGSUP!S40</f>
        <v>128455.36259436003</v>
      </c>
      <c r="T40" s="8">
        <f>INTAVI!T40+NRGSUP!T40</f>
        <v>137288.92158828001</v>
      </c>
      <c r="U40" s="8">
        <f>INTAVI!U40+NRGSUP!U40</f>
        <v>144315.14451840002</v>
      </c>
      <c r="V40" s="8">
        <f>INTAVI!V40+NRGSUP!V40</f>
        <v>147334.28197428002</v>
      </c>
      <c r="W40" s="8">
        <f>INTAVI!W40+NRGSUP!W40</f>
        <v>65342.841798599999</v>
      </c>
      <c r="X40" s="8">
        <f>INTAVI!X40+NRGSUP!X40</f>
        <v>80010.237660120009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3448.9153918800007</v>
      </c>
      <c r="D41" s="8">
        <f>INTAVI!D41+NRGSUP!D41</f>
        <v>3781.2359264400011</v>
      </c>
      <c r="E41" s="8">
        <f>INTAVI!E41+NRGSUP!E41</f>
        <v>3702.254524200001</v>
      </c>
      <c r="F41" s="8">
        <f>INTAVI!F41+NRGSUP!F41</f>
        <v>3846.0756052800007</v>
      </c>
      <c r="G41" s="8">
        <f>INTAVI!G41+NRGSUP!G41</f>
        <v>3906.0659167200015</v>
      </c>
      <c r="H41" s="8">
        <f>INTAVI!H41+NRGSUP!H41</f>
        <v>3948.1087802399998</v>
      </c>
      <c r="I41" s="8">
        <f>INTAVI!I41+NRGSUP!I41</f>
        <v>3873.8418897599995</v>
      </c>
      <c r="J41" s="8">
        <f>INTAVI!J41+NRGSUP!J41</f>
        <v>3677.8360762800007</v>
      </c>
      <c r="K41" s="8">
        <f>INTAVI!K41+NRGSUP!K41</f>
        <v>4088.7994503599998</v>
      </c>
      <c r="L41" s="8">
        <f>INTAVI!L41+NRGSUP!L41</f>
        <v>4488.487236359998</v>
      </c>
      <c r="M41" s="8">
        <f>INTAVI!M41+NRGSUP!M41</f>
        <v>4579.6962402000008</v>
      </c>
      <c r="N41" s="8">
        <f>INTAVI!N41+NRGSUP!N41</f>
        <v>3744.9307692000016</v>
      </c>
      <c r="O41" s="8">
        <f>INTAVI!O41+NRGSUP!O41</f>
        <v>3220.5600140399997</v>
      </c>
      <c r="P41" s="8">
        <f>INTAVI!P41+NRGSUP!P41</f>
        <v>3280.4395419599991</v>
      </c>
      <c r="Q41" s="8">
        <f>INTAVI!Q41+NRGSUP!Q41</f>
        <v>2951.6488084799994</v>
      </c>
      <c r="R41" s="8">
        <f>INTAVI!R41+NRGSUP!R41</f>
        <v>3403.8831852000003</v>
      </c>
      <c r="S41" s="8">
        <f>INTAVI!S41+NRGSUP!S41</f>
        <v>3588.8344599599977</v>
      </c>
      <c r="T41" s="8">
        <f>INTAVI!T41+NRGSUP!T41</f>
        <v>3418.5415532399984</v>
      </c>
      <c r="U41" s="8">
        <f>INTAVI!U41+NRGSUP!U41</f>
        <v>3622.6267984799979</v>
      </c>
      <c r="V41" s="8">
        <f>INTAVI!V41+NRGSUP!V41</f>
        <v>3564.7535394000006</v>
      </c>
      <c r="W41" s="8">
        <f>INTAVI!W41+NRGSUP!W41</f>
        <v>3977.606445480003</v>
      </c>
      <c r="X41" s="8">
        <f>INTAVI!X41+NRGSUP!X41</f>
        <v>3685.2269936400021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2879.8818235200006</v>
      </c>
      <c r="D42" s="8">
        <f>INTAVI!D42+NRGSUP!D42</f>
        <v>1564.61049</v>
      </c>
      <c r="E42" s="8">
        <f>INTAVI!E42+NRGSUP!E42</f>
        <v>1540.8172220400002</v>
      </c>
      <c r="F42" s="8">
        <f>INTAVI!F42+NRGSUP!F42</f>
        <v>1118.97575136</v>
      </c>
      <c r="G42" s="8">
        <f>INTAVI!G42+NRGSUP!G42</f>
        <v>777.6691372800002</v>
      </c>
      <c r="H42" s="8">
        <f>INTAVI!H42+NRGSUP!H42</f>
        <v>325.59467112000004</v>
      </c>
      <c r="I42" s="8">
        <f>INTAVI!I42+NRGSUP!I42</f>
        <v>109.67169456000002</v>
      </c>
      <c r="J42" s="8">
        <f>INTAVI!J42+NRGSUP!J42</f>
        <v>138.65257944000001</v>
      </c>
      <c r="K42" s="8">
        <f>INTAVI!K42+NRGSUP!K42</f>
        <v>261.25281072000001</v>
      </c>
      <c r="L42" s="8">
        <f>INTAVI!L42+NRGSUP!L42</f>
        <v>3247.7725004399999</v>
      </c>
      <c r="M42" s="8">
        <f>INTAVI!M42+NRGSUP!M42</f>
        <v>3496.1131349999991</v>
      </c>
      <c r="N42" s="8">
        <f>INTAVI!N42+NRGSUP!N42</f>
        <v>3816.4381225200004</v>
      </c>
      <c r="O42" s="8">
        <f>INTAVI!O42+NRGSUP!O42</f>
        <v>3849.8627466000007</v>
      </c>
      <c r="P42" s="8">
        <f>INTAVI!P42+NRGSUP!P42</f>
        <v>4587.0260400000006</v>
      </c>
      <c r="Q42" s="8">
        <f>INTAVI!Q42+NRGSUP!Q42</f>
        <v>4591.0647233999998</v>
      </c>
      <c r="R42" s="8">
        <f>INTAVI!R42+NRGSUP!R42</f>
        <v>4632.7210840800008</v>
      </c>
      <c r="S42" s="8">
        <f>INTAVI!S42+NRGSUP!S42</f>
        <v>4789.6344234000017</v>
      </c>
      <c r="T42" s="8">
        <f>INTAVI!T42+NRGSUP!T42</f>
        <v>3926.7468233999998</v>
      </c>
      <c r="U42" s="8">
        <f>INTAVI!U42+NRGSUP!U42</f>
        <v>3944.7566334000007</v>
      </c>
      <c r="V42" s="8">
        <f>INTAVI!V42+NRGSUP!V42</f>
        <v>3171.0240579599999</v>
      </c>
      <c r="W42" s="8">
        <f>INTAVI!W42+NRGSUP!W42</f>
        <v>3539.928034080001</v>
      </c>
      <c r="X42" s="8">
        <f>INTAVI!X42+NRGSUP!X42</f>
        <v>3823.1483270399995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709639.40022299998</v>
      </c>
      <c r="D43" s="8">
        <f>INTAVI!D43+NRGSUP!D43</f>
        <v>750658.74637104</v>
      </c>
      <c r="E43" s="8">
        <f>INTAVI!E43+NRGSUP!E43</f>
        <v>746019.8902728</v>
      </c>
      <c r="F43" s="8">
        <f>INTAVI!F43+NRGSUP!F43</f>
        <v>767886.24775355984</v>
      </c>
      <c r="G43" s="8">
        <f>INTAVI!G43+NRGSUP!G43</f>
        <v>782557.25574311998</v>
      </c>
      <c r="H43" s="8">
        <f>INTAVI!H43+NRGSUP!H43</f>
        <v>791503.70670539991</v>
      </c>
      <c r="I43" s="8">
        <f>INTAVI!I43+NRGSUP!I43</f>
        <v>801677.16937152017</v>
      </c>
      <c r="J43" s="8">
        <f>INTAVI!J43+NRGSUP!J43</f>
        <v>774894.62516076013</v>
      </c>
      <c r="K43" s="8">
        <f>INTAVI!K43+NRGSUP!K43</f>
        <v>792752.03199972003</v>
      </c>
      <c r="L43" s="8">
        <f>INTAVI!L43+NRGSUP!L43</f>
        <v>756482.05661652004</v>
      </c>
      <c r="M43" s="8">
        <f>INTAVI!M43+NRGSUP!M43</f>
        <v>761818.97881907993</v>
      </c>
      <c r="N43" s="8">
        <f>INTAVI!N43+NRGSUP!N43</f>
        <v>744145.58702952007</v>
      </c>
      <c r="O43" s="8">
        <f>INTAVI!O43+NRGSUP!O43</f>
        <v>725122.5641010002</v>
      </c>
      <c r="P43" s="8">
        <f>INTAVI!P43+NRGSUP!P43</f>
        <v>725511.63916296011</v>
      </c>
      <c r="Q43" s="8">
        <f>INTAVI!Q43+NRGSUP!Q43</f>
        <v>715652.67453263991</v>
      </c>
      <c r="R43" s="8">
        <f>INTAVI!R43+NRGSUP!R43</f>
        <v>731583.95573016012</v>
      </c>
      <c r="S43" s="8">
        <f>INTAVI!S43+NRGSUP!S43</f>
        <v>742843.66298220004</v>
      </c>
      <c r="T43" s="8">
        <f>INTAVI!T43+NRGSUP!T43</f>
        <v>755324.30514527997</v>
      </c>
      <c r="U43" s="8">
        <f>INTAVI!U43+NRGSUP!U43</f>
        <v>746732.35074672021</v>
      </c>
      <c r="V43" s="8">
        <f>INTAVI!V43+NRGSUP!V43</f>
        <v>749330.64489815978</v>
      </c>
      <c r="W43" s="8">
        <f>INTAVI!W43+NRGSUP!W43</f>
        <v>682928.58484188002</v>
      </c>
      <c r="X43" s="8">
        <f>INTAVI!X43+NRGSUP!X43</f>
        <v>708497.44707923976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214779.91918536002</v>
      </c>
      <c r="D44" s="8">
        <f>INTAVI!D44+NRGSUP!D44</f>
        <v>212521.21876295999</v>
      </c>
      <c r="E44" s="8">
        <f>INTAVI!E44+NRGSUP!E44</f>
        <v>207091.53411840001</v>
      </c>
      <c r="F44" s="8">
        <f>INTAVI!F44+NRGSUP!F44</f>
        <v>193703.50376424001</v>
      </c>
      <c r="G44" s="8">
        <f>INTAVI!G44+NRGSUP!G44</f>
        <v>163082.19907440004</v>
      </c>
      <c r="H44" s="8">
        <f>INTAVI!H44+NRGSUP!H44</f>
        <v>154629.32922288001</v>
      </c>
      <c r="I44" s="8">
        <f>INTAVI!I44+NRGSUP!I44</f>
        <v>142656.804558</v>
      </c>
      <c r="J44" s="8">
        <f>INTAVI!J44+NRGSUP!J44</f>
        <v>123399.56839607999</v>
      </c>
      <c r="K44" s="8">
        <f>INTAVI!K44+NRGSUP!K44</f>
        <v>114711.70722192002</v>
      </c>
      <c r="L44" s="8">
        <f>INTAVI!L44+NRGSUP!L44</f>
        <v>102551.39201447999</v>
      </c>
      <c r="M44" s="8">
        <f>INTAVI!M44+NRGSUP!M44</f>
        <v>85025.823761520005</v>
      </c>
      <c r="N44" s="8">
        <f>INTAVI!N44+NRGSUP!N44</f>
        <v>72984.173528160012</v>
      </c>
      <c r="O44" s="8">
        <f>INTAVI!O44+NRGSUP!O44</f>
        <v>65303.314527600007</v>
      </c>
      <c r="P44" s="8">
        <f>INTAVI!P44+NRGSUP!P44</f>
        <v>53114.97649536001</v>
      </c>
      <c r="Q44" s="8">
        <f>INTAVI!Q44+NRGSUP!Q44</f>
        <v>47831.735282400012</v>
      </c>
      <c r="R44" s="8">
        <f>INTAVI!R44+NRGSUP!R44</f>
        <v>49972.952164320006</v>
      </c>
      <c r="S44" s="8">
        <f>INTAVI!S44+NRGSUP!S44</f>
        <v>46451.582600400012</v>
      </c>
      <c r="T44" s="8">
        <f>INTAVI!T44+NRGSUP!T44</f>
        <v>43319.663148960004</v>
      </c>
      <c r="U44" s="8">
        <f>INTAVI!U44+NRGSUP!U44</f>
        <v>38778.885522720004</v>
      </c>
      <c r="V44" s="8">
        <f>INTAVI!V44+NRGSUP!V44</f>
        <v>36185.694777359997</v>
      </c>
      <c r="W44" s="8">
        <f>INTAVI!W44+NRGSUP!W44</f>
        <v>31820.222392560001</v>
      </c>
      <c r="X44" s="8">
        <f>INTAVI!X44+NRGSUP!X44</f>
        <v>33816.313531439999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6.4650599999999994</v>
      </c>
      <c r="D45" s="8">
        <f>INTAVI!D45+NRGSUP!D45</f>
        <v>12.644337959999998</v>
      </c>
      <c r="E45" s="8">
        <f>INTAVI!E45+NRGSUP!E45</f>
        <v>16.162649999999999</v>
      </c>
      <c r="F45" s="8">
        <f>INTAVI!F45+NRGSUP!F45</f>
        <v>15.876867959999998</v>
      </c>
      <c r="G45" s="8">
        <f>INTAVI!G45+NRGSUP!G45</f>
        <v>19.39518</v>
      </c>
      <c r="H45" s="8">
        <f>INTAVI!H45+NRGSUP!H45</f>
        <v>23.284507320000003</v>
      </c>
      <c r="I45" s="8">
        <f>INTAVI!I45+NRGSUP!I45</f>
        <v>30.126124079999993</v>
      </c>
      <c r="J45" s="8">
        <f>INTAVI!J45+NRGSUP!J45</f>
        <v>25.427740679999996</v>
      </c>
      <c r="K45" s="8">
        <f>INTAVI!K45+NRGSUP!K45</f>
        <v>63.015335639999996</v>
      </c>
      <c r="L45" s="8">
        <f>INTAVI!L45+NRGSUP!L45</f>
        <v>28.885888079999994</v>
      </c>
      <c r="M45" s="8">
        <f>INTAVI!M45+NRGSUP!M45</f>
        <v>39.569861520000003</v>
      </c>
      <c r="N45" s="8">
        <f>INTAVI!N45+NRGSUP!N45</f>
        <v>33.553925280000001</v>
      </c>
      <c r="O45" s="8">
        <f>INTAVI!O45+NRGSUP!O45</f>
        <v>36.812315519999999</v>
      </c>
      <c r="P45" s="8">
        <f>INTAVI!P45+NRGSUP!P45</f>
        <v>37.756214280000009</v>
      </c>
      <c r="Q45" s="8">
        <f>INTAVI!Q45+NRGSUP!Q45</f>
        <v>48.875589720000015</v>
      </c>
      <c r="R45" s="8">
        <f>INTAVI!R45+NRGSUP!R45</f>
        <v>51.009587280000012</v>
      </c>
      <c r="S45" s="8">
        <f>INTAVI!S45+NRGSUP!S45</f>
        <v>60.089434199999985</v>
      </c>
      <c r="T45" s="8">
        <f>INTAVI!T45+NRGSUP!T45</f>
        <v>55.104741000000004</v>
      </c>
      <c r="U45" s="8">
        <f>INTAVI!U45+NRGSUP!U45</f>
        <v>54.42577776000001</v>
      </c>
      <c r="V45" s="8">
        <f>INTAVI!V45+NRGSUP!V45</f>
        <v>67.434270119999994</v>
      </c>
      <c r="W45" s="8">
        <f>INTAVI!W45+NRGSUP!W45</f>
        <v>52.69630824</v>
      </c>
      <c r="X45" s="8">
        <f>INTAVI!X45+NRGSUP!X45</f>
        <v>731.35503071999995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2.9467479600000002</v>
      </c>
      <c r="D46" s="8">
        <f>INTAVI!D46+NRGSUP!D46</f>
        <v>0</v>
      </c>
      <c r="E46" s="8">
        <f>INTAVI!E46+NRGSUP!E46</f>
        <v>0</v>
      </c>
      <c r="F46" s="8">
        <f>INTAVI!F46+NRGSUP!F46</f>
        <v>2.9467479600000002</v>
      </c>
      <c r="G46" s="8">
        <f>INTAVI!G46+NRGSUP!G46</f>
        <v>2.9467479600000002</v>
      </c>
      <c r="H46" s="8">
        <f>INTAVI!H46+NRGSUP!H46</f>
        <v>2.9987323200000002</v>
      </c>
      <c r="I46" s="8">
        <f>INTAVI!I46+NRGSUP!I46</f>
        <v>3.0538832400000002</v>
      </c>
      <c r="J46" s="8">
        <f>INTAVI!J46+NRGSUP!J46</f>
        <v>0.10106604000000001</v>
      </c>
      <c r="K46" s="8">
        <f>INTAVI!K46+NRGSUP!K46</f>
        <v>8.8927560000000017E-2</v>
      </c>
      <c r="L46" s="8">
        <f>INTAVI!L46+NRGSUP!L46</f>
        <v>0.10713528000000001</v>
      </c>
      <c r="M46" s="8">
        <f>INTAVI!M46+NRGSUP!M46</f>
        <v>1.0631725200000002</v>
      </c>
      <c r="N46" s="8">
        <f>INTAVI!N46+NRGSUP!N46</f>
        <v>0</v>
      </c>
      <c r="O46" s="8">
        <f>INTAVI!O46+NRGSUP!O46</f>
        <v>0.83333304000000008</v>
      </c>
      <c r="P46" s="8">
        <f>INTAVI!P46+NRGSUP!P46</f>
        <v>0.53303759999999989</v>
      </c>
      <c r="Q46" s="8">
        <f>INTAVI!Q46+NRGSUP!Q46</f>
        <v>0.37682063999999998</v>
      </c>
      <c r="R46" s="8">
        <f>INTAVI!R46+NRGSUP!R46</f>
        <v>0.40743071999999991</v>
      </c>
      <c r="S46" s="8">
        <f>INTAVI!S46+NRGSUP!S46</f>
        <v>0.47788667999999984</v>
      </c>
      <c r="T46" s="8">
        <f>INTAVI!T46+NRGSUP!T46</f>
        <v>1.15473888</v>
      </c>
      <c r="U46" s="8">
        <f>INTAVI!U46+NRGSUP!U46</f>
        <v>1.1800713599999999</v>
      </c>
      <c r="V46" s="8">
        <f>INTAVI!V46+NRGSUP!V46</f>
        <v>0.80245907999999999</v>
      </c>
      <c r="W46" s="8">
        <f>INTAVI!W46+NRGSUP!W46</f>
        <v>0.56918915999999997</v>
      </c>
      <c r="X46" s="8">
        <f>INTAVI!X46+NRGSUP!X46</f>
        <v>0.51403824000000009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4047.4810620000012</v>
      </c>
      <c r="D47" s="8">
        <f>INTAVI!D47+NRGSUP!D47</f>
        <v>3671.9999405999993</v>
      </c>
      <c r="E47" s="8">
        <f>INTAVI!E47+NRGSUP!E47</f>
        <v>2953.8792406800003</v>
      </c>
      <c r="F47" s="8">
        <f>INTAVI!F47+NRGSUP!F47</f>
        <v>298.97761824000003</v>
      </c>
      <c r="G47" s="8">
        <f>INTAVI!G47+NRGSUP!G47</f>
        <v>1445.5040489999999</v>
      </c>
      <c r="H47" s="8">
        <f>INTAVI!H47+NRGSUP!H47</f>
        <v>319.23877356000008</v>
      </c>
      <c r="I47" s="8">
        <f>INTAVI!I47+NRGSUP!I47</f>
        <v>164.58103260000001</v>
      </c>
      <c r="J47" s="8">
        <f>INTAVI!J47+NRGSUP!J47</f>
        <v>201.83615531999999</v>
      </c>
      <c r="K47" s="8">
        <f>INTAVI!K47+NRGSUP!K47</f>
        <v>35.101788480000003</v>
      </c>
      <c r="L47" s="8">
        <f>INTAVI!L47+NRGSUP!L47</f>
        <v>6.487021079999999</v>
      </c>
      <c r="M47" s="8">
        <f>INTAVI!M47+NRGSUP!M47</f>
        <v>6.487021079999999</v>
      </c>
      <c r="N47" s="8">
        <f>INTAVI!N47+NRGSUP!N47</f>
        <v>9.730676879999999</v>
      </c>
      <c r="O47" s="8">
        <f>INTAVI!O47+NRGSUP!O47</f>
        <v>6.487021079999999</v>
      </c>
      <c r="P47" s="8">
        <f>INTAVI!P47+NRGSUP!P47</f>
        <v>6.487021079999999</v>
      </c>
      <c r="Q47" s="8">
        <f>INTAVI!Q47+NRGSUP!Q47</f>
        <v>6.487021079999999</v>
      </c>
      <c r="R47" s="8">
        <f>INTAVI!R47+NRGSUP!R47</f>
        <v>6.5006755199999988</v>
      </c>
      <c r="S47" s="8">
        <f>INTAVI!S47+NRGSUP!S47</f>
        <v>4.3426929599999999</v>
      </c>
      <c r="T47" s="8">
        <f>INTAVI!T47+NRGSUP!T47</f>
        <v>3.9165001200000003</v>
      </c>
      <c r="U47" s="8">
        <f>INTAVI!U47+NRGSUP!U47</f>
        <v>0.11155968000000001</v>
      </c>
      <c r="V47" s="8">
        <f>INTAVI!V47+NRGSUP!V47</f>
        <v>1.2137925600000001</v>
      </c>
      <c r="W47" s="8">
        <f>INTAVI!W47+NRGSUP!W47</f>
        <v>0.2164374</v>
      </c>
      <c r="X47" s="8">
        <f>INTAVI!X47+NRGSUP!X47</f>
        <v>3.1957200000000004E-3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44774.235674999996</v>
      </c>
      <c r="D48" s="8">
        <f>INTAVI!D48+NRGSUP!D48</f>
        <v>45060.897725999996</v>
      </c>
      <c r="E48" s="8">
        <f>INTAVI!E48+NRGSUP!E48</f>
        <v>45438.050033999985</v>
      </c>
      <c r="F48" s="8">
        <f>INTAVI!F48+NRGSUP!F48</f>
        <v>48717.466200000003</v>
      </c>
      <c r="G48" s="8">
        <f>INTAVI!G48+NRGSUP!G48</f>
        <v>53448.217875000002</v>
      </c>
      <c r="H48" s="8">
        <f>INTAVI!H48+NRGSUP!H48</f>
        <v>56835.960012000003</v>
      </c>
      <c r="I48" s="8">
        <f>INTAVI!I48+NRGSUP!I48</f>
        <v>55495.290941999992</v>
      </c>
      <c r="J48" s="8">
        <f>INTAVI!J48+NRGSUP!J48</f>
        <v>53648.960741999996</v>
      </c>
      <c r="K48" s="8">
        <f>INTAVI!K48+NRGSUP!K48</f>
        <v>52967.774340000004</v>
      </c>
      <c r="L48" s="8">
        <f>INTAVI!L48+NRGSUP!L48</f>
        <v>48906.807884999987</v>
      </c>
      <c r="M48" s="8">
        <f>INTAVI!M48+NRGSUP!M48</f>
        <v>46127.947553999998</v>
      </c>
      <c r="N48" s="8">
        <f>INTAVI!N48+NRGSUP!N48</f>
        <v>43365.624939000001</v>
      </c>
      <c r="O48" s="8">
        <f>INTAVI!O48+NRGSUP!O48</f>
        <v>40821.691364999999</v>
      </c>
      <c r="P48" s="8">
        <f>INTAVI!P48+NRGSUP!P48</f>
        <v>35719.675758000005</v>
      </c>
      <c r="Q48" s="8">
        <f>INTAVI!Q48+NRGSUP!Q48</f>
        <v>34150.428117000003</v>
      </c>
      <c r="R48" s="8">
        <f>INTAVI!R48+NRGSUP!R48</f>
        <v>38851.231419000003</v>
      </c>
      <c r="S48" s="8">
        <f>INTAVI!S48+NRGSUP!S48</f>
        <v>37274.268095999993</v>
      </c>
      <c r="T48" s="8">
        <f>INTAVI!T48+NRGSUP!T48</f>
        <v>34237.985769000006</v>
      </c>
      <c r="U48" s="8">
        <f>INTAVI!U48+NRGSUP!U48</f>
        <v>33000.790445999999</v>
      </c>
      <c r="V48" s="8">
        <f>INTAVI!V48+NRGSUP!V48</f>
        <v>31332.997800000001</v>
      </c>
      <c r="W48" s="8">
        <f>INTAVI!W48+NRGSUP!W48</f>
        <v>29459.572856999999</v>
      </c>
      <c r="X48" s="8">
        <f>INTAVI!X48+NRGSUP!X48</f>
        <v>29782.967760000007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11.78672796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137.71606932</v>
      </c>
      <c r="J49" s="8">
        <f>INTAVI!J49+NRGSUP!J49</f>
        <v>0</v>
      </c>
      <c r="K49" s="8">
        <f>INTAVI!K49+NRGSUP!K49</f>
        <v>34.428951359999992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8867.4248393999987</v>
      </c>
      <c r="D50" s="8">
        <f>INTAVI!D50+NRGSUP!D50</f>
        <v>11476.33858224</v>
      </c>
      <c r="E50" s="8">
        <f>INTAVI!E50+NRGSUP!E50</f>
        <v>12327.463731239999</v>
      </c>
      <c r="F50" s="8">
        <f>INTAVI!F50+NRGSUP!F50</f>
        <v>17909.24374872</v>
      </c>
      <c r="G50" s="8">
        <f>INTAVI!G50+NRGSUP!G50</f>
        <v>29986.787259719997</v>
      </c>
      <c r="H50" s="8">
        <f>INTAVI!H50+NRGSUP!H50</f>
        <v>26879.325824520001</v>
      </c>
      <c r="I50" s="8">
        <f>INTAVI!I50+NRGSUP!I50</f>
        <v>29093.258969639999</v>
      </c>
      <c r="J50" s="8">
        <f>INTAVI!J50+NRGSUP!J50</f>
        <v>28586.289810959999</v>
      </c>
      <c r="K50" s="8">
        <f>INTAVI!K50+NRGSUP!K50</f>
        <v>27553.167681479998</v>
      </c>
      <c r="L50" s="8">
        <f>INTAVI!L50+NRGSUP!L50</f>
        <v>19241.34508476</v>
      </c>
      <c r="M50" s="8">
        <f>INTAVI!M50+NRGSUP!M50</f>
        <v>22703.836213439998</v>
      </c>
      <c r="N50" s="8">
        <f>INTAVI!N50+NRGSUP!N50</f>
        <v>18388.923229440003</v>
      </c>
      <c r="O50" s="8">
        <f>INTAVI!O50+NRGSUP!O50</f>
        <v>17981.043385680005</v>
      </c>
      <c r="P50" s="8">
        <f>INTAVI!P50+NRGSUP!P50</f>
        <v>15352.388780040001</v>
      </c>
      <c r="Q50" s="8">
        <f>INTAVI!Q50+NRGSUP!Q50</f>
        <v>15206.811725520001</v>
      </c>
      <c r="R50" s="8">
        <f>INTAVI!R50+NRGSUP!R50</f>
        <v>15751.568764079997</v>
      </c>
      <c r="S50" s="8">
        <f>INTAVI!S50+NRGSUP!S50</f>
        <v>15348.792095640007</v>
      </c>
      <c r="T50" s="8">
        <f>INTAVI!T50+NRGSUP!T50</f>
        <v>14969.05980372</v>
      </c>
      <c r="U50" s="8">
        <f>INTAVI!U50+NRGSUP!U50</f>
        <v>15261.826483440002</v>
      </c>
      <c r="V50" s="8">
        <f>INTAVI!V50+NRGSUP!V50</f>
        <v>14169.405504240001</v>
      </c>
      <c r="W50" s="8">
        <f>INTAVI!W50+NRGSUP!W50</f>
        <v>13639.503590280001</v>
      </c>
      <c r="X50" s="8">
        <f>INTAVI!X50+NRGSUP!X50</f>
        <v>13919.994308520001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677198.42461260001</v>
      </c>
      <c r="D51" s="27">
        <f>INTAVI!D51+NRGSUP!D51</f>
        <v>702532.73031480005</v>
      </c>
      <c r="E51" s="27">
        <f>INTAVI!E51+NRGSUP!E51</f>
        <v>711209.22758424014</v>
      </c>
      <c r="F51" s="27">
        <f>INTAVI!F51+NRGSUP!F51</f>
        <v>749957.56966151996</v>
      </c>
      <c r="G51" s="27">
        <f>INTAVI!G51+NRGSUP!G51</f>
        <v>768255.88705668016</v>
      </c>
      <c r="H51" s="27">
        <f>INTAVI!H51+NRGSUP!H51</f>
        <v>794318.13516132021</v>
      </c>
      <c r="I51" s="27">
        <f>INTAVI!I51+NRGSUP!I51</f>
        <v>795619.71889092005</v>
      </c>
      <c r="J51" s="27">
        <f>INTAVI!J51+NRGSUP!J51</f>
        <v>780361.56455004006</v>
      </c>
      <c r="K51" s="27">
        <f>INTAVI!K51+NRGSUP!K51</f>
        <v>803052.45054936013</v>
      </c>
      <c r="L51" s="27">
        <f>INTAVI!L51+NRGSUP!L51</f>
        <v>755693.45622143999</v>
      </c>
      <c r="M51" s="27">
        <f>INTAVI!M51+NRGSUP!M51</f>
        <v>814689.1668247201</v>
      </c>
      <c r="N51" s="27">
        <f>INTAVI!N51+NRGSUP!N51</f>
        <v>748432.60322688008</v>
      </c>
      <c r="O51" s="27">
        <f>INTAVI!O51+NRGSUP!O51</f>
        <v>733342.60360944003</v>
      </c>
      <c r="P51" s="27">
        <f>INTAVI!P51+NRGSUP!P51</f>
        <v>715324.24841723999</v>
      </c>
      <c r="Q51" s="27">
        <f>INTAVI!Q51+NRGSUP!Q51</f>
        <v>634082.87465423997</v>
      </c>
      <c r="R51" s="27">
        <f>INTAVI!R51+NRGSUP!R51</f>
        <v>664034.36725691985</v>
      </c>
      <c r="S51" s="27">
        <f>INTAVI!S51+NRGSUP!S51</f>
        <v>706979.25576432003</v>
      </c>
      <c r="T51" s="27">
        <f>INTAVI!T51+NRGSUP!T51</f>
        <v>734788.0905037201</v>
      </c>
      <c r="U51" s="27">
        <f>INTAVI!U51+NRGSUP!U51</f>
        <v>723359.80381499999</v>
      </c>
      <c r="V51" s="27">
        <f>INTAVI!V51+NRGSUP!V51</f>
        <v>743655.08169611997</v>
      </c>
      <c r="W51" s="27">
        <f>INTAVI!W51+NRGSUP!W51</f>
        <v>726631.52127984003</v>
      </c>
      <c r="X51" s="27">
        <f>INTAVI!X51+NRGSUP!X51</f>
        <v>768544.9944123599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27032.623273815618</v>
      </c>
      <c r="D52" s="27">
        <f t="shared" si="10"/>
        <v>30435.705955278569</v>
      </c>
      <c r="E52" s="27">
        <f t="shared" si="10"/>
        <v>29340.079166540818</v>
      </c>
      <c r="F52" s="27">
        <f t="shared" si="10"/>
        <v>25686.269627980906</v>
      </c>
      <c r="G52" s="27">
        <f t="shared" si="10"/>
        <v>28024.981137998213</v>
      </c>
      <c r="H52" s="27">
        <f t="shared" si="10"/>
        <v>30221.987390194856</v>
      </c>
      <c r="I52" s="27">
        <f t="shared" si="10"/>
        <v>33361.188553907261</v>
      </c>
      <c r="J52" s="27">
        <f t="shared" si="10"/>
        <v>35133.72950622916</v>
      </c>
      <c r="K52" s="27">
        <f t="shared" si="10"/>
        <v>39757.091633610595</v>
      </c>
      <c r="L52" s="27">
        <f t="shared" si="10"/>
        <v>45675.557868146811</v>
      </c>
      <c r="M52" s="27">
        <f t="shared" si="10"/>
        <v>49310.390810506105</v>
      </c>
      <c r="N52" s="27">
        <f t="shared" si="10"/>
        <v>52885.186235448011</v>
      </c>
      <c r="O52" s="27">
        <f t="shared" si="10"/>
        <v>53322.046136954261</v>
      </c>
      <c r="P52" s="27">
        <f t="shared" si="10"/>
        <v>55339.420083054247</v>
      </c>
      <c r="Q52" s="27">
        <f t="shared" si="10"/>
        <v>57982.278654061185</v>
      </c>
      <c r="R52" s="27">
        <f t="shared" si="10"/>
        <v>59267.415430404377</v>
      </c>
      <c r="S52" s="27">
        <f t="shared" si="10"/>
        <v>64111.315928508877</v>
      </c>
      <c r="T52" s="27">
        <f t="shared" si="10"/>
        <v>63971.71034964225</v>
      </c>
      <c r="U52" s="27">
        <f t="shared" si="10"/>
        <v>64921.223931729</v>
      </c>
      <c r="V52" s="27">
        <f t="shared" si="10"/>
        <v>66370.930759521987</v>
      </c>
      <c r="W52" s="27">
        <f t="shared" si="10"/>
        <v>67148.192138580911</v>
      </c>
      <c r="X52" s="27">
        <f t="shared" si="10"/>
        <v>68179.161123549784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14152.201549200001</v>
      </c>
      <c r="D53" s="8">
        <f>INTAVI!D53+NRGSUP!D53</f>
        <v>16664.036360400001</v>
      </c>
      <c r="E53" s="8">
        <f>INTAVI!E53+NRGSUP!E53</f>
        <v>15303.094606800005</v>
      </c>
      <c r="F53" s="8">
        <f>INTAVI!F53+NRGSUP!F53</f>
        <v>7563.3345216000007</v>
      </c>
      <c r="G53" s="8">
        <f>INTAVI!G53+NRGSUP!G53</f>
        <v>8307.2117700000017</v>
      </c>
      <c r="H53" s="8">
        <f>INTAVI!H53+NRGSUP!H53</f>
        <v>7502.6071692000005</v>
      </c>
      <c r="I53" s="8">
        <f>INTAVI!I53+NRGSUP!I53</f>
        <v>8348.7859884000027</v>
      </c>
      <c r="J53" s="8">
        <f>INTAVI!J53+NRGSUP!J53</f>
        <v>9089.8199963999978</v>
      </c>
      <c r="K53" s="8">
        <f>INTAVI!K53+NRGSUP!K53</f>
        <v>13844.321805600004</v>
      </c>
      <c r="L53" s="8">
        <f>INTAVI!L53+NRGSUP!L53</f>
        <v>18353.267103599996</v>
      </c>
      <c r="M53" s="8">
        <f>INTAVI!M53+NRGSUP!M53</f>
        <v>20976.438740400001</v>
      </c>
      <c r="N53" s="8">
        <f>INTAVI!N53+NRGSUP!N53</f>
        <v>23976.824414399998</v>
      </c>
      <c r="O53" s="8">
        <f>INTAVI!O53+NRGSUP!O53</f>
        <v>23402.429622</v>
      </c>
      <c r="P53" s="8">
        <f>INTAVI!P53+NRGSUP!P53</f>
        <v>22284.746312399999</v>
      </c>
      <c r="Q53" s="8">
        <f>INTAVI!Q53+NRGSUP!Q53</f>
        <v>23958.704483999998</v>
      </c>
      <c r="R53" s="8">
        <f>INTAVI!R53+NRGSUP!R53</f>
        <v>25261.440375600003</v>
      </c>
      <c r="S53" s="8">
        <f>INTAVI!S53+NRGSUP!S53</f>
        <v>27699.555826800006</v>
      </c>
      <c r="T53" s="8">
        <f>INTAVI!T53+NRGSUP!T53</f>
        <v>26483.036065200002</v>
      </c>
      <c r="U53" s="8">
        <f>INTAVI!U53+NRGSUP!U53</f>
        <v>27989.149874399998</v>
      </c>
      <c r="V53" s="8">
        <f>INTAVI!V53+NRGSUP!V53</f>
        <v>28899.615373200002</v>
      </c>
      <c r="W53" s="8">
        <f>INTAVI!W53+NRGSUP!W53</f>
        <v>29497.792896000003</v>
      </c>
      <c r="X53" s="8">
        <f>INTAVI!X53+NRGSUP!X53</f>
        <v>29960.156912399994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12880.421724615615</v>
      </c>
      <c r="D54" s="45">
        <f>INTAVI!D54+NRGSUP!D54</f>
        <v>13771.669594878567</v>
      </c>
      <c r="E54" s="45">
        <f>INTAVI!E54+NRGSUP!E54</f>
        <v>14036.984559740815</v>
      </c>
      <c r="F54" s="45">
        <f>INTAVI!F54+NRGSUP!F54</f>
        <v>18122.935106380904</v>
      </c>
      <c r="G54" s="45">
        <f>INTAVI!G54+NRGSUP!G54</f>
        <v>19717.769367998211</v>
      </c>
      <c r="H54" s="45">
        <f>INTAVI!H54+NRGSUP!H54</f>
        <v>22719.380220994855</v>
      </c>
      <c r="I54" s="45">
        <f>INTAVI!I54+NRGSUP!I54</f>
        <v>25012.402565507258</v>
      </c>
      <c r="J54" s="45">
        <f>INTAVI!J54+NRGSUP!J54</f>
        <v>26043.909509829162</v>
      </c>
      <c r="K54" s="45">
        <f>INTAVI!K54+NRGSUP!K54</f>
        <v>25912.769828010591</v>
      </c>
      <c r="L54" s="45">
        <f>INTAVI!L54+NRGSUP!L54</f>
        <v>27322.290764546815</v>
      </c>
      <c r="M54" s="45">
        <f>INTAVI!M54+NRGSUP!M54</f>
        <v>28333.952070106105</v>
      </c>
      <c r="N54" s="45">
        <f>INTAVI!N54+NRGSUP!N54</f>
        <v>28908.361821048016</v>
      </c>
      <c r="O54" s="45">
        <f>INTAVI!O54+NRGSUP!O54</f>
        <v>29919.616514954265</v>
      </c>
      <c r="P54" s="45">
        <f>INTAVI!P54+NRGSUP!P54</f>
        <v>33054.673770654248</v>
      </c>
      <c r="Q54" s="45">
        <f>INTAVI!Q54+NRGSUP!Q54</f>
        <v>34023.574170061183</v>
      </c>
      <c r="R54" s="45">
        <f>INTAVI!R54+NRGSUP!R54</f>
        <v>34005.975054804374</v>
      </c>
      <c r="S54" s="45">
        <f>INTAVI!S54+NRGSUP!S54</f>
        <v>36411.760101708875</v>
      </c>
      <c r="T54" s="45">
        <f>INTAVI!T54+NRGSUP!T54</f>
        <v>37488.674284442248</v>
      </c>
      <c r="U54" s="45">
        <f>INTAVI!U54+NRGSUP!U54</f>
        <v>36932.074057329002</v>
      </c>
      <c r="V54" s="45">
        <f>INTAVI!V54+NRGSUP!V54</f>
        <v>37471.315386321992</v>
      </c>
      <c r="W54" s="45">
        <f>INTAVI!W54+NRGSUP!W54</f>
        <v>37650.399242580905</v>
      </c>
      <c r="X54" s="45">
        <f>INTAVI!X54+NRGSUP!X54</f>
        <v>38219.00421114979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1">SUM(C62:C72)</f>
        <v>270616.21850735991</v>
      </c>
      <c r="D61" s="49">
        <f t="shared" ref="D61:X61" si="12">SUM(D62:D72)</f>
        <v>274052.64687480009</v>
      </c>
      <c r="E61" s="49">
        <f t="shared" si="12"/>
        <v>284042.06925840006</v>
      </c>
      <c r="F61" s="49">
        <f t="shared" si="12"/>
        <v>318757.27046904003</v>
      </c>
      <c r="G61" s="49">
        <f t="shared" si="12"/>
        <v>331526.67187392007</v>
      </c>
      <c r="H61" s="49">
        <f t="shared" si="12"/>
        <v>362993.56264151988</v>
      </c>
      <c r="I61" s="49">
        <f t="shared" si="12"/>
        <v>387027.59557248</v>
      </c>
      <c r="J61" s="49">
        <f t="shared" si="12"/>
        <v>417017.22021792002</v>
      </c>
      <c r="K61" s="49">
        <f t="shared" si="12"/>
        <v>445759.17730056</v>
      </c>
      <c r="L61" s="49">
        <f t="shared" si="12"/>
        <v>461581.04150784004</v>
      </c>
      <c r="M61" s="49">
        <f t="shared" si="12"/>
        <v>510167.47074479988</v>
      </c>
      <c r="N61" s="49">
        <f t="shared" si="12"/>
        <v>490602.28799807996</v>
      </c>
      <c r="O61" s="49">
        <f t="shared" si="12"/>
        <v>534666.32023823983</v>
      </c>
      <c r="P61" s="49">
        <f t="shared" si="12"/>
        <v>543208.75964495994</v>
      </c>
      <c r="Q61" s="49">
        <f t="shared" si="12"/>
        <v>522763.5031581599</v>
      </c>
      <c r="R61" s="49">
        <f t="shared" si="12"/>
        <v>538679.28365639993</v>
      </c>
      <c r="S61" s="49">
        <f t="shared" si="12"/>
        <v>544075.55551079998</v>
      </c>
      <c r="T61" s="49">
        <f t="shared" si="12"/>
        <v>555231.15334223991</v>
      </c>
      <c r="U61" s="49">
        <f t="shared" si="12"/>
        <v>572221.86200928013</v>
      </c>
      <c r="V61" s="49">
        <f t="shared" si="12"/>
        <v>580946.61057767982</v>
      </c>
      <c r="W61" s="49">
        <f t="shared" si="12"/>
        <v>577770.23004767986</v>
      </c>
      <c r="X61" s="49">
        <f t="shared" si="12"/>
        <v>619141.38372287981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250426.99382399995</v>
      </c>
      <c r="D62" s="52">
        <f>INTAVI!D62+NRGSUP!D62</f>
        <v>251806.4168256</v>
      </c>
      <c r="E62" s="52">
        <f>INTAVI!E62+NRGSUP!E62</f>
        <v>259375.57228799997</v>
      </c>
      <c r="F62" s="52">
        <f>INTAVI!F62+NRGSUP!F62</f>
        <v>289416.2205312</v>
      </c>
      <c r="G62" s="52">
        <f>INTAVI!G62+NRGSUP!G62</f>
        <v>298481.27016960003</v>
      </c>
      <c r="H62" s="52">
        <f>INTAVI!H62+NRGSUP!H62</f>
        <v>320983.91700479994</v>
      </c>
      <c r="I62" s="52">
        <f>INTAVI!I62+NRGSUP!I62</f>
        <v>334781.92500479997</v>
      </c>
      <c r="J62" s="52">
        <f>INTAVI!J62+NRGSUP!J62</f>
        <v>352750.44389759999</v>
      </c>
      <c r="K62" s="52">
        <f>INTAVI!K62+NRGSUP!K62</f>
        <v>374465.46453120001</v>
      </c>
      <c r="L62" s="52">
        <f>INTAVI!L62+NRGSUP!L62</f>
        <v>381437.17758719996</v>
      </c>
      <c r="M62" s="52">
        <f>INTAVI!M62+NRGSUP!M62</f>
        <v>421049.39345279988</v>
      </c>
      <c r="N62" s="52">
        <f>INTAVI!N62+NRGSUP!N62</f>
        <v>396296.8555391999</v>
      </c>
      <c r="O62" s="52">
        <f>INTAVI!O62+NRGSUP!O62</f>
        <v>432006.11233919993</v>
      </c>
      <c r="P62" s="52">
        <f>INTAVI!P62+NRGSUP!P62</f>
        <v>438479.11779839994</v>
      </c>
      <c r="Q62" s="52">
        <f>INTAVI!Q62+NRGSUP!Q62</f>
        <v>411906.63951359998</v>
      </c>
      <c r="R62" s="52">
        <f>INTAVI!R62+NRGSUP!R62</f>
        <v>425653.81729919999</v>
      </c>
      <c r="S62" s="52">
        <f>INTAVI!S62+NRGSUP!S62</f>
        <v>430021.86071040004</v>
      </c>
      <c r="T62" s="52">
        <f>INTAVI!T62+NRGSUP!T62</f>
        <v>435979.88703359995</v>
      </c>
      <c r="U62" s="52">
        <f>INTAVI!U62+NRGSUP!U62</f>
        <v>448930.8496512</v>
      </c>
      <c r="V62" s="52">
        <f>INTAVI!V62+NRGSUP!V62</f>
        <v>455155.69559040002</v>
      </c>
      <c r="W62" s="52">
        <f>INTAVI!W62+NRGSUP!W62</f>
        <v>450517.49447039992</v>
      </c>
      <c r="X62" s="52">
        <f>INTAVI!X62+NRGSUP!X62</f>
        <v>489748.07105279993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485.08306559999994</v>
      </c>
      <c r="D63" s="52">
        <f>INTAVI!D63+NRGSUP!D63</f>
        <v>450.60906239999997</v>
      </c>
      <c r="E63" s="52">
        <f>INTAVI!E63+NRGSUP!E63</f>
        <v>412.37320319999992</v>
      </c>
      <c r="F63" s="52">
        <f>INTAVI!F63+NRGSUP!F63</f>
        <v>979.76471040000013</v>
      </c>
      <c r="G63" s="52">
        <f>INTAVI!G63+NRGSUP!G63</f>
        <v>1018.6118207999999</v>
      </c>
      <c r="H63" s="52">
        <f>INTAVI!H63+NRGSUP!H63</f>
        <v>1072.57248</v>
      </c>
      <c r="I63" s="52">
        <f>INTAVI!I63+NRGSUP!I63</f>
        <v>1074.8170943999999</v>
      </c>
      <c r="J63" s="52">
        <f>INTAVI!J63+NRGSUP!J63</f>
        <v>1350.9490175999999</v>
      </c>
      <c r="K63" s="52">
        <f>INTAVI!K63+NRGSUP!K63</f>
        <v>1390.9662143999999</v>
      </c>
      <c r="L63" s="52">
        <f>INTAVI!L63+NRGSUP!L63</f>
        <v>1723.0340735999998</v>
      </c>
      <c r="M63" s="52">
        <f>INTAVI!M63+NRGSUP!M63</f>
        <v>1654.2203327999996</v>
      </c>
      <c r="N63" s="52">
        <f>INTAVI!N63+NRGSUP!N63</f>
        <v>2081.9752128</v>
      </c>
      <c r="O63" s="52">
        <f>INTAVI!O63+NRGSUP!O63</f>
        <v>2259.7997183999992</v>
      </c>
      <c r="P63" s="52">
        <f>INTAVI!P63+NRGSUP!P63</f>
        <v>2204.4246336000001</v>
      </c>
      <c r="Q63" s="52">
        <f>INTAVI!Q63+NRGSUP!Q63</f>
        <v>2204.2685951999993</v>
      </c>
      <c r="R63" s="52">
        <f>INTAVI!R63+NRGSUP!R63</f>
        <v>2322.5997312000004</v>
      </c>
      <c r="S63" s="52">
        <f>INTAVI!S63+NRGSUP!S63</f>
        <v>2167.7181119999996</v>
      </c>
      <c r="T63" s="52">
        <f>INTAVI!T63+NRGSUP!T63</f>
        <v>2173.2996095999988</v>
      </c>
      <c r="U63" s="52">
        <f>INTAVI!U63+NRGSUP!U63</f>
        <v>2323.9855295999996</v>
      </c>
      <c r="V63" s="52">
        <f>INTAVI!V63+NRGSUP!V63</f>
        <v>2091.9471552</v>
      </c>
      <c r="W63" s="52">
        <f>INTAVI!W63+NRGSUP!W63</f>
        <v>1947.2431103999998</v>
      </c>
      <c r="X63" s="52">
        <f>INTAVI!X63+NRGSUP!X63</f>
        <v>1843.16832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3115.1878430400002</v>
      </c>
      <c r="D64" s="52">
        <f>INTAVI!D64+NRGSUP!D64</f>
        <v>4025.0941567199998</v>
      </c>
      <c r="E64" s="52">
        <f>INTAVI!E64+NRGSUP!E64</f>
        <v>5348.3162241600003</v>
      </c>
      <c r="F64" s="52">
        <f>INTAVI!F64+NRGSUP!F64</f>
        <v>4786.4245010400009</v>
      </c>
      <c r="G64" s="52">
        <f>INTAVI!G64+NRGSUP!G64</f>
        <v>5017.7486923199995</v>
      </c>
      <c r="H64" s="52">
        <f>INTAVI!H64+NRGSUP!H64</f>
        <v>5802.9231405600003</v>
      </c>
      <c r="I64" s="52">
        <f>INTAVI!I64+NRGSUP!I64</f>
        <v>6629.6208888000001</v>
      </c>
      <c r="J64" s="52">
        <f>INTAVI!J64+NRGSUP!J64</f>
        <v>9596.9378231999999</v>
      </c>
      <c r="K64" s="52">
        <f>INTAVI!K64+NRGSUP!K64</f>
        <v>11472.61299912</v>
      </c>
      <c r="L64" s="52">
        <f>INTAVI!L64+NRGSUP!L64</f>
        <v>13267.141917120003</v>
      </c>
      <c r="M64" s="52">
        <f>INTAVI!M64+NRGSUP!M64</f>
        <v>15703.831765440002</v>
      </c>
      <c r="N64" s="52">
        <f>INTAVI!N64+NRGSUP!N64</f>
        <v>19534.14891792</v>
      </c>
      <c r="O64" s="52">
        <f>INTAVI!O64+NRGSUP!O64</f>
        <v>23250.021369120004</v>
      </c>
      <c r="P64" s="52">
        <f>INTAVI!P64+NRGSUP!P64</f>
        <v>26853.042041280001</v>
      </c>
      <c r="Q64" s="52">
        <f>INTAVI!Q64+NRGSUP!Q64</f>
        <v>28628.323017840001</v>
      </c>
      <c r="R64" s="52">
        <f>INTAVI!R64+NRGSUP!R64</f>
        <v>29667.898980720005</v>
      </c>
      <c r="S64" s="52">
        <f>INTAVI!S64+NRGSUP!S64</f>
        <v>30501.832299119997</v>
      </c>
      <c r="T64" s="52">
        <f>INTAVI!T64+NRGSUP!T64</f>
        <v>30988.116038880002</v>
      </c>
      <c r="U64" s="52">
        <f>INTAVI!U64+NRGSUP!U64</f>
        <v>30713.339311199998</v>
      </c>
      <c r="V64" s="52">
        <f>INTAVI!V64+NRGSUP!V64</f>
        <v>31017.603773520001</v>
      </c>
      <c r="W64" s="52">
        <f>INTAVI!W64+NRGSUP!W64</f>
        <v>31510.899594720002</v>
      </c>
      <c r="X64" s="52">
        <f>INTAVI!X64+NRGSUP!X64</f>
        <v>30721.896354240002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14468.163839999997</v>
      </c>
      <c r="D65" s="52">
        <f>INTAVI!D65+NRGSUP!D65</f>
        <v>15251.050439999997</v>
      </c>
      <c r="E65" s="52">
        <f>INTAVI!E65+NRGSUP!E65</f>
        <v>15511.47012</v>
      </c>
      <c r="F65" s="52">
        <f>INTAVI!F65+NRGSUP!F65</f>
        <v>19245.885480000001</v>
      </c>
      <c r="G65" s="52">
        <f>INTAVI!G65+NRGSUP!G65</f>
        <v>20669.954399999995</v>
      </c>
      <c r="H65" s="52">
        <f>INTAVI!H65+NRGSUP!H65</f>
        <v>23745.052799999998</v>
      </c>
      <c r="I65" s="52">
        <f>INTAVI!I65+NRGSUP!I65</f>
        <v>25708.886639999997</v>
      </c>
      <c r="J65" s="52">
        <f>INTAVI!J65+NRGSUP!J65</f>
        <v>28887.02315999999</v>
      </c>
      <c r="K65" s="52">
        <f>INTAVI!K65+NRGSUP!K65</f>
        <v>28909.821959999997</v>
      </c>
      <c r="L65" s="52">
        <f>INTAVI!L65+NRGSUP!L65</f>
        <v>29281.692599999998</v>
      </c>
      <c r="M65" s="52">
        <f>INTAVI!M65+NRGSUP!M65</f>
        <v>31018.028399999999</v>
      </c>
      <c r="N65" s="52">
        <f>INTAVI!N65+NRGSUP!N65</f>
        <v>31756.72896</v>
      </c>
      <c r="O65" s="52">
        <f>INTAVI!O65+NRGSUP!O65</f>
        <v>33528.857400000001</v>
      </c>
      <c r="P65" s="52">
        <f>INTAVI!P65+NRGSUP!P65</f>
        <v>35943.63048</v>
      </c>
      <c r="Q65" s="52">
        <f>INTAVI!Q65+NRGSUP!Q65</f>
        <v>37032.951599999993</v>
      </c>
      <c r="R65" s="52">
        <f>INTAVI!R65+NRGSUP!R65</f>
        <v>37679.085719999995</v>
      </c>
      <c r="S65" s="52">
        <f>INTAVI!S65+NRGSUP!S65</f>
        <v>38531.813040000001</v>
      </c>
      <c r="T65" s="52">
        <f>INTAVI!T65+NRGSUP!T65</f>
        <v>39760.84476</v>
      </c>
      <c r="U65" s="52">
        <f>INTAVI!U65+NRGSUP!U65</f>
        <v>38989.650959999999</v>
      </c>
      <c r="V65" s="52">
        <f>INTAVI!V65+NRGSUP!V65</f>
        <v>39497.75604</v>
      </c>
      <c r="W65" s="52">
        <f>INTAVI!W65+NRGSUP!W65</f>
        <v>39953.351519999989</v>
      </c>
      <c r="X65" s="52">
        <f>INTAVI!X65+NRGSUP!X65</f>
        <v>40868.087039999991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40.020238079999991</v>
      </c>
      <c r="H66" s="52">
        <f>INTAVI!H66+NRGSUP!H66</f>
        <v>23.48948592</v>
      </c>
      <c r="I66" s="52">
        <f>INTAVI!I66+NRGSUP!I66</f>
        <v>27.188049599999996</v>
      </c>
      <c r="J66" s="52">
        <f>INTAVI!J66+NRGSUP!J66</f>
        <v>42.511180319999994</v>
      </c>
      <c r="K66" s="52">
        <f>INTAVI!K66+NRGSUP!K66</f>
        <v>48.171045599999999</v>
      </c>
      <c r="L66" s="52">
        <f>INTAVI!L66+NRGSUP!L66</f>
        <v>48.003334559999999</v>
      </c>
      <c r="M66" s="52">
        <f>INTAVI!M66+NRGSUP!M66</f>
        <v>67.844213280000019</v>
      </c>
      <c r="N66" s="52">
        <f>INTAVI!N66+NRGSUP!N66</f>
        <v>82.450876320000006</v>
      </c>
      <c r="O66" s="52">
        <f>INTAVI!O66+NRGSUP!O66</f>
        <v>88.879204799999982</v>
      </c>
      <c r="P66" s="52">
        <f>INTAVI!P66+NRGSUP!P66</f>
        <v>77.730498719999986</v>
      </c>
      <c r="Q66" s="52">
        <f>INTAVI!Q66+NRGSUP!Q66</f>
        <v>68.016257279999962</v>
      </c>
      <c r="R66" s="52">
        <f>INTAVI!R66+NRGSUP!R66</f>
        <v>66.629455200000024</v>
      </c>
      <c r="S66" s="52">
        <f>INTAVI!S66+NRGSUP!S66</f>
        <v>31.516676639999993</v>
      </c>
      <c r="T66" s="52">
        <f>INTAVI!T66+NRGSUP!T66</f>
        <v>22.571408159999997</v>
      </c>
      <c r="U66" s="52">
        <f>INTAVI!U66+NRGSUP!U66</f>
        <v>17.742961439999998</v>
      </c>
      <c r="V66" s="52">
        <f>INTAVI!V66+NRGSUP!V66</f>
        <v>11.062301759999999</v>
      </c>
      <c r="W66" s="52">
        <f>INTAVI!W66+NRGSUP!W66</f>
        <v>10.247960160000002</v>
      </c>
      <c r="X66" s="52">
        <f>INTAVI!X66+NRGSUP!X66</f>
        <v>7.554388320000001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173.95560000000003</v>
      </c>
      <c r="D67" s="52">
        <f>INTAVI!D67+NRGSUP!D67</f>
        <v>194.98320000000001</v>
      </c>
      <c r="E67" s="52">
        <f>INTAVI!E67+NRGSUP!E67</f>
        <v>472.20394176000002</v>
      </c>
      <c r="F67" s="52">
        <f>INTAVI!F67+NRGSUP!F67</f>
        <v>718.99430544000006</v>
      </c>
      <c r="G67" s="52">
        <f>INTAVI!G67+NRGSUP!G67</f>
        <v>867.87965376000022</v>
      </c>
      <c r="H67" s="52">
        <f>INTAVI!H67+NRGSUP!H67</f>
        <v>1606.4245296000001</v>
      </c>
      <c r="I67" s="52">
        <f>INTAVI!I67+NRGSUP!I67</f>
        <v>2489.3125372800005</v>
      </c>
      <c r="J67" s="52">
        <f>INTAVI!J67+NRGSUP!J67</f>
        <v>3218.8267598400002</v>
      </c>
      <c r="K67" s="52">
        <f>INTAVI!K67+NRGSUP!K67</f>
        <v>5012.1749289600011</v>
      </c>
      <c r="L67" s="52">
        <f>INTAVI!L67+NRGSUP!L67</f>
        <v>6129.7355404800001</v>
      </c>
      <c r="M67" s="52">
        <f>INTAVI!M67+NRGSUP!M67</f>
        <v>7329.4885799999984</v>
      </c>
      <c r="N67" s="52">
        <f>INTAVI!N67+NRGSUP!N67</f>
        <v>7483.6731383999995</v>
      </c>
      <c r="O67" s="52">
        <f>INTAVI!O67+NRGSUP!O67</f>
        <v>7295.1401865600001</v>
      </c>
      <c r="P67" s="52">
        <f>INTAVI!P67+NRGSUP!P67</f>
        <v>6781.1382187199997</v>
      </c>
      <c r="Q67" s="52">
        <f>INTAVI!Q67+NRGSUP!Q67</f>
        <v>6759.4790260799982</v>
      </c>
      <c r="R67" s="52">
        <f>INTAVI!R67+NRGSUP!R67</f>
        <v>6883.2558907200009</v>
      </c>
      <c r="S67" s="52">
        <f>INTAVI!S67+NRGSUP!S67</f>
        <v>6804.5818262399998</v>
      </c>
      <c r="T67" s="52">
        <f>INTAVI!T67+NRGSUP!T67</f>
        <v>7200.2896531200031</v>
      </c>
      <c r="U67" s="52">
        <f>INTAVI!U67+NRGSUP!U67</f>
        <v>7756.4230300800009</v>
      </c>
      <c r="V67" s="52">
        <f>INTAVI!V67+NRGSUP!V67</f>
        <v>8066.4616108799992</v>
      </c>
      <c r="W67" s="52">
        <f>INTAVI!W67+NRGSUP!W67</f>
        <v>7960.1506531199984</v>
      </c>
      <c r="X67" s="52">
        <f>INTAVI!X67+NRGSUP!X67</f>
        <v>9051.371710559999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709.40011247999996</v>
      </c>
      <c r="D68" s="52">
        <f>INTAVI!D68+NRGSUP!D68</f>
        <v>977.87311776000024</v>
      </c>
      <c r="E68" s="52">
        <f>INTAVI!E68+NRGSUP!E68</f>
        <v>1507.7553839999998</v>
      </c>
      <c r="F68" s="52">
        <f>INTAVI!F68+NRGSUP!F68</f>
        <v>2164.2959332800001</v>
      </c>
      <c r="G68" s="52">
        <f>INTAVI!G68+NRGSUP!G68</f>
        <v>1988.7093561600002</v>
      </c>
      <c r="H68" s="52">
        <f>INTAVI!H68+NRGSUP!H68</f>
        <v>2962.6305595200001</v>
      </c>
      <c r="I68" s="52">
        <f>INTAVI!I68+NRGSUP!I68</f>
        <v>5089.9388169599997</v>
      </c>
      <c r="J68" s="52">
        <f>INTAVI!J68+NRGSUP!J68</f>
        <v>5184.0784900800008</v>
      </c>
      <c r="K68" s="52">
        <f>INTAVI!K68+NRGSUP!K68</f>
        <v>3342.89622672</v>
      </c>
      <c r="L68" s="52">
        <f>INTAVI!L68+NRGSUP!L68</f>
        <v>1618.0149427200004</v>
      </c>
      <c r="M68" s="52">
        <f>INTAVI!M68+NRGSUP!M68</f>
        <v>1753.1630236799999</v>
      </c>
      <c r="N68" s="52">
        <f>INTAVI!N68+NRGSUP!N68</f>
        <v>1290.5420601600001</v>
      </c>
      <c r="O68" s="52">
        <f>INTAVI!O68+NRGSUP!O68</f>
        <v>955.63764143999981</v>
      </c>
      <c r="P68" s="52">
        <f>INTAVI!P68+NRGSUP!P68</f>
        <v>646.16693327999997</v>
      </c>
      <c r="Q68" s="52">
        <f>INTAVI!Q68+NRGSUP!Q68</f>
        <v>1164.4628644800002</v>
      </c>
      <c r="R68" s="52">
        <f>INTAVI!R68+NRGSUP!R68</f>
        <v>1340.5094999999997</v>
      </c>
      <c r="S68" s="52">
        <f>INTAVI!S68+NRGSUP!S68</f>
        <v>1114.0437772800001</v>
      </c>
      <c r="T68" s="52">
        <f>INTAVI!T68+NRGSUP!T68</f>
        <v>1762.8403075199999</v>
      </c>
      <c r="U68" s="52">
        <f>INTAVI!U68+NRGSUP!U68</f>
        <v>1725.0772867200001</v>
      </c>
      <c r="V68" s="52">
        <f>INTAVI!V68+NRGSUP!V68</f>
        <v>1581.1129065600001</v>
      </c>
      <c r="W68" s="52">
        <f>INTAVI!W68+NRGSUP!W68</f>
        <v>1500.4851868799997</v>
      </c>
      <c r="X68" s="52">
        <f>INTAVI!X68+NRGSUP!X68</f>
        <v>1556.7517310400003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1186.67871504</v>
      </c>
      <c r="D69" s="52">
        <f>INTAVI!D69+NRGSUP!D69</f>
        <v>1262.54909952</v>
      </c>
      <c r="E69" s="52">
        <f>INTAVI!E69+NRGSUP!E69</f>
        <v>1256.0909500800003</v>
      </c>
      <c r="F69" s="52">
        <f>INTAVI!F69+NRGSUP!F69</f>
        <v>1273.5002736000001</v>
      </c>
      <c r="G69" s="52">
        <f>INTAVI!G69+NRGSUP!G69</f>
        <v>2793.5311881600005</v>
      </c>
      <c r="H69" s="52">
        <f>INTAVI!H69+NRGSUP!H69</f>
        <v>4543.4901153599994</v>
      </c>
      <c r="I69" s="52">
        <f>INTAVI!I69+NRGSUP!I69</f>
        <v>6496.3916352000006</v>
      </c>
      <c r="J69" s="52">
        <f>INTAVI!J69+NRGSUP!J69</f>
        <v>11773.488326399998</v>
      </c>
      <c r="K69" s="52">
        <f>INTAVI!K69+NRGSUP!K69</f>
        <v>17947.987166879997</v>
      </c>
      <c r="L69" s="52">
        <f>INTAVI!L69+NRGSUP!L69</f>
        <v>24116.917643999994</v>
      </c>
      <c r="M69" s="52">
        <f>INTAVI!M69+NRGSUP!M69</f>
        <v>27039.603409919997</v>
      </c>
      <c r="N69" s="52">
        <f>INTAVI!N69+NRGSUP!N69</f>
        <v>29263.910329440001</v>
      </c>
      <c r="O69" s="52">
        <f>INTAVI!O69+NRGSUP!O69</f>
        <v>32415.455396160003</v>
      </c>
      <c r="P69" s="52">
        <f>INTAVI!P69+NRGSUP!P69</f>
        <v>28805.535411839996</v>
      </c>
      <c r="Q69" s="52">
        <f>INTAVI!Q69+NRGSUP!Q69</f>
        <v>31301.290295999999</v>
      </c>
      <c r="R69" s="52">
        <f>INTAVI!R69+NRGSUP!R69</f>
        <v>31061.77420752</v>
      </c>
      <c r="S69" s="52">
        <f>INTAVI!S69+NRGSUP!S69</f>
        <v>30937.591064159998</v>
      </c>
      <c r="T69" s="52">
        <f>INTAVI!T69+NRGSUP!T69</f>
        <v>33648.948940319999</v>
      </c>
      <c r="U69" s="52">
        <f>INTAVI!U69+NRGSUP!U69</f>
        <v>37813.13403120001</v>
      </c>
      <c r="V69" s="52">
        <f>INTAVI!V69+NRGSUP!V69</f>
        <v>39295.806674400003</v>
      </c>
      <c r="W69" s="52">
        <f>INTAVI!W69+NRGSUP!W69</f>
        <v>40105.412858880001</v>
      </c>
      <c r="X69" s="52">
        <f>INTAVI!X69+NRGSUP!X69</f>
        <v>41392.926179999995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50.755507199999997</v>
      </c>
      <c r="D72" s="55">
        <f>INTAVI!D72+NRGSUP!D72</f>
        <v>84.070972800000007</v>
      </c>
      <c r="E72" s="55">
        <f>INTAVI!E72+NRGSUP!E72</f>
        <v>158.28714719999999</v>
      </c>
      <c r="F72" s="55">
        <f>INTAVI!F72+NRGSUP!F72</f>
        <v>172.18473407999997</v>
      </c>
      <c r="G72" s="55">
        <f>INTAVI!G72+NRGSUP!G72</f>
        <v>648.94635503999984</v>
      </c>
      <c r="H72" s="55">
        <f>INTAVI!H72+NRGSUP!H72</f>
        <v>2253.0625257599995</v>
      </c>
      <c r="I72" s="55">
        <f>INTAVI!I72+NRGSUP!I72</f>
        <v>4729.514905439999</v>
      </c>
      <c r="J72" s="55">
        <f>INTAVI!J72+NRGSUP!J72</f>
        <v>4212.9615628799993</v>
      </c>
      <c r="K72" s="55">
        <f>INTAVI!K72+NRGSUP!K72</f>
        <v>3169.0822276799995</v>
      </c>
      <c r="L72" s="55">
        <f>INTAVI!L72+NRGSUP!L72</f>
        <v>3959.3238681599996</v>
      </c>
      <c r="M72" s="55">
        <f>INTAVI!M72+NRGSUP!M72</f>
        <v>4551.8975668799994</v>
      </c>
      <c r="N72" s="55">
        <f>INTAVI!N72+NRGSUP!N72</f>
        <v>2812.0029638399997</v>
      </c>
      <c r="O72" s="55">
        <f>INTAVI!O72+NRGSUP!O72</f>
        <v>2866.4169825599993</v>
      </c>
      <c r="P72" s="55">
        <f>INTAVI!P72+NRGSUP!P72</f>
        <v>3417.9736291199997</v>
      </c>
      <c r="Q72" s="55">
        <f>INTAVI!Q72+NRGSUP!Q72</f>
        <v>3698.071987679999</v>
      </c>
      <c r="R72" s="55">
        <f>INTAVI!R72+NRGSUP!R72</f>
        <v>4003.7128718399995</v>
      </c>
      <c r="S72" s="55">
        <f>INTAVI!S72+NRGSUP!S72</f>
        <v>3964.5980049599993</v>
      </c>
      <c r="T72" s="55">
        <f>INTAVI!T72+NRGSUP!T72</f>
        <v>3694.3555910399996</v>
      </c>
      <c r="U72" s="55">
        <f>INTAVI!U72+NRGSUP!U72</f>
        <v>3951.6592478399998</v>
      </c>
      <c r="V72" s="55">
        <f>INTAVI!V72+NRGSUP!V72</f>
        <v>4229.1645249599997</v>
      </c>
      <c r="W72" s="55">
        <f>INTAVI!W72+NRGSUP!W72</f>
        <v>4264.9446931199991</v>
      </c>
      <c r="X72" s="55">
        <f>INTAVI!X72+NRGSUP!X72</f>
        <v>3951.5569459199992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86018.367839039987</v>
      </c>
      <c r="D2" s="21">
        <f t="shared" ref="D2:X2" si="0">SUM(D3,D17,D22,D25,D26,D51,D52)</f>
        <v>84030.351450479982</v>
      </c>
      <c r="E2" s="21">
        <f t="shared" si="0"/>
        <v>82576.137185640007</v>
      </c>
      <c r="F2" s="21">
        <f t="shared" si="0"/>
        <v>84156.862832999992</v>
      </c>
      <c r="G2" s="21">
        <f t="shared" si="0"/>
        <v>90121.752317880018</v>
      </c>
      <c r="H2" s="21">
        <f t="shared" si="0"/>
        <v>93765.212832240009</v>
      </c>
      <c r="I2" s="21">
        <f t="shared" si="0"/>
        <v>98548.681866839979</v>
      </c>
      <c r="J2" s="21">
        <f t="shared" si="0"/>
        <v>102820.44877451999</v>
      </c>
      <c r="K2" s="21">
        <f t="shared" si="0"/>
        <v>104731.12241747999</v>
      </c>
      <c r="L2" s="21">
        <f t="shared" si="0"/>
        <v>95889.300575760019</v>
      </c>
      <c r="M2" s="21">
        <f t="shared" si="0"/>
        <v>96691.241511000015</v>
      </c>
      <c r="N2" s="21">
        <f t="shared" si="0"/>
        <v>99551.746543320012</v>
      </c>
      <c r="O2" s="21">
        <f t="shared" si="0"/>
        <v>98176.495197600016</v>
      </c>
      <c r="P2" s="21">
        <f t="shared" si="0"/>
        <v>98606.877266159994</v>
      </c>
      <c r="Q2" s="21">
        <f t="shared" si="0"/>
        <v>99857.316999240022</v>
      </c>
      <c r="R2" s="21">
        <f t="shared" si="0"/>
        <v>104060.29661568001</v>
      </c>
      <c r="S2" s="21">
        <f t="shared" si="0"/>
        <v>109056.83308704004</v>
      </c>
      <c r="T2" s="21">
        <f t="shared" si="0"/>
        <v>117273.45215124001</v>
      </c>
      <c r="U2" s="21">
        <f t="shared" si="0"/>
        <v>123467.63163012001</v>
      </c>
      <c r="V2" s="21">
        <f t="shared" si="0"/>
        <v>125806.61570328001</v>
      </c>
      <c r="W2" s="21">
        <f t="shared" si="0"/>
        <v>54304.885968119997</v>
      </c>
      <c r="X2" s="21">
        <f t="shared" si="0"/>
        <v>64807.704591119997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86018.367839039987</v>
      </c>
      <c r="D26" s="27">
        <f t="shared" ref="D26:X26" si="14">SUM(D27,D33)</f>
        <v>84030.351450479982</v>
      </c>
      <c r="E26" s="27">
        <f t="shared" si="14"/>
        <v>82576.137185640007</v>
      </c>
      <c r="F26" s="27">
        <f t="shared" si="14"/>
        <v>84156.862832999992</v>
      </c>
      <c r="G26" s="27">
        <f t="shared" si="14"/>
        <v>90121.752317880018</v>
      </c>
      <c r="H26" s="27">
        <f t="shared" si="14"/>
        <v>93765.212832240009</v>
      </c>
      <c r="I26" s="27">
        <f t="shared" si="14"/>
        <v>98548.681866839979</v>
      </c>
      <c r="J26" s="27">
        <f t="shared" si="14"/>
        <v>102820.44877451999</v>
      </c>
      <c r="K26" s="27">
        <f t="shared" si="14"/>
        <v>104731.12241747999</v>
      </c>
      <c r="L26" s="27">
        <f t="shared" si="14"/>
        <v>95889.300575760019</v>
      </c>
      <c r="M26" s="27">
        <f t="shared" si="14"/>
        <v>96691.241511000015</v>
      </c>
      <c r="N26" s="27">
        <f t="shared" si="14"/>
        <v>99551.746543320012</v>
      </c>
      <c r="O26" s="27">
        <f t="shared" si="14"/>
        <v>98176.495197600016</v>
      </c>
      <c r="P26" s="27">
        <f t="shared" si="14"/>
        <v>98606.877266159994</v>
      </c>
      <c r="Q26" s="27">
        <f t="shared" si="14"/>
        <v>99857.316999240022</v>
      </c>
      <c r="R26" s="27">
        <f t="shared" si="14"/>
        <v>104060.29661568001</v>
      </c>
      <c r="S26" s="27">
        <f t="shared" si="14"/>
        <v>109056.83308704004</v>
      </c>
      <c r="T26" s="27">
        <f t="shared" si="14"/>
        <v>117273.45215124001</v>
      </c>
      <c r="U26" s="27">
        <f t="shared" si="14"/>
        <v>123467.63163012001</v>
      </c>
      <c r="V26" s="27">
        <f t="shared" si="14"/>
        <v>125806.61570328001</v>
      </c>
      <c r="W26" s="27">
        <f t="shared" si="14"/>
        <v>54304.885968119997</v>
      </c>
      <c r="X26" s="27">
        <f t="shared" si="14"/>
        <v>64807.704591119997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86018.367839039987</v>
      </c>
      <c r="D33" s="19">
        <f t="shared" ref="D33:X33" si="18">SUM(D34:D50)</f>
        <v>84030.351450479982</v>
      </c>
      <c r="E33" s="19">
        <f t="shared" si="18"/>
        <v>82576.137185640007</v>
      </c>
      <c r="F33" s="19">
        <f t="shared" si="18"/>
        <v>84156.862832999992</v>
      </c>
      <c r="G33" s="19">
        <f t="shared" si="18"/>
        <v>90121.752317880018</v>
      </c>
      <c r="H33" s="19">
        <f t="shared" si="18"/>
        <v>93765.212832240009</v>
      </c>
      <c r="I33" s="19">
        <f t="shared" si="18"/>
        <v>98548.681866839979</v>
      </c>
      <c r="J33" s="19">
        <f t="shared" si="18"/>
        <v>102820.44877451999</v>
      </c>
      <c r="K33" s="19">
        <f t="shared" si="18"/>
        <v>104731.12241747999</v>
      </c>
      <c r="L33" s="19">
        <f t="shared" si="18"/>
        <v>95889.300575760019</v>
      </c>
      <c r="M33" s="19">
        <f t="shared" si="18"/>
        <v>96691.241511000015</v>
      </c>
      <c r="N33" s="19">
        <f t="shared" si="18"/>
        <v>99551.746543320012</v>
      </c>
      <c r="O33" s="19">
        <f t="shared" si="18"/>
        <v>98176.495197600016</v>
      </c>
      <c r="P33" s="19">
        <f t="shared" si="18"/>
        <v>98606.877266159994</v>
      </c>
      <c r="Q33" s="19">
        <f t="shared" si="18"/>
        <v>99857.316999240022</v>
      </c>
      <c r="R33" s="19">
        <f t="shared" si="18"/>
        <v>104060.29661568001</v>
      </c>
      <c r="S33" s="19">
        <f t="shared" si="18"/>
        <v>109056.83308704004</v>
      </c>
      <c r="T33" s="19">
        <f t="shared" si="18"/>
        <v>117273.45215124001</v>
      </c>
      <c r="U33" s="19">
        <f t="shared" si="18"/>
        <v>123467.63163012001</v>
      </c>
      <c r="V33" s="19">
        <f t="shared" si="18"/>
        <v>125806.61570328001</v>
      </c>
      <c r="W33" s="19">
        <f t="shared" si="18"/>
        <v>54304.885968119997</v>
      </c>
      <c r="X33" s="19">
        <f t="shared" si="18"/>
        <v>64807.704591119997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2.3170319999999994E-2</v>
      </c>
      <c r="U36" s="8">
        <f>INTAVI_PA_IN!U36+INTAVI_PA_EX!U36+INTAVI_FR_IN!U36+INTAVI_FR_EX!U36</f>
        <v>1.1585160000000001E-2</v>
      </c>
      <c r="V36" s="8">
        <f>INTAVI_PA_IN!V36+INTAVI_PA_EX!V36+INTAVI_FR_IN!V36+INTAVI_FR_EX!V36</f>
        <v>2.9530800000000012E-3</v>
      </c>
      <c r="W36" s="8">
        <f>INTAVI_PA_IN!W36+INTAVI_PA_EX!W36+INTAVI_FR_IN!W36+INTAVI_FR_EX!W36</f>
        <v>1.4538240000000004E-2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1.8212040000000006E-2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27.796859999999992</v>
      </c>
      <c r="D38" s="8">
        <f>INTAVI_PA_IN!D38+INTAVI_PA_EX!D38+INTAVI_FR_IN!D38+INTAVI_FR_EX!D38</f>
        <v>12.383028000000001</v>
      </c>
      <c r="E38" s="8">
        <f>INTAVI_PA_IN!E38+INTAVI_PA_EX!E38+INTAVI_FR_IN!E38+INTAVI_FR_EX!E38</f>
        <v>18.816084000000004</v>
      </c>
      <c r="F38" s="8">
        <f>INTAVI_PA_IN!F38+INTAVI_PA_EX!F38+INTAVI_FR_IN!F38+INTAVI_FR_EX!F38</f>
        <v>6.5099160000000005</v>
      </c>
      <c r="G38" s="8">
        <f>INTAVI_PA_IN!G38+INTAVI_PA_EX!G38+INTAVI_FR_IN!G38+INTAVI_FR_EX!G38</f>
        <v>12.208391999999995</v>
      </c>
      <c r="H38" s="8">
        <f>INTAVI_PA_IN!H38+INTAVI_PA_EX!H38+INTAVI_FR_IN!H38+INTAVI_FR_EX!H38</f>
        <v>18.571140000000007</v>
      </c>
      <c r="I38" s="8">
        <f>INTAVI_PA_IN!I38+INTAVI_PA_EX!I38+INTAVI_FR_IN!I38+INTAVI_FR_EX!I38</f>
        <v>9.3030840000000001</v>
      </c>
      <c r="J38" s="8">
        <f>INTAVI_PA_IN!J38+INTAVI_PA_EX!J38+INTAVI_FR_IN!J38+INTAVI_FR_EX!J38</f>
        <v>3.0784319999999994</v>
      </c>
      <c r="K38" s="8">
        <f>INTAVI_PA_IN!K38+INTAVI_PA_EX!K38+INTAVI_FR_IN!K38+INTAVI_FR_EX!K38</f>
        <v>6.1545959999999997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0.48434400000000022</v>
      </c>
      <c r="S38" s="8">
        <f>INTAVI_PA_IN!S38+INTAVI_PA_EX!S38+INTAVI_FR_IN!S38+INTAVI_FR_EX!S38</f>
        <v>4.6115999999999997E-2</v>
      </c>
      <c r="T38" s="8">
        <f>INTAVI_PA_IN!T38+INTAVI_PA_EX!T38+INTAVI_FR_IN!T38+INTAVI_FR_EX!T38</f>
        <v>0.63151199999999996</v>
      </c>
      <c r="U38" s="8">
        <f>INTAVI_PA_IN!U38+INTAVI_PA_EX!U38+INTAVI_FR_IN!U38+INTAVI_FR_EX!U38</f>
        <v>0.68090399999999995</v>
      </c>
      <c r="V38" s="8">
        <f>INTAVI_PA_IN!V38+INTAVI_PA_EX!V38+INTAVI_FR_IN!V38+INTAVI_FR_EX!V38</f>
        <v>0.82026000000000021</v>
      </c>
      <c r="W38" s="8">
        <f>INTAVI_PA_IN!W38+INTAVI_PA_EX!W38+INTAVI_FR_IN!W38+INTAVI_FR_EX!W38</f>
        <v>1.0011959999999998</v>
      </c>
      <c r="X38" s="8">
        <f>INTAVI_PA_IN!X38+INTAVI_PA_EX!X38+INTAVI_FR_IN!X38+INTAVI_FR_EX!X38</f>
        <v>1.4114519999999999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62.783195040000003</v>
      </c>
      <c r="E39" s="8">
        <f>INTAVI_PA_IN!E39+INTAVI_PA_EX!E39+INTAVI_FR_IN!E39+INTAVI_FR_EX!E39</f>
        <v>47.087396280000007</v>
      </c>
      <c r="F39" s="8">
        <f>INTAVI_PA_IN!F39+INTAVI_PA_EX!F39+INTAVI_FR_IN!F39+INTAVI_FR_EX!F39</f>
        <v>31.391597519999994</v>
      </c>
      <c r="G39" s="8">
        <f>INTAVI_PA_IN!G39+INTAVI_PA_EX!G39+INTAVI_FR_IN!G39+INTAVI_FR_EX!G39</f>
        <v>69.061359239999987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85990.570979039985</v>
      </c>
      <c r="D40" s="8">
        <f>INTAVI_PA_IN!D40+INTAVI_PA_EX!D40+INTAVI_FR_IN!D40+INTAVI_FR_EX!D40</f>
        <v>83955.185227439986</v>
      </c>
      <c r="E40" s="8">
        <f>INTAVI_PA_IN!E40+INTAVI_PA_EX!E40+INTAVI_FR_IN!E40+INTAVI_FR_EX!E40</f>
        <v>82510.233705360006</v>
      </c>
      <c r="F40" s="8">
        <f>INTAVI_PA_IN!F40+INTAVI_PA_EX!F40+INTAVI_FR_IN!F40+INTAVI_FR_EX!F40</f>
        <v>84118.961319479989</v>
      </c>
      <c r="G40" s="8">
        <f>INTAVI_PA_IN!G40+INTAVI_PA_EX!G40+INTAVI_FR_IN!G40+INTAVI_FR_EX!G40</f>
        <v>90040.482566640014</v>
      </c>
      <c r="H40" s="8">
        <f>INTAVI_PA_IN!H40+INTAVI_PA_EX!H40+INTAVI_FR_IN!H40+INTAVI_FR_EX!H40</f>
        <v>93746.641692240009</v>
      </c>
      <c r="I40" s="8">
        <f>INTAVI_PA_IN!I40+INTAVI_PA_EX!I40+INTAVI_FR_IN!I40+INTAVI_FR_EX!I40</f>
        <v>98539.37878283998</v>
      </c>
      <c r="J40" s="8">
        <f>INTAVI_PA_IN!J40+INTAVI_PA_EX!J40+INTAVI_FR_IN!J40+INTAVI_FR_EX!J40</f>
        <v>102817.37034251999</v>
      </c>
      <c r="K40" s="8">
        <f>INTAVI_PA_IN!K40+INTAVI_PA_EX!K40+INTAVI_FR_IN!K40+INTAVI_FR_EX!K40</f>
        <v>104724.96782147999</v>
      </c>
      <c r="L40" s="8">
        <f>INTAVI_PA_IN!L40+INTAVI_PA_EX!L40+INTAVI_FR_IN!L40+INTAVI_FR_EX!L40</f>
        <v>95889.300575760019</v>
      </c>
      <c r="M40" s="8">
        <f>INTAVI_PA_IN!M40+INTAVI_PA_EX!M40+INTAVI_FR_IN!M40+INTAVI_FR_EX!M40</f>
        <v>96691.241511000015</v>
      </c>
      <c r="N40" s="8">
        <f>INTAVI_PA_IN!N40+INTAVI_PA_EX!N40+INTAVI_FR_IN!N40+INTAVI_FR_EX!N40</f>
        <v>99545.735760840005</v>
      </c>
      <c r="O40" s="8">
        <f>INTAVI_PA_IN!O40+INTAVI_PA_EX!O40+INTAVI_FR_IN!O40+INTAVI_FR_EX!O40</f>
        <v>98176.495197600016</v>
      </c>
      <c r="P40" s="8">
        <f>INTAVI_PA_IN!P40+INTAVI_PA_EX!P40+INTAVI_FR_IN!P40+INTAVI_FR_EX!P40</f>
        <v>98606.877266159994</v>
      </c>
      <c r="Q40" s="8">
        <f>INTAVI_PA_IN!Q40+INTAVI_PA_EX!Q40+INTAVI_FR_IN!Q40+INTAVI_FR_EX!Q40</f>
        <v>99857.316999240022</v>
      </c>
      <c r="R40" s="8">
        <f>INTAVI_PA_IN!R40+INTAVI_PA_EX!R40+INTAVI_FR_IN!R40+INTAVI_FR_EX!R40</f>
        <v>104059.79405964001</v>
      </c>
      <c r="S40" s="8">
        <f>INTAVI_PA_IN!S40+INTAVI_PA_EX!S40+INTAVI_FR_IN!S40+INTAVI_FR_EX!S40</f>
        <v>109056.78697104004</v>
      </c>
      <c r="T40" s="8">
        <f>INTAVI_PA_IN!T40+INTAVI_PA_EX!T40+INTAVI_FR_IN!T40+INTAVI_FR_EX!T40</f>
        <v>117272.79746892001</v>
      </c>
      <c r="U40" s="8">
        <f>INTAVI_PA_IN!U40+INTAVI_PA_EX!U40+INTAVI_FR_IN!U40+INTAVI_FR_EX!U40</f>
        <v>123466.73720364</v>
      </c>
      <c r="V40" s="8">
        <f>INTAVI_PA_IN!V40+INTAVI_PA_EX!V40+INTAVI_FR_IN!V40+INTAVI_FR_EX!V40</f>
        <v>125805.79249020001</v>
      </c>
      <c r="W40" s="8">
        <f>INTAVI_PA_IN!W40+INTAVI_PA_EX!W40+INTAVI_FR_IN!W40+INTAVI_FR_EX!W40</f>
        <v>54303.870233879999</v>
      </c>
      <c r="X40" s="8">
        <f>INTAVI_PA_IN!X40+INTAVI_PA_EX!X40+INTAVI_FR_IN!X40+INTAVI_FR_EX!X40</f>
        <v>64806.293139119996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6.0107824800000023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0.20193732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1.2998879999999996E-2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1.2998879999999996E-2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32922.594516035024</v>
      </c>
      <c r="D2" s="21">
        <f t="shared" ref="D2:X2" si="0">SUM(D3,D17,D22,D25,D26,D51,D52)</f>
        <v>32993.750416922056</v>
      </c>
      <c r="E2" s="21">
        <f t="shared" si="0"/>
        <v>31379.966681912774</v>
      </c>
      <c r="F2" s="21">
        <f t="shared" si="0"/>
        <v>33599.209000785064</v>
      </c>
      <c r="G2" s="21">
        <f t="shared" si="0"/>
        <v>35336.648929530944</v>
      </c>
      <c r="H2" s="21">
        <f t="shared" si="0"/>
        <v>36763.670004488151</v>
      </c>
      <c r="I2" s="21">
        <f t="shared" si="0"/>
        <v>39167.15267257861</v>
      </c>
      <c r="J2" s="21">
        <f t="shared" si="0"/>
        <v>41544.944206243934</v>
      </c>
      <c r="K2" s="21">
        <f t="shared" si="0"/>
        <v>42014.89382190504</v>
      </c>
      <c r="L2" s="21">
        <f t="shared" si="0"/>
        <v>37087.804766274967</v>
      </c>
      <c r="M2" s="21">
        <f t="shared" si="0"/>
        <v>36823.09340682903</v>
      </c>
      <c r="N2" s="21">
        <f t="shared" si="0"/>
        <v>38901.016687444004</v>
      </c>
      <c r="O2" s="21">
        <f t="shared" si="0"/>
        <v>37812.822196967849</v>
      </c>
      <c r="P2" s="21">
        <f t="shared" si="0"/>
        <v>38079.220112221759</v>
      </c>
      <c r="Q2" s="21">
        <f t="shared" si="0"/>
        <v>39375.86220222446</v>
      </c>
      <c r="R2" s="21">
        <f t="shared" si="0"/>
        <v>41378.893068359335</v>
      </c>
      <c r="S2" s="21">
        <f t="shared" si="0"/>
        <v>45526.488742869973</v>
      </c>
      <c r="T2" s="21">
        <f t="shared" si="0"/>
        <v>50413.166206836802</v>
      </c>
      <c r="U2" s="21">
        <f t="shared" si="0"/>
        <v>53219.509330126733</v>
      </c>
      <c r="V2" s="21">
        <f t="shared" si="0"/>
        <v>53735.344503866763</v>
      </c>
      <c r="W2" s="21">
        <f t="shared" si="0"/>
        <v>16221.917824115977</v>
      </c>
      <c r="X2" s="21">
        <f t="shared" si="0"/>
        <v>21782.696048341386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32922.594516035024</v>
      </c>
      <c r="D26" s="27">
        <f t="shared" ref="D26:X26" si="14">SUM(D27,D33)</f>
        <v>32993.750416922056</v>
      </c>
      <c r="E26" s="27">
        <f t="shared" si="14"/>
        <v>31379.966681912774</v>
      </c>
      <c r="F26" s="27">
        <f t="shared" si="14"/>
        <v>33599.209000785064</v>
      </c>
      <c r="G26" s="27">
        <f t="shared" si="14"/>
        <v>35336.648929530944</v>
      </c>
      <c r="H26" s="27">
        <f t="shared" si="14"/>
        <v>36763.670004488151</v>
      </c>
      <c r="I26" s="27">
        <f t="shared" si="14"/>
        <v>39167.15267257861</v>
      </c>
      <c r="J26" s="27">
        <f t="shared" si="14"/>
        <v>41544.944206243934</v>
      </c>
      <c r="K26" s="27">
        <f t="shared" si="14"/>
        <v>42014.89382190504</v>
      </c>
      <c r="L26" s="27">
        <f t="shared" si="14"/>
        <v>37087.804766274967</v>
      </c>
      <c r="M26" s="27">
        <f t="shared" si="14"/>
        <v>36823.09340682903</v>
      </c>
      <c r="N26" s="27">
        <f t="shared" si="14"/>
        <v>38901.016687444004</v>
      </c>
      <c r="O26" s="27">
        <f t="shared" si="14"/>
        <v>37812.822196967849</v>
      </c>
      <c r="P26" s="27">
        <f t="shared" si="14"/>
        <v>38079.220112221759</v>
      </c>
      <c r="Q26" s="27">
        <f t="shared" si="14"/>
        <v>39375.86220222446</v>
      </c>
      <c r="R26" s="27">
        <f t="shared" si="14"/>
        <v>41378.893068359335</v>
      </c>
      <c r="S26" s="27">
        <f t="shared" si="14"/>
        <v>45526.488742869973</v>
      </c>
      <c r="T26" s="27">
        <f t="shared" si="14"/>
        <v>50413.166206836802</v>
      </c>
      <c r="U26" s="27">
        <f t="shared" si="14"/>
        <v>53219.509330126733</v>
      </c>
      <c r="V26" s="27">
        <f t="shared" si="14"/>
        <v>53735.344503866763</v>
      </c>
      <c r="W26" s="27">
        <f t="shared" si="14"/>
        <v>16221.917824115977</v>
      </c>
      <c r="X26" s="27">
        <f t="shared" si="14"/>
        <v>21782.696048341386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32922.594516035024</v>
      </c>
      <c r="D33" s="19">
        <f t="shared" ref="D33:X33" si="18">SUM(D34:D50)</f>
        <v>32993.750416922056</v>
      </c>
      <c r="E33" s="19">
        <f t="shared" si="18"/>
        <v>31379.966681912774</v>
      </c>
      <c r="F33" s="19">
        <f t="shared" si="18"/>
        <v>33599.209000785064</v>
      </c>
      <c r="G33" s="19">
        <f t="shared" si="18"/>
        <v>35336.648929530944</v>
      </c>
      <c r="H33" s="19">
        <f t="shared" si="18"/>
        <v>36763.670004488151</v>
      </c>
      <c r="I33" s="19">
        <f t="shared" si="18"/>
        <v>39167.15267257861</v>
      </c>
      <c r="J33" s="19">
        <f t="shared" si="18"/>
        <v>41544.944206243934</v>
      </c>
      <c r="K33" s="19">
        <f t="shared" si="18"/>
        <v>42014.89382190504</v>
      </c>
      <c r="L33" s="19">
        <f t="shared" si="18"/>
        <v>37087.804766274967</v>
      </c>
      <c r="M33" s="19">
        <f t="shared" si="18"/>
        <v>36823.09340682903</v>
      </c>
      <c r="N33" s="19">
        <f t="shared" si="18"/>
        <v>38901.016687444004</v>
      </c>
      <c r="O33" s="19">
        <f t="shared" si="18"/>
        <v>37812.822196967849</v>
      </c>
      <c r="P33" s="19">
        <f t="shared" si="18"/>
        <v>38079.220112221759</v>
      </c>
      <c r="Q33" s="19">
        <f t="shared" si="18"/>
        <v>39375.86220222446</v>
      </c>
      <c r="R33" s="19">
        <f t="shared" si="18"/>
        <v>41378.893068359335</v>
      </c>
      <c r="S33" s="19">
        <f t="shared" si="18"/>
        <v>45526.488742869973</v>
      </c>
      <c r="T33" s="19">
        <f t="shared" si="18"/>
        <v>50413.166206836802</v>
      </c>
      <c r="U33" s="19">
        <f t="shared" si="18"/>
        <v>53219.509330126733</v>
      </c>
      <c r="V33" s="19">
        <f t="shared" si="18"/>
        <v>53735.344503866763</v>
      </c>
      <c r="W33" s="19">
        <f t="shared" si="18"/>
        <v>16221.917824115977</v>
      </c>
      <c r="X33" s="19">
        <f t="shared" si="18"/>
        <v>21782.696048341386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1.8854890632711601E-2</v>
      </c>
      <c r="U36" s="8">
        <v>9.420626657340888E-3</v>
      </c>
      <c r="V36" s="8">
        <v>2.3896399754117651E-3</v>
      </c>
      <c r="W36" s="8">
        <v>1.0725955278034055E-2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9.7431120161404795E-3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14.669247401288873</v>
      </c>
      <c r="D38" s="8">
        <v>6.9847064559414314</v>
      </c>
      <c r="E38" s="8">
        <v>7.4200378424614959</v>
      </c>
      <c r="F38" s="8">
        <v>3.823422218326566</v>
      </c>
      <c r="G38" s="8">
        <v>9.0615497420313265</v>
      </c>
      <c r="H38" s="8">
        <v>15.49504034803055</v>
      </c>
      <c r="I38" s="8">
        <v>8.2879444590150868</v>
      </c>
      <c r="J38" s="8">
        <v>2.6092779126233192</v>
      </c>
      <c r="K38" s="8">
        <v>5.2201692337019203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0.25911528013037227</v>
      </c>
      <c r="S38" s="8">
        <v>2.5768503802217263E-2</v>
      </c>
      <c r="T38" s="8">
        <v>0.50391978780922153</v>
      </c>
      <c r="U38" s="8">
        <v>0.55057677530223648</v>
      </c>
      <c r="V38" s="8">
        <v>0.6881713381650959</v>
      </c>
      <c r="W38" s="8">
        <v>0.73651149512168201</v>
      </c>
      <c r="X38" s="8">
        <v>1.0691723776771622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52.282347801398139</v>
      </c>
      <c r="E39" s="8">
        <v>39.152790952741896</v>
      </c>
      <c r="F39" s="8">
        <v>26.347192483294059</v>
      </c>
      <c r="G39" s="8">
        <v>57.950715528641673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32907.925268633735</v>
      </c>
      <c r="D40" s="8">
        <v>32934.483362664716</v>
      </c>
      <c r="E40" s="8">
        <v>31333.39385311757</v>
      </c>
      <c r="F40" s="8">
        <v>33569.038386083441</v>
      </c>
      <c r="G40" s="8">
        <v>35269.636664260273</v>
      </c>
      <c r="H40" s="8">
        <v>36748.174964140118</v>
      </c>
      <c r="I40" s="8">
        <v>39158.864728119595</v>
      </c>
      <c r="J40" s="8">
        <v>41542.334928331307</v>
      </c>
      <c r="K40" s="8">
        <v>42009.673652671336</v>
      </c>
      <c r="L40" s="8">
        <v>37087.804766274967</v>
      </c>
      <c r="M40" s="8">
        <v>36823.09340682903</v>
      </c>
      <c r="N40" s="8">
        <v>38897.192545503902</v>
      </c>
      <c r="O40" s="8">
        <v>37812.822196967849</v>
      </c>
      <c r="P40" s="8">
        <v>38079.220112221759</v>
      </c>
      <c r="Q40" s="8">
        <v>39375.86220222446</v>
      </c>
      <c r="R40" s="8">
        <v>41378.624209967187</v>
      </c>
      <c r="S40" s="8">
        <v>45526.462974366172</v>
      </c>
      <c r="T40" s="8">
        <v>50412.643432158358</v>
      </c>
      <c r="U40" s="8">
        <v>53218.785124712122</v>
      </c>
      <c r="V40" s="8">
        <v>53734.653942888624</v>
      </c>
      <c r="W40" s="8">
        <v>16221.170586665578</v>
      </c>
      <c r="X40" s="8">
        <v>21781.62687596371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3.8241419401023466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0.16420801265618923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1.0570211843735891E-2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1.0570211843735891E-2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45712.059938972845</v>
      </c>
      <c r="D2" s="21">
        <f t="shared" ref="D2:X2" si="0">SUM(D3,D17,D22,D25,D26,D51,D52)</f>
        <v>44217.206475013838</v>
      </c>
      <c r="E2" s="21">
        <f t="shared" si="0"/>
        <v>43756.833908511391</v>
      </c>
      <c r="F2" s="21">
        <f t="shared" si="0"/>
        <v>42569.615375706169</v>
      </c>
      <c r="G2" s="21">
        <f t="shared" si="0"/>
        <v>46073.398306465519</v>
      </c>
      <c r="H2" s="21">
        <f t="shared" si="0"/>
        <v>47471.755139424764</v>
      </c>
      <c r="I2" s="21">
        <f t="shared" si="0"/>
        <v>48825.817473732794</v>
      </c>
      <c r="J2" s="21">
        <f t="shared" si="0"/>
        <v>50181.40440483878</v>
      </c>
      <c r="K2" s="21">
        <f t="shared" si="0"/>
        <v>51260.645691153353</v>
      </c>
      <c r="L2" s="21">
        <f t="shared" si="0"/>
        <v>49252.399177366686</v>
      </c>
      <c r="M2" s="21">
        <f t="shared" si="0"/>
        <v>49129.424817622021</v>
      </c>
      <c r="N2" s="21">
        <f t="shared" si="0"/>
        <v>50141.237539391717</v>
      </c>
      <c r="O2" s="21">
        <f t="shared" si="0"/>
        <v>50632.681598273361</v>
      </c>
      <c r="P2" s="21">
        <f t="shared" si="0"/>
        <v>50795.169870901787</v>
      </c>
      <c r="Q2" s="21">
        <f t="shared" si="0"/>
        <v>51079.691911211936</v>
      </c>
      <c r="R2" s="21">
        <f t="shared" si="0"/>
        <v>52772.371284002234</v>
      </c>
      <c r="S2" s="21">
        <f t="shared" si="0"/>
        <v>54007.08248901277</v>
      </c>
      <c r="T2" s="21">
        <f t="shared" si="0"/>
        <v>56346.86477821468</v>
      </c>
      <c r="U2" s="21">
        <f t="shared" si="0"/>
        <v>59647.500215782282</v>
      </c>
      <c r="V2" s="21">
        <f t="shared" si="0"/>
        <v>62161.39928286949</v>
      </c>
      <c r="W2" s="21">
        <f t="shared" si="0"/>
        <v>25093.406442951531</v>
      </c>
      <c r="X2" s="21">
        <f t="shared" si="0"/>
        <v>28746.532849588169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45712.059938972845</v>
      </c>
      <c r="D26" s="27">
        <f t="shared" ref="D26:X26" si="14">SUM(D27,D33)</f>
        <v>44217.206475013838</v>
      </c>
      <c r="E26" s="27">
        <f t="shared" si="14"/>
        <v>43756.833908511391</v>
      </c>
      <c r="F26" s="27">
        <f t="shared" si="14"/>
        <v>42569.615375706169</v>
      </c>
      <c r="G26" s="27">
        <f t="shared" si="14"/>
        <v>46073.398306465519</v>
      </c>
      <c r="H26" s="27">
        <f t="shared" si="14"/>
        <v>47471.755139424764</v>
      </c>
      <c r="I26" s="27">
        <f t="shared" si="14"/>
        <v>48825.817473732794</v>
      </c>
      <c r="J26" s="27">
        <f t="shared" si="14"/>
        <v>50181.40440483878</v>
      </c>
      <c r="K26" s="27">
        <f t="shared" si="14"/>
        <v>51260.645691153353</v>
      </c>
      <c r="L26" s="27">
        <f t="shared" si="14"/>
        <v>49252.399177366686</v>
      </c>
      <c r="M26" s="27">
        <f t="shared" si="14"/>
        <v>49129.424817622021</v>
      </c>
      <c r="N26" s="27">
        <f t="shared" si="14"/>
        <v>50141.237539391717</v>
      </c>
      <c r="O26" s="27">
        <f t="shared" si="14"/>
        <v>50632.681598273361</v>
      </c>
      <c r="P26" s="27">
        <f t="shared" si="14"/>
        <v>50795.169870901787</v>
      </c>
      <c r="Q26" s="27">
        <f t="shared" si="14"/>
        <v>51079.691911211936</v>
      </c>
      <c r="R26" s="27">
        <f t="shared" si="14"/>
        <v>52772.371284002234</v>
      </c>
      <c r="S26" s="27">
        <f t="shared" si="14"/>
        <v>54007.08248901277</v>
      </c>
      <c r="T26" s="27">
        <f t="shared" si="14"/>
        <v>56346.86477821468</v>
      </c>
      <c r="U26" s="27">
        <f t="shared" si="14"/>
        <v>59647.500215782282</v>
      </c>
      <c r="V26" s="27">
        <f t="shared" si="14"/>
        <v>62161.39928286949</v>
      </c>
      <c r="W26" s="27">
        <f t="shared" si="14"/>
        <v>25093.406442951531</v>
      </c>
      <c r="X26" s="27">
        <f t="shared" si="14"/>
        <v>28746.532849588169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45712.059938972845</v>
      </c>
      <c r="D33" s="19">
        <f t="shared" ref="D33:X33" si="18">SUM(D34:D50)</f>
        <v>44217.206475013838</v>
      </c>
      <c r="E33" s="19">
        <f t="shared" si="18"/>
        <v>43756.833908511391</v>
      </c>
      <c r="F33" s="19">
        <f t="shared" si="18"/>
        <v>42569.615375706169</v>
      </c>
      <c r="G33" s="19">
        <f t="shared" si="18"/>
        <v>46073.398306465519</v>
      </c>
      <c r="H33" s="19">
        <f t="shared" si="18"/>
        <v>47471.755139424764</v>
      </c>
      <c r="I33" s="19">
        <f t="shared" si="18"/>
        <v>48825.817473732794</v>
      </c>
      <c r="J33" s="19">
        <f t="shared" si="18"/>
        <v>50181.40440483878</v>
      </c>
      <c r="K33" s="19">
        <f t="shared" si="18"/>
        <v>51260.645691153353</v>
      </c>
      <c r="L33" s="19">
        <f t="shared" si="18"/>
        <v>49252.399177366686</v>
      </c>
      <c r="M33" s="19">
        <f t="shared" si="18"/>
        <v>49129.424817622021</v>
      </c>
      <c r="N33" s="19">
        <f t="shared" si="18"/>
        <v>50141.237539391717</v>
      </c>
      <c r="O33" s="19">
        <f t="shared" si="18"/>
        <v>50632.681598273361</v>
      </c>
      <c r="P33" s="19">
        <f t="shared" si="18"/>
        <v>50795.169870901787</v>
      </c>
      <c r="Q33" s="19">
        <f t="shared" si="18"/>
        <v>51079.691911211936</v>
      </c>
      <c r="R33" s="19">
        <f t="shared" si="18"/>
        <v>52772.371284002234</v>
      </c>
      <c r="S33" s="19">
        <f t="shared" si="18"/>
        <v>54007.08248901277</v>
      </c>
      <c r="T33" s="19">
        <f t="shared" si="18"/>
        <v>56346.86477821468</v>
      </c>
      <c r="U33" s="19">
        <f t="shared" si="18"/>
        <v>59647.500215782282</v>
      </c>
      <c r="V33" s="19">
        <f t="shared" si="18"/>
        <v>62161.39928286949</v>
      </c>
      <c r="W33" s="19">
        <f t="shared" si="18"/>
        <v>25093.406442951531</v>
      </c>
      <c r="X33" s="19">
        <f t="shared" si="18"/>
        <v>28746.532849588169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4.155697010323073E-3</v>
      </c>
      <c r="U36" s="8">
        <v>2.0666467071387118E-3</v>
      </c>
      <c r="V36" s="8">
        <v>5.3978963924223092E-4</v>
      </c>
      <c r="W36" s="8">
        <v>3.5229801805622602E-3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7.5088156862464506E-3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11.375502679284672</v>
      </c>
      <c r="D38" s="8">
        <v>4.7140115155905082</v>
      </c>
      <c r="E38" s="8">
        <v>9.6440512669915002</v>
      </c>
      <c r="F38" s="8">
        <v>2.4984699263398311</v>
      </c>
      <c r="G38" s="8">
        <v>2.9563066222913972</v>
      </c>
      <c r="H38" s="8">
        <v>2.8998599456018948</v>
      </c>
      <c r="I38" s="8">
        <v>0.93174047587929221</v>
      </c>
      <c r="J38" s="8">
        <v>0.4500264675114406</v>
      </c>
      <c r="K38" s="8">
        <v>0.88420316590819337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0.19969480765138617</v>
      </c>
      <c r="S38" s="8">
        <v>1.8555823248495314E-2</v>
      </c>
      <c r="T38" s="8">
        <v>0.12155961348428135</v>
      </c>
      <c r="U38" s="8">
        <v>0.12416383819118339</v>
      </c>
      <c r="V38" s="8">
        <v>0.12632401472349569</v>
      </c>
      <c r="W38" s="8">
        <v>0.24346437427917383</v>
      </c>
      <c r="X38" s="8">
        <v>0.31285228403537341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9.4819411316476483</v>
      </c>
      <c r="E39" s="8">
        <v>7.102665620742429</v>
      </c>
      <c r="F39" s="8">
        <v>4.7776957328754728</v>
      </c>
      <c r="G39" s="8">
        <v>10.510145061990709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45700.684436293559</v>
      </c>
      <c r="D40" s="8">
        <v>44203.010522366603</v>
      </c>
      <c r="E40" s="8">
        <v>43740.087191623657</v>
      </c>
      <c r="F40" s="8">
        <v>42562.339210046957</v>
      </c>
      <c r="G40" s="8">
        <v>46059.931854781236</v>
      </c>
      <c r="H40" s="8">
        <v>47468.855279479161</v>
      </c>
      <c r="I40" s="8">
        <v>48824.885733256917</v>
      </c>
      <c r="J40" s="8">
        <v>50180.954378371272</v>
      </c>
      <c r="K40" s="8">
        <v>51259.761487987445</v>
      </c>
      <c r="L40" s="8">
        <v>49252.399177366686</v>
      </c>
      <c r="M40" s="8">
        <v>49129.424817622021</v>
      </c>
      <c r="N40" s="8">
        <v>50139.161101642952</v>
      </c>
      <c r="O40" s="8">
        <v>50632.681598273361</v>
      </c>
      <c r="P40" s="8">
        <v>50795.169870901787</v>
      </c>
      <c r="Q40" s="8">
        <v>51079.691911211936</v>
      </c>
      <c r="R40" s="8">
        <v>52772.164080378898</v>
      </c>
      <c r="S40" s="8">
        <v>54007.063933189522</v>
      </c>
      <c r="T40" s="8">
        <v>56346.739062904184</v>
      </c>
      <c r="U40" s="8">
        <v>59647.337962221529</v>
      </c>
      <c r="V40" s="8">
        <v>62161.272419065128</v>
      </c>
      <c r="W40" s="8">
        <v>25093.15945559707</v>
      </c>
      <c r="X40" s="8">
        <v>28746.219997304135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2.0764377487621828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3.6023075851038422E-2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2.3188365588814705E-3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2.3188365588814705E-3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865.59567081719763</v>
      </c>
      <c r="D2" s="21">
        <f t="shared" ref="D2:X2" si="0">SUM(D3,D17,D22,D25,D26,D51,D52)</f>
        <v>774.29012187288913</v>
      </c>
      <c r="E2" s="21">
        <f t="shared" si="0"/>
        <v>826.52706999128986</v>
      </c>
      <c r="F2" s="21">
        <f t="shared" si="0"/>
        <v>821.62828126675788</v>
      </c>
      <c r="G2" s="21">
        <f t="shared" si="0"/>
        <v>921.76428671071767</v>
      </c>
      <c r="H2" s="21">
        <f t="shared" si="0"/>
        <v>986.51115221186467</v>
      </c>
      <c r="I2" s="21">
        <f t="shared" si="0"/>
        <v>1246.5963835253006</v>
      </c>
      <c r="J2" s="21">
        <f t="shared" si="0"/>
        <v>1337.1363880722531</v>
      </c>
      <c r="K2" s="21">
        <f t="shared" si="0"/>
        <v>1356.8571830358153</v>
      </c>
      <c r="L2" s="21">
        <f t="shared" si="0"/>
        <v>1198.1258615209631</v>
      </c>
      <c r="M2" s="21">
        <f t="shared" si="0"/>
        <v>1215.9789169937403</v>
      </c>
      <c r="N2" s="21">
        <f t="shared" si="0"/>
        <v>1139.8245689592443</v>
      </c>
      <c r="O2" s="21">
        <f t="shared" si="0"/>
        <v>1083.5765116399489</v>
      </c>
      <c r="P2" s="21">
        <f t="shared" si="0"/>
        <v>1098.0017835998958</v>
      </c>
      <c r="Q2" s="21">
        <f t="shared" si="0"/>
        <v>1079.3173131221754</v>
      </c>
      <c r="R2" s="21">
        <f t="shared" si="0"/>
        <v>1124.1162132058992</v>
      </c>
      <c r="S2" s="21">
        <f t="shared" si="0"/>
        <v>1050.9073444825644</v>
      </c>
      <c r="T2" s="21">
        <f t="shared" si="0"/>
        <v>1240.8986004956434</v>
      </c>
      <c r="U2" s="21">
        <f t="shared" si="0"/>
        <v>1275.0949617657816</v>
      </c>
      <c r="V2" s="21">
        <f t="shared" si="0"/>
        <v>1281.4604848174909</v>
      </c>
      <c r="W2" s="21">
        <f t="shared" si="0"/>
        <v>1309.2901330876728</v>
      </c>
      <c r="X2" s="21">
        <f t="shared" si="0"/>
        <v>1751.3312980346723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865.59567081719763</v>
      </c>
      <c r="D26" s="27">
        <f t="shared" ref="D26:X26" si="14">SUM(D27,D33)</f>
        <v>774.29012187288913</v>
      </c>
      <c r="E26" s="27">
        <f t="shared" si="14"/>
        <v>826.52706999128986</v>
      </c>
      <c r="F26" s="27">
        <f t="shared" si="14"/>
        <v>821.62828126675788</v>
      </c>
      <c r="G26" s="27">
        <f t="shared" si="14"/>
        <v>921.76428671071767</v>
      </c>
      <c r="H26" s="27">
        <f t="shared" si="14"/>
        <v>986.51115221186467</v>
      </c>
      <c r="I26" s="27">
        <f t="shared" si="14"/>
        <v>1246.5963835253006</v>
      </c>
      <c r="J26" s="27">
        <f t="shared" si="14"/>
        <v>1337.1363880722531</v>
      </c>
      <c r="K26" s="27">
        <f t="shared" si="14"/>
        <v>1356.8571830358153</v>
      </c>
      <c r="L26" s="27">
        <f t="shared" si="14"/>
        <v>1198.1258615209631</v>
      </c>
      <c r="M26" s="27">
        <f t="shared" si="14"/>
        <v>1215.9789169937403</v>
      </c>
      <c r="N26" s="27">
        <f t="shared" si="14"/>
        <v>1139.8245689592443</v>
      </c>
      <c r="O26" s="27">
        <f t="shared" si="14"/>
        <v>1083.5765116399489</v>
      </c>
      <c r="P26" s="27">
        <f t="shared" si="14"/>
        <v>1098.0017835998958</v>
      </c>
      <c r="Q26" s="27">
        <f t="shared" si="14"/>
        <v>1079.3173131221754</v>
      </c>
      <c r="R26" s="27">
        <f t="shared" si="14"/>
        <v>1124.1162132058992</v>
      </c>
      <c r="S26" s="27">
        <f t="shared" si="14"/>
        <v>1050.9073444825644</v>
      </c>
      <c r="T26" s="27">
        <f t="shared" si="14"/>
        <v>1240.8986004956434</v>
      </c>
      <c r="U26" s="27">
        <f t="shared" si="14"/>
        <v>1275.0949617657816</v>
      </c>
      <c r="V26" s="27">
        <f t="shared" si="14"/>
        <v>1281.4604848174909</v>
      </c>
      <c r="W26" s="27">
        <f t="shared" si="14"/>
        <v>1309.2901330876728</v>
      </c>
      <c r="X26" s="27">
        <f t="shared" si="14"/>
        <v>1751.3312980346723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865.59567081719763</v>
      </c>
      <c r="D33" s="19">
        <f t="shared" ref="D33:X33" si="18">SUM(D34:D50)</f>
        <v>774.29012187288913</v>
      </c>
      <c r="E33" s="19">
        <f t="shared" si="18"/>
        <v>826.52706999128986</v>
      </c>
      <c r="F33" s="19">
        <f t="shared" si="18"/>
        <v>821.62828126675788</v>
      </c>
      <c r="G33" s="19">
        <f t="shared" si="18"/>
        <v>921.76428671071767</v>
      </c>
      <c r="H33" s="19">
        <f t="shared" si="18"/>
        <v>986.51115221186467</v>
      </c>
      <c r="I33" s="19">
        <f t="shared" si="18"/>
        <v>1246.5963835253006</v>
      </c>
      <c r="J33" s="19">
        <f t="shared" si="18"/>
        <v>1337.1363880722531</v>
      </c>
      <c r="K33" s="19">
        <f t="shared" si="18"/>
        <v>1356.8571830358153</v>
      </c>
      <c r="L33" s="19">
        <f t="shared" si="18"/>
        <v>1198.1258615209631</v>
      </c>
      <c r="M33" s="19">
        <f t="shared" si="18"/>
        <v>1215.9789169937403</v>
      </c>
      <c r="N33" s="19">
        <f t="shared" si="18"/>
        <v>1139.8245689592443</v>
      </c>
      <c r="O33" s="19">
        <f t="shared" si="18"/>
        <v>1083.5765116399489</v>
      </c>
      <c r="P33" s="19">
        <f t="shared" si="18"/>
        <v>1098.0017835998958</v>
      </c>
      <c r="Q33" s="19">
        <f t="shared" si="18"/>
        <v>1079.3173131221754</v>
      </c>
      <c r="R33" s="19">
        <f t="shared" si="18"/>
        <v>1124.1162132058992</v>
      </c>
      <c r="S33" s="19">
        <f t="shared" si="18"/>
        <v>1050.9073444825644</v>
      </c>
      <c r="T33" s="19">
        <f t="shared" si="18"/>
        <v>1240.8986004956434</v>
      </c>
      <c r="U33" s="19">
        <f t="shared" si="18"/>
        <v>1275.0949617657816</v>
      </c>
      <c r="V33" s="19">
        <f t="shared" si="18"/>
        <v>1281.4604848174909</v>
      </c>
      <c r="W33" s="19">
        <f t="shared" si="18"/>
        <v>1309.2901330876728</v>
      </c>
      <c r="X33" s="19">
        <f t="shared" si="18"/>
        <v>1751.3312980346723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1.4624625938311608E-4</v>
      </c>
      <c r="U36" s="8">
        <v>8.7794272051869022E-5</v>
      </c>
      <c r="V36" s="8">
        <v>2.0704798439173562E-5</v>
      </c>
      <c r="W36" s="8">
        <v>2.4534487103178656E-4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1.8402939053422803E-4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0.36413561904095521</v>
      </c>
      <c r="D38" s="8">
        <v>0.17555659241624427</v>
      </c>
      <c r="E38" s="8">
        <v>0.2206314088682646</v>
      </c>
      <c r="F38" s="8">
        <v>0.12778416258864139</v>
      </c>
      <c r="G38" s="8">
        <v>0.16988601668913766</v>
      </c>
      <c r="H38" s="8">
        <v>0.13914505437223612</v>
      </c>
      <c r="I38" s="8">
        <v>7.2181864397069917E-2</v>
      </c>
      <c r="J38" s="8">
        <v>1.5270349145310481E-2</v>
      </c>
      <c r="K38" s="8">
        <v>4.0603232659026378E-2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4.8942090577941931E-3</v>
      </c>
      <c r="S38" s="8">
        <v>3.5305380061978383E-4</v>
      </c>
      <c r="T38" s="8">
        <v>3.7341848218569521E-3</v>
      </c>
      <c r="U38" s="8">
        <v>4.6573162790592617E-3</v>
      </c>
      <c r="V38" s="8">
        <v>3.5702967263117084E-3</v>
      </c>
      <c r="W38" s="8">
        <v>1.6558714463974954E-2</v>
      </c>
      <c r="X38" s="8">
        <v>1.497366262731329E-2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1.0006793921353601</v>
      </c>
      <c r="E39" s="8">
        <v>0.81677250340894447</v>
      </c>
      <c r="F39" s="8">
        <v>0.25780601534684194</v>
      </c>
      <c r="G39" s="8">
        <v>0.57760972279862588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865.23153519815662</v>
      </c>
      <c r="D40" s="8">
        <v>773.11388588833756</v>
      </c>
      <c r="E40" s="8">
        <v>825.48966607901264</v>
      </c>
      <c r="F40" s="8">
        <v>821.24269108882243</v>
      </c>
      <c r="G40" s="8">
        <v>921.01679097122985</v>
      </c>
      <c r="H40" s="8">
        <v>986.37200715749248</v>
      </c>
      <c r="I40" s="8">
        <v>1246.5242016609034</v>
      </c>
      <c r="J40" s="8">
        <v>1337.1211177231078</v>
      </c>
      <c r="K40" s="8">
        <v>1356.8165798031562</v>
      </c>
      <c r="L40" s="8">
        <v>1198.1258615209631</v>
      </c>
      <c r="M40" s="8">
        <v>1215.9789169937403</v>
      </c>
      <c r="N40" s="8">
        <v>1139.7310518793522</v>
      </c>
      <c r="O40" s="8">
        <v>1083.5765116399489</v>
      </c>
      <c r="P40" s="8">
        <v>1098.0017835998958</v>
      </c>
      <c r="Q40" s="8">
        <v>1079.3173131221754</v>
      </c>
      <c r="R40" s="8">
        <v>1124.1111349674509</v>
      </c>
      <c r="S40" s="8">
        <v>1050.9069914287638</v>
      </c>
      <c r="T40" s="8">
        <v>1240.8947200645623</v>
      </c>
      <c r="U40" s="8">
        <v>1275.0886863405858</v>
      </c>
      <c r="V40" s="8">
        <v>1281.4568938159662</v>
      </c>
      <c r="W40" s="8">
        <v>1309.2733290283377</v>
      </c>
      <c r="X40" s="8">
        <v>1751.3163243720448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9.3517079892125682E-2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1.5303146447269897E-3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9.8507677674680285E-5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9.8507677674680285E-5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6518.1177132149287</v>
      </c>
      <c r="D2" s="21">
        <f t="shared" ref="D2:X2" si="0">SUM(D3,D17,D22,D25,D26,D51,D52)</f>
        <v>6045.104436671204</v>
      </c>
      <c r="E2" s="21">
        <f t="shared" si="0"/>
        <v>6612.8095252245557</v>
      </c>
      <c r="F2" s="21">
        <f t="shared" si="0"/>
        <v>7166.4101752420038</v>
      </c>
      <c r="G2" s="21">
        <f t="shared" si="0"/>
        <v>7789.9407951728344</v>
      </c>
      <c r="H2" s="21">
        <f t="shared" si="0"/>
        <v>8543.2765361152215</v>
      </c>
      <c r="I2" s="21">
        <f t="shared" si="0"/>
        <v>9309.1153370032789</v>
      </c>
      <c r="J2" s="21">
        <f t="shared" si="0"/>
        <v>9756.9637753650222</v>
      </c>
      <c r="K2" s="21">
        <f t="shared" si="0"/>
        <v>10098.725721385794</v>
      </c>
      <c r="L2" s="21">
        <f t="shared" si="0"/>
        <v>8350.9707705974015</v>
      </c>
      <c r="M2" s="21">
        <f t="shared" si="0"/>
        <v>9522.7443695552229</v>
      </c>
      <c r="N2" s="21">
        <f t="shared" si="0"/>
        <v>9369.6677475250472</v>
      </c>
      <c r="O2" s="21">
        <f t="shared" si="0"/>
        <v>8647.4148907188574</v>
      </c>
      <c r="P2" s="21">
        <f t="shared" si="0"/>
        <v>8634.4854994365505</v>
      </c>
      <c r="Q2" s="21">
        <f t="shared" si="0"/>
        <v>8322.4455726814449</v>
      </c>
      <c r="R2" s="21">
        <f t="shared" si="0"/>
        <v>8784.916050112548</v>
      </c>
      <c r="S2" s="21">
        <f t="shared" si="0"/>
        <v>8472.3545106747169</v>
      </c>
      <c r="T2" s="21">
        <f t="shared" si="0"/>
        <v>9272.5225656928778</v>
      </c>
      <c r="U2" s="21">
        <f t="shared" si="0"/>
        <v>9325.5271224452008</v>
      </c>
      <c r="V2" s="21">
        <f t="shared" si="0"/>
        <v>8628.4114317262593</v>
      </c>
      <c r="W2" s="21">
        <f t="shared" si="0"/>
        <v>11680.271567964823</v>
      </c>
      <c r="X2" s="21">
        <f t="shared" si="0"/>
        <v>12527.144395155767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6518.1177132149287</v>
      </c>
      <c r="D26" s="27">
        <f t="shared" ref="D26:X26" si="14">SUM(D27,D33)</f>
        <v>6045.104436671204</v>
      </c>
      <c r="E26" s="27">
        <f t="shared" si="14"/>
        <v>6612.8095252245557</v>
      </c>
      <c r="F26" s="27">
        <f t="shared" si="14"/>
        <v>7166.4101752420038</v>
      </c>
      <c r="G26" s="27">
        <f t="shared" si="14"/>
        <v>7789.9407951728344</v>
      </c>
      <c r="H26" s="27">
        <f t="shared" si="14"/>
        <v>8543.2765361152215</v>
      </c>
      <c r="I26" s="27">
        <f t="shared" si="14"/>
        <v>9309.1153370032789</v>
      </c>
      <c r="J26" s="27">
        <f t="shared" si="14"/>
        <v>9756.9637753650222</v>
      </c>
      <c r="K26" s="27">
        <f t="shared" si="14"/>
        <v>10098.725721385794</v>
      </c>
      <c r="L26" s="27">
        <f t="shared" si="14"/>
        <v>8350.9707705974015</v>
      </c>
      <c r="M26" s="27">
        <f t="shared" si="14"/>
        <v>9522.7443695552229</v>
      </c>
      <c r="N26" s="27">
        <f t="shared" si="14"/>
        <v>9369.6677475250472</v>
      </c>
      <c r="O26" s="27">
        <f t="shared" si="14"/>
        <v>8647.4148907188574</v>
      </c>
      <c r="P26" s="27">
        <f t="shared" si="14"/>
        <v>8634.4854994365505</v>
      </c>
      <c r="Q26" s="27">
        <f t="shared" si="14"/>
        <v>8322.4455726814449</v>
      </c>
      <c r="R26" s="27">
        <f t="shared" si="14"/>
        <v>8784.916050112548</v>
      </c>
      <c r="S26" s="27">
        <f t="shared" si="14"/>
        <v>8472.3545106747169</v>
      </c>
      <c r="T26" s="27">
        <f t="shared" si="14"/>
        <v>9272.5225656928778</v>
      </c>
      <c r="U26" s="27">
        <f t="shared" si="14"/>
        <v>9325.5271224452008</v>
      </c>
      <c r="V26" s="27">
        <f t="shared" si="14"/>
        <v>8628.4114317262593</v>
      </c>
      <c r="W26" s="27">
        <f t="shared" si="14"/>
        <v>11680.271567964823</v>
      </c>
      <c r="X26" s="27">
        <f t="shared" si="14"/>
        <v>12527.144395155767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6518.1177132149287</v>
      </c>
      <c r="D33" s="19">
        <f t="shared" ref="D33:X33" si="18">SUM(D34:D50)</f>
        <v>6045.104436671204</v>
      </c>
      <c r="E33" s="19">
        <f t="shared" si="18"/>
        <v>6612.8095252245557</v>
      </c>
      <c r="F33" s="19">
        <f t="shared" si="18"/>
        <v>7166.4101752420038</v>
      </c>
      <c r="G33" s="19">
        <f t="shared" si="18"/>
        <v>7789.9407951728344</v>
      </c>
      <c r="H33" s="19">
        <f t="shared" si="18"/>
        <v>8543.2765361152215</v>
      </c>
      <c r="I33" s="19">
        <f t="shared" si="18"/>
        <v>9309.1153370032789</v>
      </c>
      <c r="J33" s="19">
        <f t="shared" si="18"/>
        <v>9756.9637753650222</v>
      </c>
      <c r="K33" s="19">
        <f t="shared" si="18"/>
        <v>10098.725721385794</v>
      </c>
      <c r="L33" s="19">
        <f t="shared" si="18"/>
        <v>8350.9707705974015</v>
      </c>
      <c r="M33" s="19">
        <f t="shared" si="18"/>
        <v>9522.7443695552229</v>
      </c>
      <c r="N33" s="19">
        <f t="shared" si="18"/>
        <v>9369.6677475250472</v>
      </c>
      <c r="O33" s="19">
        <f t="shared" si="18"/>
        <v>8647.4148907188574</v>
      </c>
      <c r="P33" s="19">
        <f t="shared" si="18"/>
        <v>8634.4854994365505</v>
      </c>
      <c r="Q33" s="19">
        <f t="shared" si="18"/>
        <v>8322.4455726814449</v>
      </c>
      <c r="R33" s="19">
        <f t="shared" si="18"/>
        <v>8784.916050112548</v>
      </c>
      <c r="S33" s="19">
        <f t="shared" si="18"/>
        <v>8472.3545106747169</v>
      </c>
      <c r="T33" s="19">
        <f t="shared" si="18"/>
        <v>9272.5225656928778</v>
      </c>
      <c r="U33" s="19">
        <f t="shared" si="18"/>
        <v>9325.5271224452008</v>
      </c>
      <c r="V33" s="19">
        <f t="shared" si="18"/>
        <v>8628.4114317262593</v>
      </c>
      <c r="W33" s="19">
        <f t="shared" si="18"/>
        <v>11680.271567964823</v>
      </c>
      <c r="X33" s="19">
        <f t="shared" si="18"/>
        <v>12527.144395155767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1.3486097582207178E-5</v>
      </c>
      <c r="U36" s="8">
        <v>1.0092363468530788E-5</v>
      </c>
      <c r="V36" s="8">
        <v>2.9455869068314784E-6</v>
      </c>
      <c r="W36" s="8">
        <v>4.3959670371902721E-5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7.7608290707884735E-4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1.3879743003854936</v>
      </c>
      <c r="D38" s="8">
        <v>0.50875343605181755</v>
      </c>
      <c r="E38" s="8">
        <v>1.5313634816787434</v>
      </c>
      <c r="F38" s="8">
        <v>6.023969274496193E-2</v>
      </c>
      <c r="G38" s="8">
        <v>2.064961898813494E-2</v>
      </c>
      <c r="H38" s="8">
        <v>3.7094651995324378E-2</v>
      </c>
      <c r="I38" s="8">
        <v>1.1217200708550189E-2</v>
      </c>
      <c r="J38" s="8">
        <v>3.8572707199290269E-3</v>
      </c>
      <c r="K38" s="8">
        <v>9.6203677308603752E-3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2.0639703160447557E-2</v>
      </c>
      <c r="S38" s="8">
        <v>1.4386191486676376E-3</v>
      </c>
      <c r="T38" s="8">
        <v>2.2984138846401884E-3</v>
      </c>
      <c r="U38" s="8">
        <v>1.5060702275207511E-3</v>
      </c>
      <c r="V38" s="8">
        <v>2.1943503850968826E-3</v>
      </c>
      <c r="W38" s="8">
        <v>4.6614161351691118E-3</v>
      </c>
      <c r="X38" s="8">
        <v>1.4453675660150987E-2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1.8226714818848813E-2</v>
      </c>
      <c r="E39" s="8">
        <v>1.5167203106739998E-2</v>
      </c>
      <c r="F39" s="8">
        <v>8.903288483622802E-3</v>
      </c>
      <c r="G39" s="8">
        <v>2.2888926568986428E-2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6516.7297389145433</v>
      </c>
      <c r="D40" s="8">
        <v>6044.5774565203337</v>
      </c>
      <c r="E40" s="8">
        <v>6611.2629945397703</v>
      </c>
      <c r="F40" s="8">
        <v>7166.3410322607751</v>
      </c>
      <c r="G40" s="8">
        <v>7789.8972566272769</v>
      </c>
      <c r="H40" s="8">
        <v>8543.2394414632254</v>
      </c>
      <c r="I40" s="8">
        <v>9309.1041198025705</v>
      </c>
      <c r="J40" s="8">
        <v>9756.9599180943023</v>
      </c>
      <c r="K40" s="8">
        <v>10098.716101018063</v>
      </c>
      <c r="L40" s="8">
        <v>8350.9707705974015</v>
      </c>
      <c r="M40" s="8">
        <v>9522.7443695552229</v>
      </c>
      <c r="N40" s="8">
        <v>9369.6510618138036</v>
      </c>
      <c r="O40" s="8">
        <v>8647.4148907188574</v>
      </c>
      <c r="P40" s="8">
        <v>8634.4854994365505</v>
      </c>
      <c r="Q40" s="8">
        <v>8322.4455726814449</v>
      </c>
      <c r="R40" s="8">
        <v>8784.8946343264797</v>
      </c>
      <c r="S40" s="8">
        <v>8472.3530720555682</v>
      </c>
      <c r="T40" s="8">
        <v>9272.5202537928963</v>
      </c>
      <c r="U40" s="8">
        <v>9325.5254303657621</v>
      </c>
      <c r="V40" s="8">
        <v>8628.4092344302881</v>
      </c>
      <c r="W40" s="8">
        <v>11680.266862589016</v>
      </c>
      <c r="X40" s="8">
        <v>12527.129941480107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1.6685711243346946E-2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1.7591684804534524E-4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1.1323919707955305E-5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1.1323919707955305E-5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3282921.1935029682</v>
      </c>
      <c r="D2" s="21">
        <f t="shared" ref="D2:X2" si="0">SUM(D3,D17,D22,D25,D26,D51,D52)</f>
        <v>3339533.6962301009</v>
      </c>
      <c r="E2" s="21">
        <f t="shared" si="0"/>
        <v>3343071.1162518938</v>
      </c>
      <c r="F2" s="21">
        <f t="shared" si="0"/>
        <v>3424428.0570645793</v>
      </c>
      <c r="G2" s="21">
        <f t="shared" si="0"/>
        <v>3428759.0055415444</v>
      </c>
      <c r="H2" s="21">
        <f t="shared" si="0"/>
        <v>3409228.6132193957</v>
      </c>
      <c r="I2" s="21">
        <f t="shared" si="0"/>
        <v>3420327.8475777353</v>
      </c>
      <c r="J2" s="21">
        <f t="shared" si="0"/>
        <v>3366869.1026375713</v>
      </c>
      <c r="K2" s="21">
        <f t="shared" si="0"/>
        <v>3295909.0007805815</v>
      </c>
      <c r="L2" s="21">
        <f t="shared" si="0"/>
        <v>3066734.3701730855</v>
      </c>
      <c r="M2" s="21">
        <f t="shared" si="0"/>
        <v>3147138.7083267705</v>
      </c>
      <c r="N2" s="21">
        <f t="shared" si="0"/>
        <v>3056701.3719326081</v>
      </c>
      <c r="O2" s="21">
        <f t="shared" si="0"/>
        <v>3011877.3839650326</v>
      </c>
      <c r="P2" s="21">
        <f t="shared" si="0"/>
        <v>2935097.7831842587</v>
      </c>
      <c r="Q2" s="21">
        <f t="shared" si="0"/>
        <v>2795004.6644289158</v>
      </c>
      <c r="R2" s="21">
        <f t="shared" si="0"/>
        <v>2849020.030789339</v>
      </c>
      <c r="S2" s="21">
        <f t="shared" si="0"/>
        <v>2856716.4422592423</v>
      </c>
      <c r="T2" s="21">
        <f t="shared" si="0"/>
        <v>2873556.4573306902</v>
      </c>
      <c r="U2" s="21">
        <f t="shared" si="0"/>
        <v>2811792.2158886725</v>
      </c>
      <c r="V2" s="21">
        <f t="shared" si="0"/>
        <v>2672194.6589700314</v>
      </c>
      <c r="W2" s="21">
        <f t="shared" si="0"/>
        <v>2413555.101573382</v>
      </c>
      <c r="X2" s="21">
        <f t="shared" si="0"/>
        <v>2582355.2488278779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964986.45066047192</v>
      </c>
      <c r="D3" s="24">
        <f t="shared" ref="D3:X3" si="2">SUM(D4,D8,D11)</f>
        <v>963353.02518240747</v>
      </c>
      <c r="E3" s="24">
        <f t="shared" si="2"/>
        <v>971195.1614345297</v>
      </c>
      <c r="F3" s="24">
        <f t="shared" si="2"/>
        <v>1007609.2596535003</v>
      </c>
      <c r="G3" s="24">
        <f t="shared" si="2"/>
        <v>991993.55092600686</v>
      </c>
      <c r="H3" s="24">
        <f t="shared" si="2"/>
        <v>960488.95870200463</v>
      </c>
      <c r="I3" s="24">
        <f t="shared" si="2"/>
        <v>975617.78277110565</v>
      </c>
      <c r="J3" s="24">
        <f t="shared" si="2"/>
        <v>983098.65751445829</v>
      </c>
      <c r="K3" s="24">
        <f t="shared" si="2"/>
        <v>907443.88571471861</v>
      </c>
      <c r="L3" s="24">
        <f t="shared" si="2"/>
        <v>842309.12779818533</v>
      </c>
      <c r="M3" s="24">
        <f t="shared" si="2"/>
        <v>844329.49927785026</v>
      </c>
      <c r="N3" s="24">
        <f t="shared" si="2"/>
        <v>866600.69978166092</v>
      </c>
      <c r="O3" s="24">
        <f t="shared" si="2"/>
        <v>888255.18139130739</v>
      </c>
      <c r="P3" s="24">
        <f t="shared" si="2"/>
        <v>857323.98910226428</v>
      </c>
      <c r="Q3" s="24">
        <f t="shared" si="2"/>
        <v>812730.62316342327</v>
      </c>
      <c r="R3" s="24">
        <f t="shared" si="2"/>
        <v>816136.0716303488</v>
      </c>
      <c r="S3" s="24">
        <f t="shared" si="2"/>
        <v>768049.08061196678</v>
      </c>
      <c r="T3" s="24">
        <f t="shared" si="2"/>
        <v>747540.33555393643</v>
      </c>
      <c r="U3" s="24">
        <f t="shared" si="2"/>
        <v>700321.97768491635</v>
      </c>
      <c r="V3" s="24">
        <f t="shared" si="2"/>
        <v>554253.12585726264</v>
      </c>
      <c r="W3" s="24">
        <f t="shared" si="2"/>
        <v>454422.73229562549</v>
      </c>
      <c r="X3" s="24">
        <f t="shared" si="2"/>
        <v>513563.40237559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522153.24295365519</v>
      </c>
      <c r="D4" s="19">
        <f t="shared" ref="D4:X4" si="4">SUM(D5:D7)</f>
        <v>516147.39201294072</v>
      </c>
      <c r="E4" s="19">
        <f t="shared" si="4"/>
        <v>524599.87259635259</v>
      </c>
      <c r="F4" s="19">
        <f t="shared" si="4"/>
        <v>555417.2258076662</v>
      </c>
      <c r="G4" s="19">
        <f t="shared" si="4"/>
        <v>549754.74814106268</v>
      </c>
      <c r="H4" s="19">
        <f t="shared" si="4"/>
        <v>528382.21520645078</v>
      </c>
      <c r="I4" s="19">
        <f t="shared" si="4"/>
        <v>543636.52435215632</v>
      </c>
      <c r="J4" s="19">
        <f t="shared" si="4"/>
        <v>550691.28803736612</v>
      </c>
      <c r="K4" s="19">
        <f t="shared" si="4"/>
        <v>490502.17023596214</v>
      </c>
      <c r="L4" s="19">
        <f t="shared" si="4"/>
        <v>446441.91173130617</v>
      </c>
      <c r="M4" s="19">
        <f t="shared" si="4"/>
        <v>454623.66438289871</v>
      </c>
      <c r="N4" s="19">
        <f t="shared" si="4"/>
        <v>452395.57920821599</v>
      </c>
      <c r="O4" s="19">
        <f t="shared" si="4"/>
        <v>468081.2167388805</v>
      </c>
      <c r="P4" s="19">
        <f t="shared" si="4"/>
        <v>461192.27004882839</v>
      </c>
      <c r="Q4" s="19">
        <f t="shared" si="4"/>
        <v>428592.17568234622</v>
      </c>
      <c r="R4" s="19">
        <f t="shared" si="4"/>
        <v>436006.92142080626</v>
      </c>
      <c r="S4" s="19">
        <f t="shared" si="4"/>
        <v>410034.32902679296</v>
      </c>
      <c r="T4" s="19">
        <f t="shared" si="4"/>
        <v>387657.12771632505</v>
      </c>
      <c r="U4" s="19">
        <f t="shared" si="4"/>
        <v>354668.78796394367</v>
      </c>
      <c r="V4" s="19">
        <f t="shared" si="4"/>
        <v>265333.4426661756</v>
      </c>
      <c r="W4" s="19">
        <f t="shared" si="4"/>
        <v>215501.09259666264</v>
      </c>
      <c r="X4" s="19">
        <f t="shared" si="4"/>
        <v>245928.15793799746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403.18248752759996</v>
      </c>
      <c r="D5" s="8">
        <f>TI_EHG_E!D5+NRG_E!D5+FC_E!D5</f>
        <v>395.51307279360003</v>
      </c>
      <c r="E5" s="8">
        <f>TI_EHG_E!E5+NRG_E!E5+FC_E!E5</f>
        <v>1478.7554147976002</v>
      </c>
      <c r="F5" s="8">
        <f>TI_EHG_E!F5+NRG_E!F5+FC_E!F5</f>
        <v>11291.752019895599</v>
      </c>
      <c r="G5" s="8">
        <f>TI_EHG_E!G5+NRG_E!G5+FC_E!G5</f>
        <v>20725.354636269443</v>
      </c>
      <c r="H5" s="8">
        <f>TI_EHG_E!H5+NRG_E!H5+FC_E!H5</f>
        <v>21363.950968825171</v>
      </c>
      <c r="I5" s="8">
        <f>TI_EHG_E!I5+NRG_E!I5+FC_E!I5</f>
        <v>19393.564735784181</v>
      </c>
      <c r="J5" s="8">
        <f>TI_EHG_E!J5+NRG_E!J5+FC_E!J5</f>
        <v>22484.508702545529</v>
      </c>
      <c r="K5" s="8">
        <f>TI_EHG_E!K5+NRG_E!K5+FC_E!K5</f>
        <v>21190.95354356078</v>
      </c>
      <c r="L5" s="8">
        <f>TI_EHG_E!L5+NRG_E!L5+FC_E!L5</f>
        <v>17126.612698395395</v>
      </c>
      <c r="M5" s="8">
        <f>TI_EHG_E!M5+NRG_E!M5+FC_E!M5</f>
        <v>15939.570045075074</v>
      </c>
      <c r="N5" s="8">
        <f>TI_EHG_E!N5+NRG_E!N5+FC_E!N5</f>
        <v>26692.830457896518</v>
      </c>
      <c r="O5" s="8">
        <f>TI_EHG_E!O5+NRG_E!O5+FC_E!O5</f>
        <v>24551.864230155588</v>
      </c>
      <c r="P5" s="8">
        <f>TI_EHG_E!P5+NRG_E!P5+FC_E!P5</f>
        <v>19370.164402488026</v>
      </c>
      <c r="Q5" s="8">
        <f>TI_EHG_E!Q5+NRG_E!Q5+FC_E!Q5</f>
        <v>19923.11472810691</v>
      </c>
      <c r="R5" s="8">
        <f>TI_EHG_E!R5+NRG_E!R5+FC_E!R5</f>
        <v>18239.452921731587</v>
      </c>
      <c r="S5" s="8">
        <f>TI_EHG_E!S5+NRG_E!S5+FC_E!S5</f>
        <v>11372.610670166994</v>
      </c>
      <c r="T5" s="8">
        <f>TI_EHG_E!T5+NRG_E!T5+FC_E!T5</f>
        <v>10757.224273350934</v>
      </c>
      <c r="U5" s="8">
        <f>TI_EHG_E!U5+NRG_E!U5+FC_E!U5</f>
        <v>10040.99459026616</v>
      </c>
      <c r="V5" s="8">
        <f>TI_EHG_E!V5+NRG_E!V5+FC_E!V5</f>
        <v>6111.1441753929776</v>
      </c>
      <c r="W5" s="8">
        <f>TI_EHG_E!W5+NRG_E!W5+FC_E!W5</f>
        <v>4958.9017660181489</v>
      </c>
      <c r="X5" s="8">
        <f>TI_EHG_E!X5+NRG_E!X5+FC_E!X5</f>
        <v>5967.9829363378813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36339.870173194016</v>
      </c>
      <c r="D6" s="8">
        <f>TI_EHG_E!D6+NRG_E!D6+FC_E!D6</f>
        <v>34076.26881036484</v>
      </c>
      <c r="E6" s="8">
        <f>TI_EHG_E!E6+NRG_E!E6+FC_E!E6</f>
        <v>36233.210593772659</v>
      </c>
      <c r="F6" s="8">
        <f>TI_EHG_E!F6+NRG_E!F6+FC_E!F6</f>
        <v>37897.975630019995</v>
      </c>
      <c r="G6" s="8">
        <f>TI_EHG_E!G6+NRG_E!G6+FC_E!G6</f>
        <v>38363.756339145599</v>
      </c>
      <c r="H6" s="8">
        <f>TI_EHG_E!H6+NRG_E!H6+FC_E!H6</f>
        <v>35387.074459623327</v>
      </c>
      <c r="I6" s="8">
        <f>TI_EHG_E!I6+NRG_E!I6+FC_E!I6</f>
        <v>32117.470574619558</v>
      </c>
      <c r="J6" s="8">
        <f>TI_EHG_E!J6+NRG_E!J6+FC_E!J6</f>
        <v>35439.639331776663</v>
      </c>
      <c r="K6" s="8">
        <f>TI_EHG_E!K6+NRG_E!K6+FC_E!K6</f>
        <v>27645.858788130387</v>
      </c>
      <c r="L6" s="8">
        <f>TI_EHG_E!L6+NRG_E!L6+FC_E!L6</f>
        <v>20039.043075825481</v>
      </c>
      <c r="M6" s="8">
        <f>TI_EHG_E!M6+NRG_E!M6+FC_E!M6</f>
        <v>15418.471055879199</v>
      </c>
      <c r="N6" s="8">
        <f>TI_EHG_E!N6+NRG_E!N6+FC_E!N6</f>
        <v>17773.648778214432</v>
      </c>
      <c r="O6" s="8">
        <f>TI_EHG_E!O6+NRG_E!O6+FC_E!O6</f>
        <v>22988.905783412738</v>
      </c>
      <c r="P6" s="8">
        <f>TI_EHG_E!P6+NRG_E!P6+FC_E!P6</f>
        <v>5494.6304214787669</v>
      </c>
      <c r="Q6" s="8">
        <f>TI_EHG_E!Q6+NRG_E!Q6+FC_E!Q6</f>
        <v>8953.9249502718067</v>
      </c>
      <c r="R6" s="8">
        <f>TI_EHG_E!R6+NRG_E!R6+FC_E!R6</f>
        <v>1292.160689407574</v>
      </c>
      <c r="S6" s="8">
        <f>TI_EHG_E!S6+NRG_E!S6+FC_E!S6</f>
        <v>8032.6491826559986</v>
      </c>
      <c r="T6" s="8">
        <f>TI_EHG_E!T6+NRG_E!T6+FC_E!T6</f>
        <v>10184.173694378402</v>
      </c>
      <c r="U6" s="8">
        <f>TI_EHG_E!U6+NRG_E!U6+FC_E!U6</f>
        <v>8295.1212186360026</v>
      </c>
      <c r="V6" s="8">
        <f>TI_EHG_E!V6+NRG_E!V6+FC_E!V6</f>
        <v>434.16634869839993</v>
      </c>
      <c r="W6" s="8">
        <f>TI_EHG_E!W6+NRG_E!W6+FC_E!W6</f>
        <v>505.32181389599992</v>
      </c>
      <c r="X6" s="8">
        <f>TI_EHG_E!X6+NRG_E!X6+FC_E!X6</f>
        <v>591.03709447439996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485410.19029293355</v>
      </c>
      <c r="D7" s="8">
        <f>TI_EHG_E!D7+NRG_E!D7+FC_E!D7</f>
        <v>481675.61012978229</v>
      </c>
      <c r="E7" s="8">
        <f>TI_EHG_E!E7+NRG_E!E7+FC_E!E7</f>
        <v>486887.90658778237</v>
      </c>
      <c r="F7" s="8">
        <f>TI_EHG_E!F7+NRG_E!F7+FC_E!F7</f>
        <v>506227.49815775058</v>
      </c>
      <c r="G7" s="8">
        <f>TI_EHG_E!G7+NRG_E!G7+FC_E!G7</f>
        <v>490665.6371656477</v>
      </c>
      <c r="H7" s="8">
        <f>TI_EHG_E!H7+NRG_E!H7+FC_E!H7</f>
        <v>471631.18977800233</v>
      </c>
      <c r="I7" s="8">
        <f>TI_EHG_E!I7+NRG_E!I7+FC_E!I7</f>
        <v>492125.48904175259</v>
      </c>
      <c r="J7" s="8">
        <f>TI_EHG_E!J7+NRG_E!J7+FC_E!J7</f>
        <v>492767.14000304393</v>
      </c>
      <c r="K7" s="8">
        <f>TI_EHG_E!K7+NRG_E!K7+FC_E!K7</f>
        <v>441665.35790427099</v>
      </c>
      <c r="L7" s="8">
        <f>TI_EHG_E!L7+NRG_E!L7+FC_E!L7</f>
        <v>409276.25595708529</v>
      </c>
      <c r="M7" s="8">
        <f>TI_EHG_E!M7+NRG_E!M7+FC_E!M7</f>
        <v>423265.62328194443</v>
      </c>
      <c r="N7" s="8">
        <f>TI_EHG_E!N7+NRG_E!N7+FC_E!N7</f>
        <v>407929.09997210506</v>
      </c>
      <c r="O7" s="8">
        <f>TI_EHG_E!O7+NRG_E!O7+FC_E!O7</f>
        <v>420540.44672531215</v>
      </c>
      <c r="P7" s="8">
        <f>TI_EHG_E!P7+NRG_E!P7+FC_E!P7</f>
        <v>436327.47522486158</v>
      </c>
      <c r="Q7" s="8">
        <f>TI_EHG_E!Q7+NRG_E!Q7+FC_E!Q7</f>
        <v>399715.13600396749</v>
      </c>
      <c r="R7" s="8">
        <f>TI_EHG_E!R7+NRG_E!R7+FC_E!R7</f>
        <v>416475.30780966708</v>
      </c>
      <c r="S7" s="8">
        <f>TI_EHG_E!S7+NRG_E!S7+FC_E!S7</f>
        <v>390629.06917396997</v>
      </c>
      <c r="T7" s="8">
        <f>TI_EHG_E!T7+NRG_E!T7+FC_E!T7</f>
        <v>366715.72974859574</v>
      </c>
      <c r="U7" s="8">
        <f>TI_EHG_E!U7+NRG_E!U7+FC_E!U7</f>
        <v>336332.67215504148</v>
      </c>
      <c r="V7" s="8">
        <f>TI_EHG_E!V7+NRG_E!V7+FC_E!V7</f>
        <v>258788.13214208424</v>
      </c>
      <c r="W7" s="8">
        <f>TI_EHG_E!W7+NRG_E!W7+FC_E!W7</f>
        <v>210036.8690167485</v>
      </c>
      <c r="X7" s="8">
        <f>TI_EHG_E!X7+NRG_E!X7+FC_E!X7</f>
        <v>239369.13790718518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396000.94552930968</v>
      </c>
      <c r="D8" s="19">
        <f t="shared" si="5"/>
        <v>404846.87201863981</v>
      </c>
      <c r="E8" s="19">
        <f t="shared" si="5"/>
        <v>405341.36780451873</v>
      </c>
      <c r="F8" s="19">
        <f t="shared" si="5"/>
        <v>408359.57900578115</v>
      </c>
      <c r="G8" s="19">
        <f t="shared" si="5"/>
        <v>405947.64986028668</v>
      </c>
      <c r="H8" s="19">
        <f t="shared" si="5"/>
        <v>397369.37645076116</v>
      </c>
      <c r="I8" s="19">
        <f t="shared" si="5"/>
        <v>395154.36425179034</v>
      </c>
      <c r="J8" s="19">
        <f t="shared" si="5"/>
        <v>398051.7036492271</v>
      </c>
      <c r="K8" s="19">
        <f t="shared" si="5"/>
        <v>384526.15187942953</v>
      </c>
      <c r="L8" s="19">
        <f t="shared" si="5"/>
        <v>368226.48486812774</v>
      </c>
      <c r="M8" s="19">
        <f t="shared" si="5"/>
        <v>360732.19844125974</v>
      </c>
      <c r="N8" s="19">
        <f t="shared" si="5"/>
        <v>384339.23880495265</v>
      </c>
      <c r="O8" s="19">
        <f t="shared" si="5"/>
        <v>392332.6053060327</v>
      </c>
      <c r="P8" s="19">
        <f t="shared" si="5"/>
        <v>369394.52500723919</v>
      </c>
      <c r="Q8" s="19">
        <f t="shared" si="5"/>
        <v>359701.01665057451</v>
      </c>
      <c r="R8" s="19">
        <f t="shared" si="5"/>
        <v>355261.41137634806</v>
      </c>
      <c r="S8" s="19">
        <f t="shared" si="5"/>
        <v>333218.8032805025</v>
      </c>
      <c r="T8" s="19">
        <f t="shared" si="5"/>
        <v>335258.25014197105</v>
      </c>
      <c r="U8" s="19">
        <f t="shared" si="5"/>
        <v>321603.28995717829</v>
      </c>
      <c r="V8" s="19">
        <f t="shared" si="5"/>
        <v>267913.27643359784</v>
      </c>
      <c r="W8" s="19">
        <f t="shared" si="5"/>
        <v>218578.05974166747</v>
      </c>
      <c r="X8" s="19">
        <f t="shared" si="5"/>
        <v>247428.89301541066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8221.2758353943063</v>
      </c>
      <c r="D9" s="8">
        <f>TI_EHG_E!D9+NRG_E!D9+FC_E!D9</f>
        <v>6334.0360400257578</v>
      </c>
      <c r="E9" s="8">
        <f>TI_EHG_E!E9+NRG_E!E9+FC_E!E9</f>
        <v>7770.0336063136274</v>
      </c>
      <c r="F9" s="8">
        <f>TI_EHG_E!F9+NRG_E!F9+FC_E!F9</f>
        <v>6713.1380495068615</v>
      </c>
      <c r="G9" s="8">
        <f>TI_EHG_E!G9+NRG_E!G9+FC_E!G9</f>
        <v>7961.9249829546006</v>
      </c>
      <c r="H9" s="8">
        <f>TI_EHG_E!H9+NRG_E!H9+FC_E!H9</f>
        <v>8922.5478480255861</v>
      </c>
      <c r="I9" s="8">
        <f>TI_EHG_E!I9+NRG_E!I9+FC_E!I9</f>
        <v>9161.8518282719488</v>
      </c>
      <c r="J9" s="8">
        <f>TI_EHG_E!J9+NRG_E!J9+FC_E!J9</f>
        <v>9381.9813801512137</v>
      </c>
      <c r="K9" s="8">
        <f>TI_EHG_E!K9+NRG_E!K9+FC_E!K9</f>
        <v>7665.212950480729</v>
      </c>
      <c r="L9" s="8">
        <f>TI_EHG_E!L9+NRG_E!L9+FC_E!L9</f>
        <v>5892.7841764720451</v>
      </c>
      <c r="M9" s="8">
        <f>TI_EHG_E!M9+NRG_E!M9+FC_E!M9</f>
        <v>5073.2973730125359</v>
      </c>
      <c r="N9" s="8">
        <f>TI_EHG_E!N9+NRG_E!N9+FC_E!N9</f>
        <v>7312.6807873063426</v>
      </c>
      <c r="O9" s="8">
        <f>TI_EHG_E!O9+NRG_E!O9+FC_E!O9</f>
        <v>7648.7971826079702</v>
      </c>
      <c r="P9" s="8">
        <f>TI_EHG_E!P9+NRG_E!P9+FC_E!P9</f>
        <v>6056.7211798647359</v>
      </c>
      <c r="Q9" s="8">
        <f>TI_EHG_E!Q9+NRG_E!Q9+FC_E!Q9</f>
        <v>6498.6982859679147</v>
      </c>
      <c r="R9" s="8">
        <f>TI_EHG_E!R9+NRG_E!R9+FC_E!R9</f>
        <v>6570.4074135708852</v>
      </c>
      <c r="S9" s="8">
        <f>TI_EHG_E!S9+NRG_E!S9+FC_E!S9</f>
        <v>4585.8391402329999</v>
      </c>
      <c r="T9" s="8">
        <f>TI_EHG_E!T9+NRG_E!T9+FC_E!T9</f>
        <v>4939.3966221508672</v>
      </c>
      <c r="U9" s="8">
        <f>TI_EHG_E!U9+NRG_E!U9+FC_E!U9</f>
        <v>4101.4212741382817</v>
      </c>
      <c r="V9" s="8">
        <f>TI_EHG_E!V9+NRG_E!V9+FC_E!V9</f>
        <v>3412.6817932458521</v>
      </c>
      <c r="W9" s="8">
        <f>TI_EHG_E!W9+NRG_E!W9+FC_E!W9</f>
        <v>2213.1918291964448</v>
      </c>
      <c r="X9" s="8">
        <f>TI_EHG_E!X9+NRG_E!X9+FC_E!X9</f>
        <v>2132.0763429330618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387779.66969391541</v>
      </c>
      <c r="D10" s="8">
        <f>TI_EHG_E!D10+NRG_E!D10+FC_E!D10</f>
        <v>398512.83597861405</v>
      </c>
      <c r="E10" s="8">
        <f>TI_EHG_E!E10+NRG_E!E10+FC_E!E10</f>
        <v>397571.33419820509</v>
      </c>
      <c r="F10" s="8">
        <f>TI_EHG_E!F10+NRG_E!F10+FC_E!F10</f>
        <v>401646.44095627428</v>
      </c>
      <c r="G10" s="8">
        <f>TI_EHG_E!G10+NRG_E!G10+FC_E!G10</f>
        <v>397985.7248773321</v>
      </c>
      <c r="H10" s="8">
        <f>TI_EHG_E!H10+NRG_E!H10+FC_E!H10</f>
        <v>388446.82860273559</v>
      </c>
      <c r="I10" s="8">
        <f>TI_EHG_E!I10+NRG_E!I10+FC_E!I10</f>
        <v>385992.5124235184</v>
      </c>
      <c r="J10" s="8">
        <f>TI_EHG_E!J10+NRG_E!J10+FC_E!J10</f>
        <v>388669.72226907586</v>
      </c>
      <c r="K10" s="8">
        <f>TI_EHG_E!K10+NRG_E!K10+FC_E!K10</f>
        <v>376860.93892894877</v>
      </c>
      <c r="L10" s="8">
        <f>TI_EHG_E!L10+NRG_E!L10+FC_E!L10</f>
        <v>362333.70069165569</v>
      </c>
      <c r="M10" s="8">
        <f>TI_EHG_E!M10+NRG_E!M10+FC_E!M10</f>
        <v>355658.90106824721</v>
      </c>
      <c r="N10" s="8">
        <f>TI_EHG_E!N10+NRG_E!N10+FC_E!N10</f>
        <v>377026.55801764631</v>
      </c>
      <c r="O10" s="8">
        <f>TI_EHG_E!O10+NRG_E!O10+FC_E!O10</f>
        <v>384683.80812342471</v>
      </c>
      <c r="P10" s="8">
        <f>TI_EHG_E!P10+NRG_E!P10+FC_E!P10</f>
        <v>363337.80382737448</v>
      </c>
      <c r="Q10" s="8">
        <f>TI_EHG_E!Q10+NRG_E!Q10+FC_E!Q10</f>
        <v>353202.31836460659</v>
      </c>
      <c r="R10" s="8">
        <f>TI_EHG_E!R10+NRG_E!R10+FC_E!R10</f>
        <v>348691.00396277715</v>
      </c>
      <c r="S10" s="8">
        <f>TI_EHG_E!S10+NRG_E!S10+FC_E!S10</f>
        <v>328632.9641402695</v>
      </c>
      <c r="T10" s="8">
        <f>TI_EHG_E!T10+NRG_E!T10+FC_E!T10</f>
        <v>330318.8535198202</v>
      </c>
      <c r="U10" s="8">
        <f>TI_EHG_E!U10+NRG_E!U10+FC_E!U10</f>
        <v>317501.86868304003</v>
      </c>
      <c r="V10" s="8">
        <f>TI_EHG_E!V10+NRG_E!V10+FC_E!V10</f>
        <v>264500.59464035201</v>
      </c>
      <c r="W10" s="8">
        <f>TI_EHG_E!W10+NRG_E!W10+FC_E!W10</f>
        <v>216364.86791247103</v>
      </c>
      <c r="X10" s="8">
        <f>TI_EHG_E!X10+NRG_E!X10+FC_E!X10</f>
        <v>245296.81667247761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46832.262177507044</v>
      </c>
      <c r="D11" s="19">
        <f t="shared" si="6"/>
        <v>42358.761150826896</v>
      </c>
      <c r="E11" s="19">
        <f t="shared" si="6"/>
        <v>41253.921033658451</v>
      </c>
      <c r="F11" s="19">
        <f t="shared" si="6"/>
        <v>43832.454840052815</v>
      </c>
      <c r="G11" s="19">
        <f t="shared" si="6"/>
        <v>36291.152924657581</v>
      </c>
      <c r="H11" s="19">
        <f t="shared" si="6"/>
        <v>34737.367044792591</v>
      </c>
      <c r="I11" s="19">
        <f t="shared" si="6"/>
        <v>36826.894167158949</v>
      </c>
      <c r="J11" s="19">
        <f t="shared" si="6"/>
        <v>34355.665827864985</v>
      </c>
      <c r="K11" s="19">
        <f t="shared" si="6"/>
        <v>32415.563599326939</v>
      </c>
      <c r="L11" s="19">
        <f t="shared" si="6"/>
        <v>27640.731198751484</v>
      </c>
      <c r="M11" s="19">
        <f t="shared" si="6"/>
        <v>28973.63645369171</v>
      </c>
      <c r="N11" s="19">
        <f t="shared" si="6"/>
        <v>29865.881768492298</v>
      </c>
      <c r="O11" s="19">
        <f t="shared" si="6"/>
        <v>27841.35934639418</v>
      </c>
      <c r="P11" s="19">
        <f t="shared" si="6"/>
        <v>26737.194046196695</v>
      </c>
      <c r="Q11" s="19">
        <f t="shared" si="6"/>
        <v>24437.430830502541</v>
      </c>
      <c r="R11" s="19">
        <f t="shared" si="6"/>
        <v>24867.738833194504</v>
      </c>
      <c r="S11" s="19">
        <f t="shared" si="6"/>
        <v>24795.948304671387</v>
      </c>
      <c r="T11" s="19">
        <f t="shared" si="6"/>
        <v>24624.957695640387</v>
      </c>
      <c r="U11" s="19">
        <f t="shared" si="6"/>
        <v>24049.899763794361</v>
      </c>
      <c r="V11" s="19">
        <f t="shared" si="6"/>
        <v>21006.406757489174</v>
      </c>
      <c r="W11" s="19">
        <f t="shared" si="6"/>
        <v>20343.579957295398</v>
      </c>
      <c r="X11" s="19">
        <f t="shared" si="6"/>
        <v>20206.351422181855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1204.874468903424</v>
      </c>
      <c r="D12" s="8">
        <f>TI_EHG_E!D12+NRG_E!D12+FC_E!D12</f>
        <v>904.18954402393604</v>
      </c>
      <c r="E12" s="8">
        <f>TI_EHG_E!E12+NRG_E!E12+FC_E!E12</f>
        <v>938.36682293585068</v>
      </c>
      <c r="F12" s="8">
        <f>TI_EHG_E!F12+NRG_E!F12+FC_E!F12</f>
        <v>794.05961821205335</v>
      </c>
      <c r="G12" s="8">
        <f>TI_EHG_E!G12+NRG_E!G12+FC_E!G12</f>
        <v>677.81121552723187</v>
      </c>
      <c r="H12" s="8">
        <f>TI_EHG_E!H12+NRG_E!H12+FC_E!H12</f>
        <v>773.61711340159979</v>
      </c>
      <c r="I12" s="8">
        <f>TI_EHG_E!I12+NRG_E!I12+FC_E!I12</f>
        <v>748.13015358549319</v>
      </c>
      <c r="J12" s="8">
        <f>TI_EHG_E!J12+NRG_E!J12+FC_E!J12</f>
        <v>700.16023457555195</v>
      </c>
      <c r="K12" s="8">
        <f>TI_EHG_E!K12+NRG_E!K12+FC_E!K12</f>
        <v>676.88351882201584</v>
      </c>
      <c r="L12" s="8">
        <f>TI_EHG_E!L12+NRG_E!L12+FC_E!L12</f>
        <v>631.65989090634639</v>
      </c>
      <c r="M12" s="8">
        <f>TI_EHG_E!M12+NRG_E!M12+FC_E!M12</f>
        <v>1481.7916830549332</v>
      </c>
      <c r="N12" s="8">
        <f>TI_EHG_E!N12+NRG_E!N12+FC_E!N12</f>
        <v>1021.5768121975681</v>
      </c>
      <c r="O12" s="8">
        <f>TI_EHG_E!O12+NRG_E!O12+FC_E!O12</f>
        <v>788.19226820585561</v>
      </c>
      <c r="P12" s="8">
        <f>TI_EHG_E!P12+NRG_E!P12+FC_E!P12</f>
        <v>706.84889937315882</v>
      </c>
      <c r="Q12" s="8">
        <f>TI_EHG_E!Q12+NRG_E!Q12+FC_E!Q12</f>
        <v>489.84436947177602</v>
      </c>
      <c r="R12" s="8">
        <f>TI_EHG_E!R12+NRG_E!R12+FC_E!R12</f>
        <v>630.89674871793545</v>
      </c>
      <c r="S12" s="8">
        <f>TI_EHG_E!S12+NRG_E!S12+FC_E!S12</f>
        <v>592.89365577988826</v>
      </c>
      <c r="T12" s="8">
        <f>TI_EHG_E!T12+NRG_E!T12+FC_E!T12</f>
        <v>519.76396967893322</v>
      </c>
      <c r="U12" s="8">
        <f>TI_EHG_E!U12+NRG_E!U12+FC_E!U12</f>
        <v>516.50540248419179</v>
      </c>
      <c r="V12" s="8">
        <f>TI_EHG_E!V12+NRG_E!V12+FC_E!V12</f>
        <v>307.09113399226823</v>
      </c>
      <c r="W12" s="8">
        <f>TI_EHG_E!W12+NRG_E!W12+FC_E!W12</f>
        <v>248.9111676347423</v>
      </c>
      <c r="X12" s="8">
        <f>TI_EHG_E!X12+NRG_E!X12+FC_E!X12</f>
        <v>270.00192892205138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32834.70569480522</v>
      </c>
      <c r="D13" s="8">
        <f>TI_EHG_E!D13+NRG_E!D13+FC_E!D13</f>
        <v>29245.711519222146</v>
      </c>
      <c r="E13" s="8">
        <f>TI_EHG_E!E13+NRG_E!E13+FC_E!E13</f>
        <v>28068.0259059194</v>
      </c>
      <c r="F13" s="8">
        <f>TI_EHG_E!F13+NRG_E!F13+FC_E!F13</f>
        <v>29571.556197669557</v>
      </c>
      <c r="G13" s="8">
        <f>TI_EHG_E!G13+NRG_E!G13+FC_E!G13</f>
        <v>22436.740336318348</v>
      </c>
      <c r="H13" s="8">
        <f>TI_EHG_E!H13+NRG_E!H13+FC_E!H13</f>
        <v>20446.627870818993</v>
      </c>
      <c r="I13" s="8">
        <f>TI_EHG_E!I13+NRG_E!I13+FC_E!I13</f>
        <v>22816.024969147056</v>
      </c>
      <c r="J13" s="8">
        <f>TI_EHG_E!J13+NRG_E!J13+FC_E!J13</f>
        <v>20095.631129410231</v>
      </c>
      <c r="K13" s="8">
        <f>TI_EHG_E!K13+NRG_E!K13+FC_E!K13</f>
        <v>17240.281478545716</v>
      </c>
      <c r="L13" s="8">
        <f>TI_EHG_E!L13+NRG_E!L13+FC_E!L13</f>
        <v>14188.487769547537</v>
      </c>
      <c r="M13" s="8">
        <f>TI_EHG_E!M13+NRG_E!M13+FC_E!M13</f>
        <v>14434.018992743169</v>
      </c>
      <c r="N13" s="8">
        <f>TI_EHG_E!N13+NRG_E!N13+FC_E!N13</f>
        <v>15660.371306137635</v>
      </c>
      <c r="O13" s="8">
        <f>TI_EHG_E!O13+NRG_E!O13+FC_E!O13</f>
        <v>13682.481192548388</v>
      </c>
      <c r="P13" s="8">
        <f>TI_EHG_E!P13+NRG_E!P13+FC_E!P13</f>
        <v>11431.956354493832</v>
      </c>
      <c r="Q13" s="8">
        <f>TI_EHG_E!Q13+NRG_E!Q13+FC_E!Q13</f>
        <v>10620.64888224744</v>
      </c>
      <c r="R13" s="8">
        <f>TI_EHG_E!R13+NRG_E!R13+FC_E!R13</f>
        <v>11596.047048017772</v>
      </c>
      <c r="S13" s="8">
        <f>TI_EHG_E!S13+NRG_E!S13+FC_E!S13</f>
        <v>11197.486470467935</v>
      </c>
      <c r="T13" s="8">
        <f>TI_EHG_E!T13+NRG_E!T13+FC_E!T13</f>
        <v>11219.690263292518</v>
      </c>
      <c r="U13" s="8">
        <f>TI_EHG_E!U13+NRG_E!U13+FC_E!U13</f>
        <v>11035.897322844992</v>
      </c>
      <c r="V13" s="8">
        <f>TI_EHG_E!V13+NRG_E!V13+FC_E!V13</f>
        <v>9581.8148952059146</v>
      </c>
      <c r="W13" s="8">
        <f>TI_EHG_E!W13+NRG_E!W13+FC_E!W13</f>
        <v>8478.1891177559446</v>
      </c>
      <c r="X13" s="8">
        <f>TI_EHG_E!X13+NRG_E!X13+FC_E!X13</f>
        <v>8886.9559461290155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121.95041832000001</v>
      </c>
      <c r="D15" s="8">
        <f>TI_EHG_E!D15+NRG_E!D15+FC_E!D15</f>
        <v>153.94777980480001</v>
      </c>
      <c r="E15" s="8">
        <f>TI_EHG_E!E15+NRG_E!E15+FC_E!E15</f>
        <v>624.57158652480007</v>
      </c>
      <c r="F15" s="8">
        <f>TI_EHG_E!F15+NRG_E!F15+FC_E!F15</f>
        <v>566.89228028160005</v>
      </c>
      <c r="G15" s="8">
        <f>TI_EHG_E!G15+NRG_E!G15+FC_E!G15</f>
        <v>637.77806792640001</v>
      </c>
      <c r="H15" s="8">
        <f>TI_EHG_E!H15+NRG_E!H15+FC_E!H15</f>
        <v>669.44588095440008</v>
      </c>
      <c r="I15" s="8">
        <f>TI_EHG_E!I15+NRG_E!I15+FC_E!I15</f>
        <v>343.70281780560003</v>
      </c>
      <c r="J15" s="8">
        <f>TI_EHG_E!J15+NRG_E!J15+FC_E!J15</f>
        <v>400.54333465200006</v>
      </c>
      <c r="K15" s="8">
        <f>TI_EHG_E!K15+NRG_E!K15+FC_E!K15</f>
        <v>490.08639804240011</v>
      </c>
      <c r="L15" s="8">
        <f>TI_EHG_E!L15+NRG_E!L15+FC_E!L15</f>
        <v>691.29306048960007</v>
      </c>
      <c r="M15" s="8">
        <f>TI_EHG_E!M15+NRG_E!M15+FC_E!M15</f>
        <v>383.4029161200001</v>
      </c>
      <c r="N15" s="8">
        <f>TI_EHG_E!N15+NRG_E!N15+FC_E!N15</f>
        <v>400.10355709680005</v>
      </c>
      <c r="O15" s="8">
        <f>TI_EHG_E!O15+NRG_E!O15+FC_E!O15</f>
        <v>374.77798160160012</v>
      </c>
      <c r="P15" s="8">
        <f>TI_EHG_E!P15+NRG_E!P15+FC_E!P15</f>
        <v>419.65280477760007</v>
      </c>
      <c r="Q15" s="8">
        <f>TI_EHG_E!Q15+NRG_E!Q15+FC_E!Q15</f>
        <v>415.66631263199997</v>
      </c>
      <c r="R15" s="8">
        <f>TI_EHG_E!R15+NRG_E!R15+FC_E!R15</f>
        <v>240.94408677120001</v>
      </c>
      <c r="S15" s="8">
        <f>TI_EHG_E!S15+NRG_E!S15+FC_E!S15</f>
        <v>276.72024310080002</v>
      </c>
      <c r="T15" s="8">
        <f>TI_EHG_E!T15+NRG_E!T15+FC_E!T15</f>
        <v>232.73796739440002</v>
      </c>
      <c r="U15" s="8">
        <f>TI_EHG_E!U15+NRG_E!U15+FC_E!U15</f>
        <v>305.81335797119999</v>
      </c>
      <c r="V15" s="8">
        <f>TI_EHG_E!V15+NRG_E!V15+FC_E!V15</f>
        <v>248.02943887200001</v>
      </c>
      <c r="W15" s="8">
        <f>TI_EHG_E!W15+NRG_E!W15+FC_E!W15</f>
        <v>191.8448172288</v>
      </c>
      <c r="X15" s="8">
        <f>TI_EHG_E!X15+NRG_E!X15+FC_E!X15</f>
        <v>131.57411806560003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12670.731595478408</v>
      </c>
      <c r="D16" s="8">
        <f>TI_EHG_E!D16+NRG_E!D16+FC_E!D16</f>
        <v>12054.912307776014</v>
      </c>
      <c r="E16" s="8">
        <f>TI_EHG_E!E16+NRG_E!E16+FC_E!E16</f>
        <v>11622.956718278405</v>
      </c>
      <c r="F16" s="8">
        <f>TI_EHG_E!F16+NRG_E!F16+FC_E!F16</f>
        <v>12899.946743889599</v>
      </c>
      <c r="G16" s="8">
        <f>TI_EHG_E!G16+NRG_E!G16+FC_E!G16</f>
        <v>12538.823304885602</v>
      </c>
      <c r="H16" s="8">
        <f>TI_EHG_E!H16+NRG_E!H16+FC_E!H16</f>
        <v>12847.676179617598</v>
      </c>
      <c r="I16" s="8">
        <f>TI_EHG_E!I16+NRG_E!I16+FC_E!I16</f>
        <v>12919.036226620801</v>
      </c>
      <c r="J16" s="8">
        <f>TI_EHG_E!J16+NRG_E!J16+FC_E!J16</f>
        <v>13159.331129227197</v>
      </c>
      <c r="K16" s="8">
        <f>TI_EHG_E!K16+NRG_E!K16+FC_E!K16</f>
        <v>14008.312203916808</v>
      </c>
      <c r="L16" s="8">
        <f>TI_EHG_E!L16+NRG_E!L16+FC_E!L16</f>
        <v>12129.290477808003</v>
      </c>
      <c r="M16" s="8">
        <f>TI_EHG_E!M16+NRG_E!M16+FC_E!M16</f>
        <v>12674.422861773606</v>
      </c>
      <c r="N16" s="8">
        <f>TI_EHG_E!N16+NRG_E!N16+FC_E!N16</f>
        <v>12783.830093060293</v>
      </c>
      <c r="O16" s="8">
        <f>TI_EHG_E!O16+NRG_E!O16+FC_E!O16</f>
        <v>12995.907904038335</v>
      </c>
      <c r="P16" s="8">
        <f>TI_EHG_E!P16+NRG_E!P16+FC_E!P16</f>
        <v>14178.735987552103</v>
      </c>
      <c r="Q16" s="8">
        <f>TI_EHG_E!Q16+NRG_E!Q16+FC_E!Q16</f>
        <v>12911.271266151327</v>
      </c>
      <c r="R16" s="8">
        <f>TI_EHG_E!R16+NRG_E!R16+FC_E!R16</f>
        <v>12399.850949687594</v>
      </c>
      <c r="S16" s="8">
        <f>TI_EHG_E!S16+NRG_E!S16+FC_E!S16</f>
        <v>12728.847935322763</v>
      </c>
      <c r="T16" s="8">
        <f>TI_EHG_E!T16+NRG_E!T16+FC_E!T16</f>
        <v>12652.765495274536</v>
      </c>
      <c r="U16" s="8">
        <f>TI_EHG_E!U16+NRG_E!U16+FC_E!U16</f>
        <v>12191.683680493976</v>
      </c>
      <c r="V16" s="8">
        <f>TI_EHG_E!V16+NRG_E!V16+FC_E!V16</f>
        <v>10869.471289418994</v>
      </c>
      <c r="W16" s="8">
        <f>TI_EHG_E!W16+NRG_E!W16+FC_E!W16</f>
        <v>11424.634854675909</v>
      </c>
      <c r="X16" s="8">
        <f>TI_EHG_E!X16+NRG_E!X16+FC_E!X16</f>
        <v>10917.819429065188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156427.00426080002</v>
      </c>
      <c r="D17" s="27">
        <f t="shared" si="7"/>
        <v>149667.8313168</v>
      </c>
      <c r="E17" s="27">
        <f t="shared" si="7"/>
        <v>151956.11232000001</v>
      </c>
      <c r="F17" s="27">
        <f t="shared" si="7"/>
        <v>150333.94499472002</v>
      </c>
      <c r="G17" s="27">
        <f t="shared" si="7"/>
        <v>155681.91735120001</v>
      </c>
      <c r="H17" s="27">
        <f t="shared" si="7"/>
        <v>152725.71861216001</v>
      </c>
      <c r="I17" s="27">
        <f t="shared" si="7"/>
        <v>155428.83496223998</v>
      </c>
      <c r="J17" s="27">
        <f t="shared" si="7"/>
        <v>159058.72028303999</v>
      </c>
      <c r="K17" s="27">
        <f t="shared" si="7"/>
        <v>148569.18804287998</v>
      </c>
      <c r="L17" s="27">
        <f t="shared" si="7"/>
        <v>102277.91199600001</v>
      </c>
      <c r="M17" s="27">
        <f t="shared" si="7"/>
        <v>134944.96115807997</v>
      </c>
      <c r="N17" s="27">
        <f t="shared" si="7"/>
        <v>133387.18885151998</v>
      </c>
      <c r="O17" s="27">
        <f t="shared" si="7"/>
        <v>131849.10099216001</v>
      </c>
      <c r="P17" s="27">
        <f t="shared" si="7"/>
        <v>130355.07006528</v>
      </c>
      <c r="Q17" s="27">
        <f t="shared" si="7"/>
        <v>132842.53712447998</v>
      </c>
      <c r="R17" s="27">
        <f t="shared" si="7"/>
        <v>131887.45991376002</v>
      </c>
      <c r="S17" s="27">
        <f t="shared" si="7"/>
        <v>127963.85407488</v>
      </c>
      <c r="T17" s="27">
        <f t="shared" si="7"/>
        <v>134177.03452799999</v>
      </c>
      <c r="U17" s="27">
        <f t="shared" si="7"/>
        <v>142217.00906975998</v>
      </c>
      <c r="V17" s="27">
        <f t="shared" si="7"/>
        <v>132901.78436640001</v>
      </c>
      <c r="W17" s="27">
        <f t="shared" si="7"/>
        <v>113820.54535439999</v>
      </c>
      <c r="X17" s="27">
        <f t="shared" si="7"/>
        <v>128293.91373023998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965.18968415999984</v>
      </c>
      <c r="D18" s="8">
        <f>TI_EHG_E!D18+NRG_E!D18+FC_E!D18</f>
        <v>837.39840335999997</v>
      </c>
      <c r="E18" s="8">
        <f>TI_EHG_E!E18+NRG_E!E18+FC_E!E18</f>
        <v>845.92618704000006</v>
      </c>
      <c r="F18" s="8">
        <f>TI_EHG_E!F18+NRG_E!F18+FC_E!F18</f>
        <v>870.92835983999998</v>
      </c>
      <c r="G18" s="8">
        <f>TI_EHG_E!G18+NRG_E!G18+FC_E!G18</f>
        <v>855.63470879999977</v>
      </c>
      <c r="H18" s="8">
        <f>TI_EHG_E!H18+NRG_E!H18+FC_E!H18</f>
        <v>901.01104703999988</v>
      </c>
      <c r="I18" s="8">
        <f>TI_EHG_E!I18+NRG_E!I18+FC_E!I18</f>
        <v>930.7120363199997</v>
      </c>
      <c r="J18" s="8">
        <f>TI_EHG_E!J18+NRG_E!J18+FC_E!J18</f>
        <v>890.15950943999997</v>
      </c>
      <c r="K18" s="8">
        <f>TI_EHG_E!K18+NRG_E!K18+FC_E!K18</f>
        <v>973.78667856000004</v>
      </c>
      <c r="L18" s="8">
        <f>TI_EHG_E!L18+NRG_E!L18+FC_E!L18</f>
        <v>940.2420168000001</v>
      </c>
      <c r="M18" s="8">
        <f>TI_EHG_E!M18+NRG_E!M18+FC_E!M18</f>
        <v>939.81012911999983</v>
      </c>
      <c r="N18" s="8">
        <f>TI_EHG_E!N18+NRG_E!N18+FC_E!N18</f>
        <v>857.70639503999996</v>
      </c>
      <c r="O18" s="8">
        <f>TI_EHG_E!O18+NRG_E!O18+FC_E!O18</f>
        <v>795.70749599999988</v>
      </c>
      <c r="P18" s="8">
        <f>TI_EHG_E!P18+NRG_E!P18+FC_E!P18</f>
        <v>797.36247935999995</v>
      </c>
      <c r="Q18" s="8">
        <f>TI_EHG_E!Q18+NRG_E!Q18+FC_E!Q18</f>
        <v>813.99351167999998</v>
      </c>
      <c r="R18" s="8">
        <f>TI_EHG_E!R18+NRG_E!R18+FC_E!R18</f>
        <v>810.88446383999985</v>
      </c>
      <c r="S18" s="8">
        <f>TI_EHG_E!S18+NRG_E!S18+FC_E!S18</f>
        <v>732.7541923199999</v>
      </c>
      <c r="T18" s="8">
        <f>TI_EHG_E!T18+NRG_E!T18+FC_E!T18</f>
        <v>692.04070655999988</v>
      </c>
      <c r="U18" s="8">
        <f>TI_EHG_E!U18+NRG_E!U18+FC_E!U18</f>
        <v>683.20618991999993</v>
      </c>
      <c r="V18" s="8">
        <f>TI_EHG_E!V18+NRG_E!V18+FC_E!V18</f>
        <v>633.4893964800001</v>
      </c>
      <c r="W18" s="8">
        <f>TI_EHG_E!W18+NRG_E!W18+FC_E!W18</f>
        <v>476.6219409599999</v>
      </c>
      <c r="X18" s="8">
        <f>TI_EHG_E!X18+NRG_E!X18+FC_E!X18</f>
        <v>105.75238175999999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15304.113527039999</v>
      </c>
      <c r="D19" s="8">
        <f>TI_EHG_E!D19+NRG_E!D19+FC_E!D19</f>
        <v>13883.622639840001</v>
      </c>
      <c r="E19" s="8">
        <f>TI_EHG_E!E19+NRG_E!E19+FC_E!E19</f>
        <v>13501.705419359998</v>
      </c>
      <c r="F19" s="8">
        <f>TI_EHG_E!F19+NRG_E!F19+FC_E!F19</f>
        <v>13319.111875680002</v>
      </c>
      <c r="G19" s="8">
        <f>TI_EHG_E!G19+NRG_E!G19+FC_E!G19</f>
        <v>13583.546056800002</v>
      </c>
      <c r="H19" s="8">
        <f>TI_EHG_E!H19+NRG_E!H19+FC_E!H19</f>
        <v>13141.792732319998</v>
      </c>
      <c r="I19" s="8">
        <f>TI_EHG_E!I19+NRG_E!I19+FC_E!I19</f>
        <v>13642.476347519994</v>
      </c>
      <c r="J19" s="8">
        <f>TI_EHG_E!J19+NRG_E!J19+FC_E!J19</f>
        <v>14216.463705599999</v>
      </c>
      <c r="K19" s="8">
        <f>TI_EHG_E!K19+NRG_E!K19+FC_E!K19</f>
        <v>13627.624813920002</v>
      </c>
      <c r="L19" s="8">
        <f>TI_EHG_E!L19+NRG_E!L19+FC_E!L19</f>
        <v>10114.3962792</v>
      </c>
      <c r="M19" s="8">
        <f>TI_EHG_E!M19+NRG_E!M19+FC_E!M19</f>
        <v>12317.207103359999</v>
      </c>
      <c r="N19" s="8">
        <f>TI_EHG_E!N19+NRG_E!N19+FC_E!N19</f>
        <v>12351.441314879999</v>
      </c>
      <c r="O19" s="8">
        <f>TI_EHG_E!O19+NRG_E!O19+FC_E!O19</f>
        <v>12606.223397759999</v>
      </c>
      <c r="P19" s="8">
        <f>TI_EHG_E!P19+NRG_E!P19+FC_E!P19</f>
        <v>11966.668233119999</v>
      </c>
      <c r="Q19" s="8">
        <f>TI_EHG_E!Q19+NRG_E!Q19+FC_E!Q19</f>
        <v>11846.219522399999</v>
      </c>
      <c r="R19" s="8">
        <f>TI_EHG_E!R19+NRG_E!R19+FC_E!R19</f>
        <v>12072.793201920002</v>
      </c>
      <c r="S19" s="8">
        <f>TI_EHG_E!S19+NRG_E!S19+FC_E!S19</f>
        <v>12007.154266559999</v>
      </c>
      <c r="T19" s="8">
        <f>TI_EHG_E!T19+NRG_E!T19+FC_E!T19</f>
        <v>12145.94445744</v>
      </c>
      <c r="U19" s="8">
        <f>TI_EHG_E!U19+NRG_E!U19+FC_E!U19</f>
        <v>10979.97719184</v>
      </c>
      <c r="V19" s="8">
        <f>TI_EHG_E!V19+NRG_E!V19+FC_E!V19</f>
        <v>10574.668026719999</v>
      </c>
      <c r="W19" s="8">
        <f>TI_EHG_E!W19+NRG_E!W19+FC_E!W19</f>
        <v>9556.9880054399982</v>
      </c>
      <c r="X19" s="8">
        <f>TI_EHG_E!X19+NRG_E!X19+FC_E!X19</f>
        <v>10397.61949248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135321.41563200002</v>
      </c>
      <c r="D20" s="8">
        <f>TI_EHG_E!D20+NRG_E!D20+FC_E!D20</f>
        <v>130091.77958399999</v>
      </c>
      <c r="E20" s="8">
        <f>TI_EHG_E!E20+NRG_E!E20+FC_E!E20</f>
        <v>132508.477296</v>
      </c>
      <c r="F20" s="8">
        <f>TI_EHG_E!F20+NRG_E!F20+FC_E!F20</f>
        <v>129915.50083200001</v>
      </c>
      <c r="G20" s="8">
        <f>TI_EHG_E!G20+NRG_E!G20+FC_E!G20</f>
        <v>134596.27771200001</v>
      </c>
      <c r="H20" s="8">
        <f>TI_EHG_E!H20+NRG_E!H20+FC_E!H20</f>
        <v>131974.06060800003</v>
      </c>
      <c r="I20" s="8">
        <f>TI_EHG_E!I20+NRG_E!I20+FC_E!I20</f>
        <v>134485.40102399999</v>
      </c>
      <c r="J20" s="8">
        <f>TI_EHG_E!J20+NRG_E!J20+FC_E!J20</f>
        <v>137326.46241599999</v>
      </c>
      <c r="K20" s="8">
        <f>TI_EHG_E!K20+NRG_E!K20+FC_E!K20</f>
        <v>128125.26511199999</v>
      </c>
      <c r="L20" s="8">
        <f>TI_EHG_E!L20+NRG_E!L20+FC_E!L20</f>
        <v>86382.377640000006</v>
      </c>
      <c r="M20" s="8">
        <f>TI_EHG_E!M20+NRG_E!M20+FC_E!M20</f>
        <v>115258.68712799999</v>
      </c>
      <c r="N20" s="8">
        <f>TI_EHG_E!N20+NRG_E!N20+FC_E!N20</f>
        <v>112241.889864</v>
      </c>
      <c r="O20" s="8">
        <f>TI_EHG_E!O20+NRG_E!O20+FC_E!O20</f>
        <v>110263.23921600002</v>
      </c>
      <c r="P20" s="8">
        <f>TI_EHG_E!P20+NRG_E!P20+FC_E!P20</f>
        <v>109061.056728</v>
      </c>
      <c r="Q20" s="8">
        <f>TI_EHG_E!Q20+NRG_E!Q20+FC_E!Q20</f>
        <v>110671.25939999998</v>
      </c>
      <c r="R20" s="8">
        <f>TI_EHG_E!R20+NRG_E!R20+FC_E!R20</f>
        <v>108775.147104</v>
      </c>
      <c r="S20" s="8">
        <f>TI_EHG_E!S20+NRG_E!S20+FC_E!S20</f>
        <v>105627.519504</v>
      </c>
      <c r="T20" s="8">
        <f>TI_EHG_E!T20+NRG_E!T20+FC_E!T20</f>
        <v>111418.675992</v>
      </c>
      <c r="U20" s="8">
        <f>TI_EHG_E!U20+NRG_E!U20+FC_E!U20</f>
        <v>122520.16951199998</v>
      </c>
      <c r="V20" s="8">
        <f>TI_EHG_E!V20+NRG_E!V20+FC_E!V20</f>
        <v>113571.87192000001</v>
      </c>
      <c r="W20" s="8">
        <f>TI_EHG_E!W20+NRG_E!W20+FC_E!W20</f>
        <v>96778.051343999992</v>
      </c>
      <c r="X20" s="8">
        <f>TI_EHG_E!X20+NRG_E!X20+FC_E!X20</f>
        <v>110728.29175199998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4836.2854176000001</v>
      </c>
      <c r="D21" s="8">
        <f>TI_EHG_E!D21+NRG_E!D21+FC_E!D21</f>
        <v>4855.0306896000002</v>
      </c>
      <c r="E21" s="8">
        <f>TI_EHG_E!E21+NRG_E!E21+FC_E!E21</f>
        <v>5100.0034175999999</v>
      </c>
      <c r="F21" s="8">
        <f>TI_EHG_E!F21+NRG_E!F21+FC_E!F21</f>
        <v>6228.4039272000009</v>
      </c>
      <c r="G21" s="8">
        <f>TI_EHG_E!G21+NRG_E!G21+FC_E!G21</f>
        <v>6646.4588736000005</v>
      </c>
      <c r="H21" s="8">
        <f>TI_EHG_E!H21+NRG_E!H21+FC_E!H21</f>
        <v>6708.8542247999994</v>
      </c>
      <c r="I21" s="8">
        <f>TI_EHG_E!I21+NRG_E!I21+FC_E!I21</f>
        <v>6370.2455543999995</v>
      </c>
      <c r="J21" s="8">
        <f>TI_EHG_E!J21+NRG_E!J21+FC_E!J21</f>
        <v>6625.6346519999997</v>
      </c>
      <c r="K21" s="8">
        <f>TI_EHG_E!K21+NRG_E!K21+FC_E!K21</f>
        <v>5842.511438399999</v>
      </c>
      <c r="L21" s="8">
        <f>TI_EHG_E!L21+NRG_E!L21+FC_E!L21</f>
        <v>4840.8960599999991</v>
      </c>
      <c r="M21" s="8">
        <f>TI_EHG_E!M21+NRG_E!M21+FC_E!M21</f>
        <v>6429.2567975999991</v>
      </c>
      <c r="N21" s="8">
        <f>TI_EHG_E!N21+NRG_E!N21+FC_E!N21</f>
        <v>7936.1512776</v>
      </c>
      <c r="O21" s="8">
        <f>TI_EHG_E!O21+NRG_E!O21+FC_E!O21</f>
        <v>8183.9308824</v>
      </c>
      <c r="P21" s="8">
        <f>TI_EHG_E!P21+NRG_E!P21+FC_E!P21</f>
        <v>8529.982624799999</v>
      </c>
      <c r="Q21" s="8">
        <f>TI_EHG_E!Q21+NRG_E!Q21+FC_E!Q21</f>
        <v>9511.0646903999987</v>
      </c>
      <c r="R21" s="8">
        <f>TI_EHG_E!R21+NRG_E!R21+FC_E!R21</f>
        <v>10228.635144</v>
      </c>
      <c r="S21" s="8">
        <f>TI_EHG_E!S21+NRG_E!S21+FC_E!S21</f>
        <v>9596.4261119999992</v>
      </c>
      <c r="T21" s="8">
        <f>TI_EHG_E!T21+NRG_E!T21+FC_E!T21</f>
        <v>9920.3733720000018</v>
      </c>
      <c r="U21" s="8">
        <f>TI_EHG_E!U21+NRG_E!U21+FC_E!U21</f>
        <v>8033.6561760000004</v>
      </c>
      <c r="V21" s="8">
        <f>TI_EHG_E!V21+NRG_E!V21+FC_E!V21</f>
        <v>8121.7550232000003</v>
      </c>
      <c r="W21" s="8">
        <f>TI_EHG_E!W21+NRG_E!W21+FC_E!W21</f>
        <v>7008.8840639999989</v>
      </c>
      <c r="X21" s="8">
        <f>TI_EHG_E!X21+NRG_E!X21+FC_E!X21</f>
        <v>7062.2501040000006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11697.453035301185</v>
      </c>
      <c r="D22" s="27">
        <f t="shared" si="8"/>
        <v>14611.442276514701</v>
      </c>
      <c r="E22" s="27">
        <f t="shared" si="8"/>
        <v>15588.169632143101</v>
      </c>
      <c r="F22" s="27">
        <f t="shared" si="8"/>
        <v>16284.165840418222</v>
      </c>
      <c r="G22" s="27">
        <f t="shared" si="8"/>
        <v>14484.33982168938</v>
      </c>
      <c r="H22" s="27">
        <f t="shared" si="8"/>
        <v>12628.094924301538</v>
      </c>
      <c r="I22" s="27">
        <f t="shared" si="8"/>
        <v>14936.108898609065</v>
      </c>
      <c r="J22" s="27">
        <f t="shared" si="8"/>
        <v>15930.472982909956</v>
      </c>
      <c r="K22" s="27">
        <f t="shared" si="8"/>
        <v>14735.17993519934</v>
      </c>
      <c r="L22" s="27">
        <f t="shared" si="8"/>
        <v>13572.153373208128</v>
      </c>
      <c r="M22" s="27">
        <f t="shared" si="8"/>
        <v>15263.093654386974</v>
      </c>
      <c r="N22" s="27">
        <f t="shared" si="8"/>
        <v>13879.369725505743</v>
      </c>
      <c r="O22" s="27">
        <f t="shared" si="8"/>
        <v>11835.553982876823</v>
      </c>
      <c r="P22" s="27">
        <f t="shared" si="8"/>
        <v>10657.499325460425</v>
      </c>
      <c r="Q22" s="27">
        <f t="shared" si="8"/>
        <v>10780.974573032256</v>
      </c>
      <c r="R22" s="27">
        <f t="shared" si="8"/>
        <v>10283.826820501332</v>
      </c>
      <c r="S22" s="27">
        <f t="shared" si="8"/>
        <v>10059.992851700041</v>
      </c>
      <c r="T22" s="27">
        <f t="shared" si="8"/>
        <v>9643.4904382229888</v>
      </c>
      <c r="U22" s="27">
        <f t="shared" si="8"/>
        <v>10638.359040933352</v>
      </c>
      <c r="V22" s="27">
        <f t="shared" si="8"/>
        <v>9480.0505339231495</v>
      </c>
      <c r="W22" s="27">
        <f t="shared" si="8"/>
        <v>6824.8614722799502</v>
      </c>
      <c r="X22" s="27">
        <f t="shared" si="8"/>
        <v>5653.718487692634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11081.224619442031</v>
      </c>
      <c r="D23" s="8">
        <f>TI_EHG_E!D23+NRG_E!D23+FC_E!D23</f>
        <v>14067.308008957443</v>
      </c>
      <c r="E23" s="8">
        <f>TI_EHG_E!E23+NRG_E!E23+FC_E!E23</f>
        <v>15029.407730308072</v>
      </c>
      <c r="F23" s="8">
        <f>TI_EHG_E!F23+NRG_E!F23+FC_E!F23</f>
        <v>15806.718259315468</v>
      </c>
      <c r="G23" s="8">
        <f>TI_EHG_E!G23+NRG_E!G23+FC_E!G23</f>
        <v>14035.276097431164</v>
      </c>
      <c r="H23" s="8">
        <f>TI_EHG_E!H23+NRG_E!H23+FC_E!H23</f>
        <v>12175.385334662298</v>
      </c>
      <c r="I23" s="8">
        <f>TI_EHG_E!I23+NRG_E!I23+FC_E!I23</f>
        <v>14483.437284523145</v>
      </c>
      <c r="J23" s="8">
        <f>TI_EHG_E!J23+NRG_E!J23+FC_E!J23</f>
        <v>15479.987473283956</v>
      </c>
      <c r="K23" s="8">
        <f>TI_EHG_E!K23+NRG_E!K23+FC_E!K23</f>
        <v>14110.582561595569</v>
      </c>
      <c r="L23" s="8">
        <f>TI_EHG_E!L23+NRG_E!L23+FC_E!L23</f>
        <v>12972.50185012729</v>
      </c>
      <c r="M23" s="8">
        <f>TI_EHG_E!M23+NRG_E!M23+FC_E!M23</f>
        <v>14736.627546769314</v>
      </c>
      <c r="N23" s="8">
        <f>TI_EHG_E!N23+NRG_E!N23+FC_E!N23</f>
        <v>13341.831024405565</v>
      </c>
      <c r="O23" s="8">
        <f>TI_EHG_E!O23+NRG_E!O23+FC_E!O23</f>
        <v>11277.76609399156</v>
      </c>
      <c r="P23" s="8">
        <f>TI_EHG_E!P23+NRG_E!P23+FC_E!P23</f>
        <v>10098.679038427777</v>
      </c>
      <c r="Q23" s="8">
        <f>TI_EHG_E!Q23+NRG_E!Q23+FC_E!Q23</f>
        <v>10334.790125013873</v>
      </c>
      <c r="R23" s="8">
        <f>TI_EHG_E!R23+NRG_E!R23+FC_E!R23</f>
        <v>9861.8578999012425</v>
      </c>
      <c r="S23" s="8">
        <f>TI_EHG_E!S23+NRG_E!S23+FC_E!S23</f>
        <v>9654.9092256441818</v>
      </c>
      <c r="T23" s="8">
        <f>TI_EHG_E!T23+NRG_E!T23+FC_E!T23</f>
        <v>9281.7157543479498</v>
      </c>
      <c r="U23" s="8">
        <f>TI_EHG_E!U23+NRG_E!U23+FC_E!U23</f>
        <v>10227.203598806773</v>
      </c>
      <c r="V23" s="8">
        <f>TI_EHG_E!V23+NRG_E!V23+FC_E!V23</f>
        <v>9144.1367955616133</v>
      </c>
      <c r="W23" s="8">
        <f>TI_EHG_E!W23+NRG_E!W23+FC_E!W23</f>
        <v>6487.1837972682824</v>
      </c>
      <c r="X23" s="8">
        <f>TI_EHG_E!X23+NRG_E!X23+FC_E!X23</f>
        <v>5348.2039570558582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616.22841585915376</v>
      </c>
      <c r="D24" s="8">
        <f>TI_EHG_E!D24+NRG_E!D24+FC_E!D24</f>
        <v>544.13426755725834</v>
      </c>
      <c r="E24" s="8">
        <f>TI_EHG_E!E24+NRG_E!E24+FC_E!E24</f>
        <v>558.76190183502945</v>
      </c>
      <c r="F24" s="8">
        <f>TI_EHG_E!F24+NRG_E!F24+FC_E!F24</f>
        <v>477.44758110275308</v>
      </c>
      <c r="G24" s="8">
        <f>TI_EHG_E!G24+NRG_E!G24+FC_E!G24</f>
        <v>449.0637242582153</v>
      </c>
      <c r="H24" s="8">
        <f>TI_EHG_E!H24+NRG_E!H24+FC_E!H24</f>
        <v>452.70958963924045</v>
      </c>
      <c r="I24" s="8">
        <f>TI_EHG_E!I24+NRG_E!I24+FC_E!I24</f>
        <v>452.67161408592028</v>
      </c>
      <c r="J24" s="8">
        <f>TI_EHG_E!J24+NRG_E!J24+FC_E!J24</f>
        <v>450.48550962599978</v>
      </c>
      <c r="K24" s="8">
        <f>TI_EHG_E!K24+NRG_E!K24+FC_E!K24</f>
        <v>624.59737360377096</v>
      </c>
      <c r="L24" s="8">
        <f>TI_EHG_E!L24+NRG_E!L24+FC_E!L24</f>
        <v>599.65152308083884</v>
      </c>
      <c r="M24" s="8">
        <f>TI_EHG_E!M24+NRG_E!M24+FC_E!M24</f>
        <v>526.46610761765999</v>
      </c>
      <c r="N24" s="8">
        <f>TI_EHG_E!N24+NRG_E!N24+FC_E!N24</f>
        <v>537.53870110017772</v>
      </c>
      <c r="O24" s="8">
        <f>TI_EHG_E!O24+NRG_E!O24+FC_E!O24</f>
        <v>557.78788888526219</v>
      </c>
      <c r="P24" s="8">
        <f>TI_EHG_E!P24+NRG_E!P24+FC_E!P24</f>
        <v>558.82028703264825</v>
      </c>
      <c r="Q24" s="8">
        <f>TI_EHG_E!Q24+NRG_E!Q24+FC_E!Q24</f>
        <v>446.18444801838348</v>
      </c>
      <c r="R24" s="8">
        <f>TI_EHG_E!R24+NRG_E!R24+FC_E!R24</f>
        <v>421.96892060008895</v>
      </c>
      <c r="S24" s="8">
        <f>TI_EHG_E!S24+NRG_E!S24+FC_E!S24</f>
        <v>405.0836260558591</v>
      </c>
      <c r="T24" s="8">
        <f>TI_EHG_E!T24+NRG_E!T24+FC_E!T24</f>
        <v>361.7746838750391</v>
      </c>
      <c r="U24" s="8">
        <f>TI_EHG_E!U24+NRG_E!U24+FC_E!U24</f>
        <v>411.15544212657835</v>
      </c>
      <c r="V24" s="8">
        <f>TI_EHG_E!V24+NRG_E!V24+FC_E!V24</f>
        <v>335.91373836153576</v>
      </c>
      <c r="W24" s="8">
        <f>TI_EHG_E!W24+NRG_E!W24+FC_E!W24</f>
        <v>337.67767501166747</v>
      </c>
      <c r="X24" s="8">
        <f>TI_EHG_E!X24+NRG_E!X24+FC_E!X24</f>
        <v>305.51453063677616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9707.0447000999975</v>
      </c>
      <c r="D25" s="27">
        <f>TI_EHG_E!D25+NRG_E!D25+FC_E!D25</f>
        <v>9333.66262422</v>
      </c>
      <c r="E25" s="27">
        <f>TI_EHG_E!E25+NRG_E!E25+FC_E!E25</f>
        <v>9056.6105902800027</v>
      </c>
      <c r="F25" s="27">
        <f>TI_EHG_E!F25+NRG_E!F25+FC_E!F25</f>
        <v>10861.61670264</v>
      </c>
      <c r="G25" s="27">
        <f>TI_EHG_E!G25+NRG_E!G25+FC_E!G25</f>
        <v>10720.924403169232</v>
      </c>
      <c r="H25" s="27">
        <f>TI_EHG_E!H25+NRG_E!H25+FC_E!H25</f>
        <v>10579.734024294308</v>
      </c>
      <c r="I25" s="27">
        <f>TI_EHG_E!I25+NRG_E!I25+FC_E!I25</f>
        <v>9743.0462370723453</v>
      </c>
      <c r="J25" s="27">
        <f>TI_EHG_E!J25+NRG_E!J25+FC_E!J25</f>
        <v>12667.722304733086</v>
      </c>
      <c r="K25" s="27">
        <f>TI_EHG_E!K25+NRG_E!K25+FC_E!K25</f>
        <v>10725.4222062927</v>
      </c>
      <c r="L25" s="27">
        <f>TI_EHG_E!L25+NRG_E!L25+FC_E!L25</f>
        <v>8521.5905163048064</v>
      </c>
      <c r="M25" s="27">
        <f>TI_EHG_E!M25+NRG_E!M25+FC_E!M25</f>
        <v>12420.391149307725</v>
      </c>
      <c r="N25" s="27">
        <f>TI_EHG_E!N25+NRG_E!N25+FC_E!N25</f>
        <v>12401.127974713034</v>
      </c>
      <c r="O25" s="27">
        <f>TI_EHG_E!O25+NRG_E!O25+FC_E!O25</f>
        <v>10857.943123413994</v>
      </c>
      <c r="P25" s="27">
        <f>TI_EHG_E!P25+NRG_E!P25+FC_E!P25</f>
        <v>12720.694255999404</v>
      </c>
      <c r="Q25" s="27">
        <f>TI_EHG_E!Q25+NRG_E!Q25+FC_E!Q25</f>
        <v>11942.834212479587</v>
      </c>
      <c r="R25" s="27">
        <f>TI_EHG_E!R25+NRG_E!R25+FC_E!R25</f>
        <v>8915.0932225240977</v>
      </c>
      <c r="S25" s="27">
        <f>TI_EHG_E!S25+NRG_E!S25+FC_E!S25</f>
        <v>10379.690130666473</v>
      </c>
      <c r="T25" s="27">
        <f>TI_EHG_E!T25+NRG_E!T25+FC_E!T25</f>
        <v>11022.209228508678</v>
      </c>
      <c r="U25" s="27">
        <f>TI_EHG_E!U25+NRG_E!U25+FC_E!U25</f>
        <v>10165.797259533996</v>
      </c>
      <c r="V25" s="27">
        <f>TI_EHG_E!V25+NRG_E!V25+FC_E!V25</f>
        <v>4726.3482553237191</v>
      </c>
      <c r="W25" s="27">
        <f>TI_EHG_E!W25+NRG_E!W25+FC_E!W25</f>
        <v>2439.8256629757193</v>
      </c>
      <c r="X25" s="27">
        <f>TI_EHG_E!X25+NRG_E!X25+FC_E!X25</f>
        <v>3656.4500194459188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1435872.1929598798</v>
      </c>
      <c r="D26" s="27">
        <f t="shared" si="9"/>
        <v>1469599.2985600804</v>
      </c>
      <c r="E26" s="27">
        <f t="shared" si="9"/>
        <v>1454725.7555241601</v>
      </c>
      <c r="F26" s="27">
        <f t="shared" si="9"/>
        <v>1463695.2305838</v>
      </c>
      <c r="G26" s="27">
        <f t="shared" si="9"/>
        <v>1459597.4048448005</v>
      </c>
      <c r="H26" s="27">
        <f t="shared" si="9"/>
        <v>1448265.9844051199</v>
      </c>
      <c r="I26" s="27">
        <f t="shared" si="9"/>
        <v>1435621.1672638804</v>
      </c>
      <c r="J26" s="27">
        <f t="shared" si="9"/>
        <v>1380618.2354961603</v>
      </c>
      <c r="K26" s="27">
        <f t="shared" si="9"/>
        <v>1371625.78269852</v>
      </c>
      <c r="L26" s="27">
        <f t="shared" si="9"/>
        <v>1298684.5723998004</v>
      </c>
      <c r="M26" s="27">
        <f t="shared" si="9"/>
        <v>1276181.2054519197</v>
      </c>
      <c r="N26" s="27">
        <f t="shared" si="9"/>
        <v>1229115.1961368804</v>
      </c>
      <c r="O26" s="27">
        <f t="shared" si="9"/>
        <v>1182414.9547288802</v>
      </c>
      <c r="P26" s="27">
        <f t="shared" si="9"/>
        <v>1153376.8619349601</v>
      </c>
      <c r="Q26" s="27">
        <f t="shared" si="9"/>
        <v>1134642.5420471998</v>
      </c>
      <c r="R26" s="27">
        <f t="shared" si="9"/>
        <v>1158495.7965148804</v>
      </c>
      <c r="S26" s="27">
        <f t="shared" si="9"/>
        <v>1169173.2528972002</v>
      </c>
      <c r="T26" s="27">
        <f t="shared" si="9"/>
        <v>1172413.5867286599</v>
      </c>
      <c r="U26" s="27">
        <f t="shared" si="9"/>
        <v>1160168.0450867999</v>
      </c>
      <c r="V26" s="27">
        <f t="shared" si="9"/>
        <v>1160807.3375014795</v>
      </c>
      <c r="W26" s="27">
        <f t="shared" si="9"/>
        <v>1042267.4233696799</v>
      </c>
      <c r="X26" s="27">
        <f t="shared" si="9"/>
        <v>1094463.6086789998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435.30568379999994</v>
      </c>
      <c r="D27" s="19">
        <f t="shared" si="10"/>
        <v>276.49451951999998</v>
      </c>
      <c r="E27" s="19">
        <f t="shared" si="10"/>
        <v>266.42991924</v>
      </c>
      <c r="F27" s="19">
        <f t="shared" si="10"/>
        <v>276.302817</v>
      </c>
      <c r="G27" s="19">
        <f t="shared" si="10"/>
        <v>499.48714655999987</v>
      </c>
      <c r="H27" s="19">
        <f t="shared" si="10"/>
        <v>170.42927291999999</v>
      </c>
      <c r="I27" s="19">
        <f t="shared" si="10"/>
        <v>82.890249479999994</v>
      </c>
      <c r="J27" s="19">
        <f t="shared" si="10"/>
        <v>171.57728771999999</v>
      </c>
      <c r="K27" s="19">
        <f t="shared" si="10"/>
        <v>40.243811039999983</v>
      </c>
      <c r="L27" s="19">
        <f t="shared" si="10"/>
        <v>87.595106760000007</v>
      </c>
      <c r="M27" s="19">
        <f t="shared" si="10"/>
        <v>43.4189376</v>
      </c>
      <c r="N27" s="19">
        <f t="shared" si="10"/>
        <v>37.207079999999983</v>
      </c>
      <c r="O27" s="19">
        <f t="shared" si="10"/>
        <v>43.557564239999984</v>
      </c>
      <c r="P27" s="19">
        <f t="shared" si="10"/>
        <v>46.7326908</v>
      </c>
      <c r="Q27" s="19">
        <f t="shared" si="10"/>
        <v>34.404867360000004</v>
      </c>
      <c r="R27" s="19">
        <f t="shared" si="10"/>
        <v>19.051221599999998</v>
      </c>
      <c r="S27" s="19">
        <f t="shared" si="10"/>
        <v>19.051221600000002</v>
      </c>
      <c r="T27" s="19">
        <f t="shared" si="10"/>
        <v>19.492283160000003</v>
      </c>
      <c r="U27" s="19">
        <f t="shared" si="10"/>
        <v>42.310578959999987</v>
      </c>
      <c r="V27" s="19">
        <f t="shared" si="10"/>
        <v>73.690059239999997</v>
      </c>
      <c r="W27" s="19">
        <f t="shared" si="10"/>
        <v>90.652992119999979</v>
      </c>
      <c r="X27" s="19">
        <f t="shared" si="10"/>
        <v>147.86895095999998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435.30568379999994</v>
      </c>
      <c r="D28" s="8">
        <f>TI_EHG_E!D28+NRG_E!D28+FC_E!D28</f>
        <v>276.49451951999998</v>
      </c>
      <c r="E28" s="8">
        <f>TI_EHG_E!E28+NRG_E!E28+FC_E!E28</f>
        <v>135.08835227999998</v>
      </c>
      <c r="F28" s="8">
        <f>TI_EHG_E!F28+NRG_E!F28+FC_E!F28</f>
        <v>173.80271483999999</v>
      </c>
      <c r="G28" s="8">
        <f>TI_EHG_E!G28+NRG_E!G28+FC_E!G28</f>
        <v>468.27300383999989</v>
      </c>
      <c r="H28" s="8">
        <f>TI_EHG_E!H28+NRG_E!H28+FC_E!H28</f>
        <v>170.42927291999999</v>
      </c>
      <c r="I28" s="8">
        <f>TI_EHG_E!I28+NRG_E!I28+FC_E!I28</f>
        <v>82.890249479999994</v>
      </c>
      <c r="J28" s="8">
        <f>TI_EHG_E!J28+NRG_E!J28+FC_E!J28</f>
        <v>43.362080999999989</v>
      </c>
      <c r="K28" s="8">
        <f>TI_EHG_E!K28+NRG_E!K28+FC_E!K28</f>
        <v>40.243811039999983</v>
      </c>
      <c r="L28" s="8">
        <f>TI_EHG_E!L28+NRG_E!L28+FC_E!L28</f>
        <v>46.317536999999987</v>
      </c>
      <c r="M28" s="8">
        <f>TI_EHG_E!M28+NRG_E!M28+FC_E!M28</f>
        <v>40.243811039999997</v>
      </c>
      <c r="N28" s="8">
        <f>TI_EHG_E!N28+NRG_E!N28+FC_E!N28</f>
        <v>37.207079999999983</v>
      </c>
      <c r="O28" s="8">
        <f>TI_EHG_E!O28+NRG_E!O28+FC_E!O28</f>
        <v>37.207079999999983</v>
      </c>
      <c r="P28" s="8">
        <f>TI_EHG_E!P28+NRG_E!P28+FC_E!P28</f>
        <v>37.207079999999998</v>
      </c>
      <c r="Q28" s="8">
        <f>TI_EHG_E!Q28+NRG_E!Q28+FC_E!Q28</f>
        <v>21.704129999999999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1.43788212</v>
      </c>
      <c r="U28" s="8">
        <f>TI_EHG_E!U28+NRG_E!U28+FC_E!U28</f>
        <v>6.7067740799999997</v>
      </c>
      <c r="V28" s="8">
        <f>TI_EHG_E!V28+NRG_E!V28+FC_E!V28</f>
        <v>6.1433902800000002</v>
      </c>
      <c r="W28" s="8">
        <f>TI_EHG_E!W28+NRG_E!W28+FC_E!W28</f>
        <v>5.6900444399999994</v>
      </c>
      <c r="X28" s="8">
        <f>TI_EHG_E!X28+NRG_E!X28+FC_E!X28</f>
        <v>4.7508955199999994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131.34156696000002</v>
      </c>
      <c r="F29" s="8">
        <f>TI_EHG_E!F29+NRG_E!F29+FC_E!F29</f>
        <v>102.50010216000001</v>
      </c>
      <c r="G29" s="8">
        <f>TI_EHG_E!G29+NRG_E!G29+FC_E!G29</f>
        <v>31.214142719999995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128.21520672</v>
      </c>
      <c r="K29" s="8">
        <f>TI_EHG_E!K29+NRG_E!K29+FC_E!K29</f>
        <v>0</v>
      </c>
      <c r="L29" s="8">
        <f>TI_EHG_E!L29+NRG_E!L29+FC_E!L29</f>
        <v>41.27756976000002</v>
      </c>
      <c r="M29" s="8">
        <f>TI_EHG_E!M29+NRG_E!M29+FC_E!M29</f>
        <v>3.1751265599999998</v>
      </c>
      <c r="N29" s="8">
        <f>TI_EHG_E!N29+NRG_E!N29+FC_E!N29</f>
        <v>0</v>
      </c>
      <c r="O29" s="8">
        <f>TI_EHG_E!O29+NRG_E!O29+FC_E!O29</f>
        <v>6.3504842400000001</v>
      </c>
      <c r="P29" s="8">
        <f>TI_EHG_E!P29+NRG_E!P29+FC_E!P29</f>
        <v>9.525610799999999</v>
      </c>
      <c r="Q29" s="8">
        <f>TI_EHG_E!Q29+NRG_E!Q29+FC_E!Q29</f>
        <v>12.700737360000005</v>
      </c>
      <c r="R29" s="8">
        <f>TI_EHG_E!R29+NRG_E!R29+FC_E!R29</f>
        <v>19.051221599999998</v>
      </c>
      <c r="S29" s="8">
        <f>TI_EHG_E!S29+NRG_E!S29+FC_E!S29</f>
        <v>19.051221600000002</v>
      </c>
      <c r="T29" s="8">
        <f>TI_EHG_E!T29+NRG_E!T29+FC_E!T29</f>
        <v>18.054401040000002</v>
      </c>
      <c r="U29" s="8">
        <f>TI_EHG_E!U29+NRG_E!U29+FC_E!U29</f>
        <v>35.603804879999984</v>
      </c>
      <c r="V29" s="8">
        <f>TI_EHG_E!V29+NRG_E!V29+FC_E!V29</f>
        <v>67.546668959999991</v>
      </c>
      <c r="W29" s="8">
        <f>TI_EHG_E!W29+NRG_E!W29+FC_E!W29</f>
        <v>84.962947679999985</v>
      </c>
      <c r="X29" s="8">
        <f>TI_EHG_E!X29+NRG_E!X29+FC_E!X29</f>
        <v>143.11805543999998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1435436.8872760797</v>
      </c>
      <c r="D33" s="19">
        <f t="shared" si="11"/>
        <v>1469322.8040405603</v>
      </c>
      <c r="E33" s="19">
        <f t="shared" si="11"/>
        <v>1454459.32560492</v>
      </c>
      <c r="F33" s="19">
        <f t="shared" si="11"/>
        <v>1463418.9277667999</v>
      </c>
      <c r="G33" s="19">
        <f t="shared" si="11"/>
        <v>1459097.9176982404</v>
      </c>
      <c r="H33" s="19">
        <f t="shared" si="11"/>
        <v>1448095.5551322</v>
      </c>
      <c r="I33" s="19">
        <f t="shared" si="11"/>
        <v>1435538.2770144003</v>
      </c>
      <c r="J33" s="19">
        <f t="shared" si="11"/>
        <v>1380446.6582084403</v>
      </c>
      <c r="K33" s="19">
        <f t="shared" si="11"/>
        <v>1371585.53888748</v>
      </c>
      <c r="L33" s="19">
        <f t="shared" si="11"/>
        <v>1298596.9772930404</v>
      </c>
      <c r="M33" s="19">
        <f t="shared" si="11"/>
        <v>1276137.7865143197</v>
      </c>
      <c r="N33" s="19">
        <f t="shared" si="11"/>
        <v>1229077.9890568804</v>
      </c>
      <c r="O33" s="19">
        <f t="shared" si="11"/>
        <v>1182371.3971646402</v>
      </c>
      <c r="P33" s="19">
        <f t="shared" si="11"/>
        <v>1153330.1292441601</v>
      </c>
      <c r="Q33" s="19">
        <f t="shared" si="11"/>
        <v>1134608.1371798399</v>
      </c>
      <c r="R33" s="19">
        <f t="shared" si="11"/>
        <v>1158476.7452932803</v>
      </c>
      <c r="S33" s="19">
        <f t="shared" si="11"/>
        <v>1169154.2016756001</v>
      </c>
      <c r="T33" s="19">
        <f t="shared" si="11"/>
        <v>1172394.0944454998</v>
      </c>
      <c r="U33" s="19">
        <f t="shared" si="11"/>
        <v>1160125.7345078399</v>
      </c>
      <c r="V33" s="19">
        <f t="shared" si="11"/>
        <v>1160733.6474422396</v>
      </c>
      <c r="W33" s="19">
        <f t="shared" si="11"/>
        <v>1042176.7703775599</v>
      </c>
      <c r="X33" s="19">
        <f t="shared" si="11"/>
        <v>1094315.7397280398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53560.027768320004</v>
      </c>
      <c r="D34" s="8">
        <f>TI_EHG_E!D34+NRG_E!D34+FC_E!D34</f>
        <v>53212.675921920003</v>
      </c>
      <c r="E34" s="8">
        <f>TI_EHG_E!E34+NRG_E!E34+FC_E!E34</f>
        <v>54531.12761856</v>
      </c>
      <c r="F34" s="8">
        <f>TI_EHG_E!F34+NRG_E!F34+FC_E!F34</f>
        <v>59096.204881919992</v>
      </c>
      <c r="G34" s="8">
        <f>TI_EHG_E!G34+NRG_E!G34+FC_E!G34</f>
        <v>61616.979832320008</v>
      </c>
      <c r="H34" s="8">
        <f>TI_EHG_E!H34+NRG_E!H34+FC_E!H34</f>
        <v>62078.787348479986</v>
      </c>
      <c r="I34" s="8">
        <f>TI_EHG_E!I34+NRG_E!I34+FC_E!I34</f>
        <v>61792.962739199997</v>
      </c>
      <c r="J34" s="8">
        <f>TI_EHG_E!J34+NRG_E!J34+FC_E!J34</f>
        <v>64488.890534400009</v>
      </c>
      <c r="K34" s="8">
        <f>TI_EHG_E!K34+NRG_E!K34+FC_E!K34</f>
        <v>62811.18100224001</v>
      </c>
      <c r="L34" s="8">
        <f>TI_EHG_E!L34+NRG_E!L34+FC_E!L34</f>
        <v>59636.393233919996</v>
      </c>
      <c r="M34" s="8">
        <f>TI_EHG_E!M34+NRG_E!M34+FC_E!M34</f>
        <v>60837.765949440007</v>
      </c>
      <c r="N34" s="8">
        <f>TI_EHG_E!N34+NRG_E!N34+FC_E!N34</f>
        <v>60849.6582528</v>
      </c>
      <c r="O34" s="8">
        <f>TI_EHG_E!O34+NRG_E!O34+FC_E!O34</f>
        <v>59905.55584511999</v>
      </c>
      <c r="P34" s="8">
        <f>TI_EHG_E!P34+NRG_E!P34+FC_E!P34</f>
        <v>57211.40035584</v>
      </c>
      <c r="Q34" s="8">
        <f>TI_EHG_E!Q34+NRG_E!Q34+FC_E!Q34</f>
        <v>58559.611322880002</v>
      </c>
      <c r="R34" s="8">
        <f>TI_EHG_E!R34+NRG_E!R34+FC_E!R34</f>
        <v>61406.728611840001</v>
      </c>
      <c r="S34" s="8">
        <f>TI_EHG_E!S34+NRG_E!S34+FC_E!S34</f>
        <v>63561.169566720011</v>
      </c>
      <c r="T34" s="8">
        <f>TI_EHG_E!T34+NRG_E!T34+FC_E!T34</f>
        <v>60720.491220480006</v>
      </c>
      <c r="U34" s="8">
        <f>TI_EHG_E!U34+NRG_E!U34+FC_E!U34</f>
        <v>60173.732459520004</v>
      </c>
      <c r="V34" s="8">
        <f>TI_EHG_E!V34+NRG_E!V34+FC_E!V34</f>
        <v>59786.905697280003</v>
      </c>
      <c r="W34" s="8">
        <f>TI_EHG_E!W34+NRG_E!W34+FC_E!W34</f>
        <v>55640.051573760014</v>
      </c>
      <c r="X34" s="8">
        <f>TI_EHG_E!X34+NRG_E!X34+FC_E!X34</f>
        <v>57470.069514240015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28.582424640000013</v>
      </c>
      <c r="D35" s="8">
        <f>TI_EHG_E!D35+NRG_E!D35+FC_E!D35</f>
        <v>22.865895360000003</v>
      </c>
      <c r="E35" s="8">
        <f>TI_EHG_E!E35+NRG_E!E35+FC_E!E35</f>
        <v>25.724160000000001</v>
      </c>
      <c r="F35" s="8">
        <f>TI_EHG_E!F35+NRG_E!F35+FC_E!F35</f>
        <v>27.443465279999998</v>
      </c>
      <c r="G35" s="8">
        <f>TI_EHG_E!G35+NRG_E!G35+FC_E!G35</f>
        <v>58.502062080000016</v>
      </c>
      <c r="H35" s="8">
        <f>TI_EHG_E!H35+NRG_E!H35+FC_E!H35</f>
        <v>67.458726719999987</v>
      </c>
      <c r="I35" s="8">
        <f>TI_EHG_E!I35+NRG_E!I35+FC_E!I35</f>
        <v>38.876523839999997</v>
      </c>
      <c r="J35" s="8">
        <f>TI_EHG_E!J35+NRG_E!J35+FC_E!J35</f>
        <v>38.734597440000002</v>
      </c>
      <c r="K35" s="8">
        <f>TI_EHG_E!K35+NRG_E!K35+FC_E!K35</f>
        <v>26.278560000000009</v>
      </c>
      <c r="L35" s="8">
        <f>TI_EHG_E!L35+NRG_E!L35+FC_E!L35</f>
        <v>43.797600000000003</v>
      </c>
      <c r="M35" s="8">
        <f>TI_EHG_E!M35+NRG_E!M35+FC_E!M35</f>
        <v>46.717513920000016</v>
      </c>
      <c r="N35" s="8">
        <f>TI_EHG_E!N35+NRG_E!N35+FC_E!N35</f>
        <v>46.717513920000016</v>
      </c>
      <c r="O35" s="8">
        <f>TI_EHG_E!O35+NRG_E!O35+FC_E!O35</f>
        <v>46.717513920000016</v>
      </c>
      <c r="P35" s="8">
        <f>TI_EHG_E!P35+NRG_E!P35+FC_E!P35</f>
        <v>49.637206080000013</v>
      </c>
      <c r="Q35" s="8">
        <f>TI_EHG_E!Q35+NRG_E!Q35+FC_E!Q35</f>
        <v>67.156246080000003</v>
      </c>
      <c r="R35" s="8">
        <f>TI_EHG_E!R35+NRG_E!R35+FC_E!R35</f>
        <v>102.19432608000002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0.88881408000000017</v>
      </c>
      <c r="X35" s="8">
        <f>TI_EHG_E!X35+NRG_E!X35+FC_E!X35</f>
        <v>1.12343616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52714.07811504</v>
      </c>
      <c r="D36" s="8">
        <f>TI_EHG_E!D36+NRG_E!D36+FC_E!D36</f>
        <v>52387.671683880006</v>
      </c>
      <c r="E36" s="8">
        <f>TI_EHG_E!E36+NRG_E!E36+FC_E!E36</f>
        <v>52060.551743160002</v>
      </c>
      <c r="F36" s="8">
        <f>TI_EHG_E!F36+NRG_E!F36+FC_E!F36</f>
        <v>51928.973402039999</v>
      </c>
      <c r="G36" s="8">
        <f>TI_EHG_E!G36+NRG_E!G36+FC_E!G36</f>
        <v>52141.672396440001</v>
      </c>
      <c r="H36" s="8">
        <f>TI_EHG_E!H36+NRG_E!H36+FC_E!H36</f>
        <v>53172.897473159996</v>
      </c>
      <c r="I36" s="8">
        <f>TI_EHG_E!I36+NRG_E!I36+FC_E!I36</f>
        <v>51710.124277800009</v>
      </c>
      <c r="J36" s="8">
        <f>TI_EHG_E!J36+NRG_E!J36+FC_E!J36</f>
        <v>50686.156735920005</v>
      </c>
      <c r="K36" s="8">
        <f>TI_EHG_E!K36+NRG_E!K36+FC_E!K36</f>
        <v>49867.164294120004</v>
      </c>
      <c r="L36" s="8">
        <f>TI_EHG_E!L36+NRG_E!L36+FC_E!L36</f>
        <v>48623.235906960013</v>
      </c>
      <c r="M36" s="8">
        <f>TI_EHG_E!M36+NRG_E!M36+FC_E!M36</f>
        <v>49105.882531800002</v>
      </c>
      <c r="N36" s="8">
        <f>TI_EHG_E!N36+NRG_E!N36+FC_E!N36</f>
        <v>46665.904270680017</v>
      </c>
      <c r="O36" s="8">
        <f>TI_EHG_E!O36+NRG_E!O36+FC_E!O36</f>
        <v>45600.191308440015</v>
      </c>
      <c r="P36" s="8">
        <f>TI_EHG_E!P36+NRG_E!P36+FC_E!P36</f>
        <v>45678.352066919993</v>
      </c>
      <c r="Q36" s="8">
        <f>TI_EHG_E!Q36+NRG_E!Q36+FC_E!Q36</f>
        <v>43613.061050520009</v>
      </c>
      <c r="R36" s="8">
        <f>TI_EHG_E!R36+NRG_E!R36+FC_E!R36</f>
        <v>44154.744742080002</v>
      </c>
      <c r="S36" s="8">
        <f>TI_EHG_E!S36+NRG_E!S36+FC_E!S36</f>
        <v>45131.276505600006</v>
      </c>
      <c r="T36" s="8">
        <f>TI_EHG_E!T36+NRG_E!T36+FC_E!T36</f>
        <v>44463.919794699599</v>
      </c>
      <c r="U36" s="8">
        <f>TI_EHG_E!U36+NRG_E!U36+FC_E!U36</f>
        <v>45357.958788120006</v>
      </c>
      <c r="V36" s="8">
        <f>TI_EHG_E!V36+NRG_E!V36+FC_E!V36</f>
        <v>45094.457731320006</v>
      </c>
      <c r="W36" s="8">
        <f>TI_EHG_E!W36+NRG_E!W36+FC_E!W36</f>
        <v>41044.878910079999</v>
      </c>
      <c r="X36" s="8">
        <f>TI_EHG_E!X36+NRG_E!X36+FC_E!X36</f>
        <v>42837.148821240007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320345.02826171991</v>
      </c>
      <c r="D37" s="8">
        <f>TI_EHG_E!D37+NRG_E!D37+FC_E!D37</f>
        <v>315577.95394356002</v>
      </c>
      <c r="E37" s="8">
        <f>TI_EHG_E!E37+NRG_E!E37+FC_E!E37</f>
        <v>310556.9359292399</v>
      </c>
      <c r="F37" s="8">
        <f>TI_EHG_E!F37+NRG_E!F37+FC_E!F37</f>
        <v>300286.54761335999</v>
      </c>
      <c r="G37" s="8">
        <f>TI_EHG_E!G37+NRG_E!G37+FC_E!G37</f>
        <v>290894.45862708002</v>
      </c>
      <c r="H37" s="8">
        <f>TI_EHG_E!H37+NRG_E!H37+FC_E!H37</f>
        <v>277883.22415392002</v>
      </c>
      <c r="I37" s="8">
        <f>TI_EHG_E!I37+NRG_E!I37+FC_E!I37</f>
        <v>268152.10382268002</v>
      </c>
      <c r="J37" s="8">
        <f>TI_EHG_E!J37+NRG_E!J37+FC_E!J37</f>
        <v>259318.03523471992</v>
      </c>
      <c r="K37" s="8">
        <f>TI_EHG_E!K37+NRG_E!K37+FC_E!K37</f>
        <v>245730.83925852002</v>
      </c>
      <c r="L37" s="8">
        <f>TI_EHG_E!L37+NRG_E!L37+FC_E!L37</f>
        <v>236426.18003927998</v>
      </c>
      <c r="M37" s="8">
        <f>TI_EHG_E!M37+NRG_E!M37+FC_E!M37</f>
        <v>222896.80878695997</v>
      </c>
      <c r="N37" s="8">
        <f>TI_EHG_E!N37+NRG_E!N37+FC_E!N37</f>
        <v>214352.32311107992</v>
      </c>
      <c r="O37" s="8">
        <f>TI_EHG_E!O37+NRG_E!O37+FC_E!O37</f>
        <v>201049.81724520001</v>
      </c>
      <c r="P37" s="8">
        <f>TI_EHG_E!P37+NRG_E!P37+FC_E!P37</f>
        <v>194057.66748059998</v>
      </c>
      <c r="Q37" s="8">
        <f>TI_EHG_E!Q37+NRG_E!Q37+FC_E!Q37</f>
        <v>193260.58636500002</v>
      </c>
      <c r="R37" s="8">
        <f>TI_EHG_E!R37+NRG_E!R37+FC_E!R37</f>
        <v>189561.61775628</v>
      </c>
      <c r="S37" s="8">
        <f>TI_EHG_E!S37+NRG_E!S37+FC_E!S37</f>
        <v>190530.20838852</v>
      </c>
      <c r="T37" s="8">
        <f>TI_EHG_E!T37+NRG_E!T37+FC_E!T37</f>
        <v>191769.69563136011</v>
      </c>
      <c r="U37" s="8">
        <f>TI_EHG_E!U37+NRG_E!U37+FC_E!U37</f>
        <v>192171.75959519995</v>
      </c>
      <c r="V37" s="8">
        <f>TI_EHG_E!V37+NRG_E!V37+FC_E!V37</f>
        <v>196329.68084267998</v>
      </c>
      <c r="W37" s="8">
        <f>TI_EHG_E!W37+NRG_E!W37+FC_E!W37</f>
        <v>168890.32167084003</v>
      </c>
      <c r="X37" s="8">
        <f>TI_EHG_E!X37+NRG_E!X37+FC_E!X37</f>
        <v>184375.79475084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323.24468399999995</v>
      </c>
      <c r="D38" s="8">
        <f>TI_EHG_E!D38+NRG_E!D38+FC_E!D38</f>
        <v>322.98008400000003</v>
      </c>
      <c r="E38" s="8">
        <f>TI_EHG_E!E38+NRG_E!E38+FC_E!E38</f>
        <v>322.50733200000002</v>
      </c>
      <c r="F38" s="8">
        <f>TI_EHG_E!F38+NRG_E!F38+FC_E!F38</f>
        <v>311.172372</v>
      </c>
      <c r="G38" s="8">
        <f>TI_EHG_E!G38+NRG_E!G38+FC_E!G38</f>
        <v>307.63479599999994</v>
      </c>
      <c r="H38" s="8">
        <f>TI_EHG_E!H38+NRG_E!H38+FC_E!H38</f>
        <v>358.956864</v>
      </c>
      <c r="I38" s="8">
        <f>TI_EHG_E!I38+NRG_E!I38+FC_E!I38</f>
        <v>300.21112799999992</v>
      </c>
      <c r="J38" s="8">
        <f>TI_EHG_E!J38+NRG_E!J38+FC_E!J38</f>
        <v>281.37362400000001</v>
      </c>
      <c r="K38" s="8">
        <f>TI_EHG_E!K38+NRG_E!K38+FC_E!K38</f>
        <v>266.04118799999998</v>
      </c>
      <c r="L38" s="8">
        <f>TI_EHG_E!L38+NRG_E!L38+FC_E!L38</f>
        <v>313.64902799999999</v>
      </c>
      <c r="M38" s="8">
        <f>TI_EHG_E!M38+NRG_E!M38+FC_E!M38</f>
        <v>290.63941199999999</v>
      </c>
      <c r="N38" s="8">
        <f>TI_EHG_E!N38+NRG_E!N38+FC_E!N38</f>
        <v>264.91298399999994</v>
      </c>
      <c r="O38" s="8">
        <f>TI_EHG_E!O38+NRG_E!O38+FC_E!O38</f>
        <v>219.951144</v>
      </c>
      <c r="P38" s="8">
        <f>TI_EHG_E!P38+NRG_E!P38+FC_E!P38</f>
        <v>200.42265600000002</v>
      </c>
      <c r="Q38" s="8">
        <f>TI_EHG_E!Q38+NRG_E!Q38+FC_E!Q38</f>
        <v>181.26108000000005</v>
      </c>
      <c r="R38" s="8">
        <f>TI_EHG_E!R38+NRG_E!R38+FC_E!R38</f>
        <v>185.36086800000007</v>
      </c>
      <c r="S38" s="8">
        <f>TI_EHG_E!S38+NRG_E!S38+FC_E!S38</f>
        <v>171.28692000000001</v>
      </c>
      <c r="T38" s="8">
        <f>TI_EHG_E!T38+NRG_E!T38+FC_E!T38</f>
        <v>167.38545599999998</v>
      </c>
      <c r="U38" s="8">
        <f>TI_EHG_E!U38+NRG_E!U38+FC_E!U38</f>
        <v>177.12424800000002</v>
      </c>
      <c r="V38" s="8">
        <f>TI_EHG_E!V38+NRG_E!V38+FC_E!V38</f>
        <v>170.14258800000005</v>
      </c>
      <c r="W38" s="8">
        <f>TI_EHG_E!W38+NRG_E!W38+FC_E!W38</f>
        <v>142.75774800000005</v>
      </c>
      <c r="X38" s="8">
        <f>TI_EHG_E!X38+NRG_E!X38+FC_E!X38</f>
        <v>170.68842000000001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372.66489000000024</v>
      </c>
      <c r="D39" s="8">
        <f>TI_EHG_E!D39+NRG_E!D39+FC_E!D39</f>
        <v>254.7218556</v>
      </c>
      <c r="E39" s="8">
        <f>TI_EHG_E!E39+NRG_E!E39+FC_E!E39</f>
        <v>57.333060000000017</v>
      </c>
      <c r="F39" s="8">
        <f>TI_EHG_E!F39+NRG_E!F39+FC_E!F39</f>
        <v>63.703371239999989</v>
      </c>
      <c r="G39" s="8">
        <f>TI_EHG_E!G39+NRG_E!G39+FC_E!G39</f>
        <v>73.21289400000002</v>
      </c>
      <c r="H39" s="8">
        <f>TI_EHG_E!H39+NRG_E!H39+FC_E!H39</f>
        <v>44.592437520000018</v>
      </c>
      <c r="I39" s="8">
        <f>TI_EHG_E!I39+NRG_E!I39+FC_E!I39</f>
        <v>47.777463720000007</v>
      </c>
      <c r="J39" s="8">
        <f>TI_EHG_E!J39+NRG_E!J39+FC_E!J39</f>
        <v>9.5555962800000014</v>
      </c>
      <c r="K39" s="8">
        <f>TI_EHG_E!K39+NRG_E!K39+FC_E!K39</f>
        <v>3.1852850399999988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19634.804396280007</v>
      </c>
      <c r="D40" s="8">
        <f>TI_EHG_E!D40+NRG_E!D40+FC_E!D40</f>
        <v>18796.242519000003</v>
      </c>
      <c r="E40" s="8">
        <f>TI_EHG_E!E40+NRG_E!E40+FC_E!E40</f>
        <v>17815.093968600002</v>
      </c>
      <c r="F40" s="8">
        <f>TI_EHG_E!F40+NRG_E!F40+FC_E!F40</f>
        <v>18205.568603640004</v>
      </c>
      <c r="G40" s="8">
        <f>TI_EHG_E!G40+NRG_E!G40+FC_E!G40</f>
        <v>18779.41610712</v>
      </c>
      <c r="H40" s="8">
        <f>TI_EHG_E!H40+NRG_E!H40+FC_E!H40</f>
        <v>20022.090899039998</v>
      </c>
      <c r="I40" s="8">
        <f>TI_EHG_E!I40+NRG_E!I40+FC_E!I40</f>
        <v>20254.70652444</v>
      </c>
      <c r="J40" s="8">
        <f>TI_EHG_E!J40+NRG_E!J40+FC_E!J40</f>
        <v>21050.614158120003</v>
      </c>
      <c r="K40" s="8">
        <f>TI_EHG_E!K40+NRG_E!K40+FC_E!K40</f>
        <v>20413.480792320002</v>
      </c>
      <c r="L40" s="8">
        <f>TI_EHG_E!L40+NRG_E!L40+FC_E!L40</f>
        <v>18600.380102880004</v>
      </c>
      <c r="M40" s="8">
        <f>TI_EHG_E!M40+NRG_E!M40+FC_E!M40</f>
        <v>19160.456541840002</v>
      </c>
      <c r="N40" s="8">
        <f>TI_EHG_E!N40+NRG_E!N40+FC_E!N40</f>
        <v>20415.521486879999</v>
      </c>
      <c r="O40" s="8">
        <f>TI_EHG_E!O40+NRG_E!O40+FC_E!O40</f>
        <v>19205.995298400005</v>
      </c>
      <c r="P40" s="8">
        <f>TI_EHG_E!P40+NRG_E!P40+FC_E!P40</f>
        <v>18521.727427440001</v>
      </c>
      <c r="Q40" s="8">
        <f>TI_EHG_E!Q40+NRG_E!Q40+FC_E!Q40</f>
        <v>18486.358494479999</v>
      </c>
      <c r="R40" s="8">
        <f>TI_EHG_E!R40+NRG_E!R40+FC_E!R40</f>
        <v>18811.868948640007</v>
      </c>
      <c r="S40" s="8">
        <f>TI_EHG_E!S40+NRG_E!S40+FC_E!S40</f>
        <v>19398.575623319997</v>
      </c>
      <c r="T40" s="8">
        <f>TI_EHG_E!T40+NRG_E!T40+FC_E!T40</f>
        <v>20016.124119360004</v>
      </c>
      <c r="U40" s="8">
        <f>TI_EHG_E!U40+NRG_E!U40+FC_E!U40</f>
        <v>20848.407314759999</v>
      </c>
      <c r="V40" s="8">
        <f>TI_EHG_E!V40+NRG_E!V40+FC_E!V40</f>
        <v>21528.489484079997</v>
      </c>
      <c r="W40" s="8">
        <f>TI_EHG_E!W40+NRG_E!W40+FC_E!W40</f>
        <v>11038.971564720001</v>
      </c>
      <c r="X40" s="8">
        <f>TI_EHG_E!X40+NRG_E!X40+FC_E!X40</f>
        <v>15203.944521000005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3448.9153918800007</v>
      </c>
      <c r="D41" s="8">
        <f>TI_EHG_E!D41+NRG_E!D41+FC_E!D41</f>
        <v>3781.2359264400011</v>
      </c>
      <c r="E41" s="8">
        <f>TI_EHG_E!E41+NRG_E!E41+FC_E!E41</f>
        <v>3702.254524200001</v>
      </c>
      <c r="F41" s="8">
        <f>TI_EHG_E!F41+NRG_E!F41+FC_E!F41</f>
        <v>3846.0756052800007</v>
      </c>
      <c r="G41" s="8">
        <f>TI_EHG_E!G41+NRG_E!G41+FC_E!G41</f>
        <v>3906.0659167200015</v>
      </c>
      <c r="H41" s="8">
        <f>TI_EHG_E!H41+NRG_E!H41+FC_E!H41</f>
        <v>3948.1087802399998</v>
      </c>
      <c r="I41" s="8">
        <f>TI_EHG_E!I41+NRG_E!I41+FC_E!I41</f>
        <v>3873.8418897599995</v>
      </c>
      <c r="J41" s="8">
        <f>TI_EHG_E!J41+NRG_E!J41+FC_E!J41</f>
        <v>3677.8360762800007</v>
      </c>
      <c r="K41" s="8">
        <f>TI_EHG_E!K41+NRG_E!K41+FC_E!K41</f>
        <v>4088.7994503599998</v>
      </c>
      <c r="L41" s="8">
        <f>TI_EHG_E!L41+NRG_E!L41+FC_E!L41</f>
        <v>4488.487236359998</v>
      </c>
      <c r="M41" s="8">
        <f>TI_EHG_E!M41+NRG_E!M41+FC_E!M41</f>
        <v>4579.6962402000008</v>
      </c>
      <c r="N41" s="8">
        <f>TI_EHG_E!N41+NRG_E!N41+FC_E!N41</f>
        <v>3738.9199867200014</v>
      </c>
      <c r="O41" s="8">
        <f>TI_EHG_E!O41+NRG_E!O41+FC_E!O41</f>
        <v>3220.5600140399997</v>
      </c>
      <c r="P41" s="8">
        <f>TI_EHG_E!P41+NRG_E!P41+FC_E!P41</f>
        <v>3280.4395419599991</v>
      </c>
      <c r="Q41" s="8">
        <f>TI_EHG_E!Q41+NRG_E!Q41+FC_E!Q41</f>
        <v>2951.6488084799994</v>
      </c>
      <c r="R41" s="8">
        <f>TI_EHG_E!R41+NRG_E!R41+FC_E!R41</f>
        <v>3403.8831852000003</v>
      </c>
      <c r="S41" s="8">
        <f>TI_EHG_E!S41+NRG_E!S41+FC_E!S41</f>
        <v>3588.8344599599977</v>
      </c>
      <c r="T41" s="8">
        <f>TI_EHG_E!T41+NRG_E!T41+FC_E!T41</f>
        <v>3418.5415532399984</v>
      </c>
      <c r="U41" s="8">
        <f>TI_EHG_E!U41+NRG_E!U41+FC_E!U41</f>
        <v>3622.6267984799979</v>
      </c>
      <c r="V41" s="8">
        <f>TI_EHG_E!V41+NRG_E!V41+FC_E!V41</f>
        <v>3564.7535394000006</v>
      </c>
      <c r="W41" s="8">
        <f>TI_EHG_E!W41+NRG_E!W41+FC_E!W41</f>
        <v>3977.606445480003</v>
      </c>
      <c r="X41" s="8">
        <f>TI_EHG_E!X41+NRG_E!X41+FC_E!X41</f>
        <v>3685.2269936400021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2879.8818235200006</v>
      </c>
      <c r="D42" s="8">
        <f>TI_EHG_E!D42+NRG_E!D42+FC_E!D42</f>
        <v>1564.61049</v>
      </c>
      <c r="E42" s="8">
        <f>TI_EHG_E!E42+NRG_E!E42+FC_E!E42</f>
        <v>1540.8172220400002</v>
      </c>
      <c r="F42" s="8">
        <f>TI_EHG_E!F42+NRG_E!F42+FC_E!F42</f>
        <v>1118.97575136</v>
      </c>
      <c r="G42" s="8">
        <f>TI_EHG_E!G42+NRG_E!G42+FC_E!G42</f>
        <v>777.6691372800002</v>
      </c>
      <c r="H42" s="8">
        <f>TI_EHG_E!H42+NRG_E!H42+FC_E!H42</f>
        <v>325.59467112000004</v>
      </c>
      <c r="I42" s="8">
        <f>TI_EHG_E!I42+NRG_E!I42+FC_E!I42</f>
        <v>109.67169456000002</v>
      </c>
      <c r="J42" s="8">
        <f>TI_EHG_E!J42+NRG_E!J42+FC_E!J42</f>
        <v>138.65257944000001</v>
      </c>
      <c r="K42" s="8">
        <f>TI_EHG_E!K42+NRG_E!K42+FC_E!K42</f>
        <v>261.25281072000001</v>
      </c>
      <c r="L42" s="8">
        <f>TI_EHG_E!L42+NRG_E!L42+FC_E!L42</f>
        <v>3247.7725004399999</v>
      </c>
      <c r="M42" s="8">
        <f>TI_EHG_E!M42+NRG_E!M42+FC_E!M42</f>
        <v>3496.1131349999991</v>
      </c>
      <c r="N42" s="8">
        <f>TI_EHG_E!N42+NRG_E!N42+FC_E!N42</f>
        <v>3816.4381225200004</v>
      </c>
      <c r="O42" s="8">
        <f>TI_EHG_E!O42+NRG_E!O42+FC_E!O42</f>
        <v>3849.8627466000007</v>
      </c>
      <c r="P42" s="8">
        <f>TI_EHG_E!P42+NRG_E!P42+FC_E!P42</f>
        <v>4587.0260400000006</v>
      </c>
      <c r="Q42" s="8">
        <f>TI_EHG_E!Q42+NRG_E!Q42+FC_E!Q42</f>
        <v>4591.0647233999998</v>
      </c>
      <c r="R42" s="8">
        <f>TI_EHG_E!R42+NRG_E!R42+FC_E!R42</f>
        <v>4632.7210840800008</v>
      </c>
      <c r="S42" s="8">
        <f>TI_EHG_E!S42+NRG_E!S42+FC_E!S42</f>
        <v>4789.6344234000017</v>
      </c>
      <c r="T42" s="8">
        <f>TI_EHG_E!T42+NRG_E!T42+FC_E!T42</f>
        <v>3926.7468233999998</v>
      </c>
      <c r="U42" s="8">
        <f>TI_EHG_E!U42+NRG_E!U42+FC_E!U42</f>
        <v>3944.7566334000007</v>
      </c>
      <c r="V42" s="8">
        <f>TI_EHG_E!V42+NRG_E!V42+FC_E!V42</f>
        <v>3171.0240579599999</v>
      </c>
      <c r="W42" s="8">
        <f>TI_EHG_E!W42+NRG_E!W42+FC_E!W42</f>
        <v>3539.928034080001</v>
      </c>
      <c r="X42" s="8">
        <f>TI_EHG_E!X42+NRG_E!X42+FC_E!X42</f>
        <v>3823.1483270399995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709639.40022299998</v>
      </c>
      <c r="D43" s="8">
        <f>TI_EHG_E!D43+NRG_E!D43+FC_E!D43</f>
        <v>750658.74637104</v>
      </c>
      <c r="E43" s="8">
        <f>TI_EHG_E!E43+NRG_E!E43+FC_E!E43</f>
        <v>746019.8902728</v>
      </c>
      <c r="F43" s="8">
        <f>TI_EHG_E!F43+NRG_E!F43+FC_E!F43</f>
        <v>767886.24775355984</v>
      </c>
      <c r="G43" s="8">
        <f>TI_EHG_E!G43+NRG_E!G43+FC_E!G43</f>
        <v>782557.25574311998</v>
      </c>
      <c r="H43" s="8">
        <f>TI_EHG_E!H43+NRG_E!H43+FC_E!H43</f>
        <v>791503.70670539991</v>
      </c>
      <c r="I43" s="8">
        <f>TI_EHG_E!I43+NRG_E!I43+FC_E!I43</f>
        <v>801677.16937152017</v>
      </c>
      <c r="J43" s="8">
        <f>TI_EHG_E!J43+NRG_E!J43+FC_E!J43</f>
        <v>774894.62516076013</v>
      </c>
      <c r="K43" s="8">
        <f>TI_EHG_E!K43+NRG_E!K43+FC_E!K43</f>
        <v>792752.03199972003</v>
      </c>
      <c r="L43" s="8">
        <f>TI_EHG_E!L43+NRG_E!L43+FC_E!L43</f>
        <v>756482.05661652004</v>
      </c>
      <c r="M43" s="8">
        <f>TI_EHG_E!M43+NRG_E!M43+FC_E!M43</f>
        <v>761818.97881907993</v>
      </c>
      <c r="N43" s="8">
        <f>TI_EHG_E!N43+NRG_E!N43+FC_E!N43</f>
        <v>744145.58702952007</v>
      </c>
      <c r="O43" s="8">
        <f>TI_EHG_E!O43+NRG_E!O43+FC_E!O43</f>
        <v>725122.5641010002</v>
      </c>
      <c r="P43" s="8">
        <f>TI_EHG_E!P43+NRG_E!P43+FC_E!P43</f>
        <v>725511.63916296011</v>
      </c>
      <c r="Q43" s="8">
        <f>TI_EHG_E!Q43+NRG_E!Q43+FC_E!Q43</f>
        <v>715652.67453263991</v>
      </c>
      <c r="R43" s="8">
        <f>TI_EHG_E!R43+NRG_E!R43+FC_E!R43</f>
        <v>731583.95573016012</v>
      </c>
      <c r="S43" s="8">
        <f>TI_EHG_E!S43+NRG_E!S43+FC_E!S43</f>
        <v>742843.66298220004</v>
      </c>
      <c r="T43" s="8">
        <f>TI_EHG_E!T43+NRG_E!T43+FC_E!T43</f>
        <v>755324.30514527997</v>
      </c>
      <c r="U43" s="8">
        <f>TI_EHG_E!U43+NRG_E!U43+FC_E!U43</f>
        <v>746732.14880940027</v>
      </c>
      <c r="V43" s="8">
        <f>TI_EHG_E!V43+NRG_E!V43+FC_E!V43</f>
        <v>749330.64489815978</v>
      </c>
      <c r="W43" s="8">
        <f>TI_EHG_E!W43+NRG_E!W43+FC_E!W43</f>
        <v>682928.58484188002</v>
      </c>
      <c r="X43" s="8">
        <f>TI_EHG_E!X43+NRG_E!X43+FC_E!X43</f>
        <v>708497.44707923976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214779.91918536002</v>
      </c>
      <c r="D44" s="8">
        <f>TI_EHG_E!D44+NRG_E!D44+FC_E!D44</f>
        <v>212521.21876295999</v>
      </c>
      <c r="E44" s="8">
        <f>TI_EHG_E!E44+NRG_E!E44+FC_E!E44</f>
        <v>207091.53411840001</v>
      </c>
      <c r="F44" s="8">
        <f>TI_EHG_E!F44+NRG_E!F44+FC_E!F44</f>
        <v>193703.50376424001</v>
      </c>
      <c r="G44" s="8">
        <f>TI_EHG_E!G44+NRG_E!G44+FC_E!G44</f>
        <v>163082.19907440004</v>
      </c>
      <c r="H44" s="8">
        <f>TI_EHG_E!H44+NRG_E!H44+FC_E!H44</f>
        <v>154629.32922288001</v>
      </c>
      <c r="I44" s="8">
        <f>TI_EHG_E!I44+NRG_E!I44+FC_E!I44</f>
        <v>142656.804558</v>
      </c>
      <c r="J44" s="8">
        <f>TI_EHG_E!J44+NRG_E!J44+FC_E!J44</f>
        <v>123399.56839607999</v>
      </c>
      <c r="K44" s="8">
        <f>TI_EHG_E!K44+NRG_E!K44+FC_E!K44</f>
        <v>114711.70722192002</v>
      </c>
      <c r="L44" s="8">
        <f>TI_EHG_E!L44+NRG_E!L44+FC_E!L44</f>
        <v>102551.39201447999</v>
      </c>
      <c r="M44" s="8">
        <f>TI_EHG_E!M44+NRG_E!M44+FC_E!M44</f>
        <v>85025.823761520005</v>
      </c>
      <c r="N44" s="8">
        <f>TI_EHG_E!N44+NRG_E!N44+FC_E!N44</f>
        <v>72984.173528160012</v>
      </c>
      <c r="O44" s="8">
        <f>TI_EHG_E!O44+NRG_E!O44+FC_E!O44</f>
        <v>65303.314527600007</v>
      </c>
      <c r="P44" s="8">
        <f>TI_EHG_E!P44+NRG_E!P44+FC_E!P44</f>
        <v>53114.97649536001</v>
      </c>
      <c r="Q44" s="8">
        <f>TI_EHG_E!Q44+NRG_E!Q44+FC_E!Q44</f>
        <v>47831.735282400012</v>
      </c>
      <c r="R44" s="8">
        <f>TI_EHG_E!R44+NRG_E!R44+FC_E!R44</f>
        <v>49972.952164320006</v>
      </c>
      <c r="S44" s="8">
        <f>TI_EHG_E!S44+NRG_E!S44+FC_E!S44</f>
        <v>46451.582600400012</v>
      </c>
      <c r="T44" s="8">
        <f>TI_EHG_E!T44+NRG_E!T44+FC_E!T44</f>
        <v>43319.663148960004</v>
      </c>
      <c r="U44" s="8">
        <f>TI_EHG_E!U44+NRG_E!U44+FC_E!U44</f>
        <v>38778.885522720004</v>
      </c>
      <c r="V44" s="8">
        <f>TI_EHG_E!V44+NRG_E!V44+FC_E!V44</f>
        <v>36185.694777359997</v>
      </c>
      <c r="W44" s="8">
        <f>TI_EHG_E!W44+NRG_E!W44+FC_E!W44</f>
        <v>31820.222392560001</v>
      </c>
      <c r="X44" s="8">
        <f>TI_EHG_E!X44+NRG_E!X44+FC_E!X44</f>
        <v>33816.313531439999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6.4650599999999994</v>
      </c>
      <c r="D45" s="8">
        <f>TI_EHG_E!D45+NRG_E!D45+FC_E!D45</f>
        <v>12.644337959999998</v>
      </c>
      <c r="E45" s="8">
        <f>TI_EHG_E!E45+NRG_E!E45+FC_E!E45</f>
        <v>16.162649999999999</v>
      </c>
      <c r="F45" s="8">
        <f>TI_EHG_E!F45+NRG_E!F45+FC_E!F45</f>
        <v>15.876867959999998</v>
      </c>
      <c r="G45" s="8">
        <f>TI_EHG_E!G45+NRG_E!G45+FC_E!G45</f>
        <v>19.39518</v>
      </c>
      <c r="H45" s="8">
        <f>TI_EHG_E!H45+NRG_E!H45+FC_E!H45</f>
        <v>23.284507320000003</v>
      </c>
      <c r="I45" s="8">
        <f>TI_EHG_E!I45+NRG_E!I45+FC_E!I45</f>
        <v>30.126124079999993</v>
      </c>
      <c r="J45" s="8">
        <f>TI_EHG_E!J45+NRG_E!J45+FC_E!J45</f>
        <v>25.427740679999996</v>
      </c>
      <c r="K45" s="8">
        <f>TI_EHG_E!K45+NRG_E!K45+FC_E!K45</f>
        <v>63.015335639999996</v>
      </c>
      <c r="L45" s="8">
        <f>TI_EHG_E!L45+NRG_E!L45+FC_E!L45</f>
        <v>28.885888079999994</v>
      </c>
      <c r="M45" s="8">
        <f>TI_EHG_E!M45+NRG_E!M45+FC_E!M45</f>
        <v>39.569861520000003</v>
      </c>
      <c r="N45" s="8">
        <f>TI_EHG_E!N45+NRG_E!N45+FC_E!N45</f>
        <v>33.553925280000001</v>
      </c>
      <c r="O45" s="8">
        <f>TI_EHG_E!O45+NRG_E!O45+FC_E!O45</f>
        <v>36.812315519999999</v>
      </c>
      <c r="P45" s="8">
        <f>TI_EHG_E!P45+NRG_E!P45+FC_E!P45</f>
        <v>37.756214280000009</v>
      </c>
      <c r="Q45" s="8">
        <f>TI_EHG_E!Q45+NRG_E!Q45+FC_E!Q45</f>
        <v>48.875589720000015</v>
      </c>
      <c r="R45" s="8">
        <f>TI_EHG_E!R45+NRG_E!R45+FC_E!R45</f>
        <v>51.009587280000012</v>
      </c>
      <c r="S45" s="8">
        <f>TI_EHG_E!S45+NRG_E!S45+FC_E!S45</f>
        <v>60.089434199999985</v>
      </c>
      <c r="T45" s="8">
        <f>TI_EHG_E!T45+NRG_E!T45+FC_E!T45</f>
        <v>55.104741000000004</v>
      </c>
      <c r="U45" s="8">
        <f>TI_EHG_E!U45+NRG_E!U45+FC_E!U45</f>
        <v>54.42577776000001</v>
      </c>
      <c r="V45" s="8">
        <f>TI_EHG_E!V45+NRG_E!V45+FC_E!V45</f>
        <v>67.434270119999994</v>
      </c>
      <c r="W45" s="8">
        <f>TI_EHG_E!W45+NRG_E!W45+FC_E!W45</f>
        <v>52.69630824</v>
      </c>
      <c r="X45" s="8">
        <f>TI_EHG_E!X45+NRG_E!X45+FC_E!X45</f>
        <v>731.35503071999995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2.9467479600000002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2.9467479600000002</v>
      </c>
      <c r="G46" s="8">
        <f>TI_EHG_E!G46+NRG_E!G46+FC_E!G46</f>
        <v>2.9467479600000002</v>
      </c>
      <c r="H46" s="8">
        <f>TI_EHG_E!H46+NRG_E!H46+FC_E!H46</f>
        <v>2.9987323200000002</v>
      </c>
      <c r="I46" s="8">
        <f>TI_EHG_E!I46+NRG_E!I46+FC_E!I46</f>
        <v>3.0538832400000002</v>
      </c>
      <c r="J46" s="8">
        <f>TI_EHG_E!J46+NRG_E!J46+FC_E!J46</f>
        <v>0.10106604000000001</v>
      </c>
      <c r="K46" s="8">
        <f>TI_EHG_E!K46+NRG_E!K46+FC_E!K46</f>
        <v>8.8927560000000017E-2</v>
      </c>
      <c r="L46" s="8">
        <f>TI_EHG_E!L46+NRG_E!L46+FC_E!L46</f>
        <v>0.10713528000000001</v>
      </c>
      <c r="M46" s="8">
        <f>TI_EHG_E!M46+NRG_E!M46+FC_E!M46</f>
        <v>1.0631725200000002</v>
      </c>
      <c r="N46" s="8">
        <f>TI_EHG_E!N46+NRG_E!N46+FC_E!N46</f>
        <v>0</v>
      </c>
      <c r="O46" s="8">
        <f>TI_EHG_E!O46+NRG_E!O46+FC_E!O46</f>
        <v>0.83333304000000008</v>
      </c>
      <c r="P46" s="8">
        <f>TI_EHG_E!P46+NRG_E!P46+FC_E!P46</f>
        <v>0.53303759999999989</v>
      </c>
      <c r="Q46" s="8">
        <f>TI_EHG_E!Q46+NRG_E!Q46+FC_E!Q46</f>
        <v>0.37682063999999998</v>
      </c>
      <c r="R46" s="8">
        <f>TI_EHG_E!R46+NRG_E!R46+FC_E!R46</f>
        <v>0.40743071999999991</v>
      </c>
      <c r="S46" s="8">
        <f>TI_EHG_E!S46+NRG_E!S46+FC_E!S46</f>
        <v>0.47788667999999984</v>
      </c>
      <c r="T46" s="8">
        <f>TI_EHG_E!T46+NRG_E!T46+FC_E!T46</f>
        <v>1.15473888</v>
      </c>
      <c r="U46" s="8">
        <f>TI_EHG_E!U46+NRG_E!U46+FC_E!U46</f>
        <v>1.1800713599999999</v>
      </c>
      <c r="V46" s="8">
        <f>TI_EHG_E!V46+NRG_E!V46+FC_E!V46</f>
        <v>0.80245907999999999</v>
      </c>
      <c r="W46" s="8">
        <f>TI_EHG_E!W46+NRG_E!W46+FC_E!W46</f>
        <v>0.56918915999999997</v>
      </c>
      <c r="X46" s="8">
        <f>TI_EHG_E!X46+NRG_E!X46+FC_E!X46</f>
        <v>0.51403824000000009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4047.4810620000012</v>
      </c>
      <c r="D47" s="8">
        <f>TI_EHG_E!D47+NRG_E!D47+FC_E!D47</f>
        <v>3671.9999405999993</v>
      </c>
      <c r="E47" s="8">
        <f>TI_EHG_E!E47+NRG_E!E47+FC_E!E47</f>
        <v>2953.8792406800003</v>
      </c>
      <c r="F47" s="8">
        <f>TI_EHG_E!F47+NRG_E!F47+FC_E!F47</f>
        <v>298.97761824000003</v>
      </c>
      <c r="G47" s="8">
        <f>TI_EHG_E!G47+NRG_E!G47+FC_E!G47</f>
        <v>1445.5040489999999</v>
      </c>
      <c r="H47" s="8">
        <f>TI_EHG_E!H47+NRG_E!H47+FC_E!H47</f>
        <v>319.23877356000008</v>
      </c>
      <c r="I47" s="8">
        <f>TI_EHG_E!I47+NRG_E!I47+FC_E!I47</f>
        <v>164.58103260000001</v>
      </c>
      <c r="J47" s="8">
        <f>TI_EHG_E!J47+NRG_E!J47+FC_E!J47</f>
        <v>201.83615531999999</v>
      </c>
      <c r="K47" s="8">
        <f>TI_EHG_E!K47+NRG_E!K47+FC_E!K47</f>
        <v>35.101788480000003</v>
      </c>
      <c r="L47" s="8">
        <f>TI_EHG_E!L47+NRG_E!L47+FC_E!L47</f>
        <v>6.487021079999999</v>
      </c>
      <c r="M47" s="8">
        <f>TI_EHG_E!M47+NRG_E!M47+FC_E!M47</f>
        <v>6.487021079999999</v>
      </c>
      <c r="N47" s="8">
        <f>TI_EHG_E!N47+NRG_E!N47+FC_E!N47</f>
        <v>9.730676879999999</v>
      </c>
      <c r="O47" s="8">
        <f>TI_EHG_E!O47+NRG_E!O47+FC_E!O47</f>
        <v>6.487021079999999</v>
      </c>
      <c r="P47" s="8">
        <f>TI_EHG_E!P47+NRG_E!P47+FC_E!P47</f>
        <v>6.487021079999999</v>
      </c>
      <c r="Q47" s="8">
        <f>TI_EHG_E!Q47+NRG_E!Q47+FC_E!Q47</f>
        <v>6.487021079999999</v>
      </c>
      <c r="R47" s="8">
        <f>TI_EHG_E!R47+NRG_E!R47+FC_E!R47</f>
        <v>6.5006755199999988</v>
      </c>
      <c r="S47" s="8">
        <f>TI_EHG_E!S47+NRG_E!S47+FC_E!S47</f>
        <v>4.3426929599999999</v>
      </c>
      <c r="T47" s="8">
        <f>TI_EHG_E!T47+NRG_E!T47+FC_E!T47</f>
        <v>3.9165001200000003</v>
      </c>
      <c r="U47" s="8">
        <f>TI_EHG_E!U47+NRG_E!U47+FC_E!U47</f>
        <v>0.11155968000000001</v>
      </c>
      <c r="V47" s="8">
        <f>TI_EHG_E!V47+NRG_E!V47+FC_E!V47</f>
        <v>1.2137925600000001</v>
      </c>
      <c r="W47" s="8">
        <f>TI_EHG_E!W47+NRG_E!W47+FC_E!W47</f>
        <v>0.2164374</v>
      </c>
      <c r="X47" s="8">
        <f>TI_EHG_E!X47+NRG_E!X47+FC_E!X47</f>
        <v>3.1957200000000004E-3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44774.235674999996</v>
      </c>
      <c r="D48" s="8">
        <f>TI_EHG_E!D48+NRG_E!D48+FC_E!D48</f>
        <v>45060.897725999996</v>
      </c>
      <c r="E48" s="8">
        <f>TI_EHG_E!E48+NRG_E!E48+FC_E!E48</f>
        <v>45438.050033999985</v>
      </c>
      <c r="F48" s="8">
        <f>TI_EHG_E!F48+NRG_E!F48+FC_E!F48</f>
        <v>48717.466200000003</v>
      </c>
      <c r="G48" s="8">
        <f>TI_EHG_E!G48+NRG_E!G48+FC_E!G48</f>
        <v>53448.217875000002</v>
      </c>
      <c r="H48" s="8">
        <f>TI_EHG_E!H48+NRG_E!H48+FC_E!H48</f>
        <v>56835.960012000003</v>
      </c>
      <c r="I48" s="8">
        <f>TI_EHG_E!I48+NRG_E!I48+FC_E!I48</f>
        <v>55495.290941999992</v>
      </c>
      <c r="J48" s="8">
        <f>TI_EHG_E!J48+NRG_E!J48+FC_E!J48</f>
        <v>53648.960741999996</v>
      </c>
      <c r="K48" s="8">
        <f>TI_EHG_E!K48+NRG_E!K48+FC_E!K48</f>
        <v>52967.774340000004</v>
      </c>
      <c r="L48" s="8">
        <f>TI_EHG_E!L48+NRG_E!L48+FC_E!L48</f>
        <v>48906.807884999987</v>
      </c>
      <c r="M48" s="8">
        <f>TI_EHG_E!M48+NRG_E!M48+FC_E!M48</f>
        <v>46127.947553999998</v>
      </c>
      <c r="N48" s="8">
        <f>TI_EHG_E!N48+NRG_E!N48+FC_E!N48</f>
        <v>43365.624939000001</v>
      </c>
      <c r="O48" s="8">
        <f>TI_EHG_E!O48+NRG_E!O48+FC_E!O48</f>
        <v>40821.691364999999</v>
      </c>
      <c r="P48" s="8">
        <f>TI_EHG_E!P48+NRG_E!P48+FC_E!P48</f>
        <v>35719.675758000005</v>
      </c>
      <c r="Q48" s="8">
        <f>TI_EHG_E!Q48+NRG_E!Q48+FC_E!Q48</f>
        <v>34150.428117000003</v>
      </c>
      <c r="R48" s="8">
        <f>TI_EHG_E!R48+NRG_E!R48+FC_E!R48</f>
        <v>38851.231419000003</v>
      </c>
      <c r="S48" s="8">
        <f>TI_EHG_E!S48+NRG_E!S48+FC_E!S48</f>
        <v>37274.268095999993</v>
      </c>
      <c r="T48" s="8">
        <f>TI_EHG_E!T48+NRG_E!T48+FC_E!T48</f>
        <v>34237.985769000006</v>
      </c>
      <c r="U48" s="8">
        <f>TI_EHG_E!U48+NRG_E!U48+FC_E!U48</f>
        <v>33000.790445999999</v>
      </c>
      <c r="V48" s="8">
        <f>TI_EHG_E!V48+NRG_E!V48+FC_E!V48</f>
        <v>31332.997800000001</v>
      </c>
      <c r="W48" s="8">
        <f>TI_EHG_E!W48+NRG_E!W48+FC_E!W48</f>
        <v>29459.572856999999</v>
      </c>
      <c r="X48" s="8">
        <f>TI_EHG_E!X48+NRG_E!X48+FC_E!X48</f>
        <v>29782.967760000007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11.78672796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137.71606932</v>
      </c>
      <c r="J49" s="8">
        <f>TI_EHG_E!J49+NRG_E!J49+FC_E!J49</f>
        <v>0</v>
      </c>
      <c r="K49" s="8">
        <f>TI_EHG_E!K49+NRG_E!K49+FC_E!K49</f>
        <v>34.428951359999992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8867.4248393999987</v>
      </c>
      <c r="D50" s="8">
        <f>TI_EHG_E!D50+NRG_E!D50+FC_E!D50</f>
        <v>11476.33858224</v>
      </c>
      <c r="E50" s="8">
        <f>TI_EHG_E!E50+NRG_E!E50+FC_E!E50</f>
        <v>12327.463731239999</v>
      </c>
      <c r="F50" s="8">
        <f>TI_EHG_E!F50+NRG_E!F50+FC_E!F50</f>
        <v>17909.24374872</v>
      </c>
      <c r="G50" s="8">
        <f>TI_EHG_E!G50+NRG_E!G50+FC_E!G50</f>
        <v>29986.787259719997</v>
      </c>
      <c r="H50" s="8">
        <f>TI_EHG_E!H50+NRG_E!H50+FC_E!H50</f>
        <v>26879.325824520001</v>
      </c>
      <c r="I50" s="8">
        <f>TI_EHG_E!I50+NRG_E!I50+FC_E!I50</f>
        <v>29093.258969639999</v>
      </c>
      <c r="J50" s="8">
        <f>TI_EHG_E!J50+NRG_E!J50+FC_E!J50</f>
        <v>28586.289810959999</v>
      </c>
      <c r="K50" s="8">
        <f>TI_EHG_E!K50+NRG_E!K50+FC_E!K50</f>
        <v>27553.167681479998</v>
      </c>
      <c r="L50" s="8">
        <f>TI_EHG_E!L50+NRG_E!L50+FC_E!L50</f>
        <v>19241.34508476</v>
      </c>
      <c r="M50" s="8">
        <f>TI_EHG_E!M50+NRG_E!M50+FC_E!M50</f>
        <v>22703.836213439998</v>
      </c>
      <c r="N50" s="8">
        <f>TI_EHG_E!N50+NRG_E!N50+FC_E!N50</f>
        <v>18388.923229440003</v>
      </c>
      <c r="O50" s="8">
        <f>TI_EHG_E!O50+NRG_E!O50+FC_E!O50</f>
        <v>17981.043385680005</v>
      </c>
      <c r="P50" s="8">
        <f>TI_EHG_E!P50+NRG_E!P50+FC_E!P50</f>
        <v>15352.388780040001</v>
      </c>
      <c r="Q50" s="8">
        <f>TI_EHG_E!Q50+NRG_E!Q50+FC_E!Q50</f>
        <v>15206.811725520001</v>
      </c>
      <c r="R50" s="8">
        <f>TI_EHG_E!R50+NRG_E!R50+FC_E!R50</f>
        <v>15751.568764079997</v>
      </c>
      <c r="S50" s="8">
        <f>TI_EHG_E!S50+NRG_E!S50+FC_E!S50</f>
        <v>15348.792095640007</v>
      </c>
      <c r="T50" s="8">
        <f>TI_EHG_E!T50+NRG_E!T50+FC_E!T50</f>
        <v>14969.05980372</v>
      </c>
      <c r="U50" s="8">
        <f>TI_EHG_E!U50+NRG_E!U50+FC_E!U50</f>
        <v>15261.826483440002</v>
      </c>
      <c r="V50" s="8">
        <f>TI_EHG_E!V50+NRG_E!V50+FC_E!V50</f>
        <v>14169.405504240001</v>
      </c>
      <c r="W50" s="8">
        <f>TI_EHG_E!W50+NRG_E!W50+FC_E!W50</f>
        <v>13639.503590280001</v>
      </c>
      <c r="X50" s="8">
        <f>TI_EHG_E!X50+NRG_E!X50+FC_E!X50</f>
        <v>13919.994308520001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677198.42461260001</v>
      </c>
      <c r="D51" s="27">
        <f>TI_EHG_E!D51+NRG_E!D51+FC_E!D51</f>
        <v>702532.73031480005</v>
      </c>
      <c r="E51" s="27">
        <f>TI_EHG_E!E51+NRG_E!E51+FC_E!E51</f>
        <v>711209.22758424014</v>
      </c>
      <c r="F51" s="27">
        <f>TI_EHG_E!F51+NRG_E!F51+FC_E!F51</f>
        <v>749957.56966151996</v>
      </c>
      <c r="G51" s="27">
        <f>TI_EHG_E!G51+NRG_E!G51+FC_E!G51</f>
        <v>768255.88705668016</v>
      </c>
      <c r="H51" s="27">
        <f>TI_EHG_E!H51+NRG_E!H51+FC_E!H51</f>
        <v>794318.13516132021</v>
      </c>
      <c r="I51" s="27">
        <f>TI_EHG_E!I51+NRG_E!I51+FC_E!I51</f>
        <v>795619.71889092005</v>
      </c>
      <c r="J51" s="27">
        <f>TI_EHG_E!J51+NRG_E!J51+FC_E!J51</f>
        <v>780361.56455004006</v>
      </c>
      <c r="K51" s="27">
        <f>TI_EHG_E!K51+NRG_E!K51+FC_E!K51</f>
        <v>803052.45054936013</v>
      </c>
      <c r="L51" s="27">
        <f>TI_EHG_E!L51+NRG_E!L51+FC_E!L51</f>
        <v>755693.45622143999</v>
      </c>
      <c r="M51" s="27">
        <f>TI_EHG_E!M51+NRG_E!M51+FC_E!M51</f>
        <v>814689.1668247201</v>
      </c>
      <c r="N51" s="27">
        <f>TI_EHG_E!N51+NRG_E!N51+FC_E!N51</f>
        <v>748432.60322688008</v>
      </c>
      <c r="O51" s="27">
        <f>TI_EHG_E!O51+NRG_E!O51+FC_E!O51</f>
        <v>733342.60360944003</v>
      </c>
      <c r="P51" s="27">
        <f>TI_EHG_E!P51+NRG_E!P51+FC_E!P51</f>
        <v>715324.24841723999</v>
      </c>
      <c r="Q51" s="27">
        <f>TI_EHG_E!Q51+NRG_E!Q51+FC_E!Q51</f>
        <v>634082.87465423997</v>
      </c>
      <c r="R51" s="27">
        <f>TI_EHG_E!R51+NRG_E!R51+FC_E!R51</f>
        <v>664034.36725691985</v>
      </c>
      <c r="S51" s="27">
        <f>TI_EHG_E!S51+NRG_E!S51+FC_E!S51</f>
        <v>706979.25576432003</v>
      </c>
      <c r="T51" s="27">
        <f>TI_EHG_E!T51+NRG_E!T51+FC_E!T51</f>
        <v>734788.0905037201</v>
      </c>
      <c r="U51" s="27">
        <f>TI_EHG_E!U51+NRG_E!U51+FC_E!U51</f>
        <v>723359.80381499999</v>
      </c>
      <c r="V51" s="27">
        <f>TI_EHG_E!V51+NRG_E!V51+FC_E!V51</f>
        <v>743655.08169611997</v>
      </c>
      <c r="W51" s="27">
        <f>TI_EHG_E!W51+NRG_E!W51+FC_E!W51</f>
        <v>726631.52127984003</v>
      </c>
      <c r="X51" s="27">
        <f>TI_EHG_E!X51+NRG_E!X51+FC_E!X51</f>
        <v>768544.9944123599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27032.623273815618</v>
      </c>
      <c r="D52" s="27">
        <f t="shared" si="12"/>
        <v>30435.705955278569</v>
      </c>
      <c r="E52" s="27">
        <f t="shared" si="12"/>
        <v>29340.079166540818</v>
      </c>
      <c r="F52" s="27">
        <f t="shared" si="12"/>
        <v>25686.269627980906</v>
      </c>
      <c r="G52" s="27">
        <f t="shared" si="12"/>
        <v>28024.981137998213</v>
      </c>
      <c r="H52" s="27">
        <f t="shared" si="12"/>
        <v>30221.987390194856</v>
      </c>
      <c r="I52" s="27">
        <f t="shared" si="12"/>
        <v>33361.188553907261</v>
      </c>
      <c r="J52" s="27">
        <f t="shared" si="12"/>
        <v>35133.72950622916</v>
      </c>
      <c r="K52" s="27">
        <f t="shared" si="12"/>
        <v>39757.091633610595</v>
      </c>
      <c r="L52" s="27">
        <f t="shared" si="12"/>
        <v>45675.557868146811</v>
      </c>
      <c r="M52" s="27">
        <f t="shared" si="12"/>
        <v>49310.390810506105</v>
      </c>
      <c r="N52" s="27">
        <f t="shared" si="12"/>
        <v>52885.186235448011</v>
      </c>
      <c r="O52" s="27">
        <f t="shared" si="12"/>
        <v>53322.046136954261</v>
      </c>
      <c r="P52" s="27">
        <f t="shared" si="12"/>
        <v>55339.420083054247</v>
      </c>
      <c r="Q52" s="27">
        <f t="shared" si="12"/>
        <v>57982.278654061185</v>
      </c>
      <c r="R52" s="27">
        <f t="shared" si="12"/>
        <v>59267.415430404377</v>
      </c>
      <c r="S52" s="27">
        <f t="shared" si="12"/>
        <v>64111.315928508877</v>
      </c>
      <c r="T52" s="27">
        <f t="shared" si="12"/>
        <v>63971.71034964225</v>
      </c>
      <c r="U52" s="27">
        <f t="shared" si="12"/>
        <v>64921.223931729</v>
      </c>
      <c r="V52" s="27">
        <f t="shared" si="12"/>
        <v>66370.930759521987</v>
      </c>
      <c r="W52" s="27">
        <f t="shared" si="12"/>
        <v>67148.192138580911</v>
      </c>
      <c r="X52" s="27">
        <f t="shared" si="12"/>
        <v>68179.161123549784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14152.201549200001</v>
      </c>
      <c r="D53" s="8">
        <f>TI_EHG_E!D53+NRG_E!D53+FC_E!D53</f>
        <v>16664.036360400001</v>
      </c>
      <c r="E53" s="8">
        <f>TI_EHG_E!E53+NRG_E!E53+FC_E!E53</f>
        <v>15303.094606800005</v>
      </c>
      <c r="F53" s="8">
        <f>TI_EHG_E!F53+NRG_E!F53+FC_E!F53</f>
        <v>7563.3345216000007</v>
      </c>
      <c r="G53" s="8">
        <f>TI_EHG_E!G53+NRG_E!G53+FC_E!G53</f>
        <v>8307.2117700000017</v>
      </c>
      <c r="H53" s="8">
        <f>TI_EHG_E!H53+NRG_E!H53+FC_E!H53</f>
        <v>7502.6071692000005</v>
      </c>
      <c r="I53" s="8">
        <f>TI_EHG_E!I53+NRG_E!I53+FC_E!I53</f>
        <v>8348.7859884000027</v>
      </c>
      <c r="J53" s="8">
        <f>TI_EHG_E!J53+NRG_E!J53+FC_E!J53</f>
        <v>9089.8199963999978</v>
      </c>
      <c r="K53" s="8">
        <f>TI_EHG_E!K53+NRG_E!K53+FC_E!K53</f>
        <v>13844.321805600004</v>
      </c>
      <c r="L53" s="8">
        <f>TI_EHG_E!L53+NRG_E!L53+FC_E!L53</f>
        <v>18353.267103599996</v>
      </c>
      <c r="M53" s="8">
        <f>TI_EHG_E!M53+NRG_E!M53+FC_E!M53</f>
        <v>20976.438740400001</v>
      </c>
      <c r="N53" s="8">
        <f>TI_EHG_E!N53+NRG_E!N53+FC_E!N53</f>
        <v>23976.824414399998</v>
      </c>
      <c r="O53" s="8">
        <f>TI_EHG_E!O53+NRG_E!O53+FC_E!O53</f>
        <v>23402.429622</v>
      </c>
      <c r="P53" s="8">
        <f>TI_EHG_E!P53+NRG_E!P53+FC_E!P53</f>
        <v>22284.746312399999</v>
      </c>
      <c r="Q53" s="8">
        <f>TI_EHG_E!Q53+NRG_E!Q53+FC_E!Q53</f>
        <v>23958.704483999998</v>
      </c>
      <c r="R53" s="8">
        <f>TI_EHG_E!R53+NRG_E!R53+FC_E!R53</f>
        <v>25261.440375600003</v>
      </c>
      <c r="S53" s="8">
        <f>TI_EHG_E!S53+NRG_E!S53+FC_E!S53</f>
        <v>27699.555826800006</v>
      </c>
      <c r="T53" s="8">
        <f>TI_EHG_E!T53+NRG_E!T53+FC_E!T53</f>
        <v>26483.036065200002</v>
      </c>
      <c r="U53" s="8">
        <f>TI_EHG_E!U53+NRG_E!U53+FC_E!U53</f>
        <v>27989.149874399998</v>
      </c>
      <c r="V53" s="8">
        <f>TI_EHG_E!V53+NRG_E!V53+FC_E!V53</f>
        <v>28899.615373200002</v>
      </c>
      <c r="W53" s="8">
        <f>TI_EHG_E!W53+NRG_E!W53+FC_E!W53</f>
        <v>29497.792896000003</v>
      </c>
      <c r="X53" s="8">
        <f>TI_EHG_E!X53+NRG_E!X53+FC_E!X53</f>
        <v>29960.156912399994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12880.421724615615</v>
      </c>
      <c r="D54" s="45">
        <f>TI_EHG_E!D54+NRG_E!D54+FC_E!D54</f>
        <v>13771.669594878567</v>
      </c>
      <c r="E54" s="45">
        <f>TI_EHG_E!E54+NRG_E!E54+FC_E!E54</f>
        <v>14036.984559740815</v>
      </c>
      <c r="F54" s="45">
        <f>TI_EHG_E!F54+NRG_E!F54+FC_E!F54</f>
        <v>18122.935106380904</v>
      </c>
      <c r="G54" s="45">
        <f>TI_EHG_E!G54+NRG_E!G54+FC_E!G54</f>
        <v>19717.769367998211</v>
      </c>
      <c r="H54" s="45">
        <f>TI_EHG_E!H54+NRG_E!H54+FC_E!H54</f>
        <v>22719.380220994855</v>
      </c>
      <c r="I54" s="45">
        <f>TI_EHG_E!I54+NRG_E!I54+FC_E!I54</f>
        <v>25012.402565507258</v>
      </c>
      <c r="J54" s="45">
        <f>TI_EHG_E!J54+NRG_E!J54+FC_E!J54</f>
        <v>26043.909509829162</v>
      </c>
      <c r="K54" s="45">
        <f>TI_EHG_E!K54+NRG_E!K54+FC_E!K54</f>
        <v>25912.769828010591</v>
      </c>
      <c r="L54" s="45">
        <f>TI_EHG_E!L54+NRG_E!L54+FC_E!L54</f>
        <v>27322.290764546815</v>
      </c>
      <c r="M54" s="45">
        <f>TI_EHG_E!M54+NRG_E!M54+FC_E!M54</f>
        <v>28333.952070106105</v>
      </c>
      <c r="N54" s="45">
        <f>TI_EHG_E!N54+NRG_E!N54+FC_E!N54</f>
        <v>28908.361821048016</v>
      </c>
      <c r="O54" s="45">
        <f>TI_EHG_E!O54+NRG_E!O54+FC_E!O54</f>
        <v>29919.616514954265</v>
      </c>
      <c r="P54" s="45">
        <f>TI_EHG_E!P54+NRG_E!P54+FC_E!P54</f>
        <v>33054.673770654248</v>
      </c>
      <c r="Q54" s="45">
        <f>TI_EHG_E!Q54+NRG_E!Q54+FC_E!Q54</f>
        <v>34023.574170061183</v>
      </c>
      <c r="R54" s="45">
        <f>TI_EHG_E!R54+NRG_E!R54+FC_E!R54</f>
        <v>34005.975054804374</v>
      </c>
      <c r="S54" s="45">
        <f>TI_EHG_E!S54+NRG_E!S54+FC_E!S54</f>
        <v>36411.760101708875</v>
      </c>
      <c r="T54" s="45">
        <f>TI_EHG_E!T54+NRG_E!T54+FC_E!T54</f>
        <v>37488.674284442248</v>
      </c>
      <c r="U54" s="45">
        <f>TI_EHG_E!U54+NRG_E!U54+FC_E!U54</f>
        <v>36932.074057329002</v>
      </c>
      <c r="V54" s="45">
        <f>TI_EHG_E!V54+NRG_E!V54+FC_E!V54</f>
        <v>37471.315386321992</v>
      </c>
      <c r="W54" s="45">
        <f>TI_EHG_E!W54+NRG_E!W54+FC_E!W54</f>
        <v>37650.399242580905</v>
      </c>
      <c r="X54" s="45">
        <f>TI_EHG_E!X54+NRG_E!X54+FC_E!X54</f>
        <v>38219.00421114979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3">SUM(C62:C72)</f>
        <v>270616.21850735991</v>
      </c>
      <c r="D61" s="49">
        <f t="shared" ref="D61:X61" si="14">SUM(D62:D72)</f>
        <v>274052.64687480009</v>
      </c>
      <c r="E61" s="49">
        <f t="shared" si="14"/>
        <v>284042.06925840006</v>
      </c>
      <c r="F61" s="49">
        <f t="shared" si="14"/>
        <v>318757.27046904003</v>
      </c>
      <c r="G61" s="49">
        <f t="shared" si="14"/>
        <v>331526.67187392007</v>
      </c>
      <c r="H61" s="49">
        <f t="shared" si="14"/>
        <v>362993.56264151988</v>
      </c>
      <c r="I61" s="49">
        <f t="shared" si="14"/>
        <v>387027.59557248</v>
      </c>
      <c r="J61" s="49">
        <f t="shared" si="14"/>
        <v>417017.22021792002</v>
      </c>
      <c r="K61" s="49">
        <f t="shared" si="14"/>
        <v>445759.17730056</v>
      </c>
      <c r="L61" s="49">
        <f t="shared" si="14"/>
        <v>461581.04150784004</v>
      </c>
      <c r="M61" s="49">
        <f t="shared" si="14"/>
        <v>510167.47074479988</v>
      </c>
      <c r="N61" s="49">
        <f t="shared" si="14"/>
        <v>490602.28799807996</v>
      </c>
      <c r="O61" s="49">
        <f t="shared" si="14"/>
        <v>534666.32023823983</v>
      </c>
      <c r="P61" s="49">
        <f t="shared" si="14"/>
        <v>543208.75964495994</v>
      </c>
      <c r="Q61" s="49">
        <f t="shared" si="14"/>
        <v>522763.5031581599</v>
      </c>
      <c r="R61" s="49">
        <f t="shared" si="14"/>
        <v>538679.28365639993</v>
      </c>
      <c r="S61" s="49">
        <f t="shared" si="14"/>
        <v>544075.55551079998</v>
      </c>
      <c r="T61" s="49">
        <f t="shared" si="14"/>
        <v>555231.15334223991</v>
      </c>
      <c r="U61" s="49">
        <f t="shared" si="14"/>
        <v>572221.84901040012</v>
      </c>
      <c r="V61" s="49">
        <f t="shared" si="14"/>
        <v>580946.61057767982</v>
      </c>
      <c r="W61" s="49">
        <f t="shared" si="14"/>
        <v>577770.23004767986</v>
      </c>
      <c r="X61" s="49">
        <f t="shared" si="14"/>
        <v>619141.38372287981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250426.99382399995</v>
      </c>
      <c r="D62" s="52">
        <f>TI_EHG_E!D62+NRG_E!D62+FC_E!D62</f>
        <v>251806.4168256</v>
      </c>
      <c r="E62" s="52">
        <f>TI_EHG_E!E62+NRG_E!E62+FC_E!E62</f>
        <v>259375.57228799997</v>
      </c>
      <c r="F62" s="52">
        <f>TI_EHG_E!F62+NRG_E!F62+FC_E!F62</f>
        <v>289416.2205312</v>
      </c>
      <c r="G62" s="52">
        <f>TI_EHG_E!G62+NRG_E!G62+FC_E!G62</f>
        <v>298481.27016960003</v>
      </c>
      <c r="H62" s="52">
        <f>TI_EHG_E!H62+NRG_E!H62+FC_E!H62</f>
        <v>320983.91700479994</v>
      </c>
      <c r="I62" s="52">
        <f>TI_EHG_E!I62+NRG_E!I62+FC_E!I62</f>
        <v>334781.92500479997</v>
      </c>
      <c r="J62" s="52">
        <f>TI_EHG_E!J62+NRG_E!J62+FC_E!J62</f>
        <v>352750.44389759999</v>
      </c>
      <c r="K62" s="52">
        <f>TI_EHG_E!K62+NRG_E!K62+FC_E!K62</f>
        <v>374465.46453120001</v>
      </c>
      <c r="L62" s="52">
        <f>TI_EHG_E!L62+NRG_E!L62+FC_E!L62</f>
        <v>381437.17758719996</v>
      </c>
      <c r="M62" s="52">
        <f>TI_EHG_E!M62+NRG_E!M62+FC_E!M62</f>
        <v>421049.39345279988</v>
      </c>
      <c r="N62" s="52">
        <f>TI_EHG_E!N62+NRG_E!N62+FC_E!N62</f>
        <v>396296.8555391999</v>
      </c>
      <c r="O62" s="52">
        <f>TI_EHG_E!O62+NRG_E!O62+FC_E!O62</f>
        <v>432006.11233919993</v>
      </c>
      <c r="P62" s="52">
        <f>TI_EHG_E!P62+NRG_E!P62+FC_E!P62</f>
        <v>438479.11779839994</v>
      </c>
      <c r="Q62" s="52">
        <f>TI_EHG_E!Q62+NRG_E!Q62+FC_E!Q62</f>
        <v>411906.63951359998</v>
      </c>
      <c r="R62" s="52">
        <f>TI_EHG_E!R62+NRG_E!R62+FC_E!R62</f>
        <v>425653.81729919999</v>
      </c>
      <c r="S62" s="52">
        <f>TI_EHG_E!S62+NRG_E!S62+FC_E!S62</f>
        <v>430021.86071040004</v>
      </c>
      <c r="T62" s="52">
        <f>TI_EHG_E!T62+NRG_E!T62+FC_E!T62</f>
        <v>435979.88703359995</v>
      </c>
      <c r="U62" s="52">
        <f>TI_EHG_E!U62+NRG_E!U62+FC_E!U62</f>
        <v>448930.8496512</v>
      </c>
      <c r="V62" s="52">
        <f>TI_EHG_E!V62+NRG_E!V62+FC_E!V62</f>
        <v>455155.69559040002</v>
      </c>
      <c r="W62" s="52">
        <f>TI_EHG_E!W62+NRG_E!W62+FC_E!W62</f>
        <v>450517.49447039992</v>
      </c>
      <c r="X62" s="52">
        <f>TI_EHG_E!X62+NRG_E!X62+FC_E!X62</f>
        <v>489748.07105279993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485.08306559999994</v>
      </c>
      <c r="D63" s="52">
        <f>TI_EHG_E!D63+NRG_E!D63+FC_E!D63</f>
        <v>450.60906239999997</v>
      </c>
      <c r="E63" s="52">
        <f>TI_EHG_E!E63+NRG_E!E63+FC_E!E63</f>
        <v>412.37320319999992</v>
      </c>
      <c r="F63" s="52">
        <f>TI_EHG_E!F63+NRG_E!F63+FC_E!F63</f>
        <v>979.76471040000013</v>
      </c>
      <c r="G63" s="52">
        <f>TI_EHG_E!G63+NRG_E!G63+FC_E!G63</f>
        <v>1018.6118207999999</v>
      </c>
      <c r="H63" s="52">
        <f>TI_EHG_E!H63+NRG_E!H63+FC_E!H63</f>
        <v>1072.57248</v>
      </c>
      <c r="I63" s="52">
        <f>TI_EHG_E!I63+NRG_E!I63+FC_E!I63</f>
        <v>1074.8170943999999</v>
      </c>
      <c r="J63" s="52">
        <f>TI_EHG_E!J63+NRG_E!J63+FC_E!J63</f>
        <v>1350.9490175999999</v>
      </c>
      <c r="K63" s="52">
        <f>TI_EHG_E!K63+NRG_E!K63+FC_E!K63</f>
        <v>1390.9662143999999</v>
      </c>
      <c r="L63" s="52">
        <f>TI_EHG_E!L63+NRG_E!L63+FC_E!L63</f>
        <v>1723.0340735999998</v>
      </c>
      <c r="M63" s="52">
        <f>TI_EHG_E!M63+NRG_E!M63+FC_E!M63</f>
        <v>1654.2203327999996</v>
      </c>
      <c r="N63" s="52">
        <f>TI_EHG_E!N63+NRG_E!N63+FC_E!N63</f>
        <v>2081.9752128</v>
      </c>
      <c r="O63" s="52">
        <f>TI_EHG_E!O63+NRG_E!O63+FC_E!O63</f>
        <v>2259.7997183999992</v>
      </c>
      <c r="P63" s="52">
        <f>TI_EHG_E!P63+NRG_E!P63+FC_E!P63</f>
        <v>2204.4246336000001</v>
      </c>
      <c r="Q63" s="52">
        <f>TI_EHG_E!Q63+NRG_E!Q63+FC_E!Q63</f>
        <v>2204.2685951999993</v>
      </c>
      <c r="R63" s="52">
        <f>TI_EHG_E!R63+NRG_E!R63+FC_E!R63</f>
        <v>2322.5997312000004</v>
      </c>
      <c r="S63" s="52">
        <f>TI_EHG_E!S63+NRG_E!S63+FC_E!S63</f>
        <v>2167.7181119999996</v>
      </c>
      <c r="T63" s="52">
        <f>TI_EHG_E!T63+NRG_E!T63+FC_E!T63</f>
        <v>2173.2996095999988</v>
      </c>
      <c r="U63" s="52">
        <f>TI_EHG_E!U63+NRG_E!U63+FC_E!U63</f>
        <v>2323.9855295999996</v>
      </c>
      <c r="V63" s="52">
        <f>TI_EHG_E!V63+NRG_E!V63+FC_E!V63</f>
        <v>2091.9471552</v>
      </c>
      <c r="W63" s="52">
        <f>TI_EHG_E!W63+NRG_E!W63+FC_E!W63</f>
        <v>1947.2431103999998</v>
      </c>
      <c r="X63" s="52">
        <f>TI_EHG_E!X63+NRG_E!X63+FC_E!X63</f>
        <v>1843.16832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3115.1878430400002</v>
      </c>
      <c r="D64" s="52">
        <f>TI_EHG_E!D64+NRG_E!D64+FC_E!D64</f>
        <v>4025.0941567199998</v>
      </c>
      <c r="E64" s="52">
        <f>TI_EHG_E!E64+NRG_E!E64+FC_E!E64</f>
        <v>5348.3162241600003</v>
      </c>
      <c r="F64" s="52">
        <f>TI_EHG_E!F64+NRG_E!F64+FC_E!F64</f>
        <v>4786.4245010400009</v>
      </c>
      <c r="G64" s="52">
        <f>TI_EHG_E!G64+NRG_E!G64+FC_E!G64</f>
        <v>5017.7486923199995</v>
      </c>
      <c r="H64" s="52">
        <f>TI_EHG_E!H64+NRG_E!H64+FC_E!H64</f>
        <v>5802.9231405600003</v>
      </c>
      <c r="I64" s="52">
        <f>TI_EHG_E!I64+NRG_E!I64+FC_E!I64</f>
        <v>6629.6208888000001</v>
      </c>
      <c r="J64" s="52">
        <f>TI_EHG_E!J64+NRG_E!J64+FC_E!J64</f>
        <v>9596.9378231999999</v>
      </c>
      <c r="K64" s="52">
        <f>TI_EHG_E!K64+NRG_E!K64+FC_E!K64</f>
        <v>11472.61299912</v>
      </c>
      <c r="L64" s="52">
        <f>TI_EHG_E!L64+NRG_E!L64+FC_E!L64</f>
        <v>13267.141917120003</v>
      </c>
      <c r="M64" s="52">
        <f>TI_EHG_E!M64+NRG_E!M64+FC_E!M64</f>
        <v>15703.831765440002</v>
      </c>
      <c r="N64" s="52">
        <f>TI_EHG_E!N64+NRG_E!N64+FC_E!N64</f>
        <v>19534.14891792</v>
      </c>
      <c r="O64" s="52">
        <f>TI_EHG_E!O64+NRG_E!O64+FC_E!O64</f>
        <v>23250.021369120004</v>
      </c>
      <c r="P64" s="52">
        <f>TI_EHG_E!P64+NRG_E!P64+FC_E!P64</f>
        <v>26853.042041280001</v>
      </c>
      <c r="Q64" s="52">
        <f>TI_EHG_E!Q64+NRG_E!Q64+FC_E!Q64</f>
        <v>28628.323017840001</v>
      </c>
      <c r="R64" s="52">
        <f>TI_EHG_E!R64+NRG_E!R64+FC_E!R64</f>
        <v>29667.898980720005</v>
      </c>
      <c r="S64" s="52">
        <f>TI_EHG_E!S64+NRG_E!S64+FC_E!S64</f>
        <v>30501.832299119997</v>
      </c>
      <c r="T64" s="52">
        <f>TI_EHG_E!T64+NRG_E!T64+FC_E!T64</f>
        <v>30988.116038880002</v>
      </c>
      <c r="U64" s="52">
        <f>TI_EHG_E!U64+NRG_E!U64+FC_E!U64</f>
        <v>30713.339311199998</v>
      </c>
      <c r="V64" s="52">
        <f>TI_EHG_E!V64+NRG_E!V64+FC_E!V64</f>
        <v>31017.603773520001</v>
      </c>
      <c r="W64" s="52">
        <f>TI_EHG_E!W64+NRG_E!W64+FC_E!W64</f>
        <v>31510.899594720002</v>
      </c>
      <c r="X64" s="52">
        <f>TI_EHG_E!X64+NRG_E!X64+FC_E!X64</f>
        <v>30721.896354240002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14468.163839999997</v>
      </c>
      <c r="D65" s="52">
        <f>TI_EHG_E!D65+NRG_E!D65+FC_E!D65</f>
        <v>15251.050439999997</v>
      </c>
      <c r="E65" s="52">
        <f>TI_EHG_E!E65+NRG_E!E65+FC_E!E65</f>
        <v>15511.47012</v>
      </c>
      <c r="F65" s="52">
        <f>TI_EHG_E!F65+NRG_E!F65+FC_E!F65</f>
        <v>19245.885480000001</v>
      </c>
      <c r="G65" s="52">
        <f>TI_EHG_E!G65+NRG_E!G65+FC_E!G65</f>
        <v>20669.954399999995</v>
      </c>
      <c r="H65" s="52">
        <f>TI_EHG_E!H65+NRG_E!H65+FC_E!H65</f>
        <v>23745.052799999998</v>
      </c>
      <c r="I65" s="52">
        <f>TI_EHG_E!I65+NRG_E!I65+FC_E!I65</f>
        <v>25708.886639999997</v>
      </c>
      <c r="J65" s="52">
        <f>TI_EHG_E!J65+NRG_E!J65+FC_E!J65</f>
        <v>28887.02315999999</v>
      </c>
      <c r="K65" s="52">
        <f>TI_EHG_E!K65+NRG_E!K65+FC_E!K65</f>
        <v>28909.821959999997</v>
      </c>
      <c r="L65" s="52">
        <f>TI_EHG_E!L65+NRG_E!L65+FC_E!L65</f>
        <v>29281.692599999998</v>
      </c>
      <c r="M65" s="52">
        <f>TI_EHG_E!M65+NRG_E!M65+FC_E!M65</f>
        <v>31018.028399999999</v>
      </c>
      <c r="N65" s="52">
        <f>TI_EHG_E!N65+NRG_E!N65+FC_E!N65</f>
        <v>31756.72896</v>
      </c>
      <c r="O65" s="52">
        <f>TI_EHG_E!O65+NRG_E!O65+FC_E!O65</f>
        <v>33528.857400000001</v>
      </c>
      <c r="P65" s="52">
        <f>TI_EHG_E!P65+NRG_E!P65+FC_E!P65</f>
        <v>35943.63048</v>
      </c>
      <c r="Q65" s="52">
        <f>TI_EHG_E!Q65+NRG_E!Q65+FC_E!Q65</f>
        <v>37032.951599999993</v>
      </c>
      <c r="R65" s="52">
        <f>TI_EHG_E!R65+NRG_E!R65+FC_E!R65</f>
        <v>37679.085719999995</v>
      </c>
      <c r="S65" s="52">
        <f>TI_EHG_E!S65+NRG_E!S65+FC_E!S65</f>
        <v>38531.813040000001</v>
      </c>
      <c r="T65" s="52">
        <f>TI_EHG_E!T65+NRG_E!T65+FC_E!T65</f>
        <v>39760.84476</v>
      </c>
      <c r="U65" s="52">
        <f>TI_EHG_E!U65+NRG_E!U65+FC_E!U65</f>
        <v>38989.650959999999</v>
      </c>
      <c r="V65" s="52">
        <f>TI_EHG_E!V65+NRG_E!V65+FC_E!V65</f>
        <v>39497.75604</v>
      </c>
      <c r="W65" s="52">
        <f>TI_EHG_E!W65+NRG_E!W65+FC_E!W65</f>
        <v>39953.351519999989</v>
      </c>
      <c r="X65" s="52">
        <f>TI_EHG_E!X65+NRG_E!X65+FC_E!X65</f>
        <v>40868.087039999991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40.020238079999991</v>
      </c>
      <c r="H66" s="52">
        <f>TI_EHG_E!H66+NRG_E!H66+FC_E!H66</f>
        <v>23.48948592</v>
      </c>
      <c r="I66" s="52">
        <f>TI_EHG_E!I66+NRG_E!I66+FC_E!I66</f>
        <v>27.188049599999996</v>
      </c>
      <c r="J66" s="52">
        <f>TI_EHG_E!J66+NRG_E!J66+FC_E!J66</f>
        <v>42.511180319999994</v>
      </c>
      <c r="K66" s="52">
        <f>TI_EHG_E!K66+NRG_E!K66+FC_E!K66</f>
        <v>48.171045599999999</v>
      </c>
      <c r="L66" s="52">
        <f>TI_EHG_E!L66+NRG_E!L66+FC_E!L66</f>
        <v>48.003334559999999</v>
      </c>
      <c r="M66" s="52">
        <f>TI_EHG_E!M66+NRG_E!M66+FC_E!M66</f>
        <v>67.844213280000019</v>
      </c>
      <c r="N66" s="52">
        <f>TI_EHG_E!N66+NRG_E!N66+FC_E!N66</f>
        <v>82.450876320000006</v>
      </c>
      <c r="O66" s="52">
        <f>TI_EHG_E!O66+NRG_E!O66+FC_E!O66</f>
        <v>88.879204799999982</v>
      </c>
      <c r="P66" s="52">
        <f>TI_EHG_E!P66+NRG_E!P66+FC_E!P66</f>
        <v>77.730498719999986</v>
      </c>
      <c r="Q66" s="52">
        <f>TI_EHG_E!Q66+NRG_E!Q66+FC_E!Q66</f>
        <v>68.016257279999962</v>
      </c>
      <c r="R66" s="52">
        <f>TI_EHG_E!R66+NRG_E!R66+FC_E!R66</f>
        <v>66.629455200000024</v>
      </c>
      <c r="S66" s="52">
        <f>TI_EHG_E!S66+NRG_E!S66+FC_E!S66</f>
        <v>31.516676639999993</v>
      </c>
      <c r="T66" s="52">
        <f>TI_EHG_E!T66+NRG_E!T66+FC_E!T66</f>
        <v>22.571408159999997</v>
      </c>
      <c r="U66" s="52">
        <f>TI_EHG_E!U66+NRG_E!U66+FC_E!U66</f>
        <v>17.742961439999998</v>
      </c>
      <c r="V66" s="52">
        <f>TI_EHG_E!V66+NRG_E!V66+FC_E!V66</f>
        <v>11.062301759999999</v>
      </c>
      <c r="W66" s="52">
        <f>TI_EHG_E!W66+NRG_E!W66+FC_E!W66</f>
        <v>10.247960160000002</v>
      </c>
      <c r="X66" s="52">
        <f>TI_EHG_E!X66+NRG_E!X66+FC_E!X66</f>
        <v>7.554388320000001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173.95560000000003</v>
      </c>
      <c r="D67" s="52">
        <f>TI_EHG_E!D67+NRG_E!D67+FC_E!D67</f>
        <v>194.98320000000001</v>
      </c>
      <c r="E67" s="52">
        <f>TI_EHG_E!E67+NRG_E!E67+FC_E!E67</f>
        <v>472.20394176000002</v>
      </c>
      <c r="F67" s="52">
        <f>TI_EHG_E!F67+NRG_E!F67+FC_E!F67</f>
        <v>718.99430544000006</v>
      </c>
      <c r="G67" s="52">
        <f>TI_EHG_E!G67+NRG_E!G67+FC_E!G67</f>
        <v>867.87965376000022</v>
      </c>
      <c r="H67" s="52">
        <f>TI_EHG_E!H67+NRG_E!H67+FC_E!H67</f>
        <v>1606.4245296000001</v>
      </c>
      <c r="I67" s="52">
        <f>TI_EHG_E!I67+NRG_E!I67+FC_E!I67</f>
        <v>2489.3125372800005</v>
      </c>
      <c r="J67" s="52">
        <f>TI_EHG_E!J67+NRG_E!J67+FC_E!J67</f>
        <v>3218.8267598400002</v>
      </c>
      <c r="K67" s="52">
        <f>TI_EHG_E!K67+NRG_E!K67+FC_E!K67</f>
        <v>5012.1749289600011</v>
      </c>
      <c r="L67" s="52">
        <f>TI_EHG_E!L67+NRG_E!L67+FC_E!L67</f>
        <v>6129.7355404800001</v>
      </c>
      <c r="M67" s="52">
        <f>TI_EHG_E!M67+NRG_E!M67+FC_E!M67</f>
        <v>7329.4885799999984</v>
      </c>
      <c r="N67" s="52">
        <f>TI_EHG_E!N67+NRG_E!N67+FC_E!N67</f>
        <v>7483.6731383999995</v>
      </c>
      <c r="O67" s="52">
        <f>TI_EHG_E!O67+NRG_E!O67+FC_E!O67</f>
        <v>7295.1401865600001</v>
      </c>
      <c r="P67" s="52">
        <f>TI_EHG_E!P67+NRG_E!P67+FC_E!P67</f>
        <v>6781.1382187199997</v>
      </c>
      <c r="Q67" s="52">
        <f>TI_EHG_E!Q67+NRG_E!Q67+FC_E!Q67</f>
        <v>6759.4790260799982</v>
      </c>
      <c r="R67" s="52">
        <f>TI_EHG_E!R67+NRG_E!R67+FC_E!R67</f>
        <v>6883.2558907200009</v>
      </c>
      <c r="S67" s="52">
        <f>TI_EHG_E!S67+NRG_E!S67+FC_E!S67</f>
        <v>6804.5818262399998</v>
      </c>
      <c r="T67" s="52">
        <f>TI_EHG_E!T67+NRG_E!T67+FC_E!T67</f>
        <v>7200.2896531200031</v>
      </c>
      <c r="U67" s="52">
        <f>TI_EHG_E!U67+NRG_E!U67+FC_E!U67</f>
        <v>7756.4230300800009</v>
      </c>
      <c r="V67" s="52">
        <f>TI_EHG_E!V67+NRG_E!V67+FC_E!V67</f>
        <v>8066.4616108799992</v>
      </c>
      <c r="W67" s="52">
        <f>TI_EHG_E!W67+NRG_E!W67+FC_E!W67</f>
        <v>7960.1506531199984</v>
      </c>
      <c r="X67" s="52">
        <f>TI_EHG_E!X67+NRG_E!X67+FC_E!X67</f>
        <v>9051.371710559999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709.40011247999996</v>
      </c>
      <c r="D68" s="52">
        <f>TI_EHG_E!D68+NRG_E!D68+FC_E!D68</f>
        <v>977.87311776000024</v>
      </c>
      <c r="E68" s="52">
        <f>TI_EHG_E!E68+NRG_E!E68+FC_E!E68</f>
        <v>1507.7553839999998</v>
      </c>
      <c r="F68" s="52">
        <f>TI_EHG_E!F68+NRG_E!F68+FC_E!F68</f>
        <v>2164.2959332800001</v>
      </c>
      <c r="G68" s="52">
        <f>TI_EHG_E!G68+NRG_E!G68+FC_E!G68</f>
        <v>1988.7093561600002</v>
      </c>
      <c r="H68" s="52">
        <f>TI_EHG_E!H68+NRG_E!H68+FC_E!H68</f>
        <v>2962.6305595200001</v>
      </c>
      <c r="I68" s="52">
        <f>TI_EHG_E!I68+NRG_E!I68+FC_E!I68</f>
        <v>5089.9388169599997</v>
      </c>
      <c r="J68" s="52">
        <f>TI_EHG_E!J68+NRG_E!J68+FC_E!J68</f>
        <v>5184.0784900800008</v>
      </c>
      <c r="K68" s="52">
        <f>TI_EHG_E!K68+NRG_E!K68+FC_E!K68</f>
        <v>3342.89622672</v>
      </c>
      <c r="L68" s="52">
        <f>TI_EHG_E!L68+NRG_E!L68+FC_E!L68</f>
        <v>1618.0149427200004</v>
      </c>
      <c r="M68" s="52">
        <f>TI_EHG_E!M68+NRG_E!M68+FC_E!M68</f>
        <v>1753.1630236799999</v>
      </c>
      <c r="N68" s="52">
        <f>TI_EHG_E!N68+NRG_E!N68+FC_E!N68</f>
        <v>1290.5420601600001</v>
      </c>
      <c r="O68" s="52">
        <f>TI_EHG_E!O68+NRG_E!O68+FC_E!O68</f>
        <v>955.63764143999981</v>
      </c>
      <c r="P68" s="52">
        <f>TI_EHG_E!P68+NRG_E!P68+FC_E!P68</f>
        <v>646.16693327999997</v>
      </c>
      <c r="Q68" s="52">
        <f>TI_EHG_E!Q68+NRG_E!Q68+FC_E!Q68</f>
        <v>1164.4628644800002</v>
      </c>
      <c r="R68" s="52">
        <f>TI_EHG_E!R68+NRG_E!R68+FC_E!R68</f>
        <v>1340.5094999999997</v>
      </c>
      <c r="S68" s="52">
        <f>TI_EHG_E!S68+NRG_E!S68+FC_E!S68</f>
        <v>1114.0437772800001</v>
      </c>
      <c r="T68" s="52">
        <f>TI_EHG_E!T68+NRG_E!T68+FC_E!T68</f>
        <v>1762.8403075199999</v>
      </c>
      <c r="U68" s="52">
        <f>TI_EHG_E!U68+NRG_E!U68+FC_E!U68</f>
        <v>1725.0772867200001</v>
      </c>
      <c r="V68" s="52">
        <f>TI_EHG_E!V68+NRG_E!V68+FC_E!V68</f>
        <v>1581.1129065600001</v>
      </c>
      <c r="W68" s="52">
        <f>TI_EHG_E!W68+NRG_E!W68+FC_E!W68</f>
        <v>1500.4851868799997</v>
      </c>
      <c r="X68" s="52">
        <f>TI_EHG_E!X68+NRG_E!X68+FC_E!X68</f>
        <v>1556.7517310400003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1186.67871504</v>
      </c>
      <c r="D69" s="52">
        <f>TI_EHG_E!D69+NRG_E!D69+FC_E!D69</f>
        <v>1262.54909952</v>
      </c>
      <c r="E69" s="52">
        <f>TI_EHG_E!E69+NRG_E!E69+FC_E!E69</f>
        <v>1256.0909500800003</v>
      </c>
      <c r="F69" s="52">
        <f>TI_EHG_E!F69+NRG_E!F69+FC_E!F69</f>
        <v>1273.5002736000001</v>
      </c>
      <c r="G69" s="52">
        <f>TI_EHG_E!G69+NRG_E!G69+FC_E!G69</f>
        <v>2793.5311881600005</v>
      </c>
      <c r="H69" s="52">
        <f>TI_EHG_E!H69+NRG_E!H69+FC_E!H69</f>
        <v>4543.4901153599994</v>
      </c>
      <c r="I69" s="52">
        <f>TI_EHG_E!I69+NRG_E!I69+FC_E!I69</f>
        <v>6496.3916352000006</v>
      </c>
      <c r="J69" s="52">
        <f>TI_EHG_E!J69+NRG_E!J69+FC_E!J69</f>
        <v>11773.488326399998</v>
      </c>
      <c r="K69" s="52">
        <f>TI_EHG_E!K69+NRG_E!K69+FC_E!K69</f>
        <v>17947.987166879997</v>
      </c>
      <c r="L69" s="52">
        <f>TI_EHG_E!L69+NRG_E!L69+FC_E!L69</f>
        <v>24116.917643999994</v>
      </c>
      <c r="M69" s="52">
        <f>TI_EHG_E!M69+NRG_E!M69+FC_E!M69</f>
        <v>27039.603409919997</v>
      </c>
      <c r="N69" s="52">
        <f>TI_EHG_E!N69+NRG_E!N69+FC_E!N69</f>
        <v>29263.910329440001</v>
      </c>
      <c r="O69" s="52">
        <f>TI_EHG_E!O69+NRG_E!O69+FC_E!O69</f>
        <v>32415.455396160003</v>
      </c>
      <c r="P69" s="52">
        <f>TI_EHG_E!P69+NRG_E!P69+FC_E!P69</f>
        <v>28805.535411839996</v>
      </c>
      <c r="Q69" s="52">
        <f>TI_EHG_E!Q69+NRG_E!Q69+FC_E!Q69</f>
        <v>31301.290295999999</v>
      </c>
      <c r="R69" s="52">
        <f>TI_EHG_E!R69+NRG_E!R69+FC_E!R69</f>
        <v>31061.77420752</v>
      </c>
      <c r="S69" s="52">
        <f>TI_EHG_E!S69+NRG_E!S69+FC_E!S69</f>
        <v>30937.591064159998</v>
      </c>
      <c r="T69" s="52">
        <f>TI_EHG_E!T69+NRG_E!T69+FC_E!T69</f>
        <v>33648.948940319999</v>
      </c>
      <c r="U69" s="52">
        <f>TI_EHG_E!U69+NRG_E!U69+FC_E!U69</f>
        <v>37813.121032320007</v>
      </c>
      <c r="V69" s="52">
        <f>TI_EHG_E!V69+NRG_E!V69+FC_E!V69</f>
        <v>39295.806674400003</v>
      </c>
      <c r="W69" s="52">
        <f>TI_EHG_E!W69+NRG_E!W69+FC_E!W69</f>
        <v>40105.412858880001</v>
      </c>
      <c r="X69" s="52">
        <f>TI_EHG_E!X69+NRG_E!X69+FC_E!X69</f>
        <v>41392.926179999995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50.755507199999997</v>
      </c>
      <c r="D72" s="55">
        <f>TI_EHG_E!D72+NRG_E!D72+FC_E!D72</f>
        <v>84.070972800000007</v>
      </c>
      <c r="E72" s="55">
        <f>TI_EHG_E!E72+NRG_E!E72+FC_E!E72</f>
        <v>158.28714719999999</v>
      </c>
      <c r="F72" s="55">
        <f>TI_EHG_E!F72+NRG_E!F72+FC_E!F72</f>
        <v>172.18473407999997</v>
      </c>
      <c r="G72" s="55">
        <f>TI_EHG_E!G72+NRG_E!G72+FC_E!G72</f>
        <v>648.94635503999984</v>
      </c>
      <c r="H72" s="55">
        <f>TI_EHG_E!H72+NRG_E!H72+FC_E!H72</f>
        <v>2253.0625257599995</v>
      </c>
      <c r="I72" s="55">
        <f>TI_EHG_E!I72+NRG_E!I72+FC_E!I72</f>
        <v>4729.514905439999</v>
      </c>
      <c r="J72" s="55">
        <f>TI_EHG_E!J72+NRG_E!J72+FC_E!J72</f>
        <v>4212.9615628799993</v>
      </c>
      <c r="K72" s="55">
        <f>TI_EHG_E!K72+NRG_E!K72+FC_E!K72</f>
        <v>3169.0822276799995</v>
      </c>
      <c r="L72" s="55">
        <f>TI_EHG_E!L72+NRG_E!L72+FC_E!L72</f>
        <v>3959.3238681599996</v>
      </c>
      <c r="M72" s="55">
        <f>TI_EHG_E!M72+NRG_E!M72+FC_E!M72</f>
        <v>4551.8975668799994</v>
      </c>
      <c r="N72" s="55">
        <f>TI_EHG_E!N72+NRG_E!N72+FC_E!N72</f>
        <v>2812.0029638399997</v>
      </c>
      <c r="O72" s="55">
        <f>TI_EHG_E!O72+NRG_E!O72+FC_E!O72</f>
        <v>2866.4169825599993</v>
      </c>
      <c r="P72" s="55">
        <f>TI_EHG_E!P72+NRG_E!P72+FC_E!P72</f>
        <v>3417.9736291199997</v>
      </c>
      <c r="Q72" s="55">
        <f>TI_EHG_E!Q72+NRG_E!Q72+FC_E!Q72</f>
        <v>3698.071987679999</v>
      </c>
      <c r="R72" s="55">
        <f>TI_EHG_E!R72+NRG_E!R72+FC_E!R72</f>
        <v>4003.7128718399995</v>
      </c>
      <c r="S72" s="55">
        <f>TI_EHG_E!S72+NRG_E!S72+FC_E!S72</f>
        <v>3964.5980049599993</v>
      </c>
      <c r="T72" s="55">
        <f>TI_EHG_E!T72+NRG_E!T72+FC_E!T72</f>
        <v>3694.3555910399996</v>
      </c>
      <c r="U72" s="55">
        <f>TI_EHG_E!U72+NRG_E!U72+FC_E!U72</f>
        <v>3951.6592478399998</v>
      </c>
      <c r="V72" s="55">
        <f>TI_EHG_E!V72+NRG_E!V72+FC_E!V72</f>
        <v>4229.1645249599997</v>
      </c>
      <c r="W72" s="55">
        <f>TI_EHG_E!W72+NRG_E!W72+FC_E!W72</f>
        <v>4264.9446931199991</v>
      </c>
      <c r="X72" s="55">
        <f>TI_EHG_E!X72+NRG_E!X72+FC_E!X72</f>
        <v>3951.5569459199992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1239023.6063512859</v>
      </c>
      <c r="D2" s="21">
        <f t="shared" ref="D2:X2" si="0">SUM(D3,D17,D22,D25,D26,D51,D52)</f>
        <v>1262695.0270706066</v>
      </c>
      <c r="E2" s="21">
        <f t="shared" si="0"/>
        <v>1288298.4151040812</v>
      </c>
      <c r="F2" s="21">
        <f t="shared" si="0"/>
        <v>1333687.2277377616</v>
      </c>
      <c r="G2" s="21">
        <f t="shared" si="0"/>
        <v>1333357.5018922966</v>
      </c>
      <c r="H2" s="21">
        <f t="shared" si="0"/>
        <v>1322373.2600665877</v>
      </c>
      <c r="I2" s="21">
        <f t="shared" si="0"/>
        <v>1340756.5373650091</v>
      </c>
      <c r="J2" s="21">
        <f t="shared" si="0"/>
        <v>1355021.9452487386</v>
      </c>
      <c r="K2" s="21">
        <f t="shared" si="0"/>
        <v>1279731.068945939</v>
      </c>
      <c r="L2" s="21">
        <f t="shared" si="0"/>
        <v>1179360.660305413</v>
      </c>
      <c r="M2" s="21">
        <f t="shared" si="0"/>
        <v>1207698.8432795722</v>
      </c>
      <c r="N2" s="21">
        <f t="shared" si="0"/>
        <v>1197594.092997063</v>
      </c>
      <c r="O2" s="21">
        <f t="shared" si="0"/>
        <v>1189200.3879925902</v>
      </c>
      <c r="P2" s="21">
        <f t="shared" si="0"/>
        <v>1123730.0194622467</v>
      </c>
      <c r="Q2" s="21">
        <f t="shared" si="0"/>
        <v>1062452.4515291548</v>
      </c>
      <c r="R2" s="21">
        <f t="shared" si="0"/>
        <v>1076357.063947344</v>
      </c>
      <c r="S2" s="21">
        <f t="shared" si="0"/>
        <v>1054549.0875530946</v>
      </c>
      <c r="T2" s="21">
        <f t="shared" si="0"/>
        <v>1053699.9504128345</v>
      </c>
      <c r="U2" s="21">
        <f t="shared" si="0"/>
        <v>991466.87235289835</v>
      </c>
      <c r="V2" s="21">
        <f t="shared" si="0"/>
        <v>871295.78669145773</v>
      </c>
      <c r="W2" s="21">
        <f t="shared" si="0"/>
        <v>752728.95961707528</v>
      </c>
      <c r="X2" s="21">
        <f t="shared" si="0"/>
        <v>824229.04861016676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822288.72420750849</v>
      </c>
      <c r="D3" s="24">
        <f t="shared" si="1"/>
        <v>830916.94387790281</v>
      </c>
      <c r="E3" s="24">
        <f t="shared" si="1"/>
        <v>843967.48987748299</v>
      </c>
      <c r="F3" s="24">
        <f t="shared" si="1"/>
        <v>877540.23643719347</v>
      </c>
      <c r="G3" s="24">
        <f t="shared" si="1"/>
        <v>867454.19077006215</v>
      </c>
      <c r="H3" s="24">
        <f t="shared" si="1"/>
        <v>839141.77312938299</v>
      </c>
      <c r="I3" s="24">
        <f t="shared" si="1"/>
        <v>849931.42034199904</v>
      </c>
      <c r="J3" s="24">
        <f t="shared" si="1"/>
        <v>859306.82800984464</v>
      </c>
      <c r="K3" s="24">
        <f t="shared" si="1"/>
        <v>786375.43179390708</v>
      </c>
      <c r="L3" s="24">
        <f t="shared" si="1"/>
        <v>734253.17579287337</v>
      </c>
      <c r="M3" s="24">
        <f t="shared" si="1"/>
        <v>729412.52939052298</v>
      </c>
      <c r="N3" s="24">
        <f t="shared" si="1"/>
        <v>752686.93351877248</v>
      </c>
      <c r="O3" s="24">
        <f t="shared" si="1"/>
        <v>777810.45351672336</v>
      </c>
      <c r="P3" s="24">
        <f t="shared" si="1"/>
        <v>753280.98071921349</v>
      </c>
      <c r="Q3" s="24">
        <f t="shared" si="1"/>
        <v>715043.48453315103</v>
      </c>
      <c r="R3" s="24">
        <f t="shared" si="1"/>
        <v>717391.22151340707</v>
      </c>
      <c r="S3" s="24">
        <f t="shared" si="1"/>
        <v>668620.82097431261</v>
      </c>
      <c r="T3" s="24">
        <f t="shared" si="1"/>
        <v>647435.37670431379</v>
      </c>
      <c r="U3" s="24">
        <f t="shared" si="1"/>
        <v>605305.08506011462</v>
      </c>
      <c r="V3" s="24">
        <f t="shared" si="1"/>
        <v>470785.92611226148</v>
      </c>
      <c r="W3" s="24">
        <f t="shared" si="1"/>
        <v>374303.77536480897</v>
      </c>
      <c r="X3" s="24">
        <f t="shared" si="1"/>
        <v>435167.48874561896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441092.11079249252</v>
      </c>
      <c r="D4" s="19">
        <f t="shared" si="2"/>
        <v>435516.53006489098</v>
      </c>
      <c r="E4" s="19">
        <f t="shared" si="2"/>
        <v>448575.92222905834</v>
      </c>
      <c r="F4" s="19">
        <f t="shared" si="2"/>
        <v>480701.62659328338</v>
      </c>
      <c r="G4" s="19">
        <f t="shared" si="2"/>
        <v>473075.17711922887</v>
      </c>
      <c r="H4" s="19">
        <f t="shared" si="2"/>
        <v>450317.18273839937</v>
      </c>
      <c r="I4" s="19">
        <f t="shared" si="2"/>
        <v>464993.49463070987</v>
      </c>
      <c r="J4" s="19">
        <f t="shared" si="2"/>
        <v>467508.72335209692</v>
      </c>
      <c r="K4" s="19">
        <f t="shared" si="2"/>
        <v>408517.63282355183</v>
      </c>
      <c r="L4" s="19">
        <f t="shared" si="2"/>
        <v>373147.71072909946</v>
      </c>
      <c r="M4" s="19">
        <f t="shared" si="2"/>
        <v>375727.78911531845</v>
      </c>
      <c r="N4" s="19">
        <f t="shared" si="2"/>
        <v>376062.98986888927</v>
      </c>
      <c r="O4" s="19">
        <f t="shared" si="2"/>
        <v>393432.35836277192</v>
      </c>
      <c r="P4" s="19">
        <f t="shared" si="2"/>
        <v>390857.94806346914</v>
      </c>
      <c r="Q4" s="19">
        <f t="shared" si="2"/>
        <v>361934.71691263648</v>
      </c>
      <c r="R4" s="19">
        <f t="shared" si="2"/>
        <v>368955.77731689718</v>
      </c>
      <c r="S4" s="19">
        <f t="shared" si="2"/>
        <v>341706.30452648678</v>
      </c>
      <c r="T4" s="19">
        <f t="shared" si="2"/>
        <v>318623.2312675548</v>
      </c>
      <c r="U4" s="19">
        <f t="shared" si="2"/>
        <v>289892.22166132979</v>
      </c>
      <c r="V4" s="19">
        <f t="shared" si="2"/>
        <v>208901.31191614931</v>
      </c>
      <c r="W4" s="19">
        <f t="shared" si="2"/>
        <v>161243.72150251456</v>
      </c>
      <c r="X4" s="19">
        <f t="shared" si="2"/>
        <v>192613.31101594627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10.70610138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6555.721485959999</v>
      </c>
      <c r="G5" s="8">
        <f>TI_EHG_E_E!G5+TI_EHG_CHP_E!G5+TI_EHG_H_E!G5</f>
        <v>17290.021737765783</v>
      </c>
      <c r="H5" s="8">
        <f>TI_EHG_E_E!H5+TI_EHG_CHP_E!H5+TI_EHG_H_E!H5</f>
        <v>17179.189354874346</v>
      </c>
      <c r="I5" s="8">
        <f>TI_EHG_E_E!I5+TI_EHG_CHP_E!I5+TI_EHG_H_E!I5</f>
        <v>14971.912537726474</v>
      </c>
      <c r="J5" s="8">
        <f>TI_EHG_E_E!J5+TI_EHG_CHP_E!J5+TI_EHG_H_E!J5</f>
        <v>17904.267986178143</v>
      </c>
      <c r="K5" s="8">
        <f>TI_EHG_E_E!K5+TI_EHG_CHP_E!K5+TI_EHG_H_E!K5</f>
        <v>16343.932248445946</v>
      </c>
      <c r="L5" s="8">
        <f>TI_EHG_E_E!L5+TI_EHG_CHP_E!L5+TI_EHG_H_E!L5</f>
        <v>13322.454348001002</v>
      </c>
      <c r="M5" s="8">
        <f>TI_EHG_E_E!M5+TI_EHG_CHP_E!M5+TI_EHG_H_E!M5</f>
        <v>11041.344697153063</v>
      </c>
      <c r="N5" s="8">
        <f>TI_EHG_E_E!N5+TI_EHG_CHP_E!N5+TI_EHG_H_E!N5</f>
        <v>19087.202443720547</v>
      </c>
      <c r="O5" s="8">
        <f>TI_EHG_E_E!O5+TI_EHG_CHP_E!O5+TI_EHG_H_E!O5</f>
        <v>16954.949394080264</v>
      </c>
      <c r="P5" s="8">
        <f>TI_EHG_E_E!P5+TI_EHG_CHP_E!P5+TI_EHG_H_E!P5</f>
        <v>11274.286582561699</v>
      </c>
      <c r="Q5" s="8">
        <f>TI_EHG_E_E!Q5+TI_EHG_CHP_E!Q5+TI_EHG_H_E!Q5</f>
        <v>13519.916796888385</v>
      </c>
      <c r="R5" s="8">
        <f>TI_EHG_E_E!R5+TI_EHG_CHP_E!R5+TI_EHG_H_E!R5</f>
        <v>11365.150664801757</v>
      </c>
      <c r="S5" s="8">
        <f>TI_EHG_E_E!S5+TI_EHG_CHP_E!S5+TI_EHG_H_E!S5</f>
        <v>4644.7178789407444</v>
      </c>
      <c r="T5" s="8">
        <f>TI_EHG_E_E!T5+TI_EHG_CHP_E!T5+TI_EHG_H_E!T5</f>
        <v>4037.0089587225921</v>
      </c>
      <c r="U5" s="8">
        <f>TI_EHG_E_E!U5+TI_EHG_CHP_E!U5+TI_EHG_H_E!U5</f>
        <v>3899.0924936810225</v>
      </c>
      <c r="V5" s="8">
        <f>TI_EHG_E_E!V5+TI_EHG_CHP_E!V5+TI_EHG_H_E!V5</f>
        <v>758.14207703715374</v>
      </c>
      <c r="W5" s="8">
        <f>TI_EHG_E_E!W5+TI_EHG_CHP_E!W5+TI_EHG_H_E!W5</f>
        <v>756.92363387999978</v>
      </c>
      <c r="X5" s="8">
        <f>TI_EHG_E_E!X5+TI_EHG_CHP_E!X5+TI_EHG_H_E!X5</f>
        <v>649.89815316018883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35915.162564397593</v>
      </c>
      <c r="D6" s="8">
        <f>TI_EHG_E_E!D6+TI_EHG_CHP_E!D6+TI_EHG_H_E!D6</f>
        <v>33451.949447241597</v>
      </c>
      <c r="E6" s="8">
        <f>TI_EHG_E_E!E6+TI_EHG_CHP_E!E6+TI_EHG_H_E!E6</f>
        <v>35755.707567887992</v>
      </c>
      <c r="F6" s="8">
        <f>TI_EHG_E_E!F6+TI_EHG_CHP_E!F6+TI_EHG_H_E!F6</f>
        <v>36812.129308600794</v>
      </c>
      <c r="G6" s="8">
        <f>TI_EHG_E_E!G6+TI_EHG_CHP_E!G6+TI_EHG_H_E!G6</f>
        <v>37060.373844331196</v>
      </c>
      <c r="H6" s="8">
        <f>TI_EHG_E_E!H6+TI_EHG_CHP_E!H6+TI_EHG_H_E!H6</f>
        <v>33355.834508620799</v>
      </c>
      <c r="I6" s="8">
        <f>TI_EHG_E_E!I6+TI_EHG_CHP_E!I6+TI_EHG_H_E!I6</f>
        <v>31390.105263184796</v>
      </c>
      <c r="J6" s="8">
        <f>TI_EHG_E_E!J6+TI_EHG_CHP_E!J6+TI_EHG_H_E!J6</f>
        <v>34709.648172539994</v>
      </c>
      <c r="K6" s="8">
        <f>TI_EHG_E_E!K6+TI_EHG_CHP_E!K6+TI_EHG_H_E!K6</f>
        <v>27162.616597643999</v>
      </c>
      <c r="L6" s="8">
        <f>TI_EHG_E_E!L6+TI_EHG_CHP_E!L6+TI_EHG_H_E!L6</f>
        <v>19548.482411119199</v>
      </c>
      <c r="M6" s="8">
        <f>TI_EHG_E_E!M6+TI_EHG_CHP_E!M6+TI_EHG_H_E!M6</f>
        <v>15086.503064925597</v>
      </c>
      <c r="N6" s="8">
        <f>TI_EHG_E_E!N6+TI_EHG_CHP_E!N6+TI_EHG_H_E!N6</f>
        <v>16992.054245099996</v>
      </c>
      <c r="O6" s="8">
        <f>TI_EHG_E_E!O6+TI_EHG_CHP_E!O6+TI_EHG_H_E!O6</f>
        <v>22326.5182315032</v>
      </c>
      <c r="P6" s="8">
        <f>TI_EHG_E_E!P6+TI_EHG_CHP_E!P6+TI_EHG_H_E!P6</f>
        <v>5047.2412823447994</v>
      </c>
      <c r="Q6" s="8">
        <f>TI_EHG_E_E!Q6+TI_EHG_CHP_E!Q6+TI_EHG_H_E!Q6</f>
        <v>8684.4557706719988</v>
      </c>
      <c r="R6" s="8">
        <f>TI_EHG_E_E!R6+TI_EHG_CHP_E!R6+TI_EHG_H_E!R6</f>
        <v>1061.8966546055999</v>
      </c>
      <c r="S6" s="8">
        <f>TI_EHG_E_E!S6+TI_EHG_CHP_E!S6+TI_EHG_H_E!S6</f>
        <v>7737.8272414079984</v>
      </c>
      <c r="T6" s="8">
        <f>TI_EHG_E_E!T6+TI_EHG_CHP_E!T6+TI_EHG_H_E!T6</f>
        <v>9879.5574583200014</v>
      </c>
      <c r="U6" s="8">
        <f>TI_EHG_E_E!U6+TI_EHG_CHP_E!U6+TI_EHG_H_E!U6</f>
        <v>7946.5710395280021</v>
      </c>
      <c r="V6" s="8">
        <f>TI_EHG_E_E!V6+TI_EHG_CHP_E!V6+TI_EHG_H_E!V6</f>
        <v>141.44615525039998</v>
      </c>
      <c r="W6" s="8">
        <f>TI_EHG_E_E!W6+TI_EHG_CHP_E!W6+TI_EHG_H_E!W6</f>
        <v>185.80940532</v>
      </c>
      <c r="X6" s="8">
        <f>TI_EHG_E_E!X6+TI_EHG_CHP_E!X6+TI_EHG_H_E!X6</f>
        <v>251.35693487520001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405166.2421267149</v>
      </c>
      <c r="D7" s="8">
        <f>TI_EHG_E_E!D7+TI_EHG_CHP_E!D7+TI_EHG_H_E!D7</f>
        <v>402064.58061764936</v>
      </c>
      <c r="E7" s="8">
        <f>TI_EHG_E_E!E7+TI_EHG_CHP_E!E7+TI_EHG_H_E!E7</f>
        <v>412820.21466117032</v>
      </c>
      <c r="F7" s="8">
        <f>TI_EHG_E_E!F7+TI_EHG_CHP_E!F7+TI_EHG_H_E!F7</f>
        <v>437333.77579872258</v>
      </c>
      <c r="G7" s="8">
        <f>TI_EHG_E_E!G7+TI_EHG_CHP_E!G7+TI_EHG_H_E!G7</f>
        <v>418724.78153713187</v>
      </c>
      <c r="H7" s="8">
        <f>TI_EHG_E_E!H7+TI_EHG_CHP_E!H7+TI_EHG_H_E!H7</f>
        <v>399782.15887490421</v>
      </c>
      <c r="I7" s="8">
        <f>TI_EHG_E_E!I7+TI_EHG_CHP_E!I7+TI_EHG_H_E!I7</f>
        <v>418631.4768297986</v>
      </c>
      <c r="J7" s="8">
        <f>TI_EHG_E_E!J7+TI_EHG_CHP_E!J7+TI_EHG_H_E!J7</f>
        <v>414894.8071933788</v>
      </c>
      <c r="K7" s="8">
        <f>TI_EHG_E_E!K7+TI_EHG_CHP_E!K7+TI_EHG_H_E!K7</f>
        <v>365011.08397746191</v>
      </c>
      <c r="L7" s="8">
        <f>TI_EHG_E_E!L7+TI_EHG_CHP_E!L7+TI_EHG_H_E!L7</f>
        <v>340276.77396997926</v>
      </c>
      <c r="M7" s="8">
        <f>TI_EHG_E_E!M7+TI_EHG_CHP_E!M7+TI_EHG_H_E!M7</f>
        <v>349599.94135323976</v>
      </c>
      <c r="N7" s="8">
        <f>TI_EHG_E_E!N7+TI_EHG_CHP_E!N7+TI_EHG_H_E!N7</f>
        <v>339983.73318006872</v>
      </c>
      <c r="O7" s="8">
        <f>TI_EHG_E_E!O7+TI_EHG_CHP_E!O7+TI_EHG_H_E!O7</f>
        <v>354150.89073718846</v>
      </c>
      <c r="P7" s="8">
        <f>TI_EHG_E_E!P7+TI_EHG_CHP_E!P7+TI_EHG_H_E!P7</f>
        <v>374536.42019856267</v>
      </c>
      <c r="Q7" s="8">
        <f>TI_EHG_E_E!Q7+TI_EHG_CHP_E!Q7+TI_EHG_H_E!Q7</f>
        <v>339730.34434507607</v>
      </c>
      <c r="R7" s="8">
        <f>TI_EHG_E_E!R7+TI_EHG_CHP_E!R7+TI_EHG_H_E!R7</f>
        <v>356528.72999748983</v>
      </c>
      <c r="S7" s="8">
        <f>TI_EHG_E_E!S7+TI_EHG_CHP_E!S7+TI_EHG_H_E!S7</f>
        <v>329323.75940613804</v>
      </c>
      <c r="T7" s="8">
        <f>TI_EHG_E_E!T7+TI_EHG_CHP_E!T7+TI_EHG_H_E!T7</f>
        <v>304706.66485051223</v>
      </c>
      <c r="U7" s="8">
        <f>TI_EHG_E_E!U7+TI_EHG_CHP_E!U7+TI_EHG_H_E!U7</f>
        <v>278046.55812812079</v>
      </c>
      <c r="V7" s="8">
        <f>TI_EHG_E_E!V7+TI_EHG_CHP_E!V7+TI_EHG_H_E!V7</f>
        <v>208001.72368386175</v>
      </c>
      <c r="W7" s="8">
        <f>TI_EHG_E_E!W7+TI_EHG_CHP_E!W7+TI_EHG_H_E!W7</f>
        <v>160300.98846331457</v>
      </c>
      <c r="X7" s="8">
        <f>TI_EHG_E_E!X7+TI_EHG_CHP_E!X7+TI_EHG_H_E!X7</f>
        <v>191712.05592791087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378367.64627025352</v>
      </c>
      <c r="D8" s="19">
        <f t="shared" si="3"/>
        <v>392407.57438492379</v>
      </c>
      <c r="E8" s="19">
        <f t="shared" si="3"/>
        <v>392218.09100473661</v>
      </c>
      <c r="F8" s="19">
        <f t="shared" si="3"/>
        <v>393583.92919555411</v>
      </c>
      <c r="G8" s="19">
        <f t="shared" si="3"/>
        <v>391381.57249065739</v>
      </c>
      <c r="H8" s="19">
        <f t="shared" si="3"/>
        <v>384881.46786445956</v>
      </c>
      <c r="I8" s="19">
        <f t="shared" si="3"/>
        <v>381220.89774456323</v>
      </c>
      <c r="J8" s="19">
        <f t="shared" si="3"/>
        <v>387227.59735515557</v>
      </c>
      <c r="K8" s="19">
        <f t="shared" si="3"/>
        <v>373285.0876646929</v>
      </c>
      <c r="L8" s="19">
        <f t="shared" si="3"/>
        <v>357431.41724933876</v>
      </c>
      <c r="M8" s="19">
        <f t="shared" si="3"/>
        <v>350293.52696118358</v>
      </c>
      <c r="N8" s="19">
        <f t="shared" si="3"/>
        <v>373815.30295850651</v>
      </c>
      <c r="O8" s="19">
        <f t="shared" si="3"/>
        <v>381359.18665740639</v>
      </c>
      <c r="P8" s="19">
        <f t="shared" si="3"/>
        <v>358730.89289303444</v>
      </c>
      <c r="Q8" s="19">
        <f t="shared" si="3"/>
        <v>349605.48573153216</v>
      </c>
      <c r="R8" s="19">
        <f t="shared" si="3"/>
        <v>345143.72651763743</v>
      </c>
      <c r="S8" s="19">
        <f t="shared" si="3"/>
        <v>323547.83337907365</v>
      </c>
      <c r="T8" s="19">
        <f t="shared" si="3"/>
        <v>325824.03670589742</v>
      </c>
      <c r="U8" s="19">
        <f t="shared" si="3"/>
        <v>312646.35156890727</v>
      </c>
      <c r="V8" s="19">
        <f t="shared" si="3"/>
        <v>259571.19942772281</v>
      </c>
      <c r="W8" s="19">
        <f t="shared" si="3"/>
        <v>211013.42161621928</v>
      </c>
      <c r="X8" s="19">
        <f t="shared" si="3"/>
        <v>240322.31030811873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6930.6379115687068</v>
      </c>
      <c r="D9" s="8">
        <f>TI_EHG_E_E!D9+TI_EHG_CHP_E!D9+TI_EHG_H_E!D9</f>
        <v>5155.6734234001578</v>
      </c>
      <c r="E9" s="8">
        <f>TI_EHG_E_E!E9+TI_EHG_CHP_E!E9+TI_EHG_H_E!E9</f>
        <v>6590.3294907280278</v>
      </c>
      <c r="F9" s="8">
        <f>TI_EHG_E_E!F9+TI_EHG_CHP_E!F9+TI_EHG_H_E!F9</f>
        <v>5488.9096273468613</v>
      </c>
      <c r="G9" s="8">
        <f>TI_EHG_E_E!G9+TI_EHG_CHP_E!G9+TI_EHG_H_E!G9</f>
        <v>6642.2414732645839</v>
      </c>
      <c r="H9" s="8">
        <f>TI_EHG_E_E!H9+TI_EHG_CHP_E!H9+TI_EHG_H_E!H9</f>
        <v>6962.8520102519788</v>
      </c>
      <c r="I9" s="8">
        <f>TI_EHG_E_E!I9+TI_EHG_CHP_E!I9+TI_EHG_H_E!I9</f>
        <v>6831.7626554339768</v>
      </c>
      <c r="J9" s="8">
        <f>TI_EHG_E_E!J9+TI_EHG_CHP_E!J9+TI_EHG_H_E!J9</f>
        <v>7356.8022746960132</v>
      </c>
      <c r="K9" s="8">
        <f>TI_EHG_E_E!K9+TI_EHG_CHP_E!K9+TI_EHG_H_E!K9</f>
        <v>5782.5559374499508</v>
      </c>
      <c r="L9" s="8">
        <f>TI_EHG_E_E!L9+TI_EHG_CHP_E!L9+TI_EHG_H_E!L9</f>
        <v>4754.6843544659032</v>
      </c>
      <c r="M9" s="8">
        <f>TI_EHG_E_E!M9+TI_EHG_CHP_E!M9+TI_EHG_H_E!M9</f>
        <v>3730.8706581173001</v>
      </c>
      <c r="N9" s="8">
        <f>TI_EHG_E_E!N9+TI_EHG_CHP_E!N9+TI_EHG_H_E!N9</f>
        <v>6334.358377335112</v>
      </c>
      <c r="O9" s="8">
        <f>TI_EHG_E_E!O9+TI_EHG_CHP_E!O9+TI_EHG_H_E!O9</f>
        <v>6307.8742659098098</v>
      </c>
      <c r="P9" s="8">
        <f>TI_EHG_E_E!P9+TI_EHG_CHP_E!P9+TI_EHG_H_E!P9</f>
        <v>4728.2444362153346</v>
      </c>
      <c r="Q9" s="8">
        <f>TI_EHG_E_E!Q9+TI_EHG_CHP_E!Q9+TI_EHG_H_E!Q9</f>
        <v>5117.6791154314096</v>
      </c>
      <c r="R9" s="8">
        <f>TI_EHG_E_E!R9+TI_EHG_CHP_E!R9+TI_EHG_H_E!R9</f>
        <v>5003.5257790634723</v>
      </c>
      <c r="S9" s="8">
        <f>TI_EHG_E_E!S9+TI_EHG_CHP_E!S9+TI_EHG_H_E!S9</f>
        <v>2911.8594260340751</v>
      </c>
      <c r="T9" s="8">
        <f>TI_EHG_E_E!T9+TI_EHG_CHP_E!T9+TI_EHG_H_E!T9</f>
        <v>3696.8339044537388</v>
      </c>
      <c r="U9" s="8">
        <f>TI_EHG_E_E!U9+TI_EHG_CHP_E!U9+TI_EHG_H_E!U9</f>
        <v>2867.6867830069809</v>
      </c>
      <c r="V9" s="8">
        <f>TI_EHG_E_E!V9+TI_EHG_CHP_E!V9+TI_EHG_H_E!V9</f>
        <v>2050.0048613892973</v>
      </c>
      <c r="W9" s="8">
        <f>TI_EHG_E_E!W9+TI_EHG_CHP_E!W9+TI_EHG_H_E!W9</f>
        <v>994.31634009394088</v>
      </c>
      <c r="X9" s="8">
        <f>TI_EHG_E_E!X9+TI_EHG_CHP_E!X9+TI_EHG_H_E!X9</f>
        <v>712.86073791535159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371437.00835868483</v>
      </c>
      <c r="D10" s="8">
        <f>TI_EHG_E_E!D10+TI_EHG_CHP_E!D10+TI_EHG_H_E!D10</f>
        <v>387251.90096152364</v>
      </c>
      <c r="E10" s="8">
        <f>TI_EHG_E_E!E10+TI_EHG_CHP_E!E10+TI_EHG_H_E!E10</f>
        <v>385627.76151400857</v>
      </c>
      <c r="F10" s="8">
        <f>TI_EHG_E_E!F10+TI_EHG_CHP_E!F10+TI_EHG_H_E!F10</f>
        <v>388095.01956820727</v>
      </c>
      <c r="G10" s="8">
        <f>TI_EHG_E_E!G10+TI_EHG_CHP_E!G10+TI_EHG_H_E!G10</f>
        <v>384739.3310173928</v>
      </c>
      <c r="H10" s="8">
        <f>TI_EHG_E_E!H10+TI_EHG_CHP_E!H10+TI_EHG_H_E!H10</f>
        <v>377918.6158542076</v>
      </c>
      <c r="I10" s="8">
        <f>TI_EHG_E_E!I10+TI_EHG_CHP_E!I10+TI_EHG_H_E!I10</f>
        <v>374389.13508912927</v>
      </c>
      <c r="J10" s="8">
        <f>TI_EHG_E_E!J10+TI_EHG_CHP_E!J10+TI_EHG_H_E!J10</f>
        <v>379870.79508045956</v>
      </c>
      <c r="K10" s="8">
        <f>TI_EHG_E_E!K10+TI_EHG_CHP_E!K10+TI_EHG_H_E!K10</f>
        <v>367502.53172724292</v>
      </c>
      <c r="L10" s="8">
        <f>TI_EHG_E_E!L10+TI_EHG_CHP_E!L10+TI_EHG_H_E!L10</f>
        <v>352676.73289487284</v>
      </c>
      <c r="M10" s="8">
        <f>TI_EHG_E_E!M10+TI_EHG_CHP_E!M10+TI_EHG_H_E!M10</f>
        <v>346562.65630306629</v>
      </c>
      <c r="N10" s="8">
        <f>TI_EHG_E_E!N10+TI_EHG_CHP_E!N10+TI_EHG_H_E!N10</f>
        <v>367480.94458117138</v>
      </c>
      <c r="O10" s="8">
        <f>TI_EHG_E_E!O10+TI_EHG_CHP_E!O10+TI_EHG_H_E!O10</f>
        <v>375051.31239149655</v>
      </c>
      <c r="P10" s="8">
        <f>TI_EHG_E_E!P10+TI_EHG_CHP_E!P10+TI_EHG_H_E!P10</f>
        <v>354002.64845681912</v>
      </c>
      <c r="Q10" s="8">
        <f>TI_EHG_E_E!Q10+TI_EHG_CHP_E!Q10+TI_EHG_H_E!Q10</f>
        <v>344487.80661610077</v>
      </c>
      <c r="R10" s="8">
        <f>TI_EHG_E_E!R10+TI_EHG_CHP_E!R10+TI_EHG_H_E!R10</f>
        <v>340140.20073857397</v>
      </c>
      <c r="S10" s="8">
        <f>TI_EHG_E_E!S10+TI_EHG_CHP_E!S10+TI_EHG_H_E!S10</f>
        <v>320635.97395303956</v>
      </c>
      <c r="T10" s="8">
        <f>TI_EHG_E_E!T10+TI_EHG_CHP_E!T10+TI_EHG_H_E!T10</f>
        <v>322127.20280144369</v>
      </c>
      <c r="U10" s="8">
        <f>TI_EHG_E_E!U10+TI_EHG_CHP_E!U10+TI_EHG_H_E!U10</f>
        <v>309778.66478590027</v>
      </c>
      <c r="V10" s="8">
        <f>TI_EHG_E_E!V10+TI_EHG_CHP_E!V10+TI_EHG_H_E!V10</f>
        <v>257521.19456633352</v>
      </c>
      <c r="W10" s="8">
        <f>TI_EHG_E_E!W10+TI_EHG_CHP_E!W10+TI_EHG_H_E!W10</f>
        <v>210019.10527612534</v>
      </c>
      <c r="X10" s="8">
        <f>TI_EHG_E_E!X10+TI_EHG_CHP_E!X10+TI_EHG_H_E!X10</f>
        <v>239609.44957020337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2828.9671447625137</v>
      </c>
      <c r="D11" s="19">
        <f t="shared" si="4"/>
        <v>2992.8394280880002</v>
      </c>
      <c r="E11" s="19">
        <f t="shared" si="4"/>
        <v>3173.476643688</v>
      </c>
      <c r="F11" s="19">
        <f t="shared" si="4"/>
        <v>3254.6806483559999</v>
      </c>
      <c r="G11" s="19">
        <f t="shared" si="4"/>
        <v>2997.4411601759998</v>
      </c>
      <c r="H11" s="19">
        <f t="shared" si="4"/>
        <v>3943.122526524</v>
      </c>
      <c r="I11" s="19">
        <f t="shared" si="4"/>
        <v>3717.027966725856</v>
      </c>
      <c r="J11" s="19">
        <f t="shared" si="4"/>
        <v>4570.5073025921556</v>
      </c>
      <c r="K11" s="19">
        <f t="shared" si="4"/>
        <v>4572.7113056623648</v>
      </c>
      <c r="L11" s="19">
        <f t="shared" si="4"/>
        <v>3674.0478144350868</v>
      </c>
      <c r="M11" s="19">
        <f t="shared" si="4"/>
        <v>3391.213314020998</v>
      </c>
      <c r="N11" s="19">
        <f t="shared" si="4"/>
        <v>2808.640691376751</v>
      </c>
      <c r="O11" s="19">
        <f t="shared" si="4"/>
        <v>3018.9084965450475</v>
      </c>
      <c r="P11" s="19">
        <f t="shared" si="4"/>
        <v>3692.1397627099918</v>
      </c>
      <c r="Q11" s="19">
        <f t="shared" si="4"/>
        <v>3503.2818889824007</v>
      </c>
      <c r="R11" s="19">
        <f t="shared" si="4"/>
        <v>3291.7176788723955</v>
      </c>
      <c r="S11" s="19">
        <f t="shared" si="4"/>
        <v>3366.6830687521565</v>
      </c>
      <c r="T11" s="19">
        <f t="shared" si="4"/>
        <v>2988.1087308615683</v>
      </c>
      <c r="U11" s="19">
        <f t="shared" si="4"/>
        <v>2766.5118298776129</v>
      </c>
      <c r="V11" s="19">
        <f t="shared" si="4"/>
        <v>2313.4147683893593</v>
      </c>
      <c r="W11" s="19">
        <f t="shared" si="4"/>
        <v>2046.6322460751355</v>
      </c>
      <c r="X11" s="19">
        <f t="shared" si="4"/>
        <v>2231.8674215539268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2.1414412800000004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22.255856999999999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218.86982488251343</v>
      </c>
      <c r="D13" s="8">
        <f>TI_EHG_E_E!D13+TI_EHG_CHP_E!D13+TI_EHG_H_E!D13</f>
        <v>186.897548376</v>
      </c>
      <c r="E13" s="8">
        <f>TI_EHG_E_E!E13+TI_EHG_CHP_E!E13+TI_EHG_H_E!E13</f>
        <v>135.66135633599998</v>
      </c>
      <c r="F13" s="8">
        <f>TI_EHG_E_E!F13+TI_EHG_CHP_E!F13+TI_EHG_H_E!F13</f>
        <v>128.64988105199998</v>
      </c>
      <c r="G13" s="8">
        <f>TI_EHG_E_E!G13+TI_EHG_CHP_E!G13+TI_EHG_H_E!G13</f>
        <v>80.038741499999986</v>
      </c>
      <c r="H13" s="8">
        <f>TI_EHG_E_E!H13+TI_EHG_CHP_E!H13+TI_EHG_H_E!H13</f>
        <v>52.316083116000001</v>
      </c>
      <c r="I13" s="8">
        <f>TI_EHG_E_E!I13+TI_EHG_CHP_E!I13+TI_EHG_H_E!I13</f>
        <v>35.592664040255833</v>
      </c>
      <c r="J13" s="8">
        <f>TI_EHG_E_E!J13+TI_EHG_CHP_E!J13+TI_EHG_H_E!J13</f>
        <v>120.77486498575612</v>
      </c>
      <c r="K13" s="8">
        <f>TI_EHG_E_E!K13+TI_EHG_CHP_E!K13+TI_EHG_H_E!K13</f>
        <v>49.08519799996553</v>
      </c>
      <c r="L13" s="8">
        <f>TI_EHG_E_E!L13+TI_EHG_CHP_E!L13+TI_EHG_H_E!L13</f>
        <v>52.116705779087603</v>
      </c>
      <c r="M13" s="8">
        <f>TI_EHG_E_E!M13+TI_EHG_CHP_E!M13+TI_EHG_H_E!M13</f>
        <v>36.990929939397624</v>
      </c>
      <c r="N13" s="8">
        <f>TI_EHG_E_E!N13+TI_EHG_CHP_E!N13+TI_EHG_H_E!N13</f>
        <v>30.81433994475104</v>
      </c>
      <c r="O13" s="8">
        <f>TI_EHG_E_E!O13+TI_EHG_CHP_E!O13+TI_EHG_H_E!O13</f>
        <v>21.451216217048064</v>
      </c>
      <c r="P13" s="8">
        <f>TI_EHG_E_E!P13+TI_EHG_CHP_E!P13+TI_EHG_H_E!P13</f>
        <v>15.375608373485191</v>
      </c>
      <c r="Q13" s="8">
        <f>TI_EHG_E_E!Q13+TI_EHG_CHP_E!Q13+TI_EHG_H_E!Q13</f>
        <v>18.499859030400003</v>
      </c>
      <c r="R13" s="8">
        <f>TI_EHG_E_E!R13+TI_EHG_CHP_E!R13+TI_EHG_H_E!R13</f>
        <v>15.522796449600001</v>
      </c>
      <c r="S13" s="8">
        <f>TI_EHG_E_E!S13+TI_EHG_CHP_E!S13+TI_EHG_H_E!S13</f>
        <v>3.1009461119999999</v>
      </c>
      <c r="T13" s="8">
        <f>TI_EHG_E_E!T13+TI_EHG_CHP_E!T13+TI_EHG_H_E!T13</f>
        <v>4.8136662239999994</v>
      </c>
      <c r="U13" s="8">
        <f>TI_EHG_E_E!U13+TI_EHG_CHP_E!U13+TI_EHG_H_E!U13</f>
        <v>4.2219029999999993</v>
      </c>
      <c r="V13" s="8">
        <f>TI_EHG_E_E!V13+TI_EHG_CHP_E!V13+TI_EHG_H_E!V13</f>
        <v>3.2651052000000003</v>
      </c>
      <c r="W13" s="8">
        <f>TI_EHG_E_E!W13+TI_EHG_CHP_E!W13+TI_EHG_H_E!W13</f>
        <v>2.9639321999999999</v>
      </c>
      <c r="X13" s="8">
        <f>TI_EHG_E_E!X13+TI_EHG_CHP_E!X13+TI_EHG_H_E!X13</f>
        <v>14.115994786134944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44.665416360000002</v>
      </c>
      <c r="D15" s="8">
        <f>TI_EHG_E_E!D15+TI_EHG_CHP_E!D15+TI_EHG_H_E!D15</f>
        <v>36.100015200000001</v>
      </c>
      <c r="E15" s="8">
        <f>TI_EHG_E_E!E15+TI_EHG_CHP_E!E15+TI_EHG_H_E!E15</f>
        <v>284.48531856</v>
      </c>
      <c r="F15" s="8">
        <f>TI_EHG_E_E!F15+TI_EHG_CHP_E!F15+TI_EHG_H_E!F15</f>
        <v>277.21156932000002</v>
      </c>
      <c r="G15" s="8">
        <f>TI_EHG_E_E!G15+TI_EHG_CHP_E!G15+TI_EHG_H_E!G15</f>
        <v>227.99312352000001</v>
      </c>
      <c r="H15" s="8">
        <f>TI_EHG_E_E!H15+TI_EHG_CHP_E!H15+TI_EHG_H_E!H15</f>
        <v>225.13760244000005</v>
      </c>
      <c r="I15" s="8">
        <f>TI_EHG_E_E!I15+TI_EHG_CHP_E!I15+TI_EHG_H_E!I15</f>
        <v>114.35506344000002</v>
      </c>
      <c r="J15" s="8">
        <f>TI_EHG_E_E!J15+TI_EHG_CHP_E!J15+TI_EHG_H_E!J15</f>
        <v>104.84518176000002</v>
      </c>
      <c r="K15" s="8">
        <f>TI_EHG_E_E!K15+TI_EHG_CHP_E!K15+TI_EHG_H_E!K15</f>
        <v>44.421089040000005</v>
      </c>
      <c r="L15" s="8">
        <f>TI_EHG_E_E!L15+TI_EHG_CHP_E!L15+TI_EHG_H_E!L15</f>
        <v>38.907891000000006</v>
      </c>
      <c r="M15" s="8">
        <f>TI_EHG_E_E!M15+TI_EHG_CHP_E!M15+TI_EHG_H_E!M15</f>
        <v>35.789449320000003</v>
      </c>
      <c r="N15" s="8">
        <f>TI_EHG_E_E!N15+TI_EHG_CHP_E!N15+TI_EHG_H_E!N15</f>
        <v>8.9570221200000013</v>
      </c>
      <c r="O15" s="8">
        <f>TI_EHG_E_E!O15+TI_EHG_CHP_E!O15+TI_EHG_H_E!O15</f>
        <v>9.1998968400000027</v>
      </c>
      <c r="P15" s="8">
        <f>TI_EHG_E_E!P15+TI_EHG_CHP_E!P15+TI_EHG_H_E!P15</f>
        <v>9.1391781600000002</v>
      </c>
      <c r="Q15" s="8">
        <f>TI_EHG_E_E!Q15+TI_EHG_CHP_E!Q15+TI_EHG_H_E!Q15</f>
        <v>14.485327200000002</v>
      </c>
      <c r="R15" s="8">
        <f>TI_EHG_E_E!R15+TI_EHG_CHP_E!R15+TI_EHG_H_E!R15</f>
        <v>17.819334720000001</v>
      </c>
      <c r="S15" s="8">
        <f>TI_EHG_E_E!S15+TI_EHG_CHP_E!S15+TI_EHG_H_E!S15</f>
        <v>17.007040800000002</v>
      </c>
      <c r="T15" s="8">
        <f>TI_EHG_E_E!T15+TI_EHG_CHP_E!T15+TI_EHG_H_E!T15</f>
        <v>18.126414359999995</v>
      </c>
      <c r="U15" s="8">
        <f>TI_EHG_E_E!U15+TI_EHG_CHP_E!U15+TI_EHG_H_E!U15</f>
        <v>15.985862999999998</v>
      </c>
      <c r="V15" s="8">
        <f>TI_EHG_E_E!V15+TI_EHG_CHP_E!V15+TI_EHG_H_E!V15</f>
        <v>13.307268599999993</v>
      </c>
      <c r="W15" s="8">
        <f>TI_EHG_E_E!W15+TI_EHG_CHP_E!W15+TI_EHG_H_E!W15</f>
        <v>13.594883399999993</v>
      </c>
      <c r="X15" s="8">
        <f>TI_EHG_E_E!X15+TI_EHG_CHP_E!X15+TI_EHG_H_E!X15</f>
        <v>12.828201119999997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2565.4319035200001</v>
      </c>
      <c r="D16" s="8">
        <f>TI_EHG_E_E!D16+TI_EHG_CHP_E!D16+TI_EHG_H_E!D16</f>
        <v>2769.841864512</v>
      </c>
      <c r="E16" s="8">
        <f>TI_EHG_E_E!E16+TI_EHG_CHP_E!E16+TI_EHG_H_E!E16</f>
        <v>2751.1885275119998</v>
      </c>
      <c r="F16" s="8">
        <f>TI_EHG_E_E!F16+TI_EHG_CHP_E!F16+TI_EHG_H_E!F16</f>
        <v>2848.8191979839999</v>
      </c>
      <c r="G16" s="8">
        <f>TI_EHG_E_E!G16+TI_EHG_CHP_E!G16+TI_EHG_H_E!G16</f>
        <v>2689.4092951559996</v>
      </c>
      <c r="H16" s="8">
        <f>TI_EHG_E_E!H16+TI_EHG_CHP_E!H16+TI_EHG_H_E!H16</f>
        <v>3665.668840968</v>
      </c>
      <c r="I16" s="8">
        <f>TI_EHG_E_E!I16+TI_EHG_CHP_E!I16+TI_EHG_H_E!I16</f>
        <v>3567.0802392456003</v>
      </c>
      <c r="J16" s="8">
        <f>TI_EHG_E_E!J16+TI_EHG_CHP_E!J16+TI_EHG_H_E!J16</f>
        <v>4344.8872558463991</v>
      </c>
      <c r="K16" s="8">
        <f>TI_EHG_E_E!K16+TI_EHG_CHP_E!K16+TI_EHG_H_E!K16</f>
        <v>4456.9491616223995</v>
      </c>
      <c r="L16" s="8">
        <f>TI_EHG_E_E!L16+TI_EHG_CHP_E!L16+TI_EHG_H_E!L16</f>
        <v>3583.0232176559994</v>
      </c>
      <c r="M16" s="8">
        <f>TI_EHG_E_E!M16+TI_EHG_CHP_E!M16+TI_EHG_H_E!M16</f>
        <v>3318.4329347616003</v>
      </c>
      <c r="N16" s="8">
        <f>TI_EHG_E_E!N16+TI_EHG_CHP_E!N16+TI_EHG_H_E!N16</f>
        <v>2768.869329312</v>
      </c>
      <c r="O16" s="8">
        <f>TI_EHG_E_E!O16+TI_EHG_CHP_E!O16+TI_EHG_H_E!O16</f>
        <v>2988.2573834879995</v>
      </c>
      <c r="P16" s="8">
        <f>TI_EHG_E_E!P16+TI_EHG_CHP_E!P16+TI_EHG_H_E!P16</f>
        <v>3667.6249761765066</v>
      </c>
      <c r="Q16" s="8">
        <f>TI_EHG_E_E!Q16+TI_EHG_CHP_E!Q16+TI_EHG_H_E!Q16</f>
        <v>3470.2967027520008</v>
      </c>
      <c r="R16" s="8">
        <f>TI_EHG_E_E!R16+TI_EHG_CHP_E!R16+TI_EHG_H_E!R16</f>
        <v>3258.3755477027953</v>
      </c>
      <c r="S16" s="8">
        <f>TI_EHG_E_E!S16+TI_EHG_CHP_E!S16+TI_EHG_H_E!S16</f>
        <v>3346.5750818401566</v>
      </c>
      <c r="T16" s="8">
        <f>TI_EHG_E_E!T16+TI_EHG_CHP_E!T16+TI_EHG_H_E!T16</f>
        <v>2965.1686502775683</v>
      </c>
      <c r="U16" s="8">
        <f>TI_EHG_E_E!U16+TI_EHG_CHP_E!U16+TI_EHG_H_E!U16</f>
        <v>2746.3040638776129</v>
      </c>
      <c r="V16" s="8">
        <f>TI_EHG_E_E!V16+TI_EHG_CHP_E!V16+TI_EHG_H_E!V16</f>
        <v>2296.8423945893592</v>
      </c>
      <c r="W16" s="8">
        <f>TI_EHG_E_E!W16+TI_EHG_CHP_E!W16+TI_EHG_H_E!W16</f>
        <v>2030.0734304751356</v>
      </c>
      <c r="X16" s="8">
        <f>TI_EHG_E_E!X16+TI_EHG_CHP_E!X16+TI_EHG_H_E!X16</f>
        <v>2204.9232256477917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62748.944503199993</v>
      </c>
      <c r="D17" s="27">
        <f t="shared" si="5"/>
        <v>63681.279904799994</v>
      </c>
      <c r="E17" s="27">
        <f t="shared" si="5"/>
        <v>64860.269169599997</v>
      </c>
      <c r="F17" s="27">
        <f t="shared" si="5"/>
        <v>64091.881912320008</v>
      </c>
      <c r="G17" s="27">
        <f t="shared" si="5"/>
        <v>66857.888591999988</v>
      </c>
      <c r="H17" s="27">
        <f t="shared" si="5"/>
        <v>68832.404832960019</v>
      </c>
      <c r="I17" s="27">
        <f t="shared" si="5"/>
        <v>71250.726419999992</v>
      </c>
      <c r="J17" s="27">
        <f t="shared" si="5"/>
        <v>77324.387831999993</v>
      </c>
      <c r="K17" s="27">
        <f t="shared" si="5"/>
        <v>71690.154425280009</v>
      </c>
      <c r="L17" s="27">
        <f t="shared" si="5"/>
        <v>46514.204150400001</v>
      </c>
      <c r="M17" s="27">
        <f t="shared" si="5"/>
        <v>66173.11613712</v>
      </c>
      <c r="N17" s="27">
        <f t="shared" si="5"/>
        <v>65245.857994080005</v>
      </c>
      <c r="O17" s="27">
        <f t="shared" si="5"/>
        <v>64535.183231040013</v>
      </c>
      <c r="P17" s="27">
        <f t="shared" si="5"/>
        <v>63930.963129120006</v>
      </c>
      <c r="Q17" s="27">
        <f t="shared" si="5"/>
        <v>67241.353517280004</v>
      </c>
      <c r="R17" s="27">
        <f t="shared" si="5"/>
        <v>65314.067996159996</v>
      </c>
      <c r="S17" s="27">
        <f t="shared" si="5"/>
        <v>64628.3493504</v>
      </c>
      <c r="T17" s="27">
        <f t="shared" si="5"/>
        <v>65278.100986559999</v>
      </c>
      <c r="U17" s="27">
        <f t="shared" si="5"/>
        <v>63927.370778399993</v>
      </c>
      <c r="V17" s="27">
        <f t="shared" si="5"/>
        <v>60704.591568479998</v>
      </c>
      <c r="W17" s="27">
        <f t="shared" si="5"/>
        <v>51532.19397647999</v>
      </c>
      <c r="X17" s="27">
        <f t="shared" si="5"/>
        <v>59416.818409439999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583.17208415999994</v>
      </c>
      <c r="D18" s="8">
        <f>TI_EHG_E_E!D18+TI_EHG_CHP_E!D18+TI_EHG_H_E!D18</f>
        <v>635.16084335999994</v>
      </c>
      <c r="E18" s="8">
        <f>TI_EHG_E_E!E18+TI_EHG_CHP_E!E18+TI_EHG_H_E!E18</f>
        <v>644.36794703999999</v>
      </c>
      <c r="F18" s="8">
        <f>TI_EHG_E_E!F18+TI_EHG_CHP_E!F18+TI_EHG_H_E!F18</f>
        <v>692.72673983999994</v>
      </c>
      <c r="G18" s="8">
        <f>TI_EHG_E_E!G18+TI_EHG_CHP_E!G18+TI_EHG_H_E!G18</f>
        <v>681.04946879999989</v>
      </c>
      <c r="H18" s="8">
        <f>TI_EHG_E_E!H18+TI_EHG_CHP_E!H18+TI_EHG_H_E!H18</f>
        <v>723.10912703999986</v>
      </c>
      <c r="I18" s="8">
        <f>TI_EHG_E_E!I18+TI_EHG_CHP_E!I18+TI_EHG_H_E!I18</f>
        <v>763.7191963199997</v>
      </c>
      <c r="J18" s="8">
        <f>TI_EHG_E_E!J18+TI_EHG_CHP_E!J18+TI_EHG_H_E!J18</f>
        <v>749.22058944000003</v>
      </c>
      <c r="K18" s="8">
        <f>TI_EHG_E_E!K18+TI_EHG_CHP_E!K18+TI_EHG_H_E!K18</f>
        <v>821.77148592000003</v>
      </c>
      <c r="L18" s="8">
        <f>TI_EHG_E_E!L18+TI_EHG_CHP_E!L18+TI_EHG_H_E!L18</f>
        <v>817.73888256000009</v>
      </c>
      <c r="M18" s="8">
        <f>TI_EHG_E_E!M18+TI_EHG_CHP_E!M18+TI_EHG_H_E!M18</f>
        <v>832.15788911999982</v>
      </c>
      <c r="N18" s="8">
        <f>TI_EHG_E_E!N18+TI_EHG_CHP_E!N18+TI_EHG_H_E!N18</f>
        <v>836.60751503999995</v>
      </c>
      <c r="O18" s="8">
        <f>TI_EHG_E_E!O18+TI_EHG_CHP_E!O18+TI_EHG_H_E!O18</f>
        <v>781.03642175999994</v>
      </c>
      <c r="P18" s="8">
        <f>TI_EHG_E_E!P18+TI_EHG_CHP_E!P18+TI_EHG_H_E!P18</f>
        <v>775.10475936</v>
      </c>
      <c r="Q18" s="8">
        <f>TI_EHG_E_E!Q18+TI_EHG_CHP_E!Q18+TI_EHG_H_E!Q18</f>
        <v>806.56095168000002</v>
      </c>
      <c r="R18" s="8">
        <f>TI_EHG_E_E!R18+TI_EHG_CHP_E!R18+TI_EHG_H_E!R18</f>
        <v>792.38298383999995</v>
      </c>
      <c r="S18" s="8">
        <f>TI_EHG_E_E!S18+TI_EHG_CHP_E!S18+TI_EHG_H_E!S18</f>
        <v>721.20575231999987</v>
      </c>
      <c r="T18" s="8">
        <f>TI_EHG_E_E!T18+TI_EHG_CHP_E!T18+TI_EHG_H_E!T18</f>
        <v>681.27100703999986</v>
      </c>
      <c r="U18" s="8">
        <f>TI_EHG_E_E!U18+TI_EHG_CHP_E!U18+TI_EHG_H_E!U18</f>
        <v>668.53863215999991</v>
      </c>
      <c r="V18" s="8">
        <f>TI_EHG_E_E!V18+TI_EHG_CHP_E!V18+TI_EHG_H_E!V18</f>
        <v>623.4234724800001</v>
      </c>
      <c r="W18" s="8">
        <f>TI_EHG_E_E!W18+TI_EHG_CHP_E!W18+TI_EHG_H_E!W18</f>
        <v>470.41695215999988</v>
      </c>
      <c r="X18" s="8">
        <f>TI_EHG_E_E!X18+TI_EHG_CHP_E!X18+TI_EHG_H_E!X18</f>
        <v>105.75238175999999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3498.4909670399993</v>
      </c>
      <c r="D19" s="8">
        <f>TI_EHG_E_E!D19+TI_EHG_CHP_E!D19+TI_EHG_H_E!D19</f>
        <v>3106.2907598400002</v>
      </c>
      <c r="E19" s="8">
        <f>TI_EHG_E_E!E19+TI_EHG_CHP_E!E19+TI_EHG_H_E!E19</f>
        <v>2862.6351393599994</v>
      </c>
      <c r="F19" s="8">
        <f>TI_EHG_E_E!F19+TI_EHG_CHP_E!F19+TI_EHG_H_E!F19</f>
        <v>3118.2829156800003</v>
      </c>
      <c r="G19" s="8">
        <f>TI_EHG_E_E!G19+TI_EHG_CHP_E!G19+TI_EHG_H_E!G19</f>
        <v>2914.1061768</v>
      </c>
      <c r="H19" s="8">
        <f>TI_EHG_E_E!H19+TI_EHG_CHP_E!H19+TI_EHG_H_E!H19</f>
        <v>2840.6322043199998</v>
      </c>
      <c r="I19" s="8">
        <f>TI_EHG_E_E!I19+TI_EHG_CHP_E!I19+TI_EHG_H_E!I19</f>
        <v>3074.7832588799993</v>
      </c>
      <c r="J19" s="8">
        <f>TI_EHG_E_E!J19+TI_EHG_CHP_E!J19+TI_EHG_H_E!J19</f>
        <v>3619.9618545600001</v>
      </c>
      <c r="K19" s="8">
        <f>TI_EHG_E_E!K19+TI_EHG_CHP_E!K19+TI_EHG_H_E!K19</f>
        <v>3390.3357105600003</v>
      </c>
      <c r="L19" s="8">
        <f>TI_EHG_E_E!L19+TI_EHG_CHP_E!L19+TI_EHG_H_E!L19</f>
        <v>2648.9701382399999</v>
      </c>
      <c r="M19" s="8">
        <f>TI_EHG_E_E!M19+TI_EHG_CHP_E!M19+TI_EHG_H_E!M19</f>
        <v>3215.6283527999994</v>
      </c>
      <c r="N19" s="8">
        <f>TI_EHG_E_E!N19+TI_EHG_CHP_E!N19+TI_EHG_H_E!N19</f>
        <v>3098.4330254399997</v>
      </c>
      <c r="O19" s="8">
        <f>TI_EHG_E_E!O19+TI_EHG_CHP_E!O19+TI_EHG_H_E!O19</f>
        <v>3364.1567956799995</v>
      </c>
      <c r="P19" s="8">
        <f>TI_EHG_E_E!P19+TI_EHG_CHP_E!P19+TI_EHG_H_E!P19</f>
        <v>3210.0393873600001</v>
      </c>
      <c r="Q19" s="8">
        <f>TI_EHG_E_E!Q19+TI_EHG_CHP_E!Q19+TI_EHG_H_E!Q19</f>
        <v>3073.1885351999999</v>
      </c>
      <c r="R19" s="8">
        <f>TI_EHG_E_E!R19+TI_EHG_CHP_E!R19+TI_EHG_H_E!R19</f>
        <v>3478.9468507199995</v>
      </c>
      <c r="S19" s="8">
        <f>TI_EHG_E_E!S19+TI_EHG_CHP_E!S19+TI_EHG_H_E!S19</f>
        <v>3607.4204884799992</v>
      </c>
      <c r="T19" s="8">
        <f>TI_EHG_E_E!T19+TI_EHG_CHP_E!T19+TI_EHG_H_E!T19</f>
        <v>3808.9692979199999</v>
      </c>
      <c r="U19" s="8">
        <f>TI_EHG_E_E!U19+TI_EHG_CHP_E!U19+TI_EHG_H_E!U19</f>
        <v>3614.1591830399998</v>
      </c>
      <c r="V19" s="8">
        <f>TI_EHG_E_E!V19+TI_EHG_CHP_E!V19+TI_EHG_H_E!V19</f>
        <v>3477.0986207999995</v>
      </c>
      <c r="W19" s="8">
        <f>TI_EHG_E_E!W19+TI_EHG_CHP_E!W19+TI_EHG_H_E!W19</f>
        <v>3052.7183059199992</v>
      </c>
      <c r="X19" s="8">
        <f>TI_EHG_E_E!X19+TI_EHG_CHP_E!X19+TI_EHG_H_E!X19</f>
        <v>3055.9541068800004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57511.217087999998</v>
      </c>
      <c r="D20" s="8">
        <f>TI_EHG_E_E!D20+TI_EHG_CHP_E!D20+TI_EHG_H_E!D20</f>
        <v>58663.280519999993</v>
      </c>
      <c r="E20" s="8">
        <f>TI_EHG_E_E!E20+TI_EHG_CHP_E!E20+TI_EHG_H_E!E20</f>
        <v>60027.759791999997</v>
      </c>
      <c r="F20" s="8">
        <f>TI_EHG_E_E!F20+TI_EHG_CHP_E!F20+TI_EHG_H_E!F20</f>
        <v>56896.581456000007</v>
      </c>
      <c r="G20" s="8">
        <f>TI_EHG_E_E!G20+TI_EHG_CHP_E!G20+TI_EHG_H_E!G20</f>
        <v>59468.759999999995</v>
      </c>
      <c r="H20" s="8">
        <f>TI_EHG_E_E!H20+TI_EHG_CHP_E!H20+TI_EHG_H_E!H20</f>
        <v>61112.865528000017</v>
      </c>
      <c r="I20" s="8">
        <f>TI_EHG_E_E!I20+TI_EHG_CHP_E!I20+TI_EHG_H_E!I20</f>
        <v>63777.604175999993</v>
      </c>
      <c r="J20" s="8">
        <f>TI_EHG_E_E!J20+TI_EHG_CHP_E!J20+TI_EHG_H_E!J20</f>
        <v>69139.880783999994</v>
      </c>
      <c r="K20" s="8">
        <f>TI_EHG_E_E!K20+TI_EHG_CHP_E!K20+TI_EHG_H_E!K20</f>
        <v>64320.137856000001</v>
      </c>
      <c r="L20" s="8">
        <f>TI_EHG_E_E!L20+TI_EHG_CHP_E!L20+TI_EHG_H_E!L20</f>
        <v>40211.266680000001</v>
      </c>
      <c r="M20" s="8">
        <f>TI_EHG_E_E!M20+TI_EHG_CHP_E!M20+TI_EHG_H_E!M20</f>
        <v>58678.525151999995</v>
      </c>
      <c r="N20" s="8">
        <f>TI_EHG_E_E!N20+TI_EHG_CHP_E!N20+TI_EHG_H_E!N20</f>
        <v>57809.524968000005</v>
      </c>
      <c r="O20" s="8">
        <f>TI_EHG_E_E!O20+TI_EHG_CHP_E!O20+TI_EHG_H_E!O20</f>
        <v>56386.172232000012</v>
      </c>
      <c r="P20" s="8">
        <f>TI_EHG_E_E!P20+TI_EHG_CHP_E!P20+TI_EHG_H_E!P20</f>
        <v>55994.738904000005</v>
      </c>
      <c r="Q20" s="8">
        <f>TI_EHG_E_E!Q20+TI_EHG_CHP_E!Q20+TI_EHG_H_E!Q20</f>
        <v>59278.972895999999</v>
      </c>
      <c r="R20" s="8">
        <f>TI_EHG_E_E!R20+TI_EHG_CHP_E!R20+TI_EHG_H_E!R20</f>
        <v>56373.089759999995</v>
      </c>
      <c r="S20" s="8">
        <f>TI_EHG_E_E!S20+TI_EHG_CHP_E!S20+TI_EHG_H_E!S20</f>
        <v>56462.824080000006</v>
      </c>
      <c r="T20" s="8">
        <f>TI_EHG_E_E!T20+TI_EHG_CHP_E!T20+TI_EHG_H_E!T20</f>
        <v>56709.726840000003</v>
      </c>
      <c r="U20" s="8">
        <f>TI_EHG_E_E!U20+TI_EHG_CHP_E!U20+TI_EHG_H_E!U20</f>
        <v>56079.843767999992</v>
      </c>
      <c r="V20" s="8">
        <f>TI_EHG_E_E!V20+TI_EHG_CHP_E!V20+TI_EHG_H_E!V20</f>
        <v>52767.967823999999</v>
      </c>
      <c r="W20" s="8">
        <f>TI_EHG_E_E!W20+TI_EHG_CHP_E!W20+TI_EHG_H_E!W20</f>
        <v>44754.567623999988</v>
      </c>
      <c r="X20" s="8">
        <f>TI_EHG_E_E!X20+TI_EHG_CHP_E!X20+TI_EHG_H_E!X20</f>
        <v>53271.056591999994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1156.0643639999998</v>
      </c>
      <c r="D21" s="8">
        <f>TI_EHG_E_E!D21+TI_EHG_CHP_E!D21+TI_EHG_H_E!D21</f>
        <v>1276.5477815999998</v>
      </c>
      <c r="E21" s="8">
        <f>TI_EHG_E_E!E21+TI_EHG_CHP_E!E21+TI_EHG_H_E!E21</f>
        <v>1325.5062912000003</v>
      </c>
      <c r="F21" s="8">
        <f>TI_EHG_E_E!F21+TI_EHG_CHP_E!F21+TI_EHG_H_E!F21</f>
        <v>3384.2908007999999</v>
      </c>
      <c r="G21" s="8">
        <f>TI_EHG_E_E!G21+TI_EHG_CHP_E!G21+TI_EHG_H_E!G21</f>
        <v>3793.9729464000002</v>
      </c>
      <c r="H21" s="8">
        <f>TI_EHG_E_E!H21+TI_EHG_CHP_E!H21+TI_EHG_H_E!H21</f>
        <v>4155.7979735999998</v>
      </c>
      <c r="I21" s="8">
        <f>TI_EHG_E_E!I21+TI_EHG_CHP_E!I21+TI_EHG_H_E!I21</f>
        <v>3634.6197887999992</v>
      </c>
      <c r="J21" s="8">
        <f>TI_EHG_E_E!J21+TI_EHG_CHP_E!J21+TI_EHG_H_E!J21</f>
        <v>3815.3246039999999</v>
      </c>
      <c r="K21" s="8">
        <f>TI_EHG_E_E!K21+TI_EHG_CHP_E!K21+TI_EHG_H_E!K21</f>
        <v>3157.9093727999993</v>
      </c>
      <c r="L21" s="8">
        <f>TI_EHG_E_E!L21+TI_EHG_CHP_E!L21+TI_EHG_H_E!L21</f>
        <v>2836.2284495999997</v>
      </c>
      <c r="M21" s="8">
        <f>TI_EHG_E_E!M21+TI_EHG_CHP_E!M21+TI_EHG_H_E!M21</f>
        <v>3446.8047431999994</v>
      </c>
      <c r="N21" s="8">
        <f>TI_EHG_E_E!N21+TI_EHG_CHP_E!N21+TI_EHG_H_E!N21</f>
        <v>3501.2924856</v>
      </c>
      <c r="O21" s="8">
        <f>TI_EHG_E_E!O21+TI_EHG_CHP_E!O21+TI_EHG_H_E!O21</f>
        <v>4003.8177815999998</v>
      </c>
      <c r="P21" s="8">
        <f>TI_EHG_E_E!P21+TI_EHG_CHP_E!P21+TI_EHG_H_E!P21</f>
        <v>3951.0800783999998</v>
      </c>
      <c r="Q21" s="8">
        <f>TI_EHG_E_E!Q21+TI_EHG_CHP_E!Q21+TI_EHG_H_E!Q21</f>
        <v>4082.6311343999996</v>
      </c>
      <c r="R21" s="8">
        <f>TI_EHG_E_E!R21+TI_EHG_CHP_E!R21+TI_EHG_H_E!R21</f>
        <v>4669.6484015999995</v>
      </c>
      <c r="S21" s="8">
        <f>TI_EHG_E_E!S21+TI_EHG_CHP_E!S21+TI_EHG_H_E!S21</f>
        <v>3836.8990295999993</v>
      </c>
      <c r="T21" s="8">
        <f>TI_EHG_E_E!T21+TI_EHG_CHP_E!T21+TI_EHG_H_E!T21</f>
        <v>4078.1338416000003</v>
      </c>
      <c r="U21" s="8">
        <f>TI_EHG_E_E!U21+TI_EHG_CHP_E!U21+TI_EHG_H_E!U21</f>
        <v>3564.8291952</v>
      </c>
      <c r="V21" s="8">
        <f>TI_EHG_E_E!V21+TI_EHG_CHP_E!V21+TI_EHG_H_E!V21</f>
        <v>3836.1016512000006</v>
      </c>
      <c r="W21" s="8">
        <f>TI_EHG_E_E!W21+TI_EHG_CHP_E!W21+TI_EHG_H_E!W21</f>
        <v>3254.4910943999994</v>
      </c>
      <c r="X21" s="8">
        <f>TI_EHG_E_E!X21+TI_EHG_CHP_E!X21+TI_EHG_H_E!X21</f>
        <v>2984.0553288000006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8752.6160816038209</v>
      </c>
      <c r="D22" s="27">
        <f t="shared" si="6"/>
        <v>11584.9278431198</v>
      </c>
      <c r="E22" s="27">
        <f t="shared" si="6"/>
        <v>12602.423358075615</v>
      </c>
      <c r="F22" s="27">
        <f t="shared" si="6"/>
        <v>13319.37283515098</v>
      </c>
      <c r="G22" s="27">
        <f t="shared" si="6"/>
        <v>11770.92004439692</v>
      </c>
      <c r="H22" s="27">
        <f t="shared" si="6"/>
        <v>9954.3311709341724</v>
      </c>
      <c r="I22" s="27">
        <f t="shared" si="6"/>
        <v>11946.805140913035</v>
      </c>
      <c r="J22" s="27">
        <f t="shared" si="6"/>
        <v>12918.141112754172</v>
      </c>
      <c r="K22" s="27">
        <f t="shared" si="6"/>
        <v>11741.93466094155</v>
      </c>
      <c r="L22" s="27">
        <f t="shared" si="6"/>
        <v>10892.859094428268</v>
      </c>
      <c r="M22" s="27">
        <f t="shared" si="6"/>
        <v>12497.061885599715</v>
      </c>
      <c r="N22" s="27">
        <f t="shared" si="6"/>
        <v>11204.525042340481</v>
      </c>
      <c r="O22" s="27">
        <f t="shared" si="6"/>
        <v>9455.9530960685806</v>
      </c>
      <c r="P22" s="27">
        <f t="shared" si="6"/>
        <v>8359.4435067442537</v>
      </c>
      <c r="Q22" s="27">
        <f t="shared" si="6"/>
        <v>8556.2810758148516</v>
      </c>
      <c r="R22" s="27">
        <f t="shared" si="6"/>
        <v>8195.1062286750803</v>
      </c>
      <c r="S22" s="27">
        <f t="shared" si="6"/>
        <v>7997.4548593092359</v>
      </c>
      <c r="T22" s="27">
        <f t="shared" si="6"/>
        <v>7636.4926815503986</v>
      </c>
      <c r="U22" s="27">
        <f t="shared" si="6"/>
        <v>8525.0374917876561</v>
      </c>
      <c r="V22" s="27">
        <f t="shared" si="6"/>
        <v>7494.0105138679201</v>
      </c>
      <c r="W22" s="27">
        <f t="shared" si="6"/>
        <v>5090.7099536051555</v>
      </c>
      <c r="X22" s="27">
        <f t="shared" si="6"/>
        <v>3997.9646360288402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8752.6160816038209</v>
      </c>
      <c r="D23" s="8">
        <f>TI_EHG_E_E!D23+TI_EHG_CHP_E!D23+TI_EHG_H_E!D23</f>
        <v>11584.9278431198</v>
      </c>
      <c r="E23" s="8">
        <f>TI_EHG_E_E!E23+TI_EHG_CHP_E!E23+TI_EHG_H_E!E23</f>
        <v>12602.423358075615</v>
      </c>
      <c r="F23" s="8">
        <f>TI_EHG_E_E!F23+TI_EHG_CHP_E!F23+TI_EHG_H_E!F23</f>
        <v>13317.985280094979</v>
      </c>
      <c r="G23" s="8">
        <f>TI_EHG_E_E!G23+TI_EHG_CHP_E!G23+TI_EHG_H_E!G23</f>
        <v>11770.92004439692</v>
      </c>
      <c r="H23" s="8">
        <f>TI_EHG_E_E!H23+TI_EHG_CHP_E!H23+TI_EHG_H_E!H23</f>
        <v>9952.9436158781718</v>
      </c>
      <c r="I23" s="8">
        <f>TI_EHG_E_E!I23+TI_EHG_CHP_E!I23+TI_EHG_H_E!I23</f>
        <v>11946.805140913035</v>
      </c>
      <c r="J23" s="8">
        <f>TI_EHG_E_E!J23+TI_EHG_CHP_E!J23+TI_EHG_H_E!J23</f>
        <v>12918.141112754172</v>
      </c>
      <c r="K23" s="8">
        <f>TI_EHG_E_E!K23+TI_EHG_CHP_E!K23+TI_EHG_H_E!K23</f>
        <v>11683.63072304715</v>
      </c>
      <c r="L23" s="8">
        <f>TI_EHG_E_E!L23+TI_EHG_CHP_E!L23+TI_EHG_H_E!L23</f>
        <v>10838.467856825067</v>
      </c>
      <c r="M23" s="8">
        <f>TI_EHG_E_E!M23+TI_EHG_CHP_E!M23+TI_EHG_H_E!M23</f>
        <v>12456.425716434915</v>
      </c>
      <c r="N23" s="8">
        <f>TI_EHG_E_E!N23+TI_EHG_CHP_E!N23+TI_EHG_H_E!N23</f>
        <v>11122.406117153281</v>
      </c>
      <c r="O23" s="8">
        <f>TI_EHG_E_E!O23+TI_EHG_CHP_E!O23+TI_EHG_H_E!O23</f>
        <v>9405.6238045505797</v>
      </c>
      <c r="P23" s="8">
        <f>TI_EHG_E_E!P23+TI_EHG_CHP_E!P23+TI_EHG_H_E!P23</f>
        <v>8327.1995235442537</v>
      </c>
      <c r="Q23" s="8">
        <f>TI_EHG_E_E!Q23+TI_EHG_CHP_E!Q23+TI_EHG_H_E!Q23</f>
        <v>8540.2142965148523</v>
      </c>
      <c r="R23" s="8">
        <f>TI_EHG_E_E!R23+TI_EHG_CHP_E!R23+TI_EHG_H_E!R23</f>
        <v>8179.0394493750809</v>
      </c>
      <c r="S23" s="8">
        <f>TI_EHG_E_E!S23+TI_EHG_CHP_E!S23+TI_EHG_H_E!S23</f>
        <v>7995.6636965028356</v>
      </c>
      <c r="T23" s="8">
        <f>TI_EHG_E_E!T23+TI_EHG_CHP_E!T23+TI_EHG_H_E!T23</f>
        <v>7634.7015187439983</v>
      </c>
      <c r="U23" s="8">
        <f>TI_EHG_E_E!U23+TI_EHG_CHP_E!U23+TI_EHG_H_E!U23</f>
        <v>8524.7599056516556</v>
      </c>
      <c r="V23" s="8">
        <f>TI_EHG_E_E!V23+TI_EHG_CHP_E!V23+TI_EHG_H_E!V23</f>
        <v>7491.4049950111203</v>
      </c>
      <c r="W23" s="8">
        <f>TI_EHG_E_E!W23+TI_EHG_CHP_E!W23+TI_EHG_H_E!W23</f>
        <v>5086.7478636503556</v>
      </c>
      <c r="X23" s="8">
        <f>TI_EHG_E_E!X23+TI_EHG_CHP_E!X23+TI_EHG_H_E!X23</f>
        <v>3997.9646360288402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1.3875550559999998</v>
      </c>
      <c r="G24" s="8">
        <f>TI_EHG_E_E!G24+TI_EHG_CHP_E!G24+TI_EHG_H_E!G24</f>
        <v>0</v>
      </c>
      <c r="H24" s="8">
        <f>TI_EHG_E_E!H24+TI_EHG_CHP_E!H24+TI_EHG_H_E!H24</f>
        <v>1.3875550559999998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58.303937894399994</v>
      </c>
      <c r="L24" s="8">
        <f>TI_EHG_E_E!L24+TI_EHG_CHP_E!L24+TI_EHG_H_E!L24</f>
        <v>54.391237603200004</v>
      </c>
      <c r="M24" s="8">
        <f>TI_EHG_E_E!M24+TI_EHG_CHP_E!M24+TI_EHG_H_E!M24</f>
        <v>40.636169164799995</v>
      </c>
      <c r="N24" s="8">
        <f>TI_EHG_E_E!N24+TI_EHG_CHP_E!N24+TI_EHG_H_E!N24</f>
        <v>82.118925187199991</v>
      </c>
      <c r="O24" s="8">
        <f>TI_EHG_E_E!O24+TI_EHG_CHP_E!O24+TI_EHG_H_E!O24</f>
        <v>50.329291517999998</v>
      </c>
      <c r="P24" s="8">
        <f>TI_EHG_E_E!P24+TI_EHG_CHP_E!P24+TI_EHG_H_E!P24</f>
        <v>32.243983199999995</v>
      </c>
      <c r="Q24" s="8">
        <f>TI_EHG_E_E!Q24+TI_EHG_CHP_E!Q24+TI_EHG_H_E!Q24</f>
        <v>16.066779299999997</v>
      </c>
      <c r="R24" s="8">
        <f>TI_EHG_E_E!R24+TI_EHG_CHP_E!R24+TI_EHG_H_E!R24</f>
        <v>16.066779299999997</v>
      </c>
      <c r="S24" s="8">
        <f>TI_EHG_E_E!S24+TI_EHG_CHP_E!S24+TI_EHG_H_E!S24</f>
        <v>1.7911628063999998</v>
      </c>
      <c r="T24" s="8">
        <f>TI_EHG_E_E!T24+TI_EHG_CHP_E!T24+TI_EHG_H_E!T24</f>
        <v>1.7911628063999998</v>
      </c>
      <c r="U24" s="8">
        <f>TI_EHG_E_E!U24+TI_EHG_CHP_E!U24+TI_EHG_H_E!U24</f>
        <v>0.27758613599999993</v>
      </c>
      <c r="V24" s="8">
        <f>TI_EHG_E_E!V24+TI_EHG_CHP_E!V24+TI_EHG_H_E!V24</f>
        <v>2.6055188567999998</v>
      </c>
      <c r="W24" s="8">
        <f>TI_EHG_E_E!W24+TI_EHG_CHP_E!W24+TI_EHG_H_E!W24</f>
        <v>3.9620899547999993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9449.1978701999979</v>
      </c>
      <c r="D25" s="27">
        <f>TI_EHG_E_E!D25+TI_EHG_CHP_E!D25+TI_EHG_H_E!D25</f>
        <v>9081.28083324</v>
      </c>
      <c r="E25" s="27">
        <f>TI_EHG_E_E!E25+TI_EHG_CHP_E!E25+TI_EHG_H_E!E25</f>
        <v>8840.2820279400021</v>
      </c>
      <c r="F25" s="27">
        <f>TI_EHG_E_E!F25+TI_EHG_CHP_E!F25+TI_EHG_H_E!F25</f>
        <v>10674.662816399999</v>
      </c>
      <c r="G25" s="27">
        <f>TI_EHG_E_E!G25+TI_EHG_CHP_E!G25+TI_EHG_H_E!G25</f>
        <v>10521.179360377402</v>
      </c>
      <c r="H25" s="27">
        <f>TI_EHG_E_E!H25+TI_EHG_CHP_E!H25+TI_EHG_H_E!H25</f>
        <v>10293.10723665638</v>
      </c>
      <c r="I25" s="27">
        <f>TI_EHG_E_E!I25+TI_EHG_CHP_E!I25+TI_EHG_H_E!I25</f>
        <v>9521.6728924006002</v>
      </c>
      <c r="J25" s="27">
        <f>TI_EHG_E_E!J25+TI_EHG_CHP_E!J25+TI_EHG_H_E!J25</f>
        <v>12352.753166679691</v>
      </c>
      <c r="K25" s="27">
        <f>TI_EHG_E_E!K25+TI_EHG_CHP_E!K25+TI_EHG_H_E!K25</f>
        <v>10429.453804945135</v>
      </c>
      <c r="L25" s="27">
        <f>TI_EHG_E_E!L25+TI_EHG_CHP_E!L25+TI_EHG_H_E!L25</f>
        <v>8384.4812480945238</v>
      </c>
      <c r="M25" s="27">
        <f>TI_EHG_E_E!M25+TI_EHG_CHP_E!M25+TI_EHG_H_E!M25</f>
        <v>12233.91379881315</v>
      </c>
      <c r="N25" s="27">
        <f>TI_EHG_E_E!N25+TI_EHG_CHP_E!N25+TI_EHG_H_E!N25</f>
        <v>12180.234416790474</v>
      </c>
      <c r="O25" s="27">
        <f>TI_EHG_E_E!O25+TI_EHG_CHP_E!O25+TI_EHG_H_E!O25</f>
        <v>10681.975728742636</v>
      </c>
      <c r="P25" s="27">
        <f>TI_EHG_E_E!P25+TI_EHG_CHP_E!P25+TI_EHG_H_E!P25</f>
        <v>12564.751351992956</v>
      </c>
      <c r="Q25" s="27">
        <f>TI_EHG_E_E!Q25+TI_EHG_CHP_E!Q25+TI_EHG_H_E!Q25</f>
        <v>11793.60083334318</v>
      </c>
      <c r="R25" s="27">
        <f>TI_EHG_E_E!R25+TI_EHG_CHP_E!R25+TI_EHG_H_E!R25</f>
        <v>8850.1482072148283</v>
      </c>
      <c r="S25" s="27">
        <f>TI_EHG_E_E!S25+TI_EHG_CHP_E!S25+TI_EHG_H_E!S25</f>
        <v>10337.051234617058</v>
      </c>
      <c r="T25" s="27">
        <f>TI_EHG_E_E!T25+TI_EHG_CHP_E!T25+TI_EHG_H_E!T25</f>
        <v>10934.591212607973</v>
      </c>
      <c r="U25" s="27">
        <f>TI_EHG_E_E!U25+TI_EHG_CHP_E!U25+TI_EHG_H_E!U25</f>
        <v>10065.934943684901</v>
      </c>
      <c r="V25" s="27">
        <f>TI_EHG_E_E!V25+TI_EHG_CHP_E!V25+TI_EHG_H_E!V25</f>
        <v>4638.9367414400067</v>
      </c>
      <c r="W25" s="27">
        <f>TI_EHG_E_E!W25+TI_EHG_CHP_E!W25+TI_EHG_H_E!W25</f>
        <v>2433.933101931505</v>
      </c>
      <c r="X25" s="27">
        <f>TI_EHG_E_E!X25+TI_EHG_CHP_E!X25+TI_EHG_H_E!X25</f>
        <v>3656.4500194459188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135820.40608692</v>
      </c>
      <c r="D26" s="27">
        <f t="shared" si="7"/>
        <v>135724.29357779995</v>
      </c>
      <c r="E26" s="27">
        <f t="shared" si="7"/>
        <v>135141.71986980003</v>
      </c>
      <c r="F26" s="27">
        <f t="shared" si="7"/>
        <v>128248.88625504002</v>
      </c>
      <c r="G26" s="27">
        <f t="shared" si="7"/>
        <v>117594.77403240002</v>
      </c>
      <c r="H26" s="27">
        <f t="shared" si="7"/>
        <v>114691.79821644002</v>
      </c>
      <c r="I26" s="27">
        <f t="shared" si="7"/>
        <v>107182.40609268</v>
      </c>
      <c r="J26" s="27">
        <f t="shared" si="7"/>
        <v>93366.979176959998</v>
      </c>
      <c r="K26" s="27">
        <f t="shared" si="7"/>
        <v>86429.095641000022</v>
      </c>
      <c r="L26" s="27">
        <f t="shared" si="7"/>
        <v>79674.723971999993</v>
      </c>
      <c r="M26" s="27">
        <f t="shared" si="7"/>
        <v>72998.5392918</v>
      </c>
      <c r="N26" s="27">
        <f t="shared" si="7"/>
        <v>65667.44217996001</v>
      </c>
      <c r="O26" s="27">
        <f t="shared" si="7"/>
        <v>63064.251737640006</v>
      </c>
      <c r="P26" s="27">
        <f t="shared" si="7"/>
        <v>51767.661247920012</v>
      </c>
      <c r="Q26" s="27">
        <f t="shared" si="7"/>
        <v>50401.10711016001</v>
      </c>
      <c r="R26" s="27">
        <f t="shared" si="7"/>
        <v>52598.40030863999</v>
      </c>
      <c r="S26" s="27">
        <f t="shared" si="7"/>
        <v>51218.55094392001</v>
      </c>
      <c r="T26" s="27">
        <f t="shared" si="7"/>
        <v>48666.739833719999</v>
      </c>
      <c r="U26" s="27">
        <f t="shared" si="7"/>
        <v>44506.367331480011</v>
      </c>
      <c r="V26" s="27">
        <f t="shared" si="7"/>
        <v>41582.640130920001</v>
      </c>
      <c r="W26" s="27">
        <f t="shared" si="7"/>
        <v>38193.968404800005</v>
      </c>
      <c r="X26" s="27">
        <f t="shared" si="7"/>
        <v>40758.466817159999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6.2510533199999987</v>
      </c>
      <c r="D27" s="19">
        <f t="shared" si="8"/>
        <v>6.2510533199999987</v>
      </c>
      <c r="E27" s="19">
        <f t="shared" si="8"/>
        <v>3.1253947199999992</v>
      </c>
      <c r="F27" s="19">
        <f t="shared" si="8"/>
        <v>3.1253947199999992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6.2510533199999987</v>
      </c>
      <c r="D28" s="8">
        <f>TI_EHG_E_E!D28+TI_EHG_CHP_E!D28+TI_EHG_H_E!D28</f>
        <v>6.2510533199999987</v>
      </c>
      <c r="E28" s="8">
        <f>TI_EHG_E_E!E28+TI_EHG_CHP_E!E28+TI_EHG_H_E!E28</f>
        <v>3.1253947199999992</v>
      </c>
      <c r="F28" s="8">
        <f>TI_EHG_E_E!F28+TI_EHG_CHP_E!F28+TI_EHG_H_E!F28</f>
        <v>3.1253947199999992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135814.15503359999</v>
      </c>
      <c r="D33" s="19">
        <f t="shared" si="9"/>
        <v>135718.04252447994</v>
      </c>
      <c r="E33" s="19">
        <f t="shared" si="9"/>
        <v>135138.59447508003</v>
      </c>
      <c r="F33" s="19">
        <f t="shared" si="9"/>
        <v>128245.76086032002</v>
      </c>
      <c r="G33" s="19">
        <f t="shared" si="9"/>
        <v>117594.77403240002</v>
      </c>
      <c r="H33" s="19">
        <f t="shared" si="9"/>
        <v>114691.79821644002</v>
      </c>
      <c r="I33" s="19">
        <f t="shared" si="9"/>
        <v>107182.40609268</v>
      </c>
      <c r="J33" s="19">
        <f t="shared" si="9"/>
        <v>93366.979176959998</v>
      </c>
      <c r="K33" s="19">
        <f t="shared" si="9"/>
        <v>86429.095641000022</v>
      </c>
      <c r="L33" s="19">
        <f t="shared" si="9"/>
        <v>79674.723971999993</v>
      </c>
      <c r="M33" s="19">
        <f t="shared" si="9"/>
        <v>72998.5392918</v>
      </c>
      <c r="N33" s="19">
        <f t="shared" si="9"/>
        <v>65667.44217996001</v>
      </c>
      <c r="O33" s="19">
        <f t="shared" si="9"/>
        <v>63064.251737640006</v>
      </c>
      <c r="P33" s="19">
        <f t="shared" si="9"/>
        <v>51767.661247920012</v>
      </c>
      <c r="Q33" s="19">
        <f t="shared" si="9"/>
        <v>50401.10711016001</v>
      </c>
      <c r="R33" s="19">
        <f t="shared" si="9"/>
        <v>52598.40030863999</v>
      </c>
      <c r="S33" s="19">
        <f t="shared" si="9"/>
        <v>51218.55094392001</v>
      </c>
      <c r="T33" s="19">
        <f t="shared" si="9"/>
        <v>48666.739833719999</v>
      </c>
      <c r="U33" s="19">
        <f t="shared" si="9"/>
        <v>44506.367331480011</v>
      </c>
      <c r="V33" s="19">
        <f t="shared" si="9"/>
        <v>41582.640130920001</v>
      </c>
      <c r="W33" s="19">
        <f t="shared" si="9"/>
        <v>38193.968404800005</v>
      </c>
      <c r="X33" s="19">
        <f t="shared" si="9"/>
        <v>40758.466817159999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6381.9440179199992</v>
      </c>
      <c r="D34" s="8">
        <f>TI_EHG_E_E!D34+TI_EHG_CHP_E!D34+TI_EHG_H_E!D34</f>
        <v>4625.6021222400004</v>
      </c>
      <c r="E34" s="8">
        <f>TI_EHG_E_E!E34+TI_EHG_CHP_E!E34+TI_EHG_H_E!E34</f>
        <v>4748.6265292799999</v>
      </c>
      <c r="F34" s="8">
        <f>TI_EHG_E_E!F34+TI_EHG_CHP_E!F34+TI_EHG_H_E!F34</f>
        <v>4974.4009267199999</v>
      </c>
      <c r="G34" s="8">
        <f>TI_EHG_E_E!G34+TI_EHG_CHP_E!G34+TI_EHG_H_E!G34</f>
        <v>6418.9156838399995</v>
      </c>
      <c r="H34" s="8">
        <f>TI_EHG_E_E!H34+TI_EHG_CHP_E!H34+TI_EHG_H_E!H34</f>
        <v>6806.591170560001</v>
      </c>
      <c r="I34" s="8">
        <f>TI_EHG_E_E!I34+TI_EHG_CHP_E!I34+TI_EHG_H_E!I34</f>
        <v>5102.2970495999998</v>
      </c>
      <c r="J34" s="8">
        <f>TI_EHG_E_E!J34+TI_EHG_CHP_E!J34+TI_EHG_H_E!J34</f>
        <v>5526.0195840000024</v>
      </c>
      <c r="K34" s="8">
        <f>TI_EHG_E_E!K34+TI_EHG_CHP_E!K34+TI_EHG_H_E!K34</f>
        <v>5969.5676006400008</v>
      </c>
      <c r="L34" s="8">
        <f>TI_EHG_E_E!L34+TI_EHG_CHP_E!L34+TI_EHG_H_E!L34</f>
        <v>5400.6551193600008</v>
      </c>
      <c r="M34" s="8">
        <f>TI_EHG_E_E!M34+TI_EHG_CHP_E!M34+TI_EHG_H_E!M34</f>
        <v>6020.4363264000021</v>
      </c>
      <c r="N34" s="8">
        <f>TI_EHG_E_E!N34+TI_EHG_CHP_E!N34+TI_EHG_H_E!N34</f>
        <v>6487.3177344000014</v>
      </c>
      <c r="O34" s="8">
        <f>TI_EHG_E_E!O34+TI_EHG_CHP_E!O34+TI_EHG_H_E!O34</f>
        <v>6243.3895910400015</v>
      </c>
      <c r="P34" s="8">
        <f>TI_EHG_E_E!P34+TI_EHG_CHP_E!P34+TI_EHG_H_E!P34</f>
        <v>6255.3206707199997</v>
      </c>
      <c r="Q34" s="8">
        <f>TI_EHG_E_E!Q34+TI_EHG_CHP_E!Q34+TI_EHG_H_E!Q34</f>
        <v>6387.8749286400016</v>
      </c>
      <c r="R34" s="8">
        <f>TI_EHG_E_E!R34+TI_EHG_CHP_E!R34+TI_EHG_H_E!R34</f>
        <v>5948.9775820800005</v>
      </c>
      <c r="S34" s="8">
        <f>TI_EHG_E_E!S34+TI_EHG_CHP_E!S34+TI_EHG_H_E!S34</f>
        <v>6379.7978419200008</v>
      </c>
      <c r="T34" s="8">
        <f>TI_EHG_E_E!T34+TI_EHG_CHP_E!T34+TI_EHG_H_E!T34</f>
        <v>5689.8402047999998</v>
      </c>
      <c r="U34" s="8">
        <f>TI_EHG_E_E!U34+TI_EHG_CHP_E!U34+TI_EHG_H_E!U34</f>
        <v>5992.1482752000011</v>
      </c>
      <c r="V34" s="8">
        <f>TI_EHG_E_E!V34+TI_EHG_CHP_E!V34+TI_EHG_H_E!V34</f>
        <v>6087.3302476800009</v>
      </c>
      <c r="W34" s="8">
        <f>TI_EHG_E_E!W34+TI_EHG_CHP_E!W34+TI_EHG_H_E!W34</f>
        <v>5529.9088281599998</v>
      </c>
      <c r="X34" s="8">
        <f>TI_EHG_E_E!X34+TI_EHG_CHP_E!X34+TI_EHG_H_E!X34</f>
        <v>5209.7354496000007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28.582424640000013</v>
      </c>
      <c r="D35" s="8">
        <f>TI_EHG_E_E!D35+TI_EHG_CHP_E!D35+TI_EHG_H_E!D35</f>
        <v>22.865895360000003</v>
      </c>
      <c r="E35" s="8">
        <f>TI_EHG_E_E!E35+TI_EHG_CHP_E!E35+TI_EHG_H_E!E35</f>
        <v>25.724160000000001</v>
      </c>
      <c r="F35" s="8">
        <f>TI_EHG_E_E!F35+TI_EHG_CHP_E!F35+TI_EHG_H_E!F35</f>
        <v>27.443465279999998</v>
      </c>
      <c r="G35" s="8">
        <f>TI_EHG_E_E!G35+TI_EHG_CHP_E!G35+TI_EHG_H_E!G35</f>
        <v>21.344843520000001</v>
      </c>
      <c r="H35" s="8">
        <f>TI_EHG_E_E!H35+TI_EHG_CHP_E!H35+TI_EHG_H_E!H35</f>
        <v>27.443465279999998</v>
      </c>
      <c r="I35" s="8">
        <f>TI_EHG_E_E!I35+TI_EHG_CHP_E!I35+TI_EHG_H_E!I35</f>
        <v>27.443465279999998</v>
      </c>
      <c r="J35" s="8">
        <f>TI_EHG_E_E!J35+TI_EHG_CHP_E!J35+TI_EHG_H_E!J35</f>
        <v>18.295643519999999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104.28688439999999</v>
      </c>
      <c r="D36" s="8">
        <f>TI_EHG_E_E!D36+TI_EHG_CHP_E!D36+TI_EHG_H_E!D36</f>
        <v>122.21230715999999</v>
      </c>
      <c r="E36" s="8">
        <f>TI_EHG_E_E!E36+TI_EHG_CHP_E!E36+TI_EHG_H_E!E36</f>
        <v>146.05910964000003</v>
      </c>
      <c r="F36" s="8">
        <f>TI_EHG_E_E!F36+TI_EHG_CHP_E!F36+TI_EHG_H_E!F36</f>
        <v>323.71572096</v>
      </c>
      <c r="G36" s="8">
        <f>TI_EHG_E_E!G36+TI_EHG_CHP_E!G36+TI_EHG_H_E!G36</f>
        <v>330.16615632000008</v>
      </c>
      <c r="H36" s="8">
        <f>TI_EHG_E_E!H36+TI_EHG_CHP_E!H36+TI_EHG_H_E!H36</f>
        <v>297.67932324000003</v>
      </c>
      <c r="I36" s="8">
        <f>TI_EHG_E_E!I36+TI_EHG_CHP_E!I36+TI_EHG_H_E!I36</f>
        <v>315.64222740000002</v>
      </c>
      <c r="J36" s="8">
        <f>TI_EHG_E_E!J36+TI_EHG_CHP_E!J36+TI_EHG_H_E!J36</f>
        <v>728.84331431999999</v>
      </c>
      <c r="K36" s="8">
        <f>TI_EHG_E_E!K36+TI_EHG_CHP_E!K36+TI_EHG_H_E!K36</f>
        <v>294.62333976000002</v>
      </c>
      <c r="L36" s="8">
        <f>TI_EHG_E_E!L36+TI_EHG_CHP_E!L36+TI_EHG_H_E!L36</f>
        <v>326.48184827999995</v>
      </c>
      <c r="M36" s="8">
        <f>TI_EHG_E_E!M36+TI_EHG_CHP_E!M36+TI_EHG_H_E!M36</f>
        <v>336.66293232000004</v>
      </c>
      <c r="N36" s="8">
        <f>TI_EHG_E_E!N36+TI_EHG_CHP_E!N36+TI_EHG_H_E!N36</f>
        <v>393.76414152000007</v>
      </c>
      <c r="O36" s="8">
        <f>TI_EHG_E_E!O36+TI_EHG_CHP_E!O36+TI_EHG_H_E!O36</f>
        <v>501.30054971999999</v>
      </c>
      <c r="P36" s="8">
        <f>TI_EHG_E_E!P36+TI_EHG_CHP_E!P36+TI_EHG_H_E!P36</f>
        <v>323.39928708000008</v>
      </c>
      <c r="Q36" s="8">
        <f>TI_EHG_E_E!Q36+TI_EHG_CHP_E!Q36+TI_EHG_H_E!Q36</f>
        <v>294.86730959999994</v>
      </c>
      <c r="R36" s="8">
        <f>TI_EHG_E_E!R36+TI_EHG_CHP_E!R36+TI_EHG_H_E!R36</f>
        <v>277.15110120000003</v>
      </c>
      <c r="S36" s="8">
        <f>TI_EHG_E_E!S36+TI_EHG_CHP_E!S36+TI_EHG_H_E!S36</f>
        <v>434.67134148000008</v>
      </c>
      <c r="T36" s="8">
        <f>TI_EHG_E_E!T36+TI_EHG_CHP_E!T36+TI_EHG_H_E!T36</f>
        <v>325.42964316000007</v>
      </c>
      <c r="U36" s="8">
        <f>TI_EHG_E_E!U36+TI_EHG_CHP_E!U36+TI_EHG_H_E!U36</f>
        <v>192.14714772000002</v>
      </c>
      <c r="V36" s="8">
        <f>TI_EHG_E_E!V36+TI_EHG_CHP_E!V36+TI_EHG_H_E!V36</f>
        <v>181.95220691999998</v>
      </c>
      <c r="W36" s="8">
        <f>TI_EHG_E_E!W36+TI_EHG_CHP_E!W36+TI_EHG_H_E!W36</f>
        <v>161.23748652</v>
      </c>
      <c r="X36" s="8">
        <f>TI_EHG_E_E!X36+TI_EHG_CHP_E!X36+TI_EHG_H_E!X36</f>
        <v>174.89411856000001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6.1402017599999974</v>
      </c>
      <c r="D37" s="8">
        <f>TI_EHG_E_E!D37+TI_EHG_CHP_E!D37+TI_EHG_H_E!D37</f>
        <v>6.1402017599999974</v>
      </c>
      <c r="E37" s="8">
        <f>TI_EHG_E_E!E37+TI_EHG_CHP_E!E37+TI_EHG_H_E!E37</f>
        <v>6.1402017599999974</v>
      </c>
      <c r="F37" s="8">
        <f>TI_EHG_E_E!F37+TI_EHG_CHP_E!F37+TI_EHG_H_E!F37</f>
        <v>3.0701008799999987</v>
      </c>
      <c r="G37" s="8">
        <f>TI_EHG_E_E!G37+TI_EHG_CHP_E!G37+TI_EHG_H_E!G37</f>
        <v>3.0701008799999987</v>
      </c>
      <c r="H37" s="8">
        <f>TI_EHG_E_E!H37+TI_EHG_CHP_E!H37+TI_EHG_H_E!H37</f>
        <v>3.0159637199999989</v>
      </c>
      <c r="I37" s="8">
        <f>TI_EHG_E_E!I37+TI_EHG_CHP_E!I37+TI_EHG_H_E!I37</f>
        <v>6.0321769199999977</v>
      </c>
      <c r="J37" s="8">
        <f>TI_EHG_E_E!J37+TI_EHG_CHP_E!J37+TI_EHG_H_E!J37</f>
        <v>3.0274398000000007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5.1405354000000001</v>
      </c>
      <c r="U37" s="8">
        <f>TI_EHG_E_E!U37+TI_EHG_CHP_E!U37+TI_EHG_H_E!U37</f>
        <v>3.4932189600000001</v>
      </c>
      <c r="V37" s="8">
        <f>TI_EHG_E_E!V37+TI_EHG_CHP_E!V37+TI_EHG_H_E!V37</f>
        <v>1.9526799599999998</v>
      </c>
      <c r="W37" s="8">
        <f>TI_EHG_E_E!W37+TI_EHG_CHP_E!W37+TI_EHG_H_E!W37</f>
        <v>1.1408720400000001</v>
      </c>
      <c r="X37" s="8">
        <f>TI_EHG_E_E!X37+TI_EHG_CHP_E!X37+TI_EHG_H_E!X37</f>
        <v>0.74320091999999993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3.09158496</v>
      </c>
      <c r="E41" s="8">
        <f>TI_EHG_E_E!E41+TI_EHG_CHP_E!E41+TI_EHG_H_E!E41</f>
        <v>3.09158496</v>
      </c>
      <c r="F41" s="8">
        <f>TI_EHG_E_E!F41+TI_EHG_CHP_E!F41+TI_EHG_H_E!F41</f>
        <v>12.539244960000003</v>
      </c>
      <c r="G41" s="8">
        <f>TI_EHG_E_E!G41+TI_EHG_CHP_E!G41+TI_EHG_H_E!G41</f>
        <v>6.2408912399999981</v>
      </c>
      <c r="H41" s="8">
        <f>TI_EHG_E_E!H41+TI_EHG_CHP_E!H41+TI_EHG_H_E!H41</f>
        <v>0</v>
      </c>
      <c r="I41" s="8">
        <f>TI_EHG_E_E!I41+TI_EHG_CHP_E!I41+TI_EHG_H_E!I41</f>
        <v>9.3327350399999993</v>
      </c>
      <c r="J41" s="8">
        <f>TI_EHG_E_E!J41+TI_EHG_CHP_E!J41+TI_EHG_H_E!J41</f>
        <v>18.722673720000003</v>
      </c>
      <c r="K41" s="8">
        <f>TI_EHG_E_E!K41+TI_EHG_CHP_E!K41+TI_EHG_H_E!K41</f>
        <v>15.515904959999999</v>
      </c>
      <c r="L41" s="8">
        <f>TI_EHG_E_E!L41+TI_EHG_CHP_E!L41+TI_EHG_H_E!L41</f>
        <v>12.42432</v>
      </c>
      <c r="M41" s="8">
        <f>TI_EHG_E_E!M41+TI_EHG_CHP_E!M41+TI_EHG_H_E!M41</f>
        <v>21.756796199999997</v>
      </c>
      <c r="N41" s="8">
        <f>TI_EHG_E_E!N41+TI_EHG_CHP_E!N41+TI_EHG_H_E!N41</f>
        <v>12.366598680000001</v>
      </c>
      <c r="O41" s="8">
        <f>TI_EHG_E_E!O41+TI_EHG_CHP_E!O41+TI_EHG_H_E!O41</f>
        <v>9.2750137200000005</v>
      </c>
      <c r="P41" s="8">
        <f>TI_EHG_E_E!P41+TI_EHG_CHP_E!P41+TI_EHG_H_E!P41</f>
        <v>18.60774876</v>
      </c>
      <c r="Q41" s="8">
        <f>TI_EHG_E_E!Q41+TI_EHG_CHP_E!Q41+TI_EHG_H_E!Q41</f>
        <v>15.45844248</v>
      </c>
      <c r="R41" s="8">
        <f>TI_EHG_E_E!R41+TI_EHG_CHP_E!R41+TI_EHG_H_E!R41</f>
        <v>9.2750137200000005</v>
      </c>
      <c r="S41" s="8">
        <f>TI_EHG_E_E!S41+TI_EHG_CHP_E!S41+TI_EHG_H_E!S41</f>
        <v>6.18342876</v>
      </c>
      <c r="T41" s="8">
        <f>TI_EHG_E_E!T41+TI_EHG_CHP_E!T41+TI_EHG_H_E!T41</f>
        <v>14.271661080000001</v>
      </c>
      <c r="U41" s="8">
        <f>TI_EHG_E_E!U41+TI_EHG_CHP_E!U41+TI_EHG_H_E!U41</f>
        <v>10.833748200000002</v>
      </c>
      <c r="V41" s="8">
        <f>TI_EHG_E_E!V41+TI_EHG_CHP_E!V41+TI_EHG_H_E!V41</f>
        <v>5.5345168800000009</v>
      </c>
      <c r="W41" s="8">
        <f>TI_EHG_E_E!W41+TI_EHG_CHP_E!W41+TI_EHG_H_E!W41</f>
        <v>4.6293534000000003</v>
      </c>
      <c r="X41" s="8">
        <f>TI_EHG_E_E!X41+TI_EHG_CHP_E!X41+TI_EHG_H_E!X41</f>
        <v>16.609245120000001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331.93913796000004</v>
      </c>
      <c r="D42" s="8">
        <f>TI_EHG_E_E!D42+TI_EHG_CHP_E!D42+TI_EHG_H_E!D42</f>
        <v>256.98982932000001</v>
      </c>
      <c r="E42" s="8">
        <f>TI_EHG_E_E!E42+TI_EHG_CHP_E!E42+TI_EHG_H_E!E42</f>
        <v>67.729287960000008</v>
      </c>
      <c r="F42" s="8">
        <f>TI_EHG_E_E!F42+TI_EHG_CHP_E!F42+TI_EHG_H_E!F42</f>
        <v>67.729287960000008</v>
      </c>
      <c r="G42" s="8">
        <f>TI_EHG_E_E!G42+TI_EHG_CHP_E!G42+TI_EHG_H_E!G42</f>
        <v>67.729024080000016</v>
      </c>
      <c r="H42" s="8">
        <f>TI_EHG_E_E!H42+TI_EHG_CHP_E!H42+TI_EHG_H_E!H42</f>
        <v>19.35111204</v>
      </c>
      <c r="I42" s="8">
        <f>TI_EHG_E_E!I42+TI_EHG_CHP_E!I42+TI_EHG_H_E!I42</f>
        <v>35.499248639999998</v>
      </c>
      <c r="J42" s="8">
        <f>TI_EHG_E_E!J42+TI_EHG_CHP_E!J42+TI_EHG_H_E!J42</f>
        <v>22.576517279999997</v>
      </c>
      <c r="K42" s="8">
        <f>TI_EHG_E_E!K42+TI_EHG_CHP_E!K42+TI_EHG_H_E!K42</f>
        <v>193.53407796000002</v>
      </c>
      <c r="L42" s="8">
        <f>TI_EHG_E_E!L42+TI_EHG_CHP_E!L42+TI_EHG_H_E!L42</f>
        <v>319.2947999999999</v>
      </c>
      <c r="M42" s="8">
        <f>TI_EHG_E_E!M42+TI_EHG_CHP_E!M42+TI_EHG_H_E!M42</f>
        <v>206.41274136000001</v>
      </c>
      <c r="N42" s="8">
        <f>TI_EHG_E_E!N42+TI_EHG_CHP_E!N42+TI_EHG_H_E!N42</f>
        <v>196.73731728000001</v>
      </c>
      <c r="O42" s="8">
        <f>TI_EHG_E_E!O42+TI_EHG_CHP_E!O42+TI_EHG_H_E!O42</f>
        <v>129.00802932000002</v>
      </c>
      <c r="P42" s="8">
        <f>TI_EHG_E_E!P42+TI_EHG_CHP_E!P42+TI_EHG_H_E!P42</f>
        <v>125.78288795999998</v>
      </c>
      <c r="Q42" s="8">
        <f>TI_EHG_E_E!Q42+TI_EHG_CHP_E!Q42+TI_EHG_H_E!Q42</f>
        <v>32.251941359999996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8747.3239588799988</v>
      </c>
      <c r="D43" s="8">
        <f>TI_EHG_E_E!D43+TI_EHG_CHP_E!D43+TI_EHG_H_E!D43</f>
        <v>9461.0963584799993</v>
      </c>
      <c r="E43" s="8">
        <f>TI_EHG_E_E!E43+TI_EHG_CHP_E!E43+TI_EHG_H_E!E43</f>
        <v>8934.7754105999993</v>
      </c>
      <c r="F43" s="8">
        <f>TI_EHG_E_E!F43+TI_EHG_CHP_E!F43+TI_EHG_H_E!F43</f>
        <v>9208.64883276</v>
      </c>
      <c r="G43" s="8">
        <f>TI_EHG_E_E!G43+TI_EHG_CHP_E!G43+TI_EHG_H_E!G43</f>
        <v>5591.5937064</v>
      </c>
      <c r="H43" s="8">
        <f>TI_EHG_E_E!H43+TI_EHG_CHP_E!H43+TI_EHG_H_E!H43</f>
        <v>5710.3320502800007</v>
      </c>
      <c r="I43" s="8">
        <f>TI_EHG_E_E!I43+TI_EHG_CHP_E!I43+TI_EHG_H_E!I43</f>
        <v>10504.733236920001</v>
      </c>
      <c r="J43" s="8">
        <f>TI_EHG_E_E!J43+TI_EHG_CHP_E!J43+TI_EHG_H_E!J43</f>
        <v>10340.82282168</v>
      </c>
      <c r="K43" s="8">
        <f>TI_EHG_E_E!K43+TI_EHG_CHP_E!K43+TI_EHG_H_E!K43</f>
        <v>8587.4306824799987</v>
      </c>
      <c r="L43" s="8">
        <f>TI_EHG_E_E!L43+TI_EHG_CHP_E!L43+TI_EHG_H_E!L43</f>
        <v>8997.3124909199996</v>
      </c>
      <c r="M43" s="8">
        <f>TI_EHG_E_E!M43+TI_EHG_CHP_E!M43+TI_EHG_H_E!M43</f>
        <v>9611.1203151599984</v>
      </c>
      <c r="N43" s="8">
        <f>TI_EHG_E_E!N43+TI_EHG_CHP_E!N43+TI_EHG_H_E!N43</f>
        <v>9369.0428176799996</v>
      </c>
      <c r="O43" s="8">
        <f>TI_EHG_E_E!O43+TI_EHG_CHP_E!O43+TI_EHG_H_E!O43</f>
        <v>8875.306070280003</v>
      </c>
      <c r="P43" s="8">
        <f>TI_EHG_E_E!P43+TI_EHG_CHP_E!P43+TI_EHG_H_E!P43</f>
        <v>8169.4097596800011</v>
      </c>
      <c r="Q43" s="8">
        <f>TI_EHG_E_E!Q43+TI_EHG_CHP_E!Q43+TI_EHG_H_E!Q43</f>
        <v>8374.2488949599974</v>
      </c>
      <c r="R43" s="8">
        <f>TI_EHG_E_E!R43+TI_EHG_CHP_E!R43+TI_EHG_H_E!R43</f>
        <v>7214.1459343199986</v>
      </c>
      <c r="S43" s="8">
        <f>TI_EHG_E_E!S43+TI_EHG_CHP_E!S43+TI_EHG_H_E!S43</f>
        <v>7288.8280639199993</v>
      </c>
      <c r="T43" s="8">
        <f>TI_EHG_E_E!T43+TI_EHG_CHP_E!T43+TI_EHG_H_E!T43</f>
        <v>8052.1404631199985</v>
      </c>
      <c r="U43" s="8">
        <f>TI_EHG_E_E!U43+TI_EHG_CHP_E!U43+TI_EHG_H_E!U43</f>
        <v>7494.2140572000008</v>
      </c>
      <c r="V43" s="8">
        <f>TI_EHG_E_E!V43+TI_EHG_CHP_E!V43+TI_EHG_H_E!V43</f>
        <v>7732.3917902399999</v>
      </c>
      <c r="W43" s="8">
        <f>TI_EHG_E_E!W43+TI_EHG_CHP_E!W43+TI_EHG_H_E!W43</f>
        <v>7792.8412068000016</v>
      </c>
      <c r="X43" s="8">
        <f>TI_EHG_E_E!X43+TI_EHG_CHP_E!X43+TI_EHG_H_E!X43</f>
        <v>8571.3445209599995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113665.72637736</v>
      </c>
      <c r="D44" s="8">
        <f>TI_EHG_E_E!D44+TI_EHG_CHP_E!D44+TI_EHG_H_E!D44</f>
        <v>114511.27951943998</v>
      </c>
      <c r="E44" s="8">
        <f>TI_EHG_E_E!E44+TI_EHG_CHP_E!E44+TI_EHG_H_E!E44</f>
        <v>114570.47324376</v>
      </c>
      <c r="F44" s="8">
        <f>TI_EHG_E_E!F44+TI_EHG_CHP_E!F44+TI_EHG_H_E!F44</f>
        <v>105775.87623120002</v>
      </c>
      <c r="G44" s="8">
        <f>TI_EHG_E_E!G44+TI_EHG_CHP_E!G44+TI_EHG_H_E!G44</f>
        <v>84205.455774480026</v>
      </c>
      <c r="H44" s="8">
        <f>TI_EHG_E_E!H44+TI_EHG_CHP_E!H44+TI_EHG_H_E!H44</f>
        <v>81851.870630160003</v>
      </c>
      <c r="I44" s="8">
        <f>TI_EHG_E_E!I44+TI_EHG_CHP_E!I44+TI_EHG_H_E!I44</f>
        <v>69980.904951119999</v>
      </c>
      <c r="J44" s="8">
        <f>TI_EHG_E_E!J44+TI_EHG_CHP_E!J44+TI_EHG_H_E!J44</f>
        <v>55987.073620560004</v>
      </c>
      <c r="K44" s="8">
        <f>TI_EHG_E_E!K44+TI_EHG_CHP_E!K44+TI_EHG_H_E!K44</f>
        <v>51594.603806160012</v>
      </c>
      <c r="L44" s="8">
        <f>TI_EHG_E_E!L44+TI_EHG_CHP_E!L44+TI_EHG_H_E!L44</f>
        <v>48039.343259039997</v>
      </c>
      <c r="M44" s="8">
        <f>TI_EHG_E_E!M44+TI_EHG_CHP_E!M44+TI_EHG_H_E!M44</f>
        <v>38484.367500959997</v>
      </c>
      <c r="N44" s="8">
        <f>TI_EHG_E_E!N44+TI_EHG_CHP_E!N44+TI_EHG_H_E!N44</f>
        <v>32592.431635200002</v>
      </c>
      <c r="O44" s="8">
        <f>TI_EHG_E_E!O44+TI_EHG_CHP_E!O44+TI_EHG_H_E!O44</f>
        <v>30405.412467360002</v>
      </c>
      <c r="P44" s="8">
        <f>TI_EHG_E_E!P44+TI_EHG_CHP_E!P44+TI_EHG_H_E!P44</f>
        <v>23959.684059840005</v>
      </c>
      <c r="Q44" s="8">
        <f>TI_EHG_E_E!Q44+TI_EHG_CHP_E!Q44+TI_EHG_H_E!Q44</f>
        <v>22422.655664640006</v>
      </c>
      <c r="R44" s="8">
        <f>TI_EHG_E_E!R44+TI_EHG_CHP_E!R44+TI_EHG_H_E!R44</f>
        <v>23438.854072800001</v>
      </c>
      <c r="S44" s="8">
        <f>TI_EHG_E_E!S44+TI_EHG_CHP_E!S44+TI_EHG_H_E!S44</f>
        <v>21627.568406160004</v>
      </c>
      <c r="T44" s="8">
        <f>TI_EHG_E_E!T44+TI_EHG_CHP_E!T44+TI_EHG_H_E!T44</f>
        <v>21121.458413040004</v>
      </c>
      <c r="U44" s="8">
        <f>TI_EHG_E_E!U44+TI_EHG_CHP_E!U44+TI_EHG_H_E!U44</f>
        <v>18236.366354160004</v>
      </c>
      <c r="V44" s="8">
        <f>TI_EHG_E_E!V44+TI_EHG_CHP_E!V44+TI_EHG_H_E!V44</f>
        <v>17483.097944159999</v>
      </c>
      <c r="W44" s="8">
        <f>TI_EHG_E_E!W44+TI_EHG_CHP_E!W44+TI_EHG_H_E!W44</f>
        <v>15238.35153432</v>
      </c>
      <c r="X44" s="8">
        <f>TI_EHG_E_E!X44+TI_EHG_CHP_E!X44+TI_EHG_H_E!X44</f>
        <v>16983.22614336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4047.4810620000012</v>
      </c>
      <c r="D47" s="8">
        <f>TI_EHG_E_E!D47+TI_EHG_CHP_E!D47+TI_EHG_H_E!D47</f>
        <v>3662.2692637199993</v>
      </c>
      <c r="E47" s="8">
        <f>TI_EHG_E_E!E47+TI_EHG_CHP_E!E47+TI_EHG_H_E!E47</f>
        <v>2940.9049080000004</v>
      </c>
      <c r="F47" s="8">
        <f>TI_EHG_E_E!F47+TI_EHG_CHP_E!F47+TI_EHG_H_E!F47</f>
        <v>292.49059716000005</v>
      </c>
      <c r="G47" s="8">
        <f>TI_EHG_E_E!G47+TI_EHG_CHP_E!G47+TI_EHG_H_E!G47</f>
        <v>1422.7990394399999</v>
      </c>
      <c r="H47" s="8">
        <f>TI_EHG_E_E!H47+TI_EHG_CHP_E!H47+TI_EHG_H_E!H47</f>
        <v>296.53376400000008</v>
      </c>
      <c r="I47" s="8">
        <f>TI_EHG_E_E!I47+TI_EHG_CHP_E!I47+TI_EHG_H_E!I47</f>
        <v>145.11967884000001</v>
      </c>
      <c r="J47" s="8">
        <f>TI_EHG_E_E!J47+TI_EHG_CHP_E!J47+TI_EHG_H_E!J47</f>
        <v>185.61816683999999</v>
      </c>
      <c r="K47" s="8">
        <f>TI_EHG_E_E!K47+TI_EHG_CHP_E!K47+TI_EHG_H_E!K47</f>
        <v>6.2946968400000021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1567.8001169999998</v>
      </c>
      <c r="D48" s="8">
        <f>TI_EHG_E_E!D48+TI_EHG_CHP_E!D48+TI_EHG_H_E!D48</f>
        <v>1947.6112500000002</v>
      </c>
      <c r="E48" s="8">
        <f>TI_EHG_E_E!E48+TI_EHG_CHP_E!E48+TI_EHG_H_E!E48</f>
        <v>1887.9408990000002</v>
      </c>
      <c r="F48" s="8">
        <f>TI_EHG_E_E!F48+TI_EHG_CHP_E!F48+TI_EHG_H_E!F48</f>
        <v>2444.9382360000004</v>
      </c>
      <c r="G48" s="8">
        <f>TI_EHG_E_E!G48+TI_EHG_CHP_E!G48+TI_EHG_H_E!G48</f>
        <v>3886.3372859999995</v>
      </c>
      <c r="H48" s="8">
        <f>TI_EHG_E_E!H48+TI_EHG_CHP_E!H48+TI_EHG_H_E!H48</f>
        <v>4194.0452969999997</v>
      </c>
      <c r="I48" s="8">
        <f>TI_EHG_E_E!I48+TI_EHG_CHP_E!I48+TI_EHG_H_E!I48</f>
        <v>3999.0665519999993</v>
      </c>
      <c r="J48" s="8">
        <f>TI_EHG_E_E!J48+TI_EHG_CHP_E!J48+TI_EHG_H_E!J48</f>
        <v>3548.4938190000003</v>
      </c>
      <c r="K48" s="8">
        <f>TI_EHG_E_E!K48+TI_EHG_CHP_E!K48+TI_EHG_H_E!K48</f>
        <v>3629.8082339999996</v>
      </c>
      <c r="L48" s="8">
        <f>TI_EHG_E_E!L48+TI_EHG_CHP_E!L48+TI_EHG_H_E!L48</f>
        <v>4429.3377959999998</v>
      </c>
      <c r="M48" s="8">
        <f>TI_EHG_E_E!M48+TI_EHG_CHP_E!M48+TI_EHG_H_E!M48</f>
        <v>2830.7367270000004</v>
      </c>
      <c r="N48" s="8">
        <f>TI_EHG_E_E!N48+TI_EHG_CHP_E!N48+TI_EHG_H_E!N48</f>
        <v>2989.291851</v>
      </c>
      <c r="O48" s="8">
        <f>TI_EHG_E_E!O48+TI_EHG_CHP_E!O48+TI_EHG_H_E!O48</f>
        <v>3541.0835069999998</v>
      </c>
      <c r="P48" s="8">
        <f>TI_EHG_E_E!P48+TI_EHG_CHP_E!P48+TI_EHG_H_E!P48</f>
        <v>2157.3790289999997</v>
      </c>
      <c r="Q48" s="8">
        <f>TI_EHG_E_E!Q48+TI_EHG_CHP_E!Q48+TI_EHG_H_E!Q48</f>
        <v>2257.0075709999996</v>
      </c>
      <c r="R48" s="8">
        <f>TI_EHG_E_E!R48+TI_EHG_CHP_E!R48+TI_EHG_H_E!R48</f>
        <v>4417.6863509999994</v>
      </c>
      <c r="S48" s="8">
        <f>TI_EHG_E_E!S48+TI_EHG_CHP_E!S48+TI_EHG_H_E!S48</f>
        <v>4259.6391239999994</v>
      </c>
      <c r="T48" s="8">
        <f>TI_EHG_E_E!T48+TI_EHG_CHP_E!T48+TI_EHG_H_E!T48</f>
        <v>2679.5087280000002</v>
      </c>
      <c r="U48" s="8">
        <f>TI_EHG_E_E!U48+TI_EHG_CHP_E!U48+TI_EHG_H_E!U48</f>
        <v>1640.5304759999999</v>
      </c>
      <c r="V48" s="8">
        <f>TI_EHG_E_E!V48+TI_EHG_CHP_E!V48+TI_EHG_H_E!V48</f>
        <v>550.91661299999998</v>
      </c>
      <c r="W48" s="8">
        <f>TI_EHG_E_E!W48+TI_EHG_CHP_E!W48+TI_EHG_H_E!W48</f>
        <v>417.45693599999998</v>
      </c>
      <c r="X48" s="8">
        <f>TI_EHG_E_E!X48+TI_EHG_CHP_E!X48+TI_EHG_H_E!X48</f>
        <v>344.256237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932.93085167999993</v>
      </c>
      <c r="D50" s="8">
        <f>TI_EHG_E_E!D50+TI_EHG_CHP_E!D50+TI_EHG_H_E!D50</f>
        <v>1098.88419204</v>
      </c>
      <c r="E50" s="8">
        <f>TI_EHG_E_E!E50+TI_EHG_CHP_E!E50+TI_EHG_H_E!E50</f>
        <v>1807.1291401200001</v>
      </c>
      <c r="F50" s="8">
        <f>TI_EHG_E_E!F50+TI_EHG_CHP_E!F50+TI_EHG_H_E!F50</f>
        <v>5114.9082164400006</v>
      </c>
      <c r="G50" s="8">
        <f>TI_EHG_E_E!G50+TI_EHG_CHP_E!G50+TI_EHG_H_E!G50</f>
        <v>15641.121526199999</v>
      </c>
      <c r="H50" s="8">
        <f>TI_EHG_E_E!H50+TI_EHG_CHP_E!H50+TI_EHG_H_E!H50</f>
        <v>15484.935440159999</v>
      </c>
      <c r="I50" s="8">
        <f>TI_EHG_E_E!I50+TI_EHG_CHP_E!I50+TI_EHG_H_E!I50</f>
        <v>17056.334770920002</v>
      </c>
      <c r="J50" s="8">
        <f>TI_EHG_E_E!J50+TI_EHG_CHP_E!J50+TI_EHG_H_E!J50</f>
        <v>16987.48557624</v>
      </c>
      <c r="K50" s="8">
        <f>TI_EHG_E_E!K50+TI_EHG_CHP_E!K50+TI_EHG_H_E!K50</f>
        <v>16137.717298199999</v>
      </c>
      <c r="L50" s="8">
        <f>TI_EHG_E_E!L50+TI_EHG_CHP_E!L50+TI_EHG_H_E!L50</f>
        <v>12149.874338399999</v>
      </c>
      <c r="M50" s="8">
        <f>TI_EHG_E_E!M50+TI_EHG_CHP_E!M50+TI_EHG_H_E!M50</f>
        <v>15487.045952399998</v>
      </c>
      <c r="N50" s="8">
        <f>TI_EHG_E_E!N50+TI_EHG_CHP_E!N50+TI_EHG_H_E!N50</f>
        <v>13626.490084200002</v>
      </c>
      <c r="O50" s="8">
        <f>TI_EHG_E_E!O50+TI_EHG_CHP_E!O50+TI_EHG_H_E!O50</f>
        <v>13359.476509200002</v>
      </c>
      <c r="P50" s="8">
        <f>TI_EHG_E_E!P50+TI_EHG_CHP_E!P50+TI_EHG_H_E!P50</f>
        <v>10758.07780488</v>
      </c>
      <c r="Q50" s="8">
        <f>TI_EHG_E_E!Q50+TI_EHG_CHP_E!Q50+TI_EHG_H_E!Q50</f>
        <v>10616.742357480001</v>
      </c>
      <c r="R50" s="8">
        <f>TI_EHG_E_E!R50+TI_EHG_CHP_E!R50+TI_EHG_H_E!R50</f>
        <v>11292.310253519998</v>
      </c>
      <c r="S50" s="8">
        <f>TI_EHG_E_E!S50+TI_EHG_CHP_E!S50+TI_EHG_H_E!S50</f>
        <v>11221.862737680005</v>
      </c>
      <c r="T50" s="8">
        <f>TI_EHG_E_E!T50+TI_EHG_CHP_E!T50+TI_EHG_H_E!T50</f>
        <v>10778.95018512</v>
      </c>
      <c r="U50" s="8">
        <f>TI_EHG_E_E!U50+TI_EHG_CHP_E!U50+TI_EHG_H_E!U50</f>
        <v>10936.634054040003</v>
      </c>
      <c r="V50" s="8">
        <f>TI_EHG_E_E!V50+TI_EHG_CHP_E!V50+TI_EHG_H_E!V50</f>
        <v>9539.4641320800019</v>
      </c>
      <c r="W50" s="8">
        <f>TI_EHG_E_E!W50+TI_EHG_CHP_E!W50+TI_EHG_H_E!W50</f>
        <v>9048.402187560001</v>
      </c>
      <c r="X50" s="8">
        <f>TI_EHG_E_E!X50+TI_EHG_CHP_E!X50+TI_EHG_H_E!X50</f>
        <v>9457.657901640001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178675.73249724001</v>
      </c>
      <c r="D51" s="27">
        <f>TI_EHG_E_E!D51+TI_EHG_CHP_E!D51+TI_EHG_H_E!D51</f>
        <v>187271.90381196002</v>
      </c>
      <c r="E51" s="27">
        <f>TI_EHG_E_E!E51+TI_EHG_CHP_E!E51+TI_EHG_H_E!E51</f>
        <v>199118.24588304001</v>
      </c>
      <c r="F51" s="27">
        <f>TI_EHG_E_E!F51+TI_EHG_CHP_E!F51+TI_EHG_H_E!F51</f>
        <v>221275.19831472001</v>
      </c>
      <c r="G51" s="27">
        <f>TI_EHG_E_E!G51+TI_EHG_CHP_E!G51+TI_EHG_H_E!G51</f>
        <v>239044.85875116003</v>
      </c>
      <c r="H51" s="27">
        <f>TI_EHG_E_E!H51+TI_EHG_CHP_E!H51+TI_EHG_H_E!H51</f>
        <v>256367.21959332001</v>
      </c>
      <c r="I51" s="27">
        <f>TI_EHG_E_E!I51+TI_EHG_CHP_E!I51+TI_EHG_H_E!I51</f>
        <v>265785.76556532003</v>
      </c>
      <c r="J51" s="27">
        <f>TI_EHG_E_E!J51+TI_EHG_CHP_E!J51+TI_EHG_H_E!J51</f>
        <v>273001.26238307997</v>
      </c>
      <c r="K51" s="27">
        <f>TI_EHG_E_E!K51+TI_EHG_CHP_E!K51+TI_EHG_H_E!K51</f>
        <v>285404.95225440006</v>
      </c>
      <c r="L51" s="27">
        <f>TI_EHG_E_E!L51+TI_EHG_CHP_E!L51+TI_EHG_H_E!L51</f>
        <v>267854.25139704003</v>
      </c>
      <c r="M51" s="27">
        <f>TI_EHG_E_E!M51+TI_EHG_CHP_E!M51+TI_EHG_H_E!M51</f>
        <v>281013.04506924003</v>
      </c>
      <c r="N51" s="27">
        <f>TI_EHG_E_E!N51+TI_EHG_CHP_E!N51+TI_EHG_H_E!N51</f>
        <v>256045.59001296002</v>
      </c>
      <c r="O51" s="27">
        <f>TI_EHG_E_E!O51+TI_EHG_CHP_E!O51+TI_EHG_H_E!O51</f>
        <v>228200.09347476001</v>
      </c>
      <c r="P51" s="27">
        <f>TI_EHG_E_E!P51+TI_EHG_CHP_E!P51+TI_EHG_H_E!P51</f>
        <v>198167.38790904</v>
      </c>
      <c r="Q51" s="27">
        <f>TI_EHG_E_E!Q51+TI_EHG_CHP_E!Q51+TI_EHG_H_E!Q51</f>
        <v>172118.96477424001</v>
      </c>
      <c r="R51" s="27">
        <f>TI_EHG_E_E!R51+TI_EHG_CHP_E!R51+TI_EHG_H_E!R51</f>
        <v>185766.60767544003</v>
      </c>
      <c r="S51" s="27">
        <f>TI_EHG_E_E!S51+TI_EHG_CHP_E!S51+TI_EHG_H_E!S51</f>
        <v>211253.57877888001</v>
      </c>
      <c r="T51" s="27">
        <f>TI_EHG_E_E!T51+TI_EHG_CHP_E!T51+TI_EHG_H_E!T51</f>
        <v>233232.00503328</v>
      </c>
      <c r="U51" s="27">
        <f>TI_EHG_E_E!U51+TI_EHG_CHP_E!U51+TI_EHG_H_E!U51</f>
        <v>219963.81811139997</v>
      </c>
      <c r="V51" s="27">
        <f>TI_EHG_E_E!V51+TI_EHG_CHP_E!V51+TI_EHG_H_E!V51</f>
        <v>246172.72249943999</v>
      </c>
      <c r="W51" s="27">
        <f>TI_EHG_E_E!W51+TI_EHG_CHP_E!W51+TI_EHG_H_E!W51</f>
        <v>241680.89701800002</v>
      </c>
      <c r="X51" s="27">
        <f>TI_EHG_E_E!X51+TI_EHG_CHP_E!X51+TI_EHG_H_E!X51</f>
        <v>241139.68420607998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21287.985104613672</v>
      </c>
      <c r="D52" s="27">
        <f t="shared" si="10"/>
        <v>24434.397221783827</v>
      </c>
      <c r="E52" s="27">
        <f t="shared" si="10"/>
        <v>23767.984918142451</v>
      </c>
      <c r="F52" s="27">
        <f t="shared" si="10"/>
        <v>18536.989166936772</v>
      </c>
      <c r="G52" s="27">
        <f t="shared" si="10"/>
        <v>20113.690341900092</v>
      </c>
      <c r="H52" s="27">
        <f t="shared" si="10"/>
        <v>23092.625886894337</v>
      </c>
      <c r="I52" s="27">
        <f t="shared" si="10"/>
        <v>25137.74091169651</v>
      </c>
      <c r="J52" s="27">
        <f t="shared" si="10"/>
        <v>26751.593567420106</v>
      </c>
      <c r="K52" s="27">
        <f t="shared" si="10"/>
        <v>27660.046365465074</v>
      </c>
      <c r="L52" s="27">
        <f t="shared" si="10"/>
        <v>31786.964650576887</v>
      </c>
      <c r="M52" s="27">
        <f t="shared" si="10"/>
        <v>33370.63770647622</v>
      </c>
      <c r="N52" s="27">
        <f t="shared" si="10"/>
        <v>34563.509832159529</v>
      </c>
      <c r="O52" s="27">
        <f t="shared" si="10"/>
        <v>35452.47720761552</v>
      </c>
      <c r="P52" s="27">
        <f t="shared" si="10"/>
        <v>35658.831598216035</v>
      </c>
      <c r="Q52" s="27">
        <f t="shared" si="10"/>
        <v>37297.659685165519</v>
      </c>
      <c r="R52" s="27">
        <f t="shared" si="10"/>
        <v>38241.512017806977</v>
      </c>
      <c r="S52" s="27">
        <f t="shared" si="10"/>
        <v>40493.281411655757</v>
      </c>
      <c r="T52" s="27">
        <f t="shared" si="10"/>
        <v>40516.643960802336</v>
      </c>
      <c r="U52" s="27">
        <f t="shared" si="10"/>
        <v>39173.258636031082</v>
      </c>
      <c r="V52" s="27">
        <f t="shared" si="10"/>
        <v>39916.959125048401</v>
      </c>
      <c r="W52" s="27">
        <f t="shared" si="10"/>
        <v>39493.481797449604</v>
      </c>
      <c r="X52" s="27">
        <f t="shared" si="10"/>
        <v>40092.175776393015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9272.8339704000009</v>
      </c>
      <c r="D53" s="8">
        <f>TI_EHG_E_E!D53+TI_EHG_CHP_E!D53+TI_EHG_H_E!D53</f>
        <v>11719.564599600002</v>
      </c>
      <c r="E53" s="8">
        <f>TI_EHG_E_E!E53+TI_EHG_CHP_E!E53+TI_EHG_H_E!E53</f>
        <v>10908.039027600003</v>
      </c>
      <c r="F53" s="8">
        <f>TI_EHG_E_E!F53+TI_EHG_CHP_E!F53+TI_EHG_H_E!F53</f>
        <v>2482.7661143999999</v>
      </c>
      <c r="G53" s="8">
        <f>TI_EHG_E_E!G53+TI_EHG_CHP_E!G53+TI_EHG_H_E!G53</f>
        <v>2645.3564280000001</v>
      </c>
      <c r="H53" s="8">
        <f>TI_EHG_E_E!H53+TI_EHG_CHP_E!H53+TI_EHG_H_E!H53</f>
        <v>2039.2664291999999</v>
      </c>
      <c r="I53" s="8">
        <f>TI_EHG_E_E!I53+TI_EHG_CHP_E!I53+TI_EHG_H_E!I53</f>
        <v>2029.0414716000002</v>
      </c>
      <c r="J53" s="8">
        <f>TI_EHG_E_E!J53+TI_EHG_CHP_E!J53+TI_EHG_H_E!J53</f>
        <v>3433.5579563999995</v>
      </c>
      <c r="K53" s="8">
        <f>TI_EHG_E_E!K53+TI_EHG_CHP_E!K53+TI_EHG_H_E!K53</f>
        <v>2962.6338455999999</v>
      </c>
      <c r="L53" s="8">
        <f>TI_EHG_E_E!L53+TI_EHG_CHP_E!L53+TI_EHG_H_E!L53</f>
        <v>6453.4190291999994</v>
      </c>
      <c r="M53" s="8">
        <f>TI_EHG_E_E!M53+TI_EHG_CHP_E!M53+TI_EHG_H_E!M53</f>
        <v>7201.8862344000008</v>
      </c>
      <c r="N53" s="8">
        <f>TI_EHG_E_E!N53+TI_EHG_CHP_E!N53+TI_EHG_H_E!N53</f>
        <v>7821.8125128000001</v>
      </c>
      <c r="O53" s="8">
        <f>TI_EHG_E_E!O53+TI_EHG_CHP_E!O53+TI_EHG_H_E!O53</f>
        <v>7746.6419316000001</v>
      </c>
      <c r="P53" s="8">
        <f>TI_EHG_E_E!P53+TI_EHG_CHP_E!P53+TI_EHG_H_E!P53</f>
        <v>6022.9036296000004</v>
      </c>
      <c r="Q53" s="8">
        <f>TI_EHG_E_E!Q53+TI_EHG_CHP_E!Q53+TI_EHG_H_E!Q53</f>
        <v>6513.3299087999994</v>
      </c>
      <c r="R53" s="8">
        <f>TI_EHG_E_E!R53+TI_EHG_CHP_E!R53+TI_EHG_H_E!R53</f>
        <v>7327.4974344000002</v>
      </c>
      <c r="S53" s="8">
        <f>TI_EHG_E_E!S53+TI_EHG_CHP_E!S53+TI_EHG_H_E!S53</f>
        <v>7507.815400800001</v>
      </c>
      <c r="T53" s="8">
        <f>TI_EHG_E_E!T53+TI_EHG_CHP_E!T53+TI_EHG_H_E!T53</f>
        <v>6957.6996060000001</v>
      </c>
      <c r="U53" s="8">
        <f>TI_EHG_E_E!U53+TI_EHG_CHP_E!U53+TI_EHG_H_E!U53</f>
        <v>6327.4809312000007</v>
      </c>
      <c r="V53" s="8">
        <f>TI_EHG_E_E!V53+TI_EHG_CHP_E!V53+TI_EHG_H_E!V53</f>
        <v>6677.7235668000012</v>
      </c>
      <c r="W53" s="8">
        <f>TI_EHG_E_E!W53+TI_EHG_CHP_E!W53+TI_EHG_H_E!W53</f>
        <v>6198.2970191999993</v>
      </c>
      <c r="X53" s="8">
        <f>TI_EHG_E_E!X53+TI_EHG_CHP_E!X53+TI_EHG_H_E!X53</f>
        <v>6258.2423903999997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12015.151134213671</v>
      </c>
      <c r="D54" s="45">
        <f>TI_EHG_E_E!D54+TI_EHG_CHP_E!D54+TI_EHG_H_E!D54</f>
        <v>12714.832622183825</v>
      </c>
      <c r="E54" s="45">
        <f>TI_EHG_E_E!E54+TI_EHG_CHP_E!E54+TI_EHG_H_E!E54</f>
        <v>12859.945890542445</v>
      </c>
      <c r="F54" s="45">
        <f>TI_EHG_E_E!F54+TI_EHG_CHP_E!F54+TI_EHG_H_E!F54</f>
        <v>16054.22305253677</v>
      </c>
      <c r="G54" s="45">
        <f>TI_EHG_E_E!G54+TI_EHG_CHP_E!G54+TI_EHG_H_E!G54</f>
        <v>17468.333913900093</v>
      </c>
      <c r="H54" s="45">
        <f>TI_EHG_E_E!H54+TI_EHG_CHP_E!H54+TI_EHG_H_E!H54</f>
        <v>21053.359457694336</v>
      </c>
      <c r="I54" s="45">
        <f>TI_EHG_E_E!I54+TI_EHG_CHP_E!I54+TI_EHG_H_E!I54</f>
        <v>23108.699440096509</v>
      </c>
      <c r="J54" s="45">
        <f>TI_EHG_E_E!J54+TI_EHG_CHP_E!J54+TI_EHG_H_E!J54</f>
        <v>23318.035611020106</v>
      </c>
      <c r="K54" s="45">
        <f>TI_EHG_E_E!K54+TI_EHG_CHP_E!K54+TI_EHG_H_E!K54</f>
        <v>24697.412519865073</v>
      </c>
      <c r="L54" s="45">
        <f>TI_EHG_E_E!L54+TI_EHG_CHP_E!L54+TI_EHG_H_E!L54</f>
        <v>25333.545621376888</v>
      </c>
      <c r="M54" s="45">
        <f>TI_EHG_E_E!M54+TI_EHG_CHP_E!M54+TI_EHG_H_E!M54</f>
        <v>26168.751472076223</v>
      </c>
      <c r="N54" s="45">
        <f>TI_EHG_E_E!N54+TI_EHG_CHP_E!N54+TI_EHG_H_E!N54</f>
        <v>26741.69731935953</v>
      </c>
      <c r="O54" s="45">
        <f>TI_EHG_E_E!O54+TI_EHG_CHP_E!O54+TI_EHG_H_E!O54</f>
        <v>27705.835276015521</v>
      </c>
      <c r="P54" s="45">
        <f>TI_EHG_E_E!P54+TI_EHG_CHP_E!P54+TI_EHG_H_E!P54</f>
        <v>29635.927968616033</v>
      </c>
      <c r="Q54" s="45">
        <f>TI_EHG_E_E!Q54+TI_EHG_CHP_E!Q54+TI_EHG_H_E!Q54</f>
        <v>30784.329776365521</v>
      </c>
      <c r="R54" s="45">
        <f>TI_EHG_E_E!R54+TI_EHG_CHP_E!R54+TI_EHG_H_E!R54</f>
        <v>30914.014583406981</v>
      </c>
      <c r="S54" s="45">
        <f>TI_EHG_E_E!S54+TI_EHG_CHP_E!S54+TI_EHG_H_E!S54</f>
        <v>32985.466010855758</v>
      </c>
      <c r="T54" s="45">
        <f>TI_EHG_E_E!T54+TI_EHG_CHP_E!T54+TI_EHG_H_E!T54</f>
        <v>33558.944354802334</v>
      </c>
      <c r="U54" s="45">
        <f>TI_EHG_E_E!U54+TI_EHG_CHP_E!U54+TI_EHG_H_E!U54</f>
        <v>32845.777704831082</v>
      </c>
      <c r="V54" s="45">
        <f>TI_EHG_E_E!V54+TI_EHG_CHP_E!V54+TI_EHG_H_E!V54</f>
        <v>33239.235558248402</v>
      </c>
      <c r="W54" s="45">
        <f>TI_EHG_E_E!W54+TI_EHG_CHP_E!W54+TI_EHG_H_E!W54</f>
        <v>33295.184778249604</v>
      </c>
      <c r="X54" s="45">
        <f>TI_EHG_E_E!X54+TI_EHG_CHP_E!X54+TI_EHG_H_E!X54</f>
        <v>33833.933385993012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1">SUM(C62:C72)</f>
        <v>48624.36443424</v>
      </c>
      <c r="D61" s="49">
        <f t="shared" ref="D61:X61" si="12">SUM(D62:D72)</f>
        <v>52264.916865359999</v>
      </c>
      <c r="E61" s="49">
        <f t="shared" si="12"/>
        <v>57918.869993519991</v>
      </c>
      <c r="F61" s="49">
        <f t="shared" si="12"/>
        <v>68578.028911439993</v>
      </c>
      <c r="G61" s="49">
        <f t="shared" si="12"/>
        <v>78750.717846480009</v>
      </c>
      <c r="H61" s="49">
        <f t="shared" si="12"/>
        <v>93711.472697519988</v>
      </c>
      <c r="I61" s="49">
        <f t="shared" si="12"/>
        <v>101230.85032272</v>
      </c>
      <c r="J61" s="49">
        <f t="shared" si="12"/>
        <v>108166.19479415998</v>
      </c>
      <c r="K61" s="49">
        <f t="shared" si="12"/>
        <v>119524.65813575999</v>
      </c>
      <c r="L61" s="49">
        <f t="shared" si="12"/>
        <v>128197.30183056</v>
      </c>
      <c r="M61" s="49">
        <f t="shared" si="12"/>
        <v>148081.31909855996</v>
      </c>
      <c r="N61" s="49">
        <f t="shared" si="12"/>
        <v>149880.05989920005</v>
      </c>
      <c r="O61" s="49">
        <f t="shared" si="12"/>
        <v>167726.67681311996</v>
      </c>
      <c r="P61" s="49">
        <f t="shared" si="12"/>
        <v>174125.41199351996</v>
      </c>
      <c r="Q61" s="49">
        <f t="shared" si="12"/>
        <v>177631.59495239996</v>
      </c>
      <c r="R61" s="49">
        <f t="shared" si="12"/>
        <v>180970.09249248001</v>
      </c>
      <c r="S61" s="49">
        <f t="shared" si="12"/>
        <v>184681.38183911997</v>
      </c>
      <c r="T61" s="49">
        <f t="shared" si="12"/>
        <v>188642.71448928001</v>
      </c>
      <c r="U61" s="49">
        <f t="shared" si="12"/>
        <v>189472.02227280001</v>
      </c>
      <c r="V61" s="49">
        <f t="shared" si="12"/>
        <v>196317.44332416001</v>
      </c>
      <c r="W61" s="49">
        <f t="shared" si="12"/>
        <v>200586.03872255998</v>
      </c>
      <c r="X61" s="49">
        <f t="shared" si="12"/>
        <v>218216.71350000001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32797.270195199999</v>
      </c>
      <c r="D62" s="52">
        <f>TI_EHG_E_E!D62+TI_EHG_CHP_E!D62+TI_EHG_H_E!D62</f>
        <v>35403.957792000001</v>
      </c>
      <c r="E62" s="52">
        <f>TI_EHG_E_E!E62+TI_EHG_CHP_E!E62+TI_EHG_H_E!E62</f>
        <v>39809.378246399996</v>
      </c>
      <c r="F62" s="52">
        <f>TI_EHG_E_E!F62+TI_EHG_CHP_E!F62+TI_EHG_H_E!F62</f>
        <v>47942.265369600005</v>
      </c>
      <c r="G62" s="52">
        <f>TI_EHG_E_E!G62+TI_EHG_CHP_E!G62+TI_EHG_H_E!G62</f>
        <v>56324.134540800005</v>
      </c>
      <c r="H62" s="52">
        <f>TI_EHG_E_E!H62+TI_EHG_CHP_E!H62+TI_EHG_H_E!H62</f>
        <v>65746.436716800003</v>
      </c>
      <c r="I62" s="52">
        <f>TI_EHG_E_E!I62+TI_EHG_CHP_E!I62+TI_EHG_H_E!I62</f>
        <v>70130.642400000012</v>
      </c>
      <c r="J62" s="52">
        <f>TI_EHG_E_E!J62+TI_EHG_CHP_E!J62+TI_EHG_H_E!J62</f>
        <v>73483.245158399994</v>
      </c>
      <c r="K62" s="52">
        <f>TI_EHG_E_E!K62+TI_EHG_CHP_E!K62+TI_EHG_H_E!K62</f>
        <v>81427.860057600003</v>
      </c>
      <c r="L62" s="52">
        <f>TI_EHG_E_E!L62+TI_EHG_CHP_E!L62+TI_EHG_H_E!L62</f>
        <v>87299.42538239999</v>
      </c>
      <c r="M62" s="52">
        <f>TI_EHG_E_E!M62+TI_EHG_CHP_E!M62+TI_EHG_H_E!M62</f>
        <v>103251.81726719998</v>
      </c>
      <c r="N62" s="52">
        <f>TI_EHG_E_E!N62+TI_EHG_CHP_E!N62+TI_EHG_H_E!N62</f>
        <v>102479.82474240001</v>
      </c>
      <c r="O62" s="52">
        <f>TI_EHG_E_E!O62+TI_EHG_CHP_E!O62+TI_EHG_H_E!O62</f>
        <v>115341.55436159996</v>
      </c>
      <c r="P62" s="52">
        <f>TI_EHG_E_E!P62+TI_EHG_CHP_E!P62+TI_EHG_H_E!P62</f>
        <v>116906.84288639999</v>
      </c>
      <c r="Q62" s="52">
        <f>TI_EHG_E_E!Q62+TI_EHG_CHP_E!Q62+TI_EHG_H_E!Q62</f>
        <v>117576.4459968</v>
      </c>
      <c r="R62" s="52">
        <f>TI_EHG_E_E!R62+TI_EHG_CHP_E!R62+TI_EHG_H_E!R62</f>
        <v>119196.7108416</v>
      </c>
      <c r="S62" s="52">
        <f>TI_EHG_E_E!S62+TI_EHG_CHP_E!S62+TI_EHG_H_E!S62</f>
        <v>121979.06501759999</v>
      </c>
      <c r="T62" s="52">
        <f>TI_EHG_E_E!T62+TI_EHG_CHP_E!T62+TI_EHG_H_E!T62</f>
        <v>125258.60108160001</v>
      </c>
      <c r="U62" s="52">
        <f>TI_EHG_E_E!U62+TI_EHG_CHP_E!U62+TI_EHG_H_E!U62</f>
        <v>127399.43865599998</v>
      </c>
      <c r="V62" s="52">
        <f>TI_EHG_E_E!V62+TI_EHG_CHP_E!V62+TI_EHG_H_E!V62</f>
        <v>133380.3554496</v>
      </c>
      <c r="W62" s="52">
        <f>TI_EHG_E_E!W62+TI_EHG_CHP_E!W62+TI_EHG_H_E!W62</f>
        <v>137189.77332479999</v>
      </c>
      <c r="X62" s="52">
        <f>TI_EHG_E_E!X62+TI_EHG_CHP_E!X62+TI_EHG_H_E!X62</f>
        <v>154398.7815552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2324.8625400000001</v>
      </c>
      <c r="D64" s="52">
        <f>TI_EHG_E_E!D64+TI_EHG_CHP_E!D64+TI_EHG_H_E!D64</f>
        <v>2781.8969723999999</v>
      </c>
      <c r="E64" s="52">
        <f>TI_EHG_E_E!E64+TI_EHG_CHP_E!E64+TI_EHG_H_E!E64</f>
        <v>3806.8657754400001</v>
      </c>
      <c r="F64" s="52">
        <f>TI_EHG_E_E!F64+TI_EHG_CHP_E!F64+TI_EHG_H_E!F64</f>
        <v>3658.7094616800005</v>
      </c>
      <c r="G64" s="52">
        <f>TI_EHG_E_E!G64+TI_EHG_CHP_E!G64+TI_EHG_H_E!G64</f>
        <v>3786.3335109599993</v>
      </c>
      <c r="H64" s="52">
        <f>TI_EHG_E_E!H64+TI_EHG_CHP_E!H64+TI_EHG_H_E!H64</f>
        <v>4493.4750151200005</v>
      </c>
      <c r="I64" s="52">
        <f>TI_EHG_E_E!I64+TI_EHG_CHP_E!I64+TI_EHG_H_E!I64</f>
        <v>5075.8062264</v>
      </c>
      <c r="J64" s="52">
        <f>TI_EHG_E_E!J64+TI_EHG_CHP_E!J64+TI_EHG_H_E!J64</f>
        <v>7373.0809807199994</v>
      </c>
      <c r="K64" s="52">
        <f>TI_EHG_E_E!K64+TI_EHG_CHP_E!K64+TI_EHG_H_E!K64</f>
        <v>9012.75737544</v>
      </c>
      <c r="L64" s="52">
        <f>TI_EHG_E_E!L64+TI_EHG_CHP_E!L64+TI_EHG_H_E!L64</f>
        <v>10235.386324800002</v>
      </c>
      <c r="M64" s="52">
        <f>TI_EHG_E_E!M64+TI_EHG_CHP_E!M64+TI_EHG_H_E!M64</f>
        <v>11839.576563360002</v>
      </c>
      <c r="N64" s="52">
        <f>TI_EHG_E_E!N64+TI_EHG_CHP_E!N64+TI_EHG_H_E!N64</f>
        <v>15072.1264512</v>
      </c>
      <c r="O64" s="52">
        <f>TI_EHG_E_E!O64+TI_EHG_CHP_E!O64+TI_EHG_H_E!O64</f>
        <v>18235.481715360002</v>
      </c>
      <c r="P64" s="52">
        <f>TI_EHG_E_E!P64+TI_EHG_CHP_E!P64+TI_EHG_H_E!P64</f>
        <v>20965.933038960004</v>
      </c>
      <c r="Q64" s="52">
        <f>TI_EHG_E_E!Q64+TI_EHG_CHP_E!Q64+TI_EHG_H_E!Q64</f>
        <v>22436.69638392</v>
      </c>
      <c r="R64" s="52">
        <f>TI_EHG_E_E!R64+TI_EHG_CHP_E!R64+TI_EHG_H_E!R64</f>
        <v>23271.653190240006</v>
      </c>
      <c r="S64" s="52">
        <f>TI_EHG_E_E!S64+TI_EHG_CHP_E!S64+TI_EHG_H_E!S64</f>
        <v>23573.052593999997</v>
      </c>
      <c r="T64" s="52">
        <f>TI_EHG_E_E!T64+TI_EHG_CHP_E!T64+TI_EHG_H_E!T64</f>
        <v>23798.3565456</v>
      </c>
      <c r="U64" s="52">
        <f>TI_EHG_E_E!U64+TI_EHG_CHP_E!U64+TI_EHG_H_E!U64</f>
        <v>23725.633276799999</v>
      </c>
      <c r="V64" s="52">
        <f>TI_EHG_E_E!V64+TI_EHG_CHP_E!V64+TI_EHG_H_E!V64</f>
        <v>23888.281173119998</v>
      </c>
      <c r="W64" s="52">
        <f>TI_EHG_E_E!W64+TI_EHG_CHP_E!W64+TI_EHG_H_E!W64</f>
        <v>24222.368308320001</v>
      </c>
      <c r="X64" s="52">
        <f>TI_EHG_E_E!X64+TI_EHG_CHP_E!X64+TI_EHG_H_E!X64</f>
        <v>23896.954579680001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13499.363519999997</v>
      </c>
      <c r="D65" s="52">
        <f>TI_EHG_E_E!D65+TI_EHG_CHP_E!D65+TI_EHG_H_E!D65</f>
        <v>14054.850359999997</v>
      </c>
      <c r="E65" s="52">
        <f>TI_EHG_E_E!E65+TI_EHG_CHP_E!E65+TI_EHG_H_E!E65</f>
        <v>14216.169959999999</v>
      </c>
      <c r="F65" s="52">
        <f>TI_EHG_E_E!F65+TI_EHG_CHP_E!F65+TI_EHG_H_E!F65</f>
        <v>16906.184639999999</v>
      </c>
      <c r="G65" s="52">
        <f>TI_EHG_E_E!G65+TI_EHG_CHP_E!G65+TI_EHG_H_E!G65</f>
        <v>18137.054159999996</v>
      </c>
      <c r="H65" s="52">
        <f>TI_EHG_E_E!H65+TI_EHG_CHP_E!H65+TI_EHG_H_E!H65</f>
        <v>21845.652479999997</v>
      </c>
      <c r="I65" s="52">
        <f>TI_EHG_E_E!I65+TI_EHG_CHP_E!I65+TI_EHG_H_E!I65</f>
        <v>23653.985399999998</v>
      </c>
      <c r="J65" s="52">
        <f>TI_EHG_E_E!J65+TI_EHG_CHP_E!J65+TI_EHG_H_E!J65</f>
        <v>25898.06375999999</v>
      </c>
      <c r="K65" s="52">
        <f>TI_EHG_E_E!K65+TI_EHG_CHP_E!K65+TI_EHG_H_E!K65</f>
        <v>27505.979999999996</v>
      </c>
      <c r="L65" s="52">
        <f>TI_EHG_E_E!L65+TI_EHG_CHP_E!L65+TI_EHG_H_E!L65</f>
        <v>27705.768839999997</v>
      </c>
      <c r="M65" s="52">
        <f>TI_EHG_E_E!M65+TI_EHG_CHP_E!M65+TI_EHG_H_E!M65</f>
        <v>29275.731359999998</v>
      </c>
      <c r="N65" s="52">
        <f>TI_EHG_E_E!N65+TI_EHG_CHP_E!N65+TI_EHG_H_E!N65</f>
        <v>29916.484199999999</v>
      </c>
      <c r="O65" s="52">
        <f>TI_EHG_E_E!O65+TI_EHG_CHP_E!O65+TI_EHG_H_E!O65</f>
        <v>31492.687679999999</v>
      </c>
      <c r="P65" s="52">
        <f>TI_EHG_E_E!P65+TI_EHG_CHP_E!P65+TI_EHG_H_E!P65</f>
        <v>33094.942199999998</v>
      </c>
      <c r="Q65" s="52">
        <f>TI_EHG_E_E!Q65+TI_EHG_CHP_E!Q65+TI_EHG_H_E!Q65</f>
        <v>34261.375319999992</v>
      </c>
      <c r="R65" s="52">
        <f>TI_EHG_E_E!R65+TI_EHG_CHP_E!R65+TI_EHG_H_E!R65</f>
        <v>34796.487959999991</v>
      </c>
      <c r="S65" s="52">
        <f>TI_EHG_E_E!S65+TI_EHG_CHP_E!S65+TI_EHG_H_E!S65</f>
        <v>35559.25488</v>
      </c>
      <c r="T65" s="52">
        <f>TI_EHG_E_E!T65+TI_EHG_CHP_E!T65+TI_EHG_H_E!T65</f>
        <v>36221.496480000002</v>
      </c>
      <c r="U65" s="52">
        <f>TI_EHG_E_E!U65+TI_EHG_CHP_E!U65+TI_EHG_H_E!U65</f>
        <v>34906.084559999996</v>
      </c>
      <c r="V65" s="52">
        <f>TI_EHG_E_E!V65+TI_EHG_CHP_E!V65+TI_EHG_H_E!V65</f>
        <v>35339.590799999998</v>
      </c>
      <c r="W65" s="52">
        <f>TI_EHG_E_E!W65+TI_EHG_CHP_E!W65+TI_EHG_H_E!W65</f>
        <v>35639.515799999994</v>
      </c>
      <c r="X65" s="52">
        <f>TI_EHG_E_E!X65+TI_EHG_CHP_E!X65+TI_EHG_H_E!X65</f>
        <v>36588.881879999994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0.88010063999999988</v>
      </c>
      <c r="M68" s="52">
        <f>TI_EHG_E_E!M68+TI_EHG_CHP_E!M68+TI_EHG_H_E!M68</f>
        <v>37.519355520000005</v>
      </c>
      <c r="N68" s="52">
        <f>TI_EHG_E_E!N68+TI_EHG_CHP_E!N68+TI_EHG_H_E!N68</f>
        <v>14.134880159999998</v>
      </c>
      <c r="O68" s="52">
        <f>TI_EHG_E_E!O68+TI_EHG_CHP_E!O68+TI_EHG_H_E!O68</f>
        <v>9.5911343999999996</v>
      </c>
      <c r="P68" s="52">
        <f>TI_EHG_E_E!P68+TI_EHG_CHP_E!P68+TI_EHG_H_E!P68</f>
        <v>10.384830720000002</v>
      </c>
      <c r="Q68" s="52">
        <f>TI_EHG_E_E!Q68+TI_EHG_CHP_E!Q68+TI_EHG_H_E!Q68</f>
        <v>12.157011360000002</v>
      </c>
      <c r="R68" s="52">
        <f>TI_EHG_E_E!R68+TI_EHG_CHP_E!R68+TI_EHG_H_E!R68</f>
        <v>13.46352624</v>
      </c>
      <c r="S68" s="52">
        <f>TI_EHG_E_E!S68+TI_EHG_CHP_E!S68+TI_EHG_H_E!S68</f>
        <v>13.2639552</v>
      </c>
      <c r="T68" s="52">
        <f>TI_EHG_E_E!T68+TI_EHG_CHP_E!T68+TI_EHG_H_E!T68</f>
        <v>13.587397920000001</v>
      </c>
      <c r="U68" s="52">
        <f>TI_EHG_E_E!U68+TI_EHG_CHP_E!U68+TI_EHG_H_E!U68</f>
        <v>15.059584800000005</v>
      </c>
      <c r="V68" s="52">
        <f>TI_EHG_E_E!V68+TI_EHG_CHP_E!V68+TI_EHG_H_E!V68</f>
        <v>14.748121440000002</v>
      </c>
      <c r="W68" s="52">
        <f>TI_EHG_E_E!W68+TI_EHG_CHP_E!W68+TI_EHG_H_E!W68</f>
        <v>13.577712479999999</v>
      </c>
      <c r="X68" s="52">
        <f>TI_EHG_E_E!X68+TI_EHG_CHP_E!X68+TI_EHG_H_E!X68</f>
        <v>8.3177539199999977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2.6196566400000001</v>
      </c>
      <c r="Q69" s="52">
        <f>TI_EHG_E_E!Q69+TI_EHG_CHP_E!Q69+TI_EHG_H_E!Q69</f>
        <v>2.6196566400000001</v>
      </c>
      <c r="R69" s="52">
        <f>TI_EHG_E_E!R69+TI_EHG_CHP_E!R69+TI_EHG_H_E!R69</f>
        <v>5.2393132799999993</v>
      </c>
      <c r="S69" s="52">
        <f>TI_EHG_E_E!S69+TI_EHG_CHP_E!S69+TI_EHG_H_E!S69</f>
        <v>2.6196566400000001</v>
      </c>
      <c r="T69" s="52">
        <f>TI_EHG_E_E!T69+TI_EHG_CHP_E!T69+TI_EHG_H_E!T69</f>
        <v>3.4630545599999998</v>
      </c>
      <c r="U69" s="52">
        <f>TI_EHG_E_E!U69+TI_EHG_CHP_E!U69+TI_EHG_H_E!U69</f>
        <v>3.0269548799999999</v>
      </c>
      <c r="V69" s="52">
        <f>TI_EHG_E_E!V69+TI_EHG_CHP_E!V69+TI_EHG_H_E!V69</f>
        <v>2.91761136</v>
      </c>
      <c r="W69" s="52">
        <f>TI_EHG_E_E!W69+TI_EHG_CHP_E!W69+TI_EHG_H_E!W69</f>
        <v>3.0325622400000003</v>
      </c>
      <c r="X69" s="52">
        <f>TI_EHG_E_E!X69+TI_EHG_CHP_E!X69+TI_EHG_H_E!X69</f>
        <v>14.005146240000002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2.8681790399999998</v>
      </c>
      <c r="D72" s="55">
        <f>TI_EHG_E_E!D72+TI_EHG_CHP_E!D72+TI_EHG_H_E!D72</f>
        <v>24.21174096</v>
      </c>
      <c r="E72" s="55">
        <f>TI_EHG_E_E!E72+TI_EHG_CHP_E!E72+TI_EHG_H_E!E72</f>
        <v>86.456011680000003</v>
      </c>
      <c r="F72" s="55">
        <f>TI_EHG_E_E!F72+TI_EHG_CHP_E!F72+TI_EHG_H_E!F72</f>
        <v>70.869440159999982</v>
      </c>
      <c r="G72" s="55">
        <f>TI_EHG_E_E!G72+TI_EHG_CHP_E!G72+TI_EHG_H_E!G72</f>
        <v>503.19563471999993</v>
      </c>
      <c r="H72" s="55">
        <f>TI_EHG_E_E!H72+TI_EHG_CHP_E!H72+TI_EHG_H_E!H72</f>
        <v>1625.9084855999997</v>
      </c>
      <c r="I72" s="55">
        <f>TI_EHG_E_E!I72+TI_EHG_CHP_E!I72+TI_EHG_H_E!I72</f>
        <v>2370.4162963199992</v>
      </c>
      <c r="J72" s="55">
        <f>TI_EHG_E_E!J72+TI_EHG_CHP_E!J72+TI_EHG_H_E!J72</f>
        <v>1411.80489504</v>
      </c>
      <c r="K72" s="55">
        <f>TI_EHG_E_E!K72+TI_EHG_CHP_E!K72+TI_EHG_H_E!K72</f>
        <v>1578.0607027199994</v>
      </c>
      <c r="L72" s="55">
        <f>TI_EHG_E_E!L72+TI_EHG_CHP_E!L72+TI_EHG_H_E!L72</f>
        <v>2955.8411827199998</v>
      </c>
      <c r="M72" s="55">
        <f>TI_EHG_E_E!M72+TI_EHG_CHP_E!M72+TI_EHG_H_E!M72</f>
        <v>3676.6745524799994</v>
      </c>
      <c r="N72" s="55">
        <f>TI_EHG_E_E!N72+TI_EHG_CHP_E!N72+TI_EHG_H_E!N72</f>
        <v>2397.4896254399996</v>
      </c>
      <c r="O72" s="55">
        <f>TI_EHG_E_E!O72+TI_EHG_CHP_E!O72+TI_EHG_H_E!O72</f>
        <v>2647.3619217599994</v>
      </c>
      <c r="P72" s="55">
        <f>TI_EHG_E_E!P72+TI_EHG_CHP_E!P72+TI_EHG_H_E!P72</f>
        <v>3144.6893807999995</v>
      </c>
      <c r="Q72" s="55">
        <f>TI_EHG_E_E!Q72+TI_EHG_CHP_E!Q72+TI_EHG_H_E!Q72</f>
        <v>3342.3005836799994</v>
      </c>
      <c r="R72" s="55">
        <f>TI_EHG_E_E!R72+TI_EHG_CHP_E!R72+TI_EHG_H_E!R72</f>
        <v>3686.5376611199995</v>
      </c>
      <c r="S72" s="55">
        <f>TI_EHG_E_E!S72+TI_EHG_CHP_E!S72+TI_EHG_H_E!S72</f>
        <v>3554.1257356799993</v>
      </c>
      <c r="T72" s="55">
        <f>TI_EHG_E_E!T72+TI_EHG_CHP_E!T72+TI_EHG_H_E!T72</f>
        <v>3347.2099295999997</v>
      </c>
      <c r="U72" s="55">
        <f>TI_EHG_E_E!U72+TI_EHG_CHP_E!U72+TI_EHG_H_E!U72</f>
        <v>3422.7792403199996</v>
      </c>
      <c r="V72" s="55">
        <f>TI_EHG_E_E!V72+TI_EHG_CHP_E!V72+TI_EHG_H_E!V72</f>
        <v>3691.5501686399998</v>
      </c>
      <c r="W72" s="55">
        <f>TI_EHG_E_E!W72+TI_EHG_CHP_E!W72+TI_EHG_H_E!W72</f>
        <v>3517.7710147199991</v>
      </c>
      <c r="X72" s="55">
        <f>TI_EHG_E_E!X72+TI_EHG_CHP_E!X72+TI_EHG_H_E!X72</f>
        <v>3309.7725849599992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770925.69533892709</v>
      </c>
      <c r="D2" s="21">
        <f t="shared" ref="D2:X2" si="0">SUM(D3,D17,D22,D25,D26,D51,D52)</f>
        <v>783673.68115612864</v>
      </c>
      <c r="E2" s="21">
        <f t="shared" si="0"/>
        <v>805798.2630528264</v>
      </c>
      <c r="F2" s="21">
        <f t="shared" si="0"/>
        <v>789376.68235967937</v>
      </c>
      <c r="G2" s="21">
        <f t="shared" si="0"/>
        <v>804685.82961970987</v>
      </c>
      <c r="H2" s="21">
        <f t="shared" si="0"/>
        <v>797523.03585568594</v>
      </c>
      <c r="I2" s="21">
        <f t="shared" si="0"/>
        <v>800915.21430222015</v>
      </c>
      <c r="J2" s="21">
        <f t="shared" si="0"/>
        <v>827078.90731639857</v>
      </c>
      <c r="K2" s="21">
        <f t="shared" si="0"/>
        <v>760897.22161651496</v>
      </c>
      <c r="L2" s="21">
        <f t="shared" si="0"/>
        <v>681996.8443147731</v>
      </c>
      <c r="M2" s="21">
        <f t="shared" si="0"/>
        <v>678667.65662611567</v>
      </c>
      <c r="N2" s="21">
        <f t="shared" si="0"/>
        <v>696345.87259355979</v>
      </c>
      <c r="O2" s="21">
        <f t="shared" si="0"/>
        <v>706385.35465521645</v>
      </c>
      <c r="P2" s="21">
        <f t="shared" si="0"/>
        <v>659109.93741740589</v>
      </c>
      <c r="Q2" s="21">
        <f t="shared" si="0"/>
        <v>627821.06941573403</v>
      </c>
      <c r="R2" s="21">
        <f t="shared" si="0"/>
        <v>632399.48535367975</v>
      </c>
      <c r="S2" s="21">
        <f t="shared" si="0"/>
        <v>601253.82280530839</v>
      </c>
      <c r="T2" s="21">
        <f t="shared" si="0"/>
        <v>601460.93120963988</v>
      </c>
      <c r="U2" s="21">
        <f t="shared" si="0"/>
        <v>557992.10840250587</v>
      </c>
      <c r="V2" s="21">
        <f t="shared" si="0"/>
        <v>463221.87901891785</v>
      </c>
      <c r="W2" s="21">
        <f t="shared" si="0"/>
        <v>375391.33699816116</v>
      </c>
      <c r="X2" s="21">
        <f t="shared" si="0"/>
        <v>418563.25686136697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541166.23337199213</v>
      </c>
      <c r="D3" s="24">
        <f t="shared" si="1"/>
        <v>549546.42153768265</v>
      </c>
      <c r="E3" s="24">
        <f t="shared" si="1"/>
        <v>567682.50228221843</v>
      </c>
      <c r="F3" s="24">
        <f t="shared" si="1"/>
        <v>573453.15741187299</v>
      </c>
      <c r="G3" s="24">
        <f t="shared" si="1"/>
        <v>582025.43332905381</v>
      </c>
      <c r="H3" s="24">
        <f t="shared" si="1"/>
        <v>561378.79633635748</v>
      </c>
      <c r="I3" s="24">
        <f t="shared" si="1"/>
        <v>560804.25144464895</v>
      </c>
      <c r="J3" s="24">
        <f t="shared" si="1"/>
        <v>581876.3621584879</v>
      </c>
      <c r="K3" s="24">
        <f t="shared" si="1"/>
        <v>515218.44668326899</v>
      </c>
      <c r="L3" s="24">
        <f t="shared" si="1"/>
        <v>471066.60267042532</v>
      </c>
      <c r="M3" s="24">
        <f t="shared" si="1"/>
        <v>458548.10411455284</v>
      </c>
      <c r="N3" s="24">
        <f t="shared" si="1"/>
        <v>490702.5937583769</v>
      </c>
      <c r="O3" s="24">
        <f t="shared" si="1"/>
        <v>525970.54240374372</v>
      </c>
      <c r="P3" s="24">
        <f t="shared" si="1"/>
        <v>501248.95414138719</v>
      </c>
      <c r="Q3" s="24">
        <f t="shared" si="1"/>
        <v>477823.94209616282</v>
      </c>
      <c r="R3" s="24">
        <f t="shared" si="1"/>
        <v>482721.33222548338</v>
      </c>
      <c r="S3" s="24">
        <f t="shared" si="1"/>
        <v>435413.77524346416</v>
      </c>
      <c r="T3" s="24">
        <f t="shared" si="1"/>
        <v>417849.51043770683</v>
      </c>
      <c r="U3" s="24">
        <f t="shared" si="1"/>
        <v>386580.96236195607</v>
      </c>
      <c r="V3" s="24">
        <f t="shared" si="1"/>
        <v>276604.54370261787</v>
      </c>
      <c r="W3" s="24">
        <f t="shared" si="1"/>
        <v>202618.08419174151</v>
      </c>
      <c r="X3" s="24">
        <f t="shared" si="1"/>
        <v>243343.06860733466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266463.22920826235</v>
      </c>
      <c r="D4" s="19">
        <f t="shared" si="2"/>
        <v>254873.47156148477</v>
      </c>
      <c r="E4" s="19">
        <f t="shared" si="2"/>
        <v>269820.59776082262</v>
      </c>
      <c r="F4" s="19">
        <f t="shared" si="2"/>
        <v>285571.64268536732</v>
      </c>
      <c r="G4" s="19">
        <f t="shared" si="2"/>
        <v>291371.33984379715</v>
      </c>
      <c r="H4" s="19">
        <f t="shared" si="2"/>
        <v>280906.42395544058</v>
      </c>
      <c r="I4" s="19">
        <f t="shared" si="2"/>
        <v>282004.80732223106</v>
      </c>
      <c r="J4" s="19">
        <f t="shared" si="2"/>
        <v>292337.08385952318</v>
      </c>
      <c r="K4" s="19">
        <f t="shared" si="2"/>
        <v>244194.71257440333</v>
      </c>
      <c r="L4" s="19">
        <f t="shared" si="2"/>
        <v>213007.18709493231</v>
      </c>
      <c r="M4" s="19">
        <f t="shared" si="2"/>
        <v>209102.93713525904</v>
      </c>
      <c r="N4" s="19">
        <f t="shared" si="2"/>
        <v>221685.55292681616</v>
      </c>
      <c r="O4" s="19">
        <f t="shared" si="2"/>
        <v>246004.35928759901</v>
      </c>
      <c r="P4" s="19">
        <f t="shared" si="2"/>
        <v>241148.70659918519</v>
      </c>
      <c r="Q4" s="19">
        <f t="shared" si="2"/>
        <v>223107.08698461091</v>
      </c>
      <c r="R4" s="19">
        <f t="shared" si="2"/>
        <v>232077.65811078847</v>
      </c>
      <c r="S4" s="19">
        <f t="shared" si="2"/>
        <v>202605.53661943486</v>
      </c>
      <c r="T4" s="19">
        <f t="shared" si="2"/>
        <v>181041.24292440939</v>
      </c>
      <c r="U4" s="19">
        <f t="shared" si="2"/>
        <v>157750.76166839449</v>
      </c>
      <c r="V4" s="19">
        <f t="shared" si="2"/>
        <v>91608.391209409107</v>
      </c>
      <c r="W4" s="19">
        <f t="shared" si="2"/>
        <v>59322.760436293807</v>
      </c>
      <c r="X4" s="19">
        <f t="shared" si="2"/>
        <v>75172.377342181222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5948.8721373599992</v>
      </c>
      <c r="G5" s="8">
        <v>16362.242509845781</v>
      </c>
      <c r="H5" s="8">
        <v>16111.554836834344</v>
      </c>
      <c r="I5" s="8">
        <v>13910.625621931575</v>
      </c>
      <c r="J5" s="8">
        <v>16942.507063588208</v>
      </c>
      <c r="K5" s="8">
        <v>15166.999607730952</v>
      </c>
      <c r="L5" s="8">
        <v>10203.920259653436</v>
      </c>
      <c r="M5" s="8">
        <v>7971.4497161377922</v>
      </c>
      <c r="N5" s="8">
        <v>15263.026943579771</v>
      </c>
      <c r="O5" s="8">
        <v>13819.971989637455</v>
      </c>
      <c r="P5" s="8">
        <v>8456.6911019486251</v>
      </c>
      <c r="Q5" s="8">
        <v>9585.8691746200402</v>
      </c>
      <c r="R5" s="8">
        <v>9949.8348169199962</v>
      </c>
      <c r="S5" s="8">
        <v>4101.8821779599994</v>
      </c>
      <c r="T5" s="8">
        <v>3403.3110260399999</v>
      </c>
      <c r="U5" s="8">
        <v>3039.8291999999997</v>
      </c>
      <c r="V5" s="8">
        <v>424.57956191999995</v>
      </c>
      <c r="W5" s="8">
        <v>395.38092311999992</v>
      </c>
      <c r="X5" s="8">
        <v>376.03890395999997</v>
      </c>
    </row>
    <row r="6" spans="1:24" ht="11.25" customHeight="1" x14ac:dyDescent="0.2">
      <c r="A6" s="28" t="s">
        <v>6</v>
      </c>
      <c r="B6" s="7" t="s">
        <v>7</v>
      </c>
      <c r="C6" s="8">
        <v>31491.247524992636</v>
      </c>
      <c r="D6" s="8">
        <v>27967.975304860796</v>
      </c>
      <c r="E6" s="8">
        <v>28964.268572975998</v>
      </c>
      <c r="F6" s="8">
        <v>27754.166396879995</v>
      </c>
      <c r="G6" s="8">
        <v>28423.231594559998</v>
      </c>
      <c r="H6" s="8">
        <v>26785.327686479999</v>
      </c>
      <c r="I6" s="8">
        <v>25886.722324319999</v>
      </c>
      <c r="J6" s="8">
        <v>29063.579410799997</v>
      </c>
      <c r="K6" s="8">
        <v>21895.075437839998</v>
      </c>
      <c r="L6" s="8">
        <v>15316.40231352</v>
      </c>
      <c r="M6" s="8">
        <v>11612.812313519998</v>
      </c>
      <c r="N6" s="8">
        <v>13223.188075679998</v>
      </c>
      <c r="O6" s="8">
        <v>17522.096027039999</v>
      </c>
      <c r="P6" s="8">
        <v>3851.7335999999996</v>
      </c>
      <c r="Q6" s="8">
        <v>6888.6773999999987</v>
      </c>
      <c r="R6" s="8">
        <v>630.98207567999998</v>
      </c>
      <c r="S6" s="8">
        <v>6224.7747513599979</v>
      </c>
      <c r="T6" s="8">
        <v>7346.8252756800011</v>
      </c>
      <c r="U6" s="8">
        <v>6010.7893243200015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234971.98168326973</v>
      </c>
      <c r="D7" s="8">
        <v>226905.49625662397</v>
      </c>
      <c r="E7" s="8">
        <v>240856.3291878466</v>
      </c>
      <c r="F7" s="8">
        <v>251868.60415112731</v>
      </c>
      <c r="G7" s="8">
        <v>246585.86573939139</v>
      </c>
      <c r="H7" s="8">
        <v>238009.54143212622</v>
      </c>
      <c r="I7" s="8">
        <v>242207.4593759795</v>
      </c>
      <c r="J7" s="8">
        <v>246330.99738513495</v>
      </c>
      <c r="K7" s="8">
        <v>207132.63752883239</v>
      </c>
      <c r="L7" s="8">
        <v>187486.86452175886</v>
      </c>
      <c r="M7" s="8">
        <v>189518.67510560126</v>
      </c>
      <c r="N7" s="8">
        <v>193199.33790755639</v>
      </c>
      <c r="O7" s="8">
        <v>214662.29127092156</v>
      </c>
      <c r="P7" s="8">
        <v>228840.28189723656</v>
      </c>
      <c r="Q7" s="8">
        <v>206632.54040999088</v>
      </c>
      <c r="R7" s="8">
        <v>221496.84121818846</v>
      </c>
      <c r="S7" s="8">
        <v>192278.87969011487</v>
      </c>
      <c r="T7" s="8">
        <v>170291.1066226894</v>
      </c>
      <c r="U7" s="8">
        <v>148700.14314407448</v>
      </c>
      <c r="V7" s="8">
        <v>91183.811647489099</v>
      </c>
      <c r="W7" s="8">
        <v>58927.379513173808</v>
      </c>
      <c r="X7" s="8">
        <v>74796.338438221224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274206.65450584976</v>
      </c>
      <c r="D8" s="19">
        <f t="shared" si="3"/>
        <v>294247.66630237381</v>
      </c>
      <c r="E8" s="19">
        <f t="shared" si="3"/>
        <v>297374.76444358769</v>
      </c>
      <c r="F8" s="19">
        <f t="shared" si="3"/>
        <v>287264.15362484171</v>
      </c>
      <c r="G8" s="19">
        <f t="shared" si="3"/>
        <v>290010.12603254063</v>
      </c>
      <c r="H8" s="19">
        <f t="shared" si="3"/>
        <v>279212.31464301288</v>
      </c>
      <c r="I8" s="19">
        <f t="shared" si="3"/>
        <v>277284.39764733706</v>
      </c>
      <c r="J8" s="19">
        <f t="shared" si="3"/>
        <v>287447.49762980401</v>
      </c>
      <c r="K8" s="19">
        <f t="shared" si="3"/>
        <v>269157.57070533605</v>
      </c>
      <c r="L8" s="19">
        <f t="shared" si="3"/>
        <v>256430.56966329302</v>
      </c>
      <c r="M8" s="19">
        <f t="shared" si="3"/>
        <v>248111.0443845538</v>
      </c>
      <c r="N8" s="19">
        <f t="shared" si="3"/>
        <v>268074.69844028872</v>
      </c>
      <c r="O8" s="19">
        <f t="shared" si="3"/>
        <v>278969.12698514073</v>
      </c>
      <c r="P8" s="19">
        <f t="shared" si="3"/>
        <v>258637.50683435806</v>
      </c>
      <c r="Q8" s="19">
        <f t="shared" si="3"/>
        <v>253422.67028036795</v>
      </c>
      <c r="R8" s="19">
        <f t="shared" si="3"/>
        <v>249573.52178106288</v>
      </c>
      <c r="S8" s="19">
        <f t="shared" si="3"/>
        <v>231816.60961546126</v>
      </c>
      <c r="T8" s="19">
        <f t="shared" si="3"/>
        <v>235799.90100245739</v>
      </c>
      <c r="U8" s="19">
        <f t="shared" si="3"/>
        <v>228011.07837513761</v>
      </c>
      <c r="V8" s="19">
        <f t="shared" si="3"/>
        <v>184390.38530488472</v>
      </c>
      <c r="W8" s="19">
        <f t="shared" si="3"/>
        <v>142697.71613993568</v>
      </c>
      <c r="X8" s="19">
        <f t="shared" si="3"/>
        <v>167457.38304961345</v>
      </c>
    </row>
    <row r="9" spans="1:24" ht="11.25" customHeight="1" x14ac:dyDescent="0.2">
      <c r="A9" s="28" t="s">
        <v>10</v>
      </c>
      <c r="B9" s="7" t="s">
        <v>11</v>
      </c>
      <c r="C9" s="8">
        <v>6195.7343572487071</v>
      </c>
      <c r="D9" s="8">
        <v>4398.4123957201582</v>
      </c>
      <c r="E9" s="8">
        <v>5738.0649168880282</v>
      </c>
      <c r="F9" s="8">
        <v>4631.0396787868613</v>
      </c>
      <c r="G9" s="8">
        <v>4696.4053594289471</v>
      </c>
      <c r="H9" s="8">
        <v>4879.7978767753029</v>
      </c>
      <c r="I9" s="8">
        <v>4659.7975407740078</v>
      </c>
      <c r="J9" s="8">
        <v>3968.601058076013</v>
      </c>
      <c r="K9" s="8">
        <v>3556.1169544034128</v>
      </c>
      <c r="L9" s="8">
        <v>2920.7064463699544</v>
      </c>
      <c r="M9" s="8">
        <v>1978.7475912225802</v>
      </c>
      <c r="N9" s="8">
        <v>4139.1669777062179</v>
      </c>
      <c r="O9" s="8">
        <v>3745.5552975483224</v>
      </c>
      <c r="P9" s="8">
        <v>3076.8090732933006</v>
      </c>
      <c r="Q9" s="8">
        <v>3789.9612037161578</v>
      </c>
      <c r="R9" s="8">
        <v>3937.5050877451877</v>
      </c>
      <c r="S9" s="8">
        <v>1927.4599395778046</v>
      </c>
      <c r="T9" s="8">
        <v>2542.454613902275</v>
      </c>
      <c r="U9" s="8">
        <v>1724.1235685287888</v>
      </c>
      <c r="V9" s="8">
        <v>958.34251169294214</v>
      </c>
      <c r="W9" s="8">
        <v>154.0173108098914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268010.92014860106</v>
      </c>
      <c r="D10" s="8">
        <v>289849.25390665367</v>
      </c>
      <c r="E10" s="8">
        <v>291636.69952669967</v>
      </c>
      <c r="F10" s="8">
        <v>282633.11394605483</v>
      </c>
      <c r="G10" s="8">
        <v>285313.72067311167</v>
      </c>
      <c r="H10" s="8">
        <v>274332.51676623756</v>
      </c>
      <c r="I10" s="8">
        <v>272624.60010656307</v>
      </c>
      <c r="J10" s="8">
        <v>283478.89657172799</v>
      </c>
      <c r="K10" s="8">
        <v>265601.45375093265</v>
      </c>
      <c r="L10" s="8">
        <v>253509.86321692306</v>
      </c>
      <c r="M10" s="8">
        <v>246132.29679333122</v>
      </c>
      <c r="N10" s="8">
        <v>263935.53146258253</v>
      </c>
      <c r="O10" s="8">
        <v>275223.57168759243</v>
      </c>
      <c r="P10" s="8">
        <v>255560.69776106477</v>
      </c>
      <c r="Q10" s="8">
        <v>249632.70907665178</v>
      </c>
      <c r="R10" s="8">
        <v>245636.01669331768</v>
      </c>
      <c r="S10" s="8">
        <v>229889.14967588347</v>
      </c>
      <c r="T10" s="8">
        <v>233257.44638855511</v>
      </c>
      <c r="U10" s="8">
        <v>226286.95480660882</v>
      </c>
      <c r="V10" s="8">
        <v>183432.04279319179</v>
      </c>
      <c r="W10" s="8">
        <v>142543.69882912579</v>
      </c>
      <c r="X10" s="8">
        <v>167457.38304961345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496.34965788000005</v>
      </c>
      <c r="D11" s="19">
        <f t="shared" si="4"/>
        <v>425.28367382400006</v>
      </c>
      <c r="E11" s="19">
        <f t="shared" si="4"/>
        <v>487.140077808</v>
      </c>
      <c r="F11" s="19">
        <f t="shared" si="4"/>
        <v>617.36110166399999</v>
      </c>
      <c r="G11" s="19">
        <f t="shared" si="4"/>
        <v>643.96745271599991</v>
      </c>
      <c r="H11" s="19">
        <f t="shared" si="4"/>
        <v>1260.0577379040001</v>
      </c>
      <c r="I11" s="19">
        <f t="shared" si="4"/>
        <v>1515.0464750808001</v>
      </c>
      <c r="J11" s="19">
        <f t="shared" si="4"/>
        <v>2091.7806691607998</v>
      </c>
      <c r="K11" s="19">
        <f t="shared" si="4"/>
        <v>1866.1634035295999</v>
      </c>
      <c r="L11" s="19">
        <f t="shared" si="4"/>
        <v>1628.8459121999997</v>
      </c>
      <c r="M11" s="19">
        <f t="shared" si="4"/>
        <v>1334.1225947400003</v>
      </c>
      <c r="N11" s="19">
        <f t="shared" si="4"/>
        <v>942.34239127199999</v>
      </c>
      <c r="O11" s="19">
        <f t="shared" si="4"/>
        <v>997.05613100399978</v>
      </c>
      <c r="P11" s="19">
        <f t="shared" si="4"/>
        <v>1462.7407078440001</v>
      </c>
      <c r="Q11" s="19">
        <f t="shared" si="4"/>
        <v>1294.1848311840001</v>
      </c>
      <c r="R11" s="19">
        <f t="shared" si="4"/>
        <v>1070.1523336320004</v>
      </c>
      <c r="S11" s="19">
        <f t="shared" si="4"/>
        <v>991.6290085679999</v>
      </c>
      <c r="T11" s="19">
        <f t="shared" si="4"/>
        <v>1008.36651084</v>
      </c>
      <c r="U11" s="19">
        <f t="shared" si="4"/>
        <v>819.12231842400001</v>
      </c>
      <c r="V11" s="19">
        <f t="shared" si="4"/>
        <v>605.76718832400002</v>
      </c>
      <c r="W11" s="19">
        <f t="shared" si="4"/>
        <v>597.60761551200005</v>
      </c>
      <c r="X11" s="19">
        <f t="shared" si="4"/>
        <v>713.30821554000011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3.1269972887999997</v>
      </c>
      <c r="J13" s="8">
        <v>59.412180088799978</v>
      </c>
      <c r="K13" s="8">
        <v>6.2539945775999985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5.1628460400000025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2.25966456</v>
      </c>
      <c r="D15" s="8">
        <v>4.5193291200000019</v>
      </c>
      <c r="E15" s="8">
        <v>2.25966456</v>
      </c>
      <c r="F15" s="8">
        <v>2.25966456</v>
      </c>
      <c r="G15" s="8">
        <v>2.9859645600000002</v>
      </c>
      <c r="H15" s="8">
        <v>2.9859645600000002</v>
      </c>
      <c r="I15" s="8">
        <v>2.9859645600000002</v>
      </c>
      <c r="J15" s="8">
        <v>8.9576031599999997</v>
      </c>
      <c r="K15" s="8">
        <v>8.9576031599999997</v>
      </c>
      <c r="L15" s="8">
        <v>14.929532280000002</v>
      </c>
      <c r="M15" s="8">
        <v>11.943567719999999</v>
      </c>
      <c r="N15" s="8">
        <v>2.9859645600000002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494.08999332000008</v>
      </c>
      <c r="D16" s="8">
        <v>420.76434470400005</v>
      </c>
      <c r="E16" s="8">
        <v>484.88041324800002</v>
      </c>
      <c r="F16" s="8">
        <v>615.10143710399996</v>
      </c>
      <c r="G16" s="8">
        <v>640.98148815599995</v>
      </c>
      <c r="H16" s="8">
        <v>1257.0717733440001</v>
      </c>
      <c r="I16" s="8">
        <v>1508.933513232</v>
      </c>
      <c r="J16" s="8">
        <v>2023.4108859119997</v>
      </c>
      <c r="K16" s="8">
        <v>1850.951805792</v>
      </c>
      <c r="L16" s="8">
        <v>1613.9163799199996</v>
      </c>
      <c r="M16" s="8">
        <v>1322.1790270200004</v>
      </c>
      <c r="N16" s="8">
        <v>939.35642671200003</v>
      </c>
      <c r="O16" s="8">
        <v>997.05613100399978</v>
      </c>
      <c r="P16" s="8">
        <v>1462.7407078440001</v>
      </c>
      <c r="Q16" s="8">
        <v>1294.1848311840001</v>
      </c>
      <c r="R16" s="8">
        <v>1070.1523336320004</v>
      </c>
      <c r="S16" s="8">
        <v>991.6290085679999</v>
      </c>
      <c r="T16" s="8">
        <v>1008.36651084</v>
      </c>
      <c r="U16" s="8">
        <v>819.12231842400001</v>
      </c>
      <c r="V16" s="8">
        <v>605.76718832400002</v>
      </c>
      <c r="W16" s="8">
        <v>597.60761551200005</v>
      </c>
      <c r="X16" s="8">
        <v>708.14536950000013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44024.561118719997</v>
      </c>
      <c r="D17" s="27">
        <f t="shared" si="5"/>
        <v>43792.59302783999</v>
      </c>
      <c r="E17" s="27">
        <f t="shared" si="5"/>
        <v>44096.545602719998</v>
      </c>
      <c r="F17" s="27">
        <f t="shared" si="5"/>
        <v>39744.439194240003</v>
      </c>
      <c r="G17" s="27">
        <f t="shared" si="5"/>
        <v>42666.397421759997</v>
      </c>
      <c r="H17" s="27">
        <f t="shared" si="5"/>
        <v>46021.146393600015</v>
      </c>
      <c r="I17" s="27">
        <f t="shared" si="5"/>
        <v>46443.384734399995</v>
      </c>
      <c r="J17" s="27">
        <f t="shared" si="5"/>
        <v>51181.490355093745</v>
      </c>
      <c r="K17" s="27">
        <f t="shared" si="5"/>
        <v>44697.967139085289</v>
      </c>
      <c r="L17" s="27">
        <f t="shared" si="5"/>
        <v>27392.812029895878</v>
      </c>
      <c r="M17" s="27">
        <f t="shared" si="5"/>
        <v>41502.282745922588</v>
      </c>
      <c r="N17" s="27">
        <f t="shared" si="5"/>
        <v>41285.317838400006</v>
      </c>
      <c r="O17" s="27">
        <f t="shared" si="5"/>
        <v>43188.835781044065</v>
      </c>
      <c r="P17" s="27">
        <f t="shared" si="5"/>
        <v>44015.53956922466</v>
      </c>
      <c r="Q17" s="27">
        <f t="shared" si="5"/>
        <v>46621.22957318597</v>
      </c>
      <c r="R17" s="27">
        <f t="shared" si="5"/>
        <v>39219.828257501875</v>
      </c>
      <c r="S17" s="27">
        <f t="shared" si="5"/>
        <v>38831.428362172068</v>
      </c>
      <c r="T17" s="27">
        <f t="shared" si="5"/>
        <v>40910.073480693754</v>
      </c>
      <c r="U17" s="27">
        <f t="shared" si="5"/>
        <v>41721.34504374634</v>
      </c>
      <c r="V17" s="27">
        <f t="shared" si="5"/>
        <v>40213.977245827082</v>
      </c>
      <c r="W17" s="27">
        <f t="shared" si="5"/>
        <v>33602.633387631824</v>
      </c>
      <c r="X17" s="27">
        <f t="shared" si="5"/>
        <v>40754.178938169382</v>
      </c>
    </row>
    <row r="18" spans="1:24" ht="11.25" customHeight="1" x14ac:dyDescent="0.2">
      <c r="A18" s="29" t="s">
        <v>26</v>
      </c>
      <c r="B18" s="7" t="s">
        <v>27</v>
      </c>
      <c r="C18" s="8">
        <v>32.399887680000006</v>
      </c>
      <c r="D18" s="8">
        <v>35.870653439999991</v>
      </c>
      <c r="E18" s="8">
        <v>37.594208159999994</v>
      </c>
      <c r="F18" s="8">
        <v>40.034964960000003</v>
      </c>
      <c r="G18" s="8">
        <v>42.957799199999997</v>
      </c>
      <c r="H18" s="8">
        <v>50.194395360000009</v>
      </c>
      <c r="I18" s="8">
        <v>61.959098879999985</v>
      </c>
      <c r="J18" s="8">
        <v>51.432835679999997</v>
      </c>
      <c r="K18" s="8">
        <v>80.788890240000001</v>
      </c>
      <c r="L18" s="8">
        <v>91.198630079999973</v>
      </c>
      <c r="M18" s="8">
        <v>67.97227968</v>
      </c>
      <c r="N18" s="8">
        <v>75.943340640000002</v>
      </c>
      <c r="O18" s="8">
        <v>82.560876480000005</v>
      </c>
      <c r="P18" s="8">
        <v>46.799233920000006</v>
      </c>
      <c r="Q18" s="8">
        <v>74.628976319999992</v>
      </c>
      <c r="R18" s="8">
        <v>88.42252895999998</v>
      </c>
      <c r="S18" s="8">
        <v>28.648922399999993</v>
      </c>
      <c r="T18" s="8">
        <v>59.965894079999998</v>
      </c>
      <c r="U18" s="8">
        <v>75.489554879999986</v>
      </c>
      <c r="V18" s="8">
        <v>88.634956320000015</v>
      </c>
      <c r="W18" s="8">
        <v>78.236085599999981</v>
      </c>
      <c r="X18" s="8">
        <v>79.315804799999981</v>
      </c>
    </row>
    <row r="19" spans="1:24" ht="11.25" customHeight="1" x14ac:dyDescent="0.2">
      <c r="A19" s="29" t="s">
        <v>28</v>
      </c>
      <c r="B19" s="7" t="s">
        <v>29</v>
      </c>
      <c r="C19" s="8">
        <v>1841.1691478399996</v>
      </c>
      <c r="D19" s="8">
        <v>1498.8692303999999</v>
      </c>
      <c r="E19" s="8">
        <v>1241.6585385600001</v>
      </c>
      <c r="F19" s="8">
        <v>1438.9798996800002</v>
      </c>
      <c r="G19" s="8">
        <v>1357.79908176</v>
      </c>
      <c r="H19" s="8">
        <v>1296.7333286399999</v>
      </c>
      <c r="I19" s="8">
        <v>1214.8468171199997</v>
      </c>
      <c r="J19" s="8">
        <v>1581.82970688</v>
      </c>
      <c r="K19" s="8">
        <v>1475.6470358399999</v>
      </c>
      <c r="L19" s="8">
        <v>1112.8324536</v>
      </c>
      <c r="M19" s="8">
        <v>1240.5912868799999</v>
      </c>
      <c r="N19" s="8">
        <v>1100.3264121599998</v>
      </c>
      <c r="O19" s="8">
        <v>1506.5169350399997</v>
      </c>
      <c r="P19" s="8">
        <v>1392.5700359999998</v>
      </c>
      <c r="Q19" s="8">
        <v>1329.6416673599999</v>
      </c>
      <c r="R19" s="8">
        <v>1310.59417392</v>
      </c>
      <c r="S19" s="8">
        <v>1239.1158038399997</v>
      </c>
      <c r="T19" s="8">
        <v>1395.50054256</v>
      </c>
      <c r="U19" s="8">
        <v>1614.5900337599999</v>
      </c>
      <c r="V19" s="8">
        <v>1556.1755467200001</v>
      </c>
      <c r="W19" s="8">
        <v>1447.1884828799996</v>
      </c>
      <c r="X19" s="8">
        <v>1307.5063848</v>
      </c>
    </row>
    <row r="20" spans="1:24" ht="11.25" customHeight="1" x14ac:dyDescent="0.2">
      <c r="A20" s="29" t="s">
        <v>30</v>
      </c>
      <c r="B20" s="7" t="s">
        <v>31</v>
      </c>
      <c r="C20" s="8">
        <v>42042.519791999999</v>
      </c>
      <c r="D20" s="8">
        <v>42136.641143999994</v>
      </c>
      <c r="E20" s="8">
        <v>42697.718856</v>
      </c>
      <c r="F20" s="8">
        <v>37560.902184000006</v>
      </c>
      <c r="G20" s="8">
        <v>40097.200103999996</v>
      </c>
      <c r="H20" s="8">
        <v>43234.951968000016</v>
      </c>
      <c r="I20" s="8">
        <v>44012.072519999994</v>
      </c>
      <c r="J20" s="8">
        <v>48225.574262133749</v>
      </c>
      <c r="K20" s="8">
        <v>42186.549694605295</v>
      </c>
      <c r="L20" s="8">
        <v>25378.394860615877</v>
      </c>
      <c r="M20" s="8">
        <v>38862.844834562587</v>
      </c>
      <c r="N20" s="8">
        <v>38560.257496800004</v>
      </c>
      <c r="O20" s="8">
        <v>39747.544260724062</v>
      </c>
      <c r="P20" s="8">
        <v>40792.232361704664</v>
      </c>
      <c r="Q20" s="8">
        <v>43315.770986305972</v>
      </c>
      <c r="R20" s="8">
        <v>35863.044470621877</v>
      </c>
      <c r="S20" s="8">
        <v>35689.452242332067</v>
      </c>
      <c r="T20" s="8">
        <v>37294.564650453751</v>
      </c>
      <c r="U20" s="8">
        <v>38344.588026306337</v>
      </c>
      <c r="V20" s="8">
        <v>36572.935487587078</v>
      </c>
      <c r="W20" s="8">
        <v>30345.835480911825</v>
      </c>
      <c r="X20" s="8">
        <v>37741.431088665377</v>
      </c>
    </row>
    <row r="21" spans="1:24" ht="11.25" customHeight="1" x14ac:dyDescent="0.2">
      <c r="A21" s="29" t="s">
        <v>32</v>
      </c>
      <c r="B21" s="7" t="s">
        <v>33</v>
      </c>
      <c r="C21" s="8">
        <v>108.47229120000002</v>
      </c>
      <c r="D21" s="8">
        <v>121.212</v>
      </c>
      <c r="E21" s="8">
        <v>119.57399999999998</v>
      </c>
      <c r="F21" s="8">
        <v>704.52214560000004</v>
      </c>
      <c r="G21" s="8">
        <v>1168.4404368</v>
      </c>
      <c r="H21" s="8">
        <v>1439.2667016</v>
      </c>
      <c r="I21" s="8">
        <v>1154.5062983999999</v>
      </c>
      <c r="J21" s="8">
        <v>1322.6535504000001</v>
      </c>
      <c r="K21" s="8">
        <v>954.98151839999991</v>
      </c>
      <c r="L21" s="8">
        <v>810.3860856</v>
      </c>
      <c r="M21" s="8">
        <v>1330.8743448</v>
      </c>
      <c r="N21" s="8">
        <v>1548.7905888</v>
      </c>
      <c r="O21" s="8">
        <v>1852.2137087999999</v>
      </c>
      <c r="P21" s="8">
        <v>1783.9379375999999</v>
      </c>
      <c r="Q21" s="8">
        <v>1901.1879431999996</v>
      </c>
      <c r="R21" s="8">
        <v>1957.7670840000001</v>
      </c>
      <c r="S21" s="8">
        <v>1874.2113935999998</v>
      </c>
      <c r="T21" s="8">
        <v>2160.0423936000002</v>
      </c>
      <c r="U21" s="8">
        <v>1686.6774287999999</v>
      </c>
      <c r="V21" s="8">
        <v>1996.2312552000001</v>
      </c>
      <c r="W21" s="8">
        <v>1731.3733382399996</v>
      </c>
      <c r="X21" s="8">
        <v>1625.925659904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3146.3375369471996</v>
      </c>
      <c r="D22" s="27">
        <f t="shared" si="6"/>
        <v>5185.9482246143998</v>
      </c>
      <c r="E22" s="27">
        <f t="shared" si="6"/>
        <v>5039.0066122663939</v>
      </c>
      <c r="F22" s="27">
        <f t="shared" si="6"/>
        <v>5556.0246489782439</v>
      </c>
      <c r="G22" s="27">
        <f t="shared" si="6"/>
        <v>4323.8624491239789</v>
      </c>
      <c r="H22" s="27">
        <f t="shared" si="6"/>
        <v>3427.6842380736002</v>
      </c>
      <c r="I22" s="27">
        <f t="shared" si="6"/>
        <v>4926.7860383808002</v>
      </c>
      <c r="J22" s="27">
        <f t="shared" si="6"/>
        <v>5158.9373906880001</v>
      </c>
      <c r="K22" s="27">
        <f t="shared" si="6"/>
        <v>4420.3694475501507</v>
      </c>
      <c r="L22" s="27">
        <f t="shared" si="6"/>
        <v>3696.7795619327999</v>
      </c>
      <c r="M22" s="27">
        <f t="shared" si="6"/>
        <v>4588.2807494400004</v>
      </c>
      <c r="N22" s="27">
        <f t="shared" si="6"/>
        <v>4296.7285011252006</v>
      </c>
      <c r="O22" s="27">
        <f t="shared" si="6"/>
        <v>3222.6317076542482</v>
      </c>
      <c r="P22" s="27">
        <f t="shared" si="6"/>
        <v>3029.3803585871997</v>
      </c>
      <c r="Q22" s="27">
        <f t="shared" si="6"/>
        <v>3290.7606818796003</v>
      </c>
      <c r="R22" s="27">
        <f t="shared" si="6"/>
        <v>3062.2932906383417</v>
      </c>
      <c r="S22" s="27">
        <f t="shared" si="6"/>
        <v>2785.8839518672098</v>
      </c>
      <c r="T22" s="27">
        <f t="shared" si="6"/>
        <v>2595.8791569552</v>
      </c>
      <c r="U22" s="27">
        <f t="shared" si="6"/>
        <v>2961.30506178</v>
      </c>
      <c r="V22" s="27">
        <f t="shared" si="6"/>
        <v>2464.1039222400004</v>
      </c>
      <c r="W22" s="27">
        <f t="shared" si="6"/>
        <v>925.86577679999994</v>
      </c>
      <c r="X22" s="27">
        <f t="shared" si="6"/>
        <v>295.02793439999999</v>
      </c>
    </row>
    <row r="23" spans="1:24" ht="11.25" customHeight="1" x14ac:dyDescent="0.2">
      <c r="A23" s="29" t="s">
        <v>36</v>
      </c>
      <c r="B23" s="7" t="s">
        <v>37</v>
      </c>
      <c r="C23" s="8">
        <v>3146.3375369471996</v>
      </c>
      <c r="D23" s="8">
        <v>5185.9482246143998</v>
      </c>
      <c r="E23" s="8">
        <v>5039.0066122663939</v>
      </c>
      <c r="F23" s="8">
        <v>5556.0246489782439</v>
      </c>
      <c r="G23" s="8">
        <v>4323.8624491239789</v>
      </c>
      <c r="H23" s="8">
        <v>3427.6842380736002</v>
      </c>
      <c r="I23" s="8">
        <v>4926.7860383808002</v>
      </c>
      <c r="J23" s="8">
        <v>5158.9373906880001</v>
      </c>
      <c r="K23" s="8">
        <v>4418.602821220551</v>
      </c>
      <c r="L23" s="8">
        <v>3696.7795619327999</v>
      </c>
      <c r="M23" s="8">
        <v>4588.2807494400004</v>
      </c>
      <c r="N23" s="8">
        <v>4296.7285011252006</v>
      </c>
      <c r="O23" s="8">
        <v>3222.6317076542482</v>
      </c>
      <c r="P23" s="8">
        <v>3029.3803585871997</v>
      </c>
      <c r="Q23" s="8">
        <v>3290.7606818796003</v>
      </c>
      <c r="R23" s="8">
        <v>3062.2932906383417</v>
      </c>
      <c r="S23" s="8">
        <v>2785.8839518672098</v>
      </c>
      <c r="T23" s="8">
        <v>2595.8791569552</v>
      </c>
      <c r="U23" s="8">
        <v>2961.30506178</v>
      </c>
      <c r="V23" s="8">
        <v>2464.1039222400004</v>
      </c>
      <c r="W23" s="8">
        <v>925.86577679999994</v>
      </c>
      <c r="X23" s="8">
        <v>295.02793439999999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1.7666263296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7963.7520599999989</v>
      </c>
      <c r="D25" s="27">
        <v>7626.0519165599999</v>
      </c>
      <c r="E25" s="27">
        <v>7483.0028869200023</v>
      </c>
      <c r="F25" s="27">
        <v>9356.0896499400005</v>
      </c>
      <c r="G25" s="27">
        <v>8787.7772525477212</v>
      </c>
      <c r="H25" s="27">
        <v>9233.1034687179526</v>
      </c>
      <c r="I25" s="27">
        <v>8562.0340452488144</v>
      </c>
      <c r="J25" s="27">
        <v>10839.529042409218</v>
      </c>
      <c r="K25" s="27">
        <v>9515.4699118881599</v>
      </c>
      <c r="L25" s="27">
        <v>7722.6829113825697</v>
      </c>
      <c r="M25" s="27">
        <v>11529.619243562676</v>
      </c>
      <c r="N25" s="27">
        <v>11626.852603516338</v>
      </c>
      <c r="O25" s="27">
        <v>10126.666017634892</v>
      </c>
      <c r="P25" s="27">
        <v>11960.220496251142</v>
      </c>
      <c r="Q25" s="27">
        <v>11288.681001729361</v>
      </c>
      <c r="R25" s="27">
        <v>8405.4218549168927</v>
      </c>
      <c r="S25" s="27">
        <v>9966.6344137694196</v>
      </c>
      <c r="T25" s="27">
        <v>10538.548927537606</v>
      </c>
      <c r="U25" s="27">
        <v>9631.0154588120604</v>
      </c>
      <c r="V25" s="27">
        <v>4259.3781531304057</v>
      </c>
      <c r="W25" s="27">
        <v>2171.175892405709</v>
      </c>
      <c r="X25" s="27">
        <v>3293.6654734990238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94262.198718120213</v>
      </c>
      <c r="D26" s="27">
        <f t="shared" si="7"/>
        <v>92193.511374212394</v>
      </c>
      <c r="E26" s="27">
        <f t="shared" si="7"/>
        <v>91069.963647627112</v>
      </c>
      <c r="F26" s="27">
        <f t="shared" si="7"/>
        <v>74633.022693301711</v>
      </c>
      <c r="G26" s="27">
        <f t="shared" si="7"/>
        <v>70710.204125620934</v>
      </c>
      <c r="H26" s="27">
        <f t="shared" si="7"/>
        <v>69571.460989142724</v>
      </c>
      <c r="I26" s="27">
        <f t="shared" si="7"/>
        <v>63059.523485797174</v>
      </c>
      <c r="J26" s="27">
        <f t="shared" si="7"/>
        <v>52767.494432657921</v>
      </c>
      <c r="K26" s="27">
        <f t="shared" si="7"/>
        <v>48650.066374306087</v>
      </c>
      <c r="L26" s="27">
        <f t="shared" si="7"/>
        <v>44595.086181295854</v>
      </c>
      <c r="M26" s="27">
        <f t="shared" si="7"/>
        <v>34792.089366318534</v>
      </c>
      <c r="N26" s="27">
        <f t="shared" si="7"/>
        <v>32986.971551848779</v>
      </c>
      <c r="O26" s="27">
        <f t="shared" si="7"/>
        <v>32336.048065628274</v>
      </c>
      <c r="P26" s="27">
        <f t="shared" si="7"/>
        <v>26954.84687773593</v>
      </c>
      <c r="Q26" s="27">
        <f t="shared" si="7"/>
        <v>26590.069934286053</v>
      </c>
      <c r="R26" s="27">
        <f t="shared" si="7"/>
        <v>28257.682717987522</v>
      </c>
      <c r="S26" s="27">
        <f t="shared" si="7"/>
        <v>26381.940314852072</v>
      </c>
      <c r="T26" s="27">
        <f t="shared" si="7"/>
        <v>25811.408043409676</v>
      </c>
      <c r="U26" s="27">
        <f t="shared" si="7"/>
        <v>22638.978980914104</v>
      </c>
      <c r="V26" s="27">
        <f t="shared" si="7"/>
        <v>21350.823251009384</v>
      </c>
      <c r="W26" s="27">
        <f t="shared" si="7"/>
        <v>19414.110800069633</v>
      </c>
      <c r="X26" s="27">
        <f t="shared" si="7"/>
        <v>21178.57637235356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94262.198718120213</v>
      </c>
      <c r="D33" s="19">
        <f t="shared" si="9"/>
        <v>92193.511374212394</v>
      </c>
      <c r="E33" s="19">
        <f t="shared" si="9"/>
        <v>91069.963647627112</v>
      </c>
      <c r="F33" s="19">
        <f t="shared" si="9"/>
        <v>74633.022693301711</v>
      </c>
      <c r="G33" s="19">
        <f t="shared" si="9"/>
        <v>70710.204125620934</v>
      </c>
      <c r="H33" s="19">
        <f t="shared" si="9"/>
        <v>69571.460989142724</v>
      </c>
      <c r="I33" s="19">
        <f t="shared" si="9"/>
        <v>63059.523485797174</v>
      </c>
      <c r="J33" s="19">
        <f t="shared" si="9"/>
        <v>52767.494432657921</v>
      </c>
      <c r="K33" s="19">
        <f t="shared" si="9"/>
        <v>48650.066374306087</v>
      </c>
      <c r="L33" s="19">
        <f t="shared" si="9"/>
        <v>44595.086181295854</v>
      </c>
      <c r="M33" s="19">
        <f t="shared" si="9"/>
        <v>34792.089366318534</v>
      </c>
      <c r="N33" s="19">
        <f t="shared" si="9"/>
        <v>32986.971551848779</v>
      </c>
      <c r="O33" s="19">
        <f t="shared" si="9"/>
        <v>32336.048065628274</v>
      </c>
      <c r="P33" s="19">
        <f t="shared" si="9"/>
        <v>26954.84687773593</v>
      </c>
      <c r="Q33" s="19">
        <f t="shared" si="9"/>
        <v>26590.069934286053</v>
      </c>
      <c r="R33" s="19">
        <f t="shared" si="9"/>
        <v>28257.682717987522</v>
      </c>
      <c r="S33" s="19">
        <f t="shared" si="9"/>
        <v>26381.940314852072</v>
      </c>
      <c r="T33" s="19">
        <f t="shared" si="9"/>
        <v>25811.408043409676</v>
      </c>
      <c r="U33" s="19">
        <f t="shared" si="9"/>
        <v>22638.978980914104</v>
      </c>
      <c r="V33" s="19">
        <f t="shared" si="9"/>
        <v>21350.823251009384</v>
      </c>
      <c r="W33" s="19">
        <f t="shared" si="9"/>
        <v>19414.110800069633</v>
      </c>
      <c r="X33" s="19">
        <f t="shared" si="9"/>
        <v>21178.57637235356</v>
      </c>
    </row>
    <row r="34" spans="1:24" ht="11.25" customHeight="1" x14ac:dyDescent="0.2">
      <c r="A34" s="28" t="s">
        <v>54</v>
      </c>
      <c r="B34" s="7" t="s">
        <v>55</v>
      </c>
      <c r="C34" s="8">
        <v>2605.9967999999994</v>
      </c>
      <c r="D34" s="8">
        <v>1003.6224000000002</v>
      </c>
      <c r="E34" s="8">
        <v>1053.04313088</v>
      </c>
      <c r="F34" s="8">
        <v>1153.36514304</v>
      </c>
      <c r="G34" s="8">
        <v>440.47639296000011</v>
      </c>
      <c r="H34" s="8">
        <v>312.44942592000012</v>
      </c>
      <c r="I34" s="8">
        <v>536.93700207781137</v>
      </c>
      <c r="J34" s="8">
        <v>539.10824450803523</v>
      </c>
      <c r="K34" s="8">
        <v>483.67852898853266</v>
      </c>
      <c r="L34" s="8">
        <v>377.40364886193919</v>
      </c>
      <c r="M34" s="8">
        <v>345.68965995839761</v>
      </c>
      <c r="N34" s="8">
        <v>527.14374911999994</v>
      </c>
      <c r="O34" s="8">
        <v>679.05796608000014</v>
      </c>
      <c r="P34" s="8">
        <v>586.99779840000008</v>
      </c>
      <c r="Q34" s="8">
        <v>333.57464063999998</v>
      </c>
      <c r="R34" s="8">
        <v>271.56342528000005</v>
      </c>
      <c r="S34" s="8">
        <v>601.77447935999999</v>
      </c>
      <c r="T34" s="8">
        <v>566.20311551999998</v>
      </c>
      <c r="U34" s="8">
        <v>603.99530496000011</v>
      </c>
      <c r="V34" s="8">
        <v>620.66411879143186</v>
      </c>
      <c r="W34" s="8">
        <v>579.56070393446851</v>
      </c>
      <c r="X34" s="8">
        <v>524.91960575999997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0</v>
      </c>
      <c r="E36" s="8">
        <v>2.9846552400000008</v>
      </c>
      <c r="F36" s="8">
        <v>43.765327080000006</v>
      </c>
      <c r="G36" s="8">
        <v>26.133167880000006</v>
      </c>
      <c r="H36" s="8">
        <v>37.735364879999999</v>
      </c>
      <c r="I36" s="8">
        <v>95.721362279999994</v>
      </c>
      <c r="J36" s="8">
        <v>42.729704640000008</v>
      </c>
      <c r="K36" s="8">
        <v>49.382766719999992</v>
      </c>
      <c r="L36" s="8">
        <v>52.324488719999998</v>
      </c>
      <c r="M36" s="8">
        <v>49.377542040000009</v>
      </c>
      <c r="N36" s="8">
        <v>101.65955183999999</v>
      </c>
      <c r="O36" s="8">
        <v>226.55530007999999</v>
      </c>
      <c r="P36" s="8">
        <v>168.46435476000002</v>
      </c>
      <c r="Q36" s="8">
        <v>179.87914476</v>
      </c>
      <c r="R36" s="8">
        <v>168.89300568000002</v>
      </c>
      <c r="S36" s="8">
        <v>179.38598040000005</v>
      </c>
      <c r="T36" s="8">
        <v>179.41210380000004</v>
      </c>
      <c r="U36" s="8">
        <v>21.775784760000001</v>
      </c>
      <c r="V36" s="8">
        <v>21.798955079999999</v>
      </c>
      <c r="W36" s="8">
        <v>24.490801080000004</v>
      </c>
      <c r="X36" s="8">
        <v>25.704971280000006</v>
      </c>
    </row>
    <row r="37" spans="1:24" ht="11.25" customHeight="1" x14ac:dyDescent="0.2">
      <c r="A37" s="28" t="s">
        <v>60</v>
      </c>
      <c r="B37" s="7" t="s">
        <v>61</v>
      </c>
      <c r="C37" s="8">
        <v>3.0701008799999987</v>
      </c>
      <c r="D37" s="8">
        <v>3.0701008799999987</v>
      </c>
      <c r="E37" s="8">
        <v>3.0701008799999987</v>
      </c>
      <c r="F37" s="8">
        <v>3.0701008799999987</v>
      </c>
      <c r="G37" s="8">
        <v>3.0701008799999987</v>
      </c>
      <c r="H37" s="8">
        <v>3.0159637199999989</v>
      </c>
      <c r="I37" s="8">
        <v>6.0321769199999977</v>
      </c>
      <c r="J37" s="8">
        <v>3.0274398000000007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3.21554772</v>
      </c>
      <c r="U37" s="8">
        <v>0.98918820000000007</v>
      </c>
      <c r="V37" s="8">
        <v>0.31384584000000004</v>
      </c>
      <c r="W37" s="8">
        <v>0.21704759999999998</v>
      </c>
      <c r="X37" s="8">
        <v>0.34977095999999991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3.09158496</v>
      </c>
      <c r="E41" s="8">
        <v>3.09158496</v>
      </c>
      <c r="F41" s="8">
        <v>12.539244960000003</v>
      </c>
      <c r="G41" s="8">
        <v>6.2408912399999981</v>
      </c>
      <c r="H41" s="8">
        <v>0</v>
      </c>
      <c r="I41" s="8">
        <v>9.3327350399999993</v>
      </c>
      <c r="J41" s="8">
        <v>18.722673720000003</v>
      </c>
      <c r="K41" s="8">
        <v>6.2408912399999981</v>
      </c>
      <c r="L41" s="8">
        <v>9.3327350399999993</v>
      </c>
      <c r="M41" s="8">
        <v>18.665211239999998</v>
      </c>
      <c r="N41" s="8">
        <v>9.2750137200000005</v>
      </c>
      <c r="O41" s="8">
        <v>6.18342876</v>
      </c>
      <c r="P41" s="8">
        <v>6.2408912399999981</v>
      </c>
      <c r="Q41" s="8">
        <v>3.09158496</v>
      </c>
      <c r="R41" s="8">
        <v>6.18342876</v>
      </c>
      <c r="S41" s="8">
        <v>6.18342876</v>
      </c>
      <c r="T41" s="8">
        <v>14.178737520000002</v>
      </c>
      <c r="U41" s="8">
        <v>10.734871320000002</v>
      </c>
      <c r="V41" s="8">
        <v>5.5220925600000008</v>
      </c>
      <c r="W41" s="8">
        <v>4.6231412400000007</v>
      </c>
      <c r="X41" s="8">
        <v>16.60303296</v>
      </c>
    </row>
    <row r="42" spans="1:24" ht="11.25" customHeight="1" x14ac:dyDescent="0.2">
      <c r="A42" s="28" t="s">
        <v>70</v>
      </c>
      <c r="B42" s="7" t="s">
        <v>71</v>
      </c>
      <c r="C42" s="8">
        <v>228.32955863999999</v>
      </c>
      <c r="D42" s="8">
        <v>195.71108796000001</v>
      </c>
      <c r="E42" s="8">
        <v>0</v>
      </c>
      <c r="F42" s="8">
        <v>0</v>
      </c>
      <c r="G42" s="8">
        <v>0</v>
      </c>
      <c r="H42" s="8">
        <v>0</v>
      </c>
      <c r="I42" s="8">
        <v>3.2473072799999989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3978.0848673749942</v>
      </c>
      <c r="D43" s="8">
        <v>4647.8367455147481</v>
      </c>
      <c r="E43" s="8">
        <v>4515.439584239999</v>
      </c>
      <c r="F43" s="8">
        <v>4381.4854134734169</v>
      </c>
      <c r="G43" s="8">
        <v>3043.2417945386201</v>
      </c>
      <c r="H43" s="8">
        <v>3517.0376404143931</v>
      </c>
      <c r="I43" s="8">
        <v>6671.8211583407801</v>
      </c>
      <c r="J43" s="8">
        <v>7864.9828714401465</v>
      </c>
      <c r="K43" s="8">
        <v>6921.0190770683294</v>
      </c>
      <c r="L43" s="8">
        <v>6787.4377205172777</v>
      </c>
      <c r="M43" s="8">
        <v>7176.9220792453807</v>
      </c>
      <c r="N43" s="8">
        <v>7594.6786263950544</v>
      </c>
      <c r="O43" s="8">
        <v>7163.0292812023863</v>
      </c>
      <c r="P43" s="8">
        <v>6817.0146472264823</v>
      </c>
      <c r="Q43" s="8">
        <v>7094.2361752989209</v>
      </c>
      <c r="R43" s="8">
        <v>5976.1105867875203</v>
      </c>
      <c r="S43" s="8">
        <v>5958.1682295320688</v>
      </c>
      <c r="T43" s="8">
        <v>6749.5765960058397</v>
      </c>
      <c r="U43" s="8">
        <v>6165.8801703941026</v>
      </c>
      <c r="V43" s="8">
        <v>6438.5657680266877</v>
      </c>
      <c r="W43" s="8">
        <v>6675.3851848151653</v>
      </c>
      <c r="X43" s="8">
        <v>6694.290499855254</v>
      </c>
    </row>
    <row r="44" spans="1:24" ht="11.25" customHeight="1" x14ac:dyDescent="0.2">
      <c r="A44" s="28" t="s">
        <v>74</v>
      </c>
      <c r="B44" s="7" t="s">
        <v>75</v>
      </c>
      <c r="C44" s="8">
        <v>86737.150430985217</v>
      </c>
      <c r="D44" s="8">
        <v>85209.260865897653</v>
      </c>
      <c r="E44" s="8">
        <v>84309.240876267111</v>
      </c>
      <c r="F44" s="8">
        <v>65439.361822548293</v>
      </c>
      <c r="G44" s="8">
        <v>59091.767524442308</v>
      </c>
      <c r="H44" s="8">
        <v>58222.771777808332</v>
      </c>
      <c r="I44" s="8">
        <v>49274.45482093859</v>
      </c>
      <c r="J44" s="8">
        <v>38223.796413869743</v>
      </c>
      <c r="K44" s="8">
        <v>34763.827414929219</v>
      </c>
      <c r="L44" s="8">
        <v>29852.323464356639</v>
      </c>
      <c r="M44" s="8">
        <v>22785.705856874752</v>
      </c>
      <c r="N44" s="8">
        <v>20744.289159533721</v>
      </c>
      <c r="O44" s="8">
        <v>20167.448796345889</v>
      </c>
      <c r="P44" s="8">
        <v>16339.511749149446</v>
      </c>
      <c r="Q44" s="8">
        <v>16316.801252987134</v>
      </c>
      <c r="R44" s="8">
        <v>16497.662227919998</v>
      </c>
      <c r="S44" s="8">
        <v>15131.804892480002</v>
      </c>
      <c r="T44" s="8">
        <v>15145.321536843838</v>
      </c>
      <c r="U44" s="8">
        <v>13485.492217440004</v>
      </c>
      <c r="V44" s="8">
        <v>13078.619150286957</v>
      </c>
      <c r="W44" s="8">
        <v>11035.723888799999</v>
      </c>
      <c r="X44" s="8">
        <v>13029.886707338304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1230.59420316</v>
      </c>
      <c r="H47" s="8">
        <v>6.2946968400000021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706.58230499999979</v>
      </c>
      <c r="D48" s="8">
        <v>1042.518789</v>
      </c>
      <c r="E48" s="8">
        <v>1001.3247269999999</v>
      </c>
      <c r="F48" s="8">
        <v>1286.8074180000001</v>
      </c>
      <c r="G48" s="8">
        <v>2778.4268459999998</v>
      </c>
      <c r="H48" s="8">
        <v>3011.9608349999999</v>
      </c>
      <c r="I48" s="8">
        <v>2470.3541459999992</v>
      </c>
      <c r="J48" s="8">
        <v>1850.411979</v>
      </c>
      <c r="K48" s="8">
        <v>2358.1159289999996</v>
      </c>
      <c r="L48" s="8">
        <v>3205.9795950000002</v>
      </c>
      <c r="M48" s="8">
        <v>1167.2297910000002</v>
      </c>
      <c r="N48" s="8">
        <v>1451.4246629999998</v>
      </c>
      <c r="O48" s="8">
        <v>2007.608733</v>
      </c>
      <c r="P48" s="8">
        <v>1021.5065249999997</v>
      </c>
      <c r="Q48" s="8">
        <v>1067.0480729999999</v>
      </c>
      <c r="R48" s="8">
        <v>3640.4063279999996</v>
      </c>
      <c r="S48" s="8">
        <v>3084.5493899999997</v>
      </c>
      <c r="T48" s="8">
        <v>1738.7539650000001</v>
      </c>
      <c r="U48" s="8">
        <v>1097.9960939999999</v>
      </c>
      <c r="V48" s="8">
        <v>160.29011700000001</v>
      </c>
      <c r="W48" s="8">
        <v>131.820156</v>
      </c>
      <c r="X48" s="8">
        <v>84.240000000000009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88.399799999999999</v>
      </c>
      <c r="E50" s="8">
        <v>181.76898815999999</v>
      </c>
      <c r="F50" s="8">
        <v>2312.6282233200004</v>
      </c>
      <c r="G50" s="8">
        <v>4090.2532045199996</v>
      </c>
      <c r="H50" s="8">
        <v>4460.1952845599999</v>
      </c>
      <c r="I50" s="8">
        <v>3991.6227769200004</v>
      </c>
      <c r="J50" s="8">
        <v>4224.7151056799994</v>
      </c>
      <c r="K50" s="8">
        <v>4067.8017663600003</v>
      </c>
      <c r="L50" s="8">
        <v>4310.2845287999999</v>
      </c>
      <c r="M50" s="8">
        <v>3248.4992259600003</v>
      </c>
      <c r="N50" s="8">
        <v>2558.5007882400005</v>
      </c>
      <c r="O50" s="8">
        <v>2086.1645601599998</v>
      </c>
      <c r="P50" s="8">
        <v>2015.1109119600001</v>
      </c>
      <c r="Q50" s="8">
        <v>1595.4390626399997</v>
      </c>
      <c r="R50" s="8">
        <v>1696.8637155599997</v>
      </c>
      <c r="S50" s="8">
        <v>1420.0739143200001</v>
      </c>
      <c r="T50" s="8">
        <v>1414.746441</v>
      </c>
      <c r="U50" s="8">
        <v>1252.1153498400001</v>
      </c>
      <c r="V50" s="8">
        <v>1025.0492034243064</v>
      </c>
      <c r="W50" s="8">
        <v>962.28987660000007</v>
      </c>
      <c r="X50" s="8">
        <v>802.5817841999999</v>
      </c>
    </row>
    <row r="51" spans="1:24" ht="11.25" customHeight="1" x14ac:dyDescent="0.2">
      <c r="A51" s="25" t="s">
        <v>88</v>
      </c>
      <c r="B51" s="26" t="s">
        <v>89</v>
      </c>
      <c r="C51" s="27">
        <v>68622.96675965871</v>
      </c>
      <c r="D51" s="27">
        <v>70630.597403242326</v>
      </c>
      <c r="E51" s="27">
        <v>76657.882266641289</v>
      </c>
      <c r="F51" s="27">
        <v>79687.111829965812</v>
      </c>
      <c r="G51" s="27">
        <v>88966.852894334079</v>
      </c>
      <c r="H51" s="27">
        <v>98682.667984346088</v>
      </c>
      <c r="I51" s="27">
        <v>107045.98472892429</v>
      </c>
      <c r="J51" s="27">
        <v>113578.91104747653</v>
      </c>
      <c r="K51" s="27">
        <v>126503.31067359992</v>
      </c>
      <c r="L51" s="27">
        <v>114285.1692528823</v>
      </c>
      <c r="M51" s="27">
        <v>114428.7561717307</v>
      </c>
      <c r="N51" s="27">
        <v>102012.41419244639</v>
      </c>
      <c r="O51" s="27">
        <v>78107.852505622344</v>
      </c>
      <c r="P51" s="27">
        <v>59526.868427174864</v>
      </c>
      <c r="Q51" s="27">
        <v>49302.673735133154</v>
      </c>
      <c r="R51" s="27">
        <v>58265.750066276822</v>
      </c>
      <c r="S51" s="27">
        <v>75299.835665038365</v>
      </c>
      <c r="T51" s="27">
        <v>91931.508153015064</v>
      </c>
      <c r="U51" s="27">
        <v>82484.447041893509</v>
      </c>
      <c r="V51" s="27">
        <v>105933.36234636532</v>
      </c>
      <c r="W51" s="27">
        <v>104625.13784232877</v>
      </c>
      <c r="X51" s="27">
        <v>98044.863383801887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11739.645773488948</v>
      </c>
      <c r="D52" s="27">
        <f t="shared" si="10"/>
        <v>14698.557671976914</v>
      </c>
      <c r="E52" s="27">
        <f t="shared" si="10"/>
        <v>13769.359754433124</v>
      </c>
      <c r="F52" s="27">
        <f t="shared" si="10"/>
        <v>6946.8369313805188</v>
      </c>
      <c r="G52" s="27">
        <f t="shared" si="10"/>
        <v>7205.3021472693217</v>
      </c>
      <c r="H52" s="27">
        <f t="shared" si="10"/>
        <v>9208.1764454479817</v>
      </c>
      <c r="I52" s="27">
        <f t="shared" si="10"/>
        <v>10073.249824820083</v>
      </c>
      <c r="J52" s="27">
        <f t="shared" si="10"/>
        <v>11676.18288958515</v>
      </c>
      <c r="K52" s="27">
        <f t="shared" si="10"/>
        <v>11891.591386816301</v>
      </c>
      <c r="L52" s="27">
        <f t="shared" si="10"/>
        <v>13237.711706958451</v>
      </c>
      <c r="M52" s="27">
        <f t="shared" si="10"/>
        <v>13278.524234588327</v>
      </c>
      <c r="N52" s="27">
        <f t="shared" si="10"/>
        <v>13434.994147846122</v>
      </c>
      <c r="O52" s="27">
        <f t="shared" si="10"/>
        <v>13432.778173888888</v>
      </c>
      <c r="P52" s="27">
        <f t="shared" si="10"/>
        <v>12374.127547044847</v>
      </c>
      <c r="Q52" s="27">
        <f t="shared" si="10"/>
        <v>12903.712393357098</v>
      </c>
      <c r="R52" s="27">
        <f t="shared" si="10"/>
        <v>12467.176940874937</v>
      </c>
      <c r="S52" s="27">
        <f t="shared" si="10"/>
        <v>12574.324854145008</v>
      </c>
      <c r="T52" s="27">
        <f t="shared" si="10"/>
        <v>11824.003010321665</v>
      </c>
      <c r="U52" s="27">
        <f t="shared" si="10"/>
        <v>11974.054453403816</v>
      </c>
      <c r="V52" s="27">
        <f t="shared" si="10"/>
        <v>12395.690397727712</v>
      </c>
      <c r="W52" s="27">
        <f t="shared" si="10"/>
        <v>12034.329107183705</v>
      </c>
      <c r="X52" s="27">
        <f t="shared" si="10"/>
        <v>11653.876151808496</v>
      </c>
    </row>
    <row r="53" spans="1:24" ht="11.25" customHeight="1" x14ac:dyDescent="0.2">
      <c r="A53" s="29" t="s">
        <v>116</v>
      </c>
      <c r="B53" s="7" t="s">
        <v>117</v>
      </c>
      <c r="C53" s="8">
        <v>6901.752686400001</v>
      </c>
      <c r="D53" s="8">
        <v>9522.9423432000021</v>
      </c>
      <c r="E53" s="8">
        <v>8550.255542400002</v>
      </c>
      <c r="F53" s="8">
        <v>708.85128599999985</v>
      </c>
      <c r="G53" s="8">
        <v>651.50822880000021</v>
      </c>
      <c r="H53" s="8">
        <v>666.00345240000001</v>
      </c>
      <c r="I53" s="8">
        <v>657.33627960000001</v>
      </c>
      <c r="J53" s="8">
        <v>1598.1857891999998</v>
      </c>
      <c r="K53" s="8">
        <v>1262.2298832000004</v>
      </c>
      <c r="L53" s="8">
        <v>2828.5418304</v>
      </c>
      <c r="M53" s="8">
        <v>2833.503472800001</v>
      </c>
      <c r="N53" s="8">
        <v>2943.7983432000001</v>
      </c>
      <c r="O53" s="8">
        <v>3133.6483464000003</v>
      </c>
      <c r="P53" s="8">
        <v>1952.2997207999999</v>
      </c>
      <c r="Q53" s="8">
        <v>2196.0467100000001</v>
      </c>
      <c r="R53" s="8">
        <v>2217.8783484</v>
      </c>
      <c r="S53" s="8">
        <v>2319.4334592000005</v>
      </c>
      <c r="T53" s="8">
        <v>1910.6040096000002</v>
      </c>
      <c r="U53" s="8">
        <v>1768.4703036000001</v>
      </c>
      <c r="V53" s="8">
        <v>1738.9043100000004</v>
      </c>
      <c r="W53" s="8">
        <v>1940.8505687999998</v>
      </c>
      <c r="X53" s="8">
        <v>1623.5252747999998</v>
      </c>
    </row>
    <row r="54" spans="1:24" ht="11.25" customHeight="1" x14ac:dyDescent="0.2">
      <c r="A54" s="43" t="s">
        <v>118</v>
      </c>
      <c r="B54" s="44" t="s">
        <v>119</v>
      </c>
      <c r="C54" s="45">
        <v>4837.8930870889471</v>
      </c>
      <c r="D54" s="45">
        <v>5175.6153287769121</v>
      </c>
      <c r="E54" s="45">
        <v>5219.1042120331213</v>
      </c>
      <c r="F54" s="45">
        <v>6237.9856453805187</v>
      </c>
      <c r="G54" s="45">
        <v>6553.7939184693214</v>
      </c>
      <c r="H54" s="45">
        <v>8542.1729930479814</v>
      </c>
      <c r="I54" s="45">
        <v>9415.9135452200826</v>
      </c>
      <c r="J54" s="45">
        <v>10077.997100385151</v>
      </c>
      <c r="K54" s="45">
        <v>10629.361503616301</v>
      </c>
      <c r="L54" s="45">
        <v>10409.169876558452</v>
      </c>
      <c r="M54" s="45">
        <v>10445.020761788326</v>
      </c>
      <c r="N54" s="45">
        <v>10491.195804646122</v>
      </c>
      <c r="O54" s="45">
        <v>10299.129827488887</v>
      </c>
      <c r="P54" s="45">
        <v>10421.827826244848</v>
      </c>
      <c r="Q54" s="45">
        <v>10707.665683357098</v>
      </c>
      <c r="R54" s="45">
        <v>10249.298592474937</v>
      </c>
      <c r="S54" s="45">
        <v>10254.891394945007</v>
      </c>
      <c r="T54" s="45">
        <v>9913.3990007216653</v>
      </c>
      <c r="U54" s="45">
        <v>10205.584149803815</v>
      </c>
      <c r="V54" s="45">
        <v>10656.786087727713</v>
      </c>
      <c r="W54" s="45">
        <v>10093.478538383704</v>
      </c>
      <c r="X54" s="45">
        <v>10030.350877008495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11126.597891634676</v>
      </c>
      <c r="D61" s="49">
        <f t="shared" si="11"/>
        <v>12235.764337971063</v>
      </c>
      <c r="E61" s="49">
        <f t="shared" si="11"/>
        <v>14949.925114298674</v>
      </c>
      <c r="F61" s="49">
        <f t="shared" si="11"/>
        <v>17335.848760388792</v>
      </c>
      <c r="G61" s="49">
        <f t="shared" si="11"/>
        <v>20045.923785471859</v>
      </c>
      <c r="H61" s="49">
        <f t="shared" si="11"/>
        <v>28356.335559678577</v>
      </c>
      <c r="I61" s="49">
        <f t="shared" si="11"/>
        <v>28952.949725370905</v>
      </c>
      <c r="J61" s="49">
        <f t="shared" si="11"/>
        <v>32120.745878868718</v>
      </c>
      <c r="K61" s="49">
        <f t="shared" si="11"/>
        <v>36921.555879979394</v>
      </c>
      <c r="L61" s="49">
        <f t="shared" si="11"/>
        <v>38108.364642283203</v>
      </c>
      <c r="M61" s="49">
        <f t="shared" si="11"/>
        <v>42231.464534036262</v>
      </c>
      <c r="N61" s="49">
        <f t="shared" si="11"/>
        <v>43518.207535058915</v>
      </c>
      <c r="O61" s="49">
        <f t="shared" si="11"/>
        <v>46689.684886887364</v>
      </c>
      <c r="P61" s="49">
        <f t="shared" si="11"/>
        <v>48955.919418712438</v>
      </c>
      <c r="Q61" s="49">
        <f t="shared" si="11"/>
        <v>48794.32887918529</v>
      </c>
      <c r="R61" s="49">
        <f t="shared" si="11"/>
        <v>47511.681163678404</v>
      </c>
      <c r="S61" s="49">
        <f t="shared" si="11"/>
        <v>46267.058513263655</v>
      </c>
      <c r="T61" s="49">
        <f t="shared" si="11"/>
        <v>43992.793923897923</v>
      </c>
      <c r="U61" s="49">
        <f t="shared" si="11"/>
        <v>46025.329745240997</v>
      </c>
      <c r="V61" s="49">
        <f t="shared" si="11"/>
        <v>45556.896409318753</v>
      </c>
      <c r="W61" s="49">
        <f t="shared" si="11"/>
        <v>46423.575804145003</v>
      </c>
      <c r="X61" s="49">
        <f t="shared" si="11"/>
        <v>50076.577788113711</v>
      </c>
    </row>
    <row r="62" spans="1:24" ht="11.25" customHeight="1" x14ac:dyDescent="0.2">
      <c r="A62" s="50" t="s">
        <v>92</v>
      </c>
      <c r="B62" s="51" t="s">
        <v>93</v>
      </c>
      <c r="C62" s="52">
        <v>3851.3230371546747</v>
      </c>
      <c r="D62" s="52">
        <v>4372.3564610910635</v>
      </c>
      <c r="E62" s="52">
        <v>6037.795163498673</v>
      </c>
      <c r="F62" s="52">
        <v>8471.130597908792</v>
      </c>
      <c r="G62" s="52">
        <v>10502.552652591861</v>
      </c>
      <c r="H62" s="52">
        <v>15516.083761518579</v>
      </c>
      <c r="I62" s="52">
        <v>15284.500007850906</v>
      </c>
      <c r="J62" s="52">
        <v>17688.660550548724</v>
      </c>
      <c r="K62" s="52">
        <v>20627.784257179395</v>
      </c>
      <c r="L62" s="52">
        <v>21530.334935083192</v>
      </c>
      <c r="M62" s="52">
        <v>24539.18287523626</v>
      </c>
      <c r="N62" s="52">
        <v>25228.75091889171</v>
      </c>
      <c r="O62" s="52">
        <v>26610.681873151938</v>
      </c>
      <c r="P62" s="52">
        <v>27840.216622520824</v>
      </c>
      <c r="Q62" s="52">
        <v>27289.234258978347</v>
      </c>
      <c r="R62" s="52">
        <v>26397.371801573539</v>
      </c>
      <c r="S62" s="52">
        <v>25515.171748248071</v>
      </c>
      <c r="T62" s="52">
        <v>24294.513704993078</v>
      </c>
      <c r="U62" s="52">
        <v>26664.08631069478</v>
      </c>
      <c r="V62" s="52">
        <v>26227.25671522093</v>
      </c>
      <c r="W62" s="52">
        <v>27741.688590529135</v>
      </c>
      <c r="X62" s="52">
        <v>30750.428737227372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1877.3117344800003</v>
      </c>
      <c r="D64" s="52">
        <v>2279.9326586400002</v>
      </c>
      <c r="E64" s="52">
        <v>3209.1696655200003</v>
      </c>
      <c r="F64" s="52">
        <v>2334.0409092</v>
      </c>
      <c r="G64" s="52">
        <v>2387.767047119999</v>
      </c>
      <c r="H64" s="52">
        <v>2768.9247986400001</v>
      </c>
      <c r="I64" s="52">
        <v>2813.4700120799998</v>
      </c>
      <c r="J64" s="52">
        <v>3761.4826267200006</v>
      </c>
      <c r="K64" s="52">
        <v>5049.6820264799999</v>
      </c>
      <c r="L64" s="52">
        <v>5051.9340143999998</v>
      </c>
      <c r="M64" s="52">
        <v>5516.938168560001</v>
      </c>
      <c r="N64" s="52">
        <v>6491.504105287212</v>
      </c>
      <c r="O64" s="52">
        <v>8077.6671146954259</v>
      </c>
      <c r="P64" s="52">
        <v>8792.8646491516156</v>
      </c>
      <c r="Q64" s="52">
        <v>8679.3612937085545</v>
      </c>
      <c r="R64" s="52">
        <v>8539.3147613642668</v>
      </c>
      <c r="S64" s="52">
        <v>8195.9621575236324</v>
      </c>
      <c r="T64" s="52">
        <v>7719.7624525869596</v>
      </c>
      <c r="U64" s="52">
        <v>7106.1775301963553</v>
      </c>
      <c r="V64" s="52">
        <v>6778.7186982750763</v>
      </c>
      <c r="W64" s="52">
        <v>6670.968965051301</v>
      </c>
      <c r="X64" s="52">
        <v>7278.3511295464232</v>
      </c>
    </row>
    <row r="65" spans="1:24" ht="11.25" customHeight="1" x14ac:dyDescent="0.2">
      <c r="A65" s="50" t="s">
        <v>98</v>
      </c>
      <c r="B65" s="51" t="s">
        <v>99</v>
      </c>
      <c r="C65" s="52">
        <v>5397.9631199999994</v>
      </c>
      <c r="D65" s="52">
        <v>5570.4499199999991</v>
      </c>
      <c r="E65" s="52">
        <v>5624.8689599999998</v>
      </c>
      <c r="F65" s="52">
        <v>6486.3856799999994</v>
      </c>
      <c r="G65" s="52">
        <v>6804.1537199999984</v>
      </c>
      <c r="H65" s="52">
        <v>8869.5467999999983</v>
      </c>
      <c r="I65" s="52">
        <v>9360.512279999999</v>
      </c>
      <c r="J65" s="52">
        <v>10333.898999999996</v>
      </c>
      <c r="K65" s="52">
        <v>10674.02232</v>
      </c>
      <c r="L65" s="52">
        <v>10430.338319999999</v>
      </c>
      <c r="M65" s="52">
        <v>10712.30976</v>
      </c>
      <c r="N65" s="52">
        <v>10557.484919999999</v>
      </c>
      <c r="O65" s="52">
        <v>10487.414879999997</v>
      </c>
      <c r="P65" s="52">
        <v>10490.168159999999</v>
      </c>
      <c r="Q65" s="52">
        <v>10813.150616418387</v>
      </c>
      <c r="R65" s="52">
        <v>10365.802112452599</v>
      </c>
      <c r="S65" s="52">
        <v>10453.218338931945</v>
      </c>
      <c r="T65" s="52">
        <v>10012.246698957879</v>
      </c>
      <c r="U65" s="52">
        <v>10448.011960669864</v>
      </c>
      <c r="V65" s="52">
        <v>10667.181115670741</v>
      </c>
      <c r="W65" s="52">
        <v>10146.733742004566</v>
      </c>
      <c r="X65" s="52">
        <v>10149.172364539909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0.88010063999999988</v>
      </c>
      <c r="M68" s="52">
        <v>14.801901120000002</v>
      </c>
      <c r="N68" s="52">
        <v>2.44786752</v>
      </c>
      <c r="O68" s="52">
        <v>1.2020140799999999</v>
      </c>
      <c r="P68" s="52">
        <v>1.8310579199999999</v>
      </c>
      <c r="Q68" s="52">
        <v>2.6918514</v>
      </c>
      <c r="R68" s="52">
        <v>2.6422390079999998</v>
      </c>
      <c r="S68" s="52">
        <v>2.9211796799999998</v>
      </c>
      <c r="T68" s="52">
        <v>2.3636806559999997</v>
      </c>
      <c r="U68" s="52">
        <v>2.8409944320000005</v>
      </c>
      <c r="V68" s="52">
        <v>2.73416148</v>
      </c>
      <c r="W68" s="52">
        <v>2.241006912</v>
      </c>
      <c r="X68" s="52">
        <v>1.9804175999999998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2.6196566400000001</v>
      </c>
      <c r="Q69" s="52">
        <v>2.6196566400000001</v>
      </c>
      <c r="R69" s="52">
        <v>5.2393132799999993</v>
      </c>
      <c r="S69" s="52">
        <v>2.6196566400000001</v>
      </c>
      <c r="T69" s="52">
        <v>3.4630545599999998</v>
      </c>
      <c r="U69" s="52">
        <v>2.96017632</v>
      </c>
      <c r="V69" s="52">
        <v>2.91506256</v>
      </c>
      <c r="W69" s="52">
        <v>3.0325622400000003</v>
      </c>
      <c r="X69" s="52">
        <v>4.7983708800000002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13.02529824</v>
      </c>
      <c r="E72" s="55">
        <v>78.091325280000007</v>
      </c>
      <c r="F72" s="55">
        <v>44.29157327999998</v>
      </c>
      <c r="G72" s="55">
        <v>351.45036575999995</v>
      </c>
      <c r="H72" s="55">
        <v>1201.7801995199998</v>
      </c>
      <c r="I72" s="55">
        <v>1494.4674254399997</v>
      </c>
      <c r="J72" s="55">
        <v>336.70370160000004</v>
      </c>
      <c r="K72" s="55">
        <v>570.06727631999991</v>
      </c>
      <c r="L72" s="55">
        <v>1094.8772721600001</v>
      </c>
      <c r="M72" s="55">
        <v>1448.2318291199999</v>
      </c>
      <c r="N72" s="55">
        <v>1238.0197233599997</v>
      </c>
      <c r="O72" s="55">
        <v>1512.7190049599997</v>
      </c>
      <c r="P72" s="55">
        <v>1828.21927248</v>
      </c>
      <c r="Q72" s="55">
        <v>2007.2712020399999</v>
      </c>
      <c r="R72" s="55">
        <v>2201.3109359999994</v>
      </c>
      <c r="S72" s="55">
        <v>2097.16543224</v>
      </c>
      <c r="T72" s="55">
        <v>1960.4443321439996</v>
      </c>
      <c r="U72" s="55">
        <v>1801.2527729279998</v>
      </c>
      <c r="V72" s="55">
        <v>1878.0906561119998</v>
      </c>
      <c r="W72" s="55">
        <v>1858.9109374079994</v>
      </c>
      <c r="X72" s="55">
        <v>1891.8467683199997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416012.08141736448</v>
      </c>
      <c r="D2" s="21">
        <f t="shared" ref="D2:X2" si="0">SUM(D3,D17,D22,D25,D26,D51,D52)</f>
        <v>425335.18087114004</v>
      </c>
      <c r="E2" s="21">
        <f t="shared" si="0"/>
        <v>430707.58797458396</v>
      </c>
      <c r="F2" s="21">
        <f t="shared" si="0"/>
        <v>489459.13324764551</v>
      </c>
      <c r="G2" s="21">
        <f t="shared" si="0"/>
        <v>480047.86047250457</v>
      </c>
      <c r="H2" s="21">
        <f t="shared" si="0"/>
        <v>480843.50524635223</v>
      </c>
      <c r="I2" s="21">
        <f t="shared" si="0"/>
        <v>498765.35769979347</v>
      </c>
      <c r="J2" s="21">
        <f t="shared" si="0"/>
        <v>486715.51306304947</v>
      </c>
      <c r="K2" s="21">
        <f t="shared" si="0"/>
        <v>479141.10543708288</v>
      </c>
      <c r="L2" s="21">
        <f t="shared" si="0"/>
        <v>455179.07683912193</v>
      </c>
      <c r="M2" s="21">
        <f t="shared" si="0"/>
        <v>480858.74934028398</v>
      </c>
      <c r="N2" s="21">
        <f t="shared" si="0"/>
        <v>459759.29648489645</v>
      </c>
      <c r="O2" s="21">
        <f t="shared" si="0"/>
        <v>440309.73767773644</v>
      </c>
      <c r="P2" s="21">
        <f t="shared" si="0"/>
        <v>424763.54309805</v>
      </c>
      <c r="Q2" s="21">
        <f t="shared" si="0"/>
        <v>398595.72664707724</v>
      </c>
      <c r="R2" s="21">
        <f t="shared" si="0"/>
        <v>407852.73320480034</v>
      </c>
      <c r="S2" s="21">
        <f t="shared" si="0"/>
        <v>416783.17019740149</v>
      </c>
      <c r="T2" s="21">
        <f t="shared" si="0"/>
        <v>415848.81715771736</v>
      </c>
      <c r="U2" s="21">
        <f t="shared" si="0"/>
        <v>399670.80771570571</v>
      </c>
      <c r="V2" s="21">
        <f t="shared" si="0"/>
        <v>375962.18991059612</v>
      </c>
      <c r="W2" s="21">
        <f t="shared" si="0"/>
        <v>346183.63094965706</v>
      </c>
      <c r="X2" s="21">
        <f t="shared" si="0"/>
        <v>370755.76351440744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259525.30938857142</v>
      </c>
      <c r="D3" s="24">
        <f t="shared" ref="D3:X3" si="2">SUM(D4,D8,D11)</f>
        <v>257940.20127494045</v>
      </c>
      <c r="E3" s="24">
        <f t="shared" si="2"/>
        <v>254303.27928412316</v>
      </c>
      <c r="F3" s="24">
        <f t="shared" si="2"/>
        <v>281737.46519250754</v>
      </c>
      <c r="G3" s="24">
        <f t="shared" si="2"/>
        <v>265750.88074623665</v>
      </c>
      <c r="H3" s="24">
        <f t="shared" si="2"/>
        <v>262887.15708153968</v>
      </c>
      <c r="I3" s="24">
        <f t="shared" si="2"/>
        <v>274009.1977581369</v>
      </c>
      <c r="J3" s="24">
        <f t="shared" si="2"/>
        <v>261469.20262658852</v>
      </c>
      <c r="K3" s="24">
        <f t="shared" si="2"/>
        <v>255957.49267869341</v>
      </c>
      <c r="L3" s="24">
        <f t="shared" si="2"/>
        <v>247440.40362849686</v>
      </c>
      <c r="M3" s="24">
        <f t="shared" si="2"/>
        <v>252687.48412262383</v>
      </c>
      <c r="N3" s="24">
        <f t="shared" si="2"/>
        <v>246407.52033347567</v>
      </c>
      <c r="O3" s="24">
        <f t="shared" si="2"/>
        <v>235220.70451234339</v>
      </c>
      <c r="P3" s="24">
        <f t="shared" si="2"/>
        <v>237297.15563283529</v>
      </c>
      <c r="Q3" s="24">
        <f t="shared" si="2"/>
        <v>223888.01501027873</v>
      </c>
      <c r="R3" s="24">
        <f t="shared" si="2"/>
        <v>222176.7669817757</v>
      </c>
      <c r="S3" s="24">
        <f t="shared" si="2"/>
        <v>220286.23744398847</v>
      </c>
      <c r="T3" s="24">
        <f t="shared" si="2"/>
        <v>217042.7198597753</v>
      </c>
      <c r="U3" s="24">
        <f t="shared" si="2"/>
        <v>206924.68139041946</v>
      </c>
      <c r="V3" s="24">
        <f t="shared" si="2"/>
        <v>182985.29088380912</v>
      </c>
      <c r="W3" s="24">
        <f t="shared" si="2"/>
        <v>161303.84269940143</v>
      </c>
      <c r="X3" s="24">
        <f t="shared" si="2"/>
        <v>180322.2737043988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154295.76382197053</v>
      </c>
      <c r="D4" s="19">
        <f t="shared" ref="D4:X4" si="4">SUM(D5:D7)</f>
        <v>158657.18418135401</v>
      </c>
      <c r="E4" s="19">
        <f t="shared" si="4"/>
        <v>158145.80262221189</v>
      </c>
      <c r="F4" s="19">
        <f t="shared" si="4"/>
        <v>174170.88793458135</v>
      </c>
      <c r="G4" s="19">
        <f t="shared" si="4"/>
        <v>165810.52394359169</v>
      </c>
      <c r="H4" s="19">
        <f t="shared" si="4"/>
        <v>155977.62689464274</v>
      </c>
      <c r="I4" s="19">
        <f t="shared" si="4"/>
        <v>169012.02702400732</v>
      </c>
      <c r="J4" s="19">
        <f t="shared" si="4"/>
        <v>160347.66311854971</v>
      </c>
      <c r="K4" s="19">
        <f t="shared" si="4"/>
        <v>150054.97015135252</v>
      </c>
      <c r="L4" s="19">
        <f t="shared" si="4"/>
        <v>145267.59897202096</v>
      </c>
      <c r="M4" s="19">
        <f t="shared" si="4"/>
        <v>149110.2284068868</v>
      </c>
      <c r="N4" s="19">
        <f t="shared" si="4"/>
        <v>139434.9299828622</v>
      </c>
      <c r="O4" s="19">
        <f t="shared" si="4"/>
        <v>131589.43441058783</v>
      </c>
      <c r="P4" s="19">
        <f t="shared" si="4"/>
        <v>135670.84447548754</v>
      </c>
      <c r="Q4" s="19">
        <f t="shared" si="4"/>
        <v>126112.03571333992</v>
      </c>
      <c r="R4" s="19">
        <f t="shared" si="4"/>
        <v>124957.62969950915</v>
      </c>
      <c r="S4" s="19">
        <f t="shared" si="4"/>
        <v>126693.53931663021</v>
      </c>
      <c r="T4" s="19">
        <f t="shared" si="4"/>
        <v>125513.46652486382</v>
      </c>
      <c r="U4" s="19">
        <f t="shared" si="4"/>
        <v>120891.34252948115</v>
      </c>
      <c r="V4" s="19">
        <f t="shared" si="4"/>
        <v>106574.74395945866</v>
      </c>
      <c r="W4" s="19">
        <f t="shared" si="4"/>
        <v>91948.755433945684</v>
      </c>
      <c r="X4" s="19">
        <f t="shared" si="4"/>
        <v>106322.66583940148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274.24921463999993</v>
      </c>
      <c r="G5" s="8">
        <v>773.14923863999979</v>
      </c>
      <c r="H5" s="8">
        <v>994.6223503199999</v>
      </c>
      <c r="I5" s="8">
        <v>976.5924615148997</v>
      </c>
      <c r="J5" s="8">
        <v>917.95340962993623</v>
      </c>
      <c r="K5" s="8">
        <v>1127.2843383549948</v>
      </c>
      <c r="L5" s="8">
        <v>2908.5025427475657</v>
      </c>
      <c r="M5" s="8">
        <v>2814.2472788107953</v>
      </c>
      <c r="N5" s="8">
        <v>3467.0648664900223</v>
      </c>
      <c r="O5" s="8">
        <v>2835.2949271342195</v>
      </c>
      <c r="P5" s="8">
        <v>2678.0157863820718</v>
      </c>
      <c r="Q5" s="8">
        <v>3733.4285536589878</v>
      </c>
      <c r="R5" s="8">
        <v>1339.40858788176</v>
      </c>
      <c r="S5" s="8">
        <v>528.23815098074476</v>
      </c>
      <c r="T5" s="8">
        <v>616.01860402507941</v>
      </c>
      <c r="U5" s="8">
        <v>832.98770368102237</v>
      </c>
      <c r="V5" s="8">
        <v>328.34526227715378</v>
      </c>
      <c r="W5" s="8">
        <v>358.70777807999997</v>
      </c>
      <c r="X5" s="8">
        <v>270.28860000018886</v>
      </c>
    </row>
    <row r="6" spans="1:24" ht="11.25" customHeight="1" x14ac:dyDescent="0.2">
      <c r="A6" s="28" t="s">
        <v>6</v>
      </c>
      <c r="B6" s="7" t="s">
        <v>7</v>
      </c>
      <c r="C6" s="8">
        <v>3449.7486073036794</v>
      </c>
      <c r="D6" s="8">
        <v>4312.1857591295993</v>
      </c>
      <c r="E6" s="8">
        <v>5393.0025843143985</v>
      </c>
      <c r="F6" s="8">
        <v>7278.2398972799983</v>
      </c>
      <c r="G6" s="8">
        <v>7661.8869499655993</v>
      </c>
      <c r="H6" s="8">
        <v>6146.4911869943999</v>
      </c>
      <c r="I6" s="8">
        <v>4974.9168250055982</v>
      </c>
      <c r="J6" s="8">
        <v>4714.1383960703988</v>
      </c>
      <c r="K6" s="8">
        <v>4520.0538256104019</v>
      </c>
      <c r="L6" s="8">
        <v>3684.0869730719996</v>
      </c>
      <c r="M6" s="8">
        <v>2903.6313833999998</v>
      </c>
      <c r="N6" s="8">
        <v>3099.0239623199996</v>
      </c>
      <c r="O6" s="8">
        <v>3957.0342272471999</v>
      </c>
      <c r="P6" s="8">
        <v>957.29412184559999</v>
      </c>
      <c r="Q6" s="8">
        <v>1464.4802983008001</v>
      </c>
      <c r="R6" s="8">
        <v>271.64331596160002</v>
      </c>
      <c r="S6" s="8">
        <v>1306.4413675368003</v>
      </c>
      <c r="T6" s="8">
        <v>2259.2100640295998</v>
      </c>
      <c r="U6" s="8">
        <v>1716.1553449656003</v>
      </c>
      <c r="V6" s="8">
        <v>13.234773736799999</v>
      </c>
      <c r="W6" s="8">
        <v>47.715406200000004</v>
      </c>
      <c r="X6" s="8">
        <v>128.13245121599999</v>
      </c>
    </row>
    <row r="7" spans="1:24" ht="11.25" customHeight="1" x14ac:dyDescent="0.2">
      <c r="A7" s="28" t="s">
        <v>8</v>
      </c>
      <c r="B7" s="7" t="s">
        <v>9</v>
      </c>
      <c r="C7" s="8">
        <v>150846.01521466684</v>
      </c>
      <c r="D7" s="8">
        <v>154344.99842222442</v>
      </c>
      <c r="E7" s="8">
        <v>152752.80003789748</v>
      </c>
      <c r="F7" s="8">
        <v>166618.39882266134</v>
      </c>
      <c r="G7" s="8">
        <v>157375.4877549861</v>
      </c>
      <c r="H7" s="8">
        <v>148836.51335732834</v>
      </c>
      <c r="I7" s="8">
        <v>163060.51773748681</v>
      </c>
      <c r="J7" s="8">
        <v>154715.57131284938</v>
      </c>
      <c r="K7" s="8">
        <v>144407.63198738711</v>
      </c>
      <c r="L7" s="8">
        <v>138675.0094562014</v>
      </c>
      <c r="M7" s="8">
        <v>143392.349744676</v>
      </c>
      <c r="N7" s="8">
        <v>132868.84115405218</v>
      </c>
      <c r="O7" s="8">
        <v>124797.10525620641</v>
      </c>
      <c r="P7" s="8">
        <v>132035.53456725986</v>
      </c>
      <c r="Q7" s="8">
        <v>120914.12686138014</v>
      </c>
      <c r="R7" s="8">
        <v>123346.5777956658</v>
      </c>
      <c r="S7" s="8">
        <v>124858.85979811267</v>
      </c>
      <c r="T7" s="8">
        <v>122638.23785680914</v>
      </c>
      <c r="U7" s="8">
        <v>118342.19948083452</v>
      </c>
      <c r="V7" s="8">
        <v>106233.16392344471</v>
      </c>
      <c r="W7" s="8">
        <v>91542.332249665676</v>
      </c>
      <c r="X7" s="8">
        <v>105924.24478818529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103182.5193500969</v>
      </c>
      <c r="D8" s="19">
        <f t="shared" ref="D8:X8" si="6">SUM(D9:D10)</f>
        <v>96985.406319082453</v>
      </c>
      <c r="E8" s="19">
        <f t="shared" si="6"/>
        <v>93685.364679879276</v>
      </c>
      <c r="F8" s="19">
        <f t="shared" si="6"/>
        <v>105146.03501628619</v>
      </c>
      <c r="G8" s="19">
        <f t="shared" si="6"/>
        <v>97740.530720340947</v>
      </c>
      <c r="H8" s="19">
        <f t="shared" si="6"/>
        <v>104346.67925040894</v>
      </c>
      <c r="I8" s="19">
        <f t="shared" si="6"/>
        <v>102899.7089856688</v>
      </c>
      <c r="J8" s="19">
        <f t="shared" si="6"/>
        <v>98756.264119051615</v>
      </c>
      <c r="K8" s="19">
        <f t="shared" si="6"/>
        <v>103357.16792182488</v>
      </c>
      <c r="L8" s="19">
        <f t="shared" si="6"/>
        <v>100296.29642579348</v>
      </c>
      <c r="M8" s="19">
        <f t="shared" si="6"/>
        <v>101697.69186809784</v>
      </c>
      <c r="N8" s="19">
        <f t="shared" si="6"/>
        <v>105305.17178016706</v>
      </c>
      <c r="O8" s="19">
        <f t="shared" si="6"/>
        <v>101796.37030453316</v>
      </c>
      <c r="P8" s="19">
        <f t="shared" si="6"/>
        <v>99520.150077016035</v>
      </c>
      <c r="Q8" s="19">
        <f t="shared" si="6"/>
        <v>95714.531403644403</v>
      </c>
      <c r="R8" s="19">
        <f t="shared" si="6"/>
        <v>95162.070249858138</v>
      </c>
      <c r="S8" s="19">
        <f t="shared" si="6"/>
        <v>91375.592953658081</v>
      </c>
      <c r="T8" s="19">
        <f t="shared" si="6"/>
        <v>89729.362520916824</v>
      </c>
      <c r="U8" s="19">
        <f t="shared" si="6"/>
        <v>84385.263107329549</v>
      </c>
      <c r="V8" s="19">
        <f t="shared" si="6"/>
        <v>74960.554760575833</v>
      </c>
      <c r="W8" s="19">
        <f t="shared" si="6"/>
        <v>68144.789399935733</v>
      </c>
      <c r="X8" s="19">
        <f t="shared" si="6"/>
        <v>72719.748871593329</v>
      </c>
    </row>
    <row r="9" spans="1:24" ht="11.25" customHeight="1" x14ac:dyDescent="0.2">
      <c r="A9" s="28" t="s">
        <v>10</v>
      </c>
      <c r="B9" s="7" t="s">
        <v>11</v>
      </c>
      <c r="C9" s="8">
        <v>719.64565992000007</v>
      </c>
      <c r="D9" s="8">
        <v>733.26829752000003</v>
      </c>
      <c r="E9" s="8">
        <v>834.82698023999978</v>
      </c>
      <c r="F9" s="8">
        <v>838.62776183999983</v>
      </c>
      <c r="G9" s="8">
        <v>1854.3857748266607</v>
      </c>
      <c r="H9" s="8">
        <v>1907.2088767904204</v>
      </c>
      <c r="I9" s="8">
        <v>2046.7212658669191</v>
      </c>
      <c r="J9" s="8">
        <v>3265.88356638</v>
      </c>
      <c r="K9" s="8">
        <v>2059.638334224388</v>
      </c>
      <c r="L9" s="8">
        <v>1721.9564426559491</v>
      </c>
      <c r="M9" s="8">
        <v>1741.2245708947203</v>
      </c>
      <c r="N9" s="8">
        <v>2173.3922423488939</v>
      </c>
      <c r="O9" s="8">
        <v>2421.4758890014868</v>
      </c>
      <c r="P9" s="8">
        <v>1568.7095277220342</v>
      </c>
      <c r="Q9" s="8">
        <v>1320.5410400352519</v>
      </c>
      <c r="R9" s="8">
        <v>1039.1202185982843</v>
      </c>
      <c r="S9" s="8">
        <v>973.66634205627054</v>
      </c>
      <c r="T9" s="8">
        <v>1141.849161511464</v>
      </c>
      <c r="U9" s="8">
        <v>1136.5394655170307</v>
      </c>
      <c r="V9" s="8">
        <v>1085.0288583016966</v>
      </c>
      <c r="W9" s="8">
        <v>833.33736543501641</v>
      </c>
      <c r="X9" s="8">
        <v>710.41819127883173</v>
      </c>
    </row>
    <row r="10" spans="1:24" ht="11.25" customHeight="1" x14ac:dyDescent="0.2">
      <c r="A10" s="28" t="s">
        <v>12</v>
      </c>
      <c r="B10" s="7" t="s">
        <v>13</v>
      </c>
      <c r="C10" s="8">
        <v>102462.8736901769</v>
      </c>
      <c r="D10" s="8">
        <v>96252.138021562452</v>
      </c>
      <c r="E10" s="8">
        <v>92850.537699639273</v>
      </c>
      <c r="F10" s="8">
        <v>104307.40725444618</v>
      </c>
      <c r="G10" s="8">
        <v>95886.144945514287</v>
      </c>
      <c r="H10" s="8">
        <v>102439.47037361852</v>
      </c>
      <c r="I10" s="8">
        <v>100852.98771980188</v>
      </c>
      <c r="J10" s="8">
        <v>95490.380552671617</v>
      </c>
      <c r="K10" s="8">
        <v>101297.52958760048</v>
      </c>
      <c r="L10" s="8">
        <v>98574.339983137528</v>
      </c>
      <c r="M10" s="8">
        <v>99956.467297203126</v>
      </c>
      <c r="N10" s="8">
        <v>103131.77953781816</v>
      </c>
      <c r="O10" s="8">
        <v>99374.894415531671</v>
      </c>
      <c r="P10" s="8">
        <v>97951.440549293999</v>
      </c>
      <c r="Q10" s="8">
        <v>94393.990363609148</v>
      </c>
      <c r="R10" s="8">
        <v>94122.950031259854</v>
      </c>
      <c r="S10" s="8">
        <v>90401.926611601812</v>
      </c>
      <c r="T10" s="8">
        <v>88587.513359405362</v>
      </c>
      <c r="U10" s="8">
        <v>83248.723641812525</v>
      </c>
      <c r="V10" s="8">
        <v>73875.525902274137</v>
      </c>
      <c r="W10" s="8">
        <v>67311.452034500719</v>
      </c>
      <c r="X10" s="8">
        <v>72009.330680314495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2047.0262165040003</v>
      </c>
      <c r="D11" s="19">
        <f t="shared" ref="D11:X11" si="8">SUM(D12:D16)</f>
        <v>2297.6107745039999</v>
      </c>
      <c r="E11" s="19">
        <f t="shared" si="8"/>
        <v>2472.111982032</v>
      </c>
      <c r="F11" s="19">
        <f t="shared" si="8"/>
        <v>2420.5422416400002</v>
      </c>
      <c r="G11" s="19">
        <f t="shared" si="8"/>
        <v>2199.8260823039996</v>
      </c>
      <c r="H11" s="19">
        <f t="shared" si="8"/>
        <v>2562.8509364880001</v>
      </c>
      <c r="I11" s="19">
        <f t="shared" si="8"/>
        <v>2097.4617484608002</v>
      </c>
      <c r="J11" s="19">
        <f t="shared" si="8"/>
        <v>2365.2753889871997</v>
      </c>
      <c r="K11" s="19">
        <f t="shared" si="8"/>
        <v>2545.3546055159995</v>
      </c>
      <c r="L11" s="19">
        <f t="shared" si="8"/>
        <v>1876.5082306824002</v>
      </c>
      <c r="M11" s="19">
        <f t="shared" si="8"/>
        <v>1879.5638476391998</v>
      </c>
      <c r="N11" s="19">
        <f t="shared" si="8"/>
        <v>1667.4185704464001</v>
      </c>
      <c r="O11" s="19">
        <f t="shared" si="8"/>
        <v>1834.8997972223997</v>
      </c>
      <c r="P11" s="19">
        <f t="shared" si="8"/>
        <v>2106.1610803317067</v>
      </c>
      <c r="Q11" s="19">
        <f t="shared" si="8"/>
        <v>2061.4478932944003</v>
      </c>
      <c r="R11" s="19">
        <f t="shared" si="8"/>
        <v>2057.0670324083949</v>
      </c>
      <c r="S11" s="19">
        <f t="shared" si="8"/>
        <v>2217.1051737001567</v>
      </c>
      <c r="T11" s="19">
        <f t="shared" si="8"/>
        <v>1799.8908139946723</v>
      </c>
      <c r="U11" s="19">
        <f t="shared" si="8"/>
        <v>1648.0757536087583</v>
      </c>
      <c r="V11" s="19">
        <f t="shared" si="8"/>
        <v>1449.992163774655</v>
      </c>
      <c r="W11" s="19">
        <f t="shared" si="8"/>
        <v>1210.2978655199997</v>
      </c>
      <c r="X11" s="19">
        <f t="shared" si="8"/>
        <v>1279.8589934039999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2.1414412800000004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22.255856999999999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6.1474577999999989</v>
      </c>
      <c r="F13" s="8">
        <v>0</v>
      </c>
      <c r="G13" s="8">
        <v>0</v>
      </c>
      <c r="H13" s="8">
        <v>0</v>
      </c>
      <c r="I13" s="8">
        <v>3.1269972887999997</v>
      </c>
      <c r="J13" s="8">
        <v>15.6346022448</v>
      </c>
      <c r="K13" s="8">
        <v>6.2539945775999985</v>
      </c>
      <c r="L13" s="8">
        <v>27.461002466399997</v>
      </c>
      <c r="M13" s="8">
        <v>6.2539945775999985</v>
      </c>
      <c r="N13" s="8">
        <v>12.465444974400002</v>
      </c>
      <c r="O13" s="8">
        <v>12.465444974400002</v>
      </c>
      <c r="P13" s="8">
        <v>6.2327224871999984</v>
      </c>
      <c r="Q13" s="8">
        <v>12.465444974400002</v>
      </c>
      <c r="R13" s="8">
        <v>12.4229007936</v>
      </c>
      <c r="S13" s="8">
        <v>0</v>
      </c>
      <c r="T13" s="8">
        <v>0</v>
      </c>
      <c r="U13" s="8">
        <v>1.8368395465571934E-2</v>
      </c>
      <c r="V13" s="8">
        <v>0</v>
      </c>
      <c r="W13" s="8">
        <v>0</v>
      </c>
      <c r="X13" s="8">
        <v>1.3573351440000001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42.405751800000004</v>
      </c>
      <c r="D15" s="8">
        <v>31.58068608</v>
      </c>
      <c r="E15" s="8">
        <v>282.22565400000002</v>
      </c>
      <c r="F15" s="8">
        <v>274.95190476000005</v>
      </c>
      <c r="G15" s="8">
        <v>225.00715896</v>
      </c>
      <c r="H15" s="8">
        <v>222.15163788000004</v>
      </c>
      <c r="I15" s="8">
        <v>111.36909888000002</v>
      </c>
      <c r="J15" s="8">
        <v>95.887578600000012</v>
      </c>
      <c r="K15" s="8">
        <v>35.463485880000007</v>
      </c>
      <c r="L15" s="8">
        <v>2.9859645600000002</v>
      </c>
      <c r="M15" s="8">
        <v>14.903676000000003</v>
      </c>
      <c r="N15" s="8">
        <v>0</v>
      </c>
      <c r="O15" s="8">
        <v>0</v>
      </c>
      <c r="P15" s="8">
        <v>0</v>
      </c>
      <c r="Q15" s="8">
        <v>8.5558140000000016</v>
      </c>
      <c r="R15" s="8">
        <v>14.849348760000002</v>
      </c>
      <c r="S15" s="8">
        <v>14.172437160000001</v>
      </c>
      <c r="T15" s="8">
        <v>9.5403862799999981</v>
      </c>
      <c r="U15" s="8">
        <v>10.28121228</v>
      </c>
      <c r="V15" s="8">
        <v>9.7864567199999968</v>
      </c>
      <c r="W15" s="8">
        <v>11.125172879999994</v>
      </c>
      <c r="X15" s="8">
        <v>5.5957057199999998</v>
      </c>
    </row>
    <row r="16" spans="1:24" ht="11.25" customHeight="1" x14ac:dyDescent="0.2">
      <c r="A16" s="28" t="s">
        <v>22</v>
      </c>
      <c r="B16" s="7" t="s">
        <v>23</v>
      </c>
      <c r="C16" s="8">
        <v>2004.6204647040004</v>
      </c>
      <c r="D16" s="8">
        <v>2266.030088424</v>
      </c>
      <c r="E16" s="8">
        <v>2181.597428952</v>
      </c>
      <c r="F16" s="8">
        <v>2145.59033688</v>
      </c>
      <c r="G16" s="8">
        <v>1974.8189233439996</v>
      </c>
      <c r="H16" s="8">
        <v>2340.6992986079999</v>
      </c>
      <c r="I16" s="8">
        <v>1982.9656522920002</v>
      </c>
      <c r="J16" s="8">
        <v>2253.7532081423997</v>
      </c>
      <c r="K16" s="8">
        <v>2481.3812680583997</v>
      </c>
      <c r="L16" s="8">
        <v>1846.0612636560002</v>
      </c>
      <c r="M16" s="8">
        <v>1858.4061770615999</v>
      </c>
      <c r="N16" s="8">
        <v>1654.953125472</v>
      </c>
      <c r="O16" s="8">
        <v>1822.4343522479996</v>
      </c>
      <c r="P16" s="8">
        <v>2099.9283578445065</v>
      </c>
      <c r="Q16" s="8">
        <v>2040.4266343200004</v>
      </c>
      <c r="R16" s="8">
        <v>2029.7947828547947</v>
      </c>
      <c r="S16" s="8">
        <v>2202.9327365401568</v>
      </c>
      <c r="T16" s="8">
        <v>1790.3504277146724</v>
      </c>
      <c r="U16" s="8">
        <v>1637.7761729332926</v>
      </c>
      <c r="V16" s="8">
        <v>1440.205707054655</v>
      </c>
      <c r="W16" s="8">
        <v>1199.1726926399997</v>
      </c>
      <c r="X16" s="8">
        <v>1272.9059525399998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18363.866888095177</v>
      </c>
      <c r="D17" s="27">
        <f t="shared" ref="D17:X17" si="10">SUM(D18:D21)</f>
        <v>19492.884831556068</v>
      </c>
      <c r="E17" s="27">
        <f t="shared" si="10"/>
        <v>20383.692017807749</v>
      </c>
      <c r="F17" s="27">
        <f t="shared" si="10"/>
        <v>23608.503683537157</v>
      </c>
      <c r="G17" s="27">
        <f t="shared" si="10"/>
        <v>23660.582396482328</v>
      </c>
      <c r="H17" s="27">
        <f t="shared" si="10"/>
        <v>22124.890884644621</v>
      </c>
      <c r="I17" s="27">
        <f t="shared" si="10"/>
        <v>24073.391769671183</v>
      </c>
      <c r="J17" s="27">
        <f t="shared" si="10"/>
        <v>25293.295351965011</v>
      </c>
      <c r="K17" s="27">
        <f t="shared" si="10"/>
        <v>26219.108256543343</v>
      </c>
      <c r="L17" s="27">
        <f t="shared" si="10"/>
        <v>18202.575634678386</v>
      </c>
      <c r="M17" s="27">
        <f t="shared" si="10"/>
        <v>23609.573440646509</v>
      </c>
      <c r="N17" s="27">
        <f t="shared" si="10"/>
        <v>22971.248791312853</v>
      </c>
      <c r="O17" s="27">
        <f t="shared" si="10"/>
        <v>20427.909390987414</v>
      </c>
      <c r="P17" s="27">
        <f t="shared" si="10"/>
        <v>19104.356631540661</v>
      </c>
      <c r="Q17" s="27">
        <f t="shared" si="10"/>
        <v>19785.239022529408</v>
      </c>
      <c r="R17" s="27">
        <f t="shared" si="10"/>
        <v>25111.781555939622</v>
      </c>
      <c r="S17" s="27">
        <f t="shared" si="10"/>
        <v>24902.185017455296</v>
      </c>
      <c r="T17" s="27">
        <f t="shared" si="10"/>
        <v>23466.711936349988</v>
      </c>
      <c r="U17" s="27">
        <f t="shared" si="10"/>
        <v>21370.872582283111</v>
      </c>
      <c r="V17" s="27">
        <f t="shared" si="10"/>
        <v>19726.480498312303</v>
      </c>
      <c r="W17" s="27">
        <f t="shared" si="10"/>
        <v>17098.329183929691</v>
      </c>
      <c r="X17" s="27">
        <f t="shared" si="10"/>
        <v>18027.747842511104</v>
      </c>
    </row>
    <row r="18" spans="1:24" ht="11.25" customHeight="1" x14ac:dyDescent="0.2">
      <c r="A18" s="29" t="s">
        <v>26</v>
      </c>
      <c r="B18" s="7" t="s">
        <v>27</v>
      </c>
      <c r="C18" s="8">
        <v>531.94815935999998</v>
      </c>
      <c r="D18" s="8">
        <v>579.11550479999994</v>
      </c>
      <c r="E18" s="8">
        <v>596.46869423999999</v>
      </c>
      <c r="F18" s="8">
        <v>631.51505279999992</v>
      </c>
      <c r="G18" s="8">
        <v>619.15414607999992</v>
      </c>
      <c r="H18" s="8">
        <v>662.53152527999987</v>
      </c>
      <c r="I18" s="8">
        <v>688.38724367999976</v>
      </c>
      <c r="J18" s="8">
        <v>691.31423375999998</v>
      </c>
      <c r="K18" s="8">
        <v>733.23035568</v>
      </c>
      <c r="L18" s="8">
        <v>703.91841696000017</v>
      </c>
      <c r="M18" s="8">
        <v>745.07194223999977</v>
      </c>
      <c r="N18" s="8">
        <v>746.30239055999994</v>
      </c>
      <c r="O18" s="8">
        <v>683.5308249599999</v>
      </c>
      <c r="P18" s="8">
        <v>696.67846415999998</v>
      </c>
      <c r="Q18" s="8">
        <v>713.73834720000002</v>
      </c>
      <c r="R18" s="8">
        <v>700.27422479999996</v>
      </c>
      <c r="S18" s="8">
        <v>690.63251615999991</v>
      </c>
      <c r="T18" s="8">
        <v>618.92781263999984</v>
      </c>
      <c r="U18" s="8">
        <v>586.79325935999987</v>
      </c>
      <c r="V18" s="8">
        <v>528.36662448000004</v>
      </c>
      <c r="W18" s="8">
        <v>391.03321535999993</v>
      </c>
      <c r="X18" s="8">
        <v>25.273101599999997</v>
      </c>
    </row>
    <row r="19" spans="1:24" ht="11.25" customHeight="1" x14ac:dyDescent="0.2">
      <c r="A19" s="29" t="s">
        <v>28</v>
      </c>
      <c r="B19" s="7" t="s">
        <v>29</v>
      </c>
      <c r="C19" s="8">
        <v>1549.3944239351761</v>
      </c>
      <c r="D19" s="8">
        <v>1498.1641379560672</v>
      </c>
      <c r="E19" s="8">
        <v>1532.3882731677497</v>
      </c>
      <c r="F19" s="8">
        <v>1549.349265137153</v>
      </c>
      <c r="G19" s="8">
        <v>1493.7972416023285</v>
      </c>
      <c r="H19" s="8">
        <v>1507.514964164624</v>
      </c>
      <c r="I19" s="8">
        <v>1816.0613587911855</v>
      </c>
      <c r="J19" s="8">
        <v>2000.7693995469963</v>
      </c>
      <c r="K19" s="8">
        <v>1887.4757602686366</v>
      </c>
      <c r="L19" s="8">
        <v>1489.3247780860513</v>
      </c>
      <c r="M19" s="8">
        <v>1909.7672065464278</v>
      </c>
      <c r="N19" s="8">
        <v>1928.7829599528541</v>
      </c>
      <c r="O19" s="8">
        <v>1748.2725420274169</v>
      </c>
      <c r="P19" s="8">
        <v>1683.048115380665</v>
      </c>
      <c r="Q19" s="8">
        <v>1629.8181255417505</v>
      </c>
      <c r="R19" s="8">
        <v>2066.7761426983889</v>
      </c>
      <c r="S19" s="8">
        <v>2264.0265798831992</v>
      </c>
      <c r="T19" s="8">
        <v>2316.4353594115132</v>
      </c>
      <c r="U19" s="8">
        <v>1897.009836990409</v>
      </c>
      <c r="V19" s="8">
        <v>1821.5330522323025</v>
      </c>
      <c r="W19" s="8">
        <v>1522.0505852096915</v>
      </c>
      <c r="X19" s="8">
        <v>1657.7735697751029</v>
      </c>
    </row>
    <row r="20" spans="1:24" ht="11.25" customHeight="1" x14ac:dyDescent="0.2">
      <c r="A20" s="29" t="s">
        <v>30</v>
      </c>
      <c r="B20" s="7" t="s">
        <v>31</v>
      </c>
      <c r="C20" s="8">
        <v>15246.398232</v>
      </c>
      <c r="D20" s="8">
        <v>16277.55948</v>
      </c>
      <c r="E20" s="8">
        <v>17059.640831999997</v>
      </c>
      <c r="F20" s="8">
        <v>18808.658856000002</v>
      </c>
      <c r="G20" s="8">
        <v>18958.680936000001</v>
      </c>
      <c r="H20" s="8">
        <v>17276.53356</v>
      </c>
      <c r="I20" s="8">
        <v>19130.87124</v>
      </c>
      <c r="J20" s="8">
        <v>20128.378810658014</v>
      </c>
      <c r="K20" s="8">
        <v>21404.028577394707</v>
      </c>
      <c r="L20" s="8">
        <v>13992.590148432335</v>
      </c>
      <c r="M20" s="8">
        <v>18849.54196626008</v>
      </c>
      <c r="N20" s="8">
        <v>18353.489544</v>
      </c>
      <c r="O20" s="8">
        <v>15848.688024000001</v>
      </c>
      <c r="P20" s="8">
        <v>14571.501983999999</v>
      </c>
      <c r="Q20" s="8">
        <v>15286.265212987655</v>
      </c>
      <c r="R20" s="8">
        <v>19654.143870841235</v>
      </c>
      <c r="S20" s="8">
        <v>20005.950139812096</v>
      </c>
      <c r="T20" s="8">
        <v>18641.219941898471</v>
      </c>
      <c r="U20" s="8">
        <v>17111.6308027327</v>
      </c>
      <c r="V20" s="8">
        <v>15633.17028</v>
      </c>
      <c r="W20" s="8">
        <v>13678.689772799999</v>
      </c>
      <c r="X20" s="8">
        <v>15014.23535664</v>
      </c>
    </row>
    <row r="21" spans="1:24" ht="11.25" customHeight="1" x14ac:dyDescent="0.2">
      <c r="A21" s="29" t="s">
        <v>32</v>
      </c>
      <c r="B21" s="7" t="s">
        <v>33</v>
      </c>
      <c r="C21" s="8">
        <v>1036.1260728</v>
      </c>
      <c r="D21" s="8">
        <v>1138.0457087999998</v>
      </c>
      <c r="E21" s="8">
        <v>1195.1942184000002</v>
      </c>
      <c r="F21" s="8">
        <v>2618.9805096</v>
      </c>
      <c r="G21" s="8">
        <v>2588.9500728000003</v>
      </c>
      <c r="H21" s="8">
        <v>2678.3108351999999</v>
      </c>
      <c r="I21" s="8">
        <v>2438.0719271999997</v>
      </c>
      <c r="J21" s="8">
        <v>2472.8329079999999</v>
      </c>
      <c r="K21" s="8">
        <v>2194.3735631999994</v>
      </c>
      <c r="L21" s="8">
        <v>2016.7422911999997</v>
      </c>
      <c r="M21" s="8">
        <v>2105.1923255999995</v>
      </c>
      <c r="N21" s="8">
        <v>1942.6738968</v>
      </c>
      <c r="O21" s="8">
        <v>2147.4179999999997</v>
      </c>
      <c r="P21" s="8">
        <v>2153.1280679999995</v>
      </c>
      <c r="Q21" s="8">
        <v>2155.4173368000002</v>
      </c>
      <c r="R21" s="8">
        <v>2690.5873176</v>
      </c>
      <c r="S21" s="8">
        <v>1941.5757815999996</v>
      </c>
      <c r="T21" s="8">
        <v>1890.1288224</v>
      </c>
      <c r="U21" s="8">
        <v>1775.4386832000002</v>
      </c>
      <c r="V21" s="8">
        <v>1743.4105416000002</v>
      </c>
      <c r="W21" s="8">
        <v>1506.5556105599999</v>
      </c>
      <c r="X21" s="8">
        <v>1330.4658144960001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4617.2023382973775</v>
      </c>
      <c r="D22" s="27">
        <f t="shared" ref="D22:X22" si="12">SUM(D23:D24)</f>
        <v>5420.7779160043683</v>
      </c>
      <c r="E22" s="27">
        <f t="shared" si="12"/>
        <v>6243.307219048037</v>
      </c>
      <c r="F22" s="27">
        <f t="shared" si="12"/>
        <v>6548.1120790094665</v>
      </c>
      <c r="G22" s="27">
        <f t="shared" si="12"/>
        <v>6175.170718905576</v>
      </c>
      <c r="H22" s="27">
        <f t="shared" si="12"/>
        <v>5418.5161306779446</v>
      </c>
      <c r="I22" s="27">
        <f t="shared" si="12"/>
        <v>5876.3006345997774</v>
      </c>
      <c r="J22" s="27">
        <f t="shared" si="12"/>
        <v>6222.491156161198</v>
      </c>
      <c r="K22" s="27">
        <f t="shared" si="12"/>
        <v>5948.1916277108621</v>
      </c>
      <c r="L22" s="27">
        <f t="shared" si="12"/>
        <v>6090.519286805551</v>
      </c>
      <c r="M22" s="27">
        <f t="shared" si="12"/>
        <v>6708.1327953477858</v>
      </c>
      <c r="N22" s="27">
        <f t="shared" si="12"/>
        <v>5825.0988719291699</v>
      </c>
      <c r="O22" s="27">
        <f t="shared" si="12"/>
        <v>5188.4510449561385</v>
      </c>
      <c r="P22" s="27">
        <f t="shared" si="12"/>
        <v>4322.1901122456848</v>
      </c>
      <c r="Q22" s="27">
        <f t="shared" si="12"/>
        <v>4319.0339275652932</v>
      </c>
      <c r="R22" s="27">
        <f t="shared" si="12"/>
        <v>4156.6967340527544</v>
      </c>
      <c r="S22" s="27">
        <f t="shared" si="12"/>
        <v>4190.0243093022209</v>
      </c>
      <c r="T22" s="27">
        <f t="shared" si="12"/>
        <v>4025.9218303343987</v>
      </c>
      <c r="U22" s="27">
        <f t="shared" si="12"/>
        <v>4504.7961991236552</v>
      </c>
      <c r="V22" s="27">
        <f t="shared" si="12"/>
        <v>3991.3087995559199</v>
      </c>
      <c r="W22" s="27">
        <f t="shared" si="12"/>
        <v>3159.3531667031557</v>
      </c>
      <c r="X22" s="27">
        <f t="shared" si="12"/>
        <v>2883.1051553888401</v>
      </c>
    </row>
    <row r="23" spans="1:24" ht="11.25" customHeight="1" x14ac:dyDescent="0.2">
      <c r="A23" s="29" t="s">
        <v>36</v>
      </c>
      <c r="B23" s="7" t="s">
        <v>37</v>
      </c>
      <c r="C23" s="8">
        <v>4617.2023382973775</v>
      </c>
      <c r="D23" s="8">
        <v>5420.7779160043683</v>
      </c>
      <c r="E23" s="8">
        <v>6243.307219048037</v>
      </c>
      <c r="F23" s="8">
        <v>6548.1120790094665</v>
      </c>
      <c r="G23" s="8">
        <v>6175.170718905576</v>
      </c>
      <c r="H23" s="8">
        <v>5418.5161306779446</v>
      </c>
      <c r="I23" s="8">
        <v>5876.3006345997774</v>
      </c>
      <c r="J23" s="8">
        <v>6222.491156161198</v>
      </c>
      <c r="K23" s="8">
        <v>5939.3577433460623</v>
      </c>
      <c r="L23" s="8">
        <v>6081.6854024407512</v>
      </c>
      <c r="M23" s="8">
        <v>6708.1327953477858</v>
      </c>
      <c r="N23" s="8">
        <v>5816.1729679355703</v>
      </c>
      <c r="O23" s="8">
        <v>5181.2610914689385</v>
      </c>
      <c r="P23" s="8">
        <v>4315.0246978488849</v>
      </c>
      <c r="Q23" s="8">
        <v>4310.1080235716936</v>
      </c>
      <c r="R23" s="8">
        <v>4147.7708300591548</v>
      </c>
      <c r="S23" s="8">
        <v>4188.2331464958206</v>
      </c>
      <c r="T23" s="8">
        <v>4024.1306675279989</v>
      </c>
      <c r="U23" s="8">
        <v>4504.7961991236552</v>
      </c>
      <c r="V23" s="8">
        <v>3989.5360391071199</v>
      </c>
      <c r="W23" s="8">
        <v>3159.3531667031557</v>
      </c>
      <c r="X23" s="8">
        <v>2883.1051553888401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8.8338843647999976</v>
      </c>
      <c r="L24" s="8">
        <v>8.8338843647999976</v>
      </c>
      <c r="M24" s="8">
        <v>0</v>
      </c>
      <c r="N24" s="8">
        <v>8.9259039935999969</v>
      </c>
      <c r="O24" s="8">
        <v>7.1899534872000013</v>
      </c>
      <c r="P24" s="8">
        <v>7.1654143968000001</v>
      </c>
      <c r="Q24" s="8">
        <v>8.9259039935999969</v>
      </c>
      <c r="R24" s="8">
        <v>8.9259039935999969</v>
      </c>
      <c r="S24" s="8">
        <v>1.7911628063999998</v>
      </c>
      <c r="T24" s="8">
        <v>1.7911628063999998</v>
      </c>
      <c r="U24" s="8">
        <v>0</v>
      </c>
      <c r="V24" s="8">
        <v>1.7727604487999997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1438.8433580400001</v>
      </c>
      <c r="D25" s="27">
        <v>1440.3259694999997</v>
      </c>
      <c r="E25" s="27">
        <v>1292.0537949</v>
      </c>
      <c r="F25" s="27">
        <v>932.90449493999995</v>
      </c>
      <c r="G25" s="27">
        <v>1697.6900754919197</v>
      </c>
      <c r="H25" s="27">
        <v>1049.6143420892117</v>
      </c>
      <c r="I25" s="27">
        <v>915.65658391191732</v>
      </c>
      <c r="J25" s="27">
        <v>1484.6255812054885</v>
      </c>
      <c r="K25" s="27">
        <v>876.35770893355891</v>
      </c>
      <c r="L25" s="27">
        <v>647.7693066210096</v>
      </c>
      <c r="M25" s="27">
        <v>684.3006084201678</v>
      </c>
      <c r="N25" s="27">
        <v>533.74644237355244</v>
      </c>
      <c r="O25" s="27">
        <v>535.43924485462026</v>
      </c>
      <c r="P25" s="27">
        <v>600.45950776064637</v>
      </c>
      <c r="Q25" s="27">
        <v>504.91983161381984</v>
      </c>
      <c r="R25" s="27">
        <v>444.7263522979348</v>
      </c>
      <c r="S25" s="27">
        <v>370.41682084763812</v>
      </c>
      <c r="T25" s="27">
        <v>396.04228507036731</v>
      </c>
      <c r="U25" s="27">
        <v>434.91948487284048</v>
      </c>
      <c r="V25" s="27">
        <v>379.5585883096013</v>
      </c>
      <c r="W25" s="27">
        <v>262.75720952579604</v>
      </c>
      <c r="X25" s="27">
        <v>362.78454594689509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33519.885591570353</v>
      </c>
      <c r="D26" s="27">
        <f t="shared" ref="D26:X26" si="14">SUM(D27,D33)</f>
        <v>35135.338461124193</v>
      </c>
      <c r="E26" s="27">
        <f t="shared" si="14"/>
        <v>36132.734100491252</v>
      </c>
      <c r="F26" s="27">
        <f t="shared" si="14"/>
        <v>45680.526363044366</v>
      </c>
      <c r="G26" s="27">
        <f t="shared" si="14"/>
        <v>40264.055687492146</v>
      </c>
      <c r="H26" s="27">
        <f t="shared" si="14"/>
        <v>39096.967419232751</v>
      </c>
      <c r="I26" s="27">
        <f t="shared" si="14"/>
        <v>39454.160428478965</v>
      </c>
      <c r="J26" s="27">
        <f t="shared" si="14"/>
        <v>35920.537319179246</v>
      </c>
      <c r="K26" s="27">
        <f t="shared" si="14"/>
        <v>33663.252824344228</v>
      </c>
      <c r="L26" s="27">
        <f t="shared" si="14"/>
        <v>30331.341406573079</v>
      </c>
      <c r="M26" s="27">
        <f t="shared" si="14"/>
        <v>33101.271306578143</v>
      </c>
      <c r="N26" s="27">
        <f t="shared" si="14"/>
        <v>29060.829631838275</v>
      </c>
      <c r="O26" s="27">
        <f t="shared" si="14"/>
        <v>27105.166206047459</v>
      </c>
      <c r="P26" s="27">
        <f t="shared" si="14"/>
        <v>21923.008121368533</v>
      </c>
      <c r="Q26" s="27">
        <f t="shared" si="14"/>
        <v>21019.43971175695</v>
      </c>
      <c r="R26" s="27">
        <f t="shared" si="14"/>
        <v>21811.775777691655</v>
      </c>
      <c r="S26" s="27">
        <f t="shared" si="14"/>
        <v>22058.281571084721</v>
      </c>
      <c r="T26" s="27">
        <f t="shared" si="14"/>
        <v>20689.841511118735</v>
      </c>
      <c r="U26" s="27">
        <f t="shared" si="14"/>
        <v>19840.983314086283</v>
      </c>
      <c r="V26" s="27">
        <f t="shared" si="14"/>
        <v>18299.015858396888</v>
      </c>
      <c r="W26" s="27">
        <f t="shared" si="14"/>
        <v>17054.314253757566</v>
      </c>
      <c r="X26" s="27">
        <f t="shared" si="14"/>
        <v>17320.779431214389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33519.885591570353</v>
      </c>
      <c r="D33" s="19">
        <f t="shared" ref="D33:X33" si="18">SUM(D34:D50)</f>
        <v>35135.338461124193</v>
      </c>
      <c r="E33" s="19">
        <f t="shared" si="18"/>
        <v>36132.734100491252</v>
      </c>
      <c r="F33" s="19">
        <f t="shared" si="18"/>
        <v>45680.526363044366</v>
      </c>
      <c r="G33" s="19">
        <f t="shared" si="18"/>
        <v>40264.055687492146</v>
      </c>
      <c r="H33" s="19">
        <f t="shared" si="18"/>
        <v>39096.967419232751</v>
      </c>
      <c r="I33" s="19">
        <f t="shared" si="18"/>
        <v>39454.160428478965</v>
      </c>
      <c r="J33" s="19">
        <f t="shared" si="18"/>
        <v>35920.537319179246</v>
      </c>
      <c r="K33" s="19">
        <f t="shared" si="18"/>
        <v>33663.252824344228</v>
      </c>
      <c r="L33" s="19">
        <f t="shared" si="18"/>
        <v>30331.341406573079</v>
      </c>
      <c r="M33" s="19">
        <f t="shared" si="18"/>
        <v>33101.271306578143</v>
      </c>
      <c r="N33" s="19">
        <f t="shared" si="18"/>
        <v>29060.829631838275</v>
      </c>
      <c r="O33" s="19">
        <f t="shared" si="18"/>
        <v>27105.166206047459</v>
      </c>
      <c r="P33" s="19">
        <f t="shared" si="18"/>
        <v>21923.008121368533</v>
      </c>
      <c r="Q33" s="19">
        <f t="shared" si="18"/>
        <v>21019.43971175695</v>
      </c>
      <c r="R33" s="19">
        <f t="shared" si="18"/>
        <v>21811.775777691655</v>
      </c>
      <c r="S33" s="19">
        <f t="shared" si="18"/>
        <v>22058.281571084721</v>
      </c>
      <c r="T33" s="19">
        <f t="shared" si="18"/>
        <v>20689.841511118735</v>
      </c>
      <c r="U33" s="19">
        <f t="shared" si="18"/>
        <v>19840.983314086283</v>
      </c>
      <c r="V33" s="19">
        <f t="shared" si="18"/>
        <v>18299.015858396888</v>
      </c>
      <c r="W33" s="19">
        <f t="shared" si="18"/>
        <v>17054.314253757566</v>
      </c>
      <c r="X33" s="19">
        <f t="shared" si="18"/>
        <v>17320.779431214389</v>
      </c>
    </row>
    <row r="34" spans="1:24" ht="11.25" customHeight="1" x14ac:dyDescent="0.2">
      <c r="A34" s="28" t="s">
        <v>54</v>
      </c>
      <c r="B34" s="7" t="s">
        <v>55</v>
      </c>
      <c r="C34" s="8">
        <v>1814.5405900800001</v>
      </c>
      <c r="D34" s="8">
        <v>1648.1215411200003</v>
      </c>
      <c r="E34" s="8">
        <v>1446.9611904000001</v>
      </c>
      <c r="F34" s="8">
        <v>1550.9673676800001</v>
      </c>
      <c r="G34" s="8">
        <v>3797.4467174400002</v>
      </c>
      <c r="H34" s="8">
        <v>4335.3800294400007</v>
      </c>
      <c r="I34" s="8">
        <v>3987.4489716821886</v>
      </c>
      <c r="J34" s="8">
        <v>4274.678606019259</v>
      </c>
      <c r="K34" s="8">
        <v>4787.397551562799</v>
      </c>
      <c r="L34" s="8">
        <v>4414.268181041718</v>
      </c>
      <c r="M34" s="8">
        <v>4923.5071228416073</v>
      </c>
      <c r="N34" s="8">
        <v>5188.1357952000008</v>
      </c>
      <c r="O34" s="8">
        <v>4843.6860132215716</v>
      </c>
      <c r="P34" s="8">
        <v>4932.7790264320338</v>
      </c>
      <c r="Q34" s="8">
        <v>4872.1752773553862</v>
      </c>
      <c r="R34" s="8">
        <v>4779.3316735441113</v>
      </c>
      <c r="S34" s="8">
        <v>4869.8839987652409</v>
      </c>
      <c r="T34" s="8">
        <v>4391.6677570350976</v>
      </c>
      <c r="U34" s="8">
        <v>4828.5687710561442</v>
      </c>
      <c r="V34" s="8">
        <v>4907.8496713904296</v>
      </c>
      <c r="W34" s="8">
        <v>4440.6679483893331</v>
      </c>
      <c r="X34" s="8">
        <v>4240.6612091888346</v>
      </c>
    </row>
    <row r="35" spans="1:24" ht="11.25" customHeight="1" x14ac:dyDescent="0.2">
      <c r="A35" s="28" t="s">
        <v>56</v>
      </c>
      <c r="B35" s="7" t="s">
        <v>57</v>
      </c>
      <c r="C35" s="8">
        <v>28.582424640000013</v>
      </c>
      <c r="D35" s="8">
        <v>22.865895360000003</v>
      </c>
      <c r="E35" s="8">
        <v>25.724160000000001</v>
      </c>
      <c r="F35" s="8">
        <v>27.443465279999998</v>
      </c>
      <c r="G35" s="8">
        <v>21.344843520000001</v>
      </c>
      <c r="H35" s="8">
        <v>27.443465279999998</v>
      </c>
      <c r="I35" s="8">
        <v>27.443465279999998</v>
      </c>
      <c r="J35" s="8">
        <v>18.295643519999999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38.800063800000004</v>
      </c>
      <c r="D36" s="8">
        <v>53.671547519999997</v>
      </c>
      <c r="E36" s="8">
        <v>62.595073800000009</v>
      </c>
      <c r="F36" s="8">
        <v>208.49448996000001</v>
      </c>
      <c r="G36" s="8">
        <v>277.27740216000007</v>
      </c>
      <c r="H36" s="8">
        <v>235.58377428</v>
      </c>
      <c r="I36" s="8">
        <v>160.13258028000001</v>
      </c>
      <c r="J36" s="8">
        <v>626.69105243999991</v>
      </c>
      <c r="K36" s="8">
        <v>212.33167668000002</v>
      </c>
      <c r="L36" s="8">
        <v>244.34465399999999</v>
      </c>
      <c r="M36" s="8">
        <v>205.19794404000004</v>
      </c>
      <c r="N36" s="8">
        <v>253.05078816000002</v>
      </c>
      <c r="O36" s="8">
        <v>241.47403308</v>
      </c>
      <c r="P36" s="8">
        <v>122.69388636000002</v>
      </c>
      <c r="Q36" s="8">
        <v>102.28674059999997</v>
      </c>
      <c r="R36" s="8">
        <v>92.658791160000007</v>
      </c>
      <c r="S36" s="8">
        <v>227.95097112000002</v>
      </c>
      <c r="T36" s="8">
        <v>107.26472484000001</v>
      </c>
      <c r="U36" s="8">
        <v>132.22716272505644</v>
      </c>
      <c r="V36" s="8">
        <v>100.72149720212576</v>
      </c>
      <c r="W36" s="8">
        <v>90.570827739114932</v>
      </c>
      <c r="X36" s="8">
        <v>93.830793417897979</v>
      </c>
    </row>
    <row r="37" spans="1:24" ht="11.25" customHeight="1" x14ac:dyDescent="0.2">
      <c r="A37" s="28" t="s">
        <v>60</v>
      </c>
      <c r="B37" s="7" t="s">
        <v>61</v>
      </c>
      <c r="C37" s="8">
        <v>3.0701008799999987</v>
      </c>
      <c r="D37" s="8">
        <v>3.0701008799999987</v>
      </c>
      <c r="E37" s="8">
        <v>3.0701008799999987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1.9249876800000001</v>
      </c>
      <c r="U37" s="8">
        <v>2.1991662000000001</v>
      </c>
      <c r="V37" s="8">
        <v>1.6388341199999998</v>
      </c>
      <c r="W37" s="8">
        <v>0.92382444000000008</v>
      </c>
      <c r="X37" s="8">
        <v>0.39342996000000002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9.2750137200000005</v>
      </c>
      <c r="L41" s="8">
        <v>3.09158496</v>
      </c>
      <c r="M41" s="8">
        <v>3.09158496</v>
      </c>
      <c r="N41" s="8">
        <v>3.09158496</v>
      </c>
      <c r="O41" s="8">
        <v>3.09158496</v>
      </c>
      <c r="P41" s="8">
        <v>12.36685752</v>
      </c>
      <c r="Q41" s="8">
        <v>12.36685752</v>
      </c>
      <c r="R41" s="8">
        <v>3.09158496</v>
      </c>
      <c r="S41" s="8">
        <v>0</v>
      </c>
      <c r="T41" s="8">
        <v>9.2923560000000016E-2</v>
      </c>
      <c r="U41" s="8">
        <v>9.8876880000000028E-2</v>
      </c>
      <c r="V41" s="8">
        <v>1.2424320000000001E-2</v>
      </c>
      <c r="W41" s="8">
        <v>6.2121600000000004E-3</v>
      </c>
      <c r="X41" s="8">
        <v>6.2121600000000004E-3</v>
      </c>
    </row>
    <row r="42" spans="1:24" ht="11.25" customHeight="1" x14ac:dyDescent="0.2">
      <c r="A42" s="28" t="s">
        <v>70</v>
      </c>
      <c r="B42" s="7" t="s">
        <v>71</v>
      </c>
      <c r="C42" s="8">
        <v>103.60957932000002</v>
      </c>
      <c r="D42" s="8">
        <v>61.278741360000005</v>
      </c>
      <c r="E42" s="8">
        <v>67.729287960000008</v>
      </c>
      <c r="F42" s="8">
        <v>67.729287960000008</v>
      </c>
      <c r="G42" s="8">
        <v>67.729024080000016</v>
      </c>
      <c r="H42" s="8">
        <v>19.35111204</v>
      </c>
      <c r="I42" s="8">
        <v>32.251941359999996</v>
      </c>
      <c r="J42" s="8">
        <v>22.576517279999997</v>
      </c>
      <c r="K42" s="8">
        <v>190.28677068000002</v>
      </c>
      <c r="L42" s="8">
        <v>319.2947999999999</v>
      </c>
      <c r="M42" s="8">
        <v>206.41274136000001</v>
      </c>
      <c r="N42" s="8">
        <v>196.73731728000001</v>
      </c>
      <c r="O42" s="8">
        <v>129.00802932000002</v>
      </c>
      <c r="P42" s="8">
        <v>125.78288795999998</v>
      </c>
      <c r="Q42" s="8">
        <v>32.251941359999996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3173.1498856012804</v>
      </c>
      <c r="D43" s="8">
        <v>3195.3543320900135</v>
      </c>
      <c r="E43" s="8">
        <v>2807.0191233863243</v>
      </c>
      <c r="F43" s="8">
        <v>3113.3523679176487</v>
      </c>
      <c r="G43" s="8">
        <v>1214.688013579186</v>
      </c>
      <c r="H43" s="8">
        <v>977.6474126487675</v>
      </c>
      <c r="I43" s="8">
        <v>2657.2730242117873</v>
      </c>
      <c r="J43" s="8">
        <v>1475.2169421549549</v>
      </c>
      <c r="K43" s="8">
        <v>726.31247189312933</v>
      </c>
      <c r="L43" s="8">
        <v>1111.2569459292947</v>
      </c>
      <c r="M43" s="8">
        <v>1082.2291827785361</v>
      </c>
      <c r="N43" s="8">
        <v>844.29425164052668</v>
      </c>
      <c r="O43" s="8">
        <v>774.98477813727573</v>
      </c>
      <c r="P43" s="8">
        <v>612.96991236715519</v>
      </c>
      <c r="Q43" s="8">
        <v>701.29787973554232</v>
      </c>
      <c r="R43" s="8">
        <v>645.12509901362455</v>
      </c>
      <c r="S43" s="8">
        <v>589.61653667947849</v>
      </c>
      <c r="T43" s="8">
        <v>588.00496822858338</v>
      </c>
      <c r="U43" s="8">
        <v>609.49095908917934</v>
      </c>
      <c r="V43" s="8">
        <v>643.72324482579336</v>
      </c>
      <c r="W43" s="8">
        <v>509.89640111317453</v>
      </c>
      <c r="X43" s="8">
        <v>727.2598718213485</v>
      </c>
    </row>
    <row r="44" spans="1:24" ht="11.25" customHeight="1" x14ac:dyDescent="0.2">
      <c r="A44" s="28" t="s">
        <v>74</v>
      </c>
      <c r="B44" s="7" t="s">
        <v>75</v>
      </c>
      <c r="C44" s="8">
        <v>22636.190217649069</v>
      </c>
      <c r="D44" s="8">
        <v>24667.34985943418</v>
      </c>
      <c r="E44" s="8">
        <v>26632.131152024926</v>
      </c>
      <c r="F44" s="8">
        <v>37053.816565126712</v>
      </c>
      <c r="G44" s="8">
        <v>22418.20478623296</v>
      </c>
      <c r="H44" s="8">
        <v>21199.147323223984</v>
      </c>
      <c r="I44" s="8">
        <v>18263.336529744985</v>
      </c>
      <c r="J44" s="8">
        <v>14871.683428485025</v>
      </c>
      <c r="K44" s="8">
        <v>14392.818105448305</v>
      </c>
      <c r="L44" s="8">
        <v>15182.273759442069</v>
      </c>
      <c r="M44" s="8">
        <v>12834.874816798005</v>
      </c>
      <c r="N44" s="8">
        <v>10014.880246197743</v>
      </c>
      <c r="O44" s="8">
        <v>8441.4696426886112</v>
      </c>
      <c r="P44" s="8">
        <v>6352.279822169342</v>
      </c>
      <c r="Q44" s="8">
        <v>5201.3346090660216</v>
      </c>
      <c r="R44" s="8">
        <v>6018.152857853921</v>
      </c>
      <c r="S44" s="8">
        <v>5518.5487919999996</v>
      </c>
      <c r="T44" s="8">
        <v>5385.0306659350554</v>
      </c>
      <c r="U44" s="8">
        <v>4183.0137558959013</v>
      </c>
      <c r="V44" s="8">
        <v>4012.3999301416916</v>
      </c>
      <c r="W44" s="8">
        <v>3900.7009339959413</v>
      </c>
      <c r="X44" s="8">
        <v>3581.2054153463082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4047.4810620000012</v>
      </c>
      <c r="D47" s="8">
        <v>3662.2692637199993</v>
      </c>
      <c r="E47" s="8">
        <v>2940.9049080000004</v>
      </c>
      <c r="F47" s="8">
        <v>292.49059716000005</v>
      </c>
      <c r="G47" s="8">
        <v>192.20483627999999</v>
      </c>
      <c r="H47" s="8">
        <v>290.23906716000005</v>
      </c>
      <c r="I47" s="8">
        <v>145.11967884000001</v>
      </c>
      <c r="J47" s="8">
        <v>185.61816683999999</v>
      </c>
      <c r="K47" s="8">
        <v>6.2946968400000021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861.21781200000009</v>
      </c>
      <c r="D48" s="8">
        <v>905.09246100000018</v>
      </c>
      <c r="E48" s="8">
        <v>886.61617200000012</v>
      </c>
      <c r="F48" s="8">
        <v>956.01378600000021</v>
      </c>
      <c r="G48" s="8">
        <v>1009.9143989999999</v>
      </c>
      <c r="H48" s="8">
        <v>1179.0219870000001</v>
      </c>
      <c r="I48" s="8">
        <v>1525.6499309999999</v>
      </c>
      <c r="J48" s="8">
        <v>1695.0193650000001</v>
      </c>
      <c r="K48" s="8">
        <v>1271.692305</v>
      </c>
      <c r="L48" s="8">
        <v>1223.358201</v>
      </c>
      <c r="M48" s="8">
        <v>1617.5845530000001</v>
      </c>
      <c r="N48" s="8">
        <v>1510.3136880000002</v>
      </c>
      <c r="O48" s="8">
        <v>1518.1673129999999</v>
      </c>
      <c r="P48" s="8">
        <v>1120.5650430000001</v>
      </c>
      <c r="Q48" s="8">
        <v>1168.5288419999997</v>
      </c>
      <c r="R48" s="8">
        <v>764.92692900000009</v>
      </c>
      <c r="S48" s="8">
        <v>1165.9051169999998</v>
      </c>
      <c r="T48" s="8">
        <v>929.28022200000009</v>
      </c>
      <c r="U48" s="8">
        <v>542.53438199999994</v>
      </c>
      <c r="V48" s="8">
        <v>390.62649599999997</v>
      </c>
      <c r="W48" s="8">
        <v>285.63677999999999</v>
      </c>
      <c r="X48" s="8">
        <v>260.01623699999999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813.24385559999996</v>
      </c>
      <c r="D50" s="8">
        <v>916.26471864000007</v>
      </c>
      <c r="E50" s="8">
        <v>1259.9829320400002</v>
      </c>
      <c r="F50" s="8">
        <v>2410.2184359600001</v>
      </c>
      <c r="G50" s="8">
        <v>11265.245665199998</v>
      </c>
      <c r="H50" s="8">
        <v>10833.153248160001</v>
      </c>
      <c r="I50" s="8">
        <v>12655.504306080002</v>
      </c>
      <c r="J50" s="8">
        <v>12750.757597440002</v>
      </c>
      <c r="K50" s="8">
        <v>12066.844232519999</v>
      </c>
      <c r="L50" s="8">
        <v>7833.4532801999994</v>
      </c>
      <c r="M50" s="8">
        <v>12228.373360799998</v>
      </c>
      <c r="N50" s="8">
        <v>11050.325960400001</v>
      </c>
      <c r="O50" s="8">
        <v>11153.284811640002</v>
      </c>
      <c r="P50" s="8">
        <v>8643.5706855600001</v>
      </c>
      <c r="Q50" s="8">
        <v>8929.1975641200006</v>
      </c>
      <c r="R50" s="8">
        <v>9508.488842159999</v>
      </c>
      <c r="S50" s="8">
        <v>9686.3761555200035</v>
      </c>
      <c r="T50" s="8">
        <v>9286.5752618400002</v>
      </c>
      <c r="U50" s="8">
        <v>9542.8502402400027</v>
      </c>
      <c r="V50" s="8">
        <v>8242.0437603968439</v>
      </c>
      <c r="W50" s="8">
        <v>7825.9113259200003</v>
      </c>
      <c r="X50" s="8">
        <v>8417.4062623200007</v>
      </c>
    </row>
    <row r="51" spans="1:24" ht="11.25" customHeight="1" x14ac:dyDescent="0.2">
      <c r="A51" s="25" t="s">
        <v>88</v>
      </c>
      <c r="B51" s="26" t="s">
        <v>89</v>
      </c>
      <c r="C51" s="27">
        <v>91307.28385803118</v>
      </c>
      <c r="D51" s="27">
        <v>98016.019936023076</v>
      </c>
      <c r="E51" s="27">
        <v>104274.62050318239</v>
      </c>
      <c r="F51" s="27">
        <v>121665.05885610198</v>
      </c>
      <c r="G51" s="27">
        <v>132073.74893251472</v>
      </c>
      <c r="H51" s="27">
        <v>138967.71615889724</v>
      </c>
      <c r="I51" s="27">
        <v>142124.73494413437</v>
      </c>
      <c r="J51" s="27">
        <v>143708.96638436802</v>
      </c>
      <c r="K51" s="27">
        <v>143550.06563757209</v>
      </c>
      <c r="L51" s="27">
        <v>137461.21716818365</v>
      </c>
      <c r="M51" s="27">
        <v>147925.81707813163</v>
      </c>
      <c r="N51" s="27">
        <v>137731.61345178256</v>
      </c>
      <c r="O51" s="27">
        <v>133475.18175764114</v>
      </c>
      <c r="P51" s="27">
        <v>121454.81715821008</v>
      </c>
      <c r="Q51" s="27">
        <v>107760.08392303619</v>
      </c>
      <c r="R51" s="27">
        <v>112138.17890157965</v>
      </c>
      <c r="S51" s="27">
        <v>120517.9534482062</v>
      </c>
      <c r="T51" s="27">
        <v>125215.91411037986</v>
      </c>
      <c r="U51" s="27">
        <v>122360.00746508071</v>
      </c>
      <c r="V51" s="27">
        <v>126325.43025936055</v>
      </c>
      <c r="W51" s="27">
        <v>123169.40341480567</v>
      </c>
      <c r="X51" s="27">
        <v>127086.6142732319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7239.68999475897</v>
      </c>
      <c r="D52" s="27">
        <f t="shared" ref="D52:X52" si="20">SUM(D53:D54)</f>
        <v>7889.6324819919519</v>
      </c>
      <c r="E52" s="27">
        <f t="shared" si="20"/>
        <v>8077.9010550313642</v>
      </c>
      <c r="F52" s="27">
        <f t="shared" si="20"/>
        <v>9286.562578504896</v>
      </c>
      <c r="G52" s="27">
        <f t="shared" si="20"/>
        <v>10425.731915381188</v>
      </c>
      <c r="H52" s="27">
        <f t="shared" si="20"/>
        <v>11298.643229270752</v>
      </c>
      <c r="I52" s="27">
        <f t="shared" si="20"/>
        <v>12311.915580860412</v>
      </c>
      <c r="J52" s="27">
        <f t="shared" si="20"/>
        <v>12616.394643582013</v>
      </c>
      <c r="K52" s="27">
        <f t="shared" si="20"/>
        <v>12926.636703285434</v>
      </c>
      <c r="L52" s="27">
        <f t="shared" si="20"/>
        <v>15005.250407763469</v>
      </c>
      <c r="M52" s="27">
        <f t="shared" si="20"/>
        <v>16142.169988535963</v>
      </c>
      <c r="N52" s="27">
        <f t="shared" si="20"/>
        <v>17229.238962184387</v>
      </c>
      <c r="O52" s="27">
        <f t="shared" si="20"/>
        <v>18356.8855209063</v>
      </c>
      <c r="P52" s="27">
        <f t="shared" si="20"/>
        <v>20061.555934089058</v>
      </c>
      <c r="Q52" s="27">
        <f t="shared" si="20"/>
        <v>21318.995220296907</v>
      </c>
      <c r="R52" s="27">
        <f t="shared" si="20"/>
        <v>22012.806901463053</v>
      </c>
      <c r="S52" s="27">
        <f t="shared" si="20"/>
        <v>24458.071586516999</v>
      </c>
      <c r="T52" s="27">
        <f t="shared" si="20"/>
        <v>25011.665624688692</v>
      </c>
      <c r="U52" s="27">
        <f t="shared" si="20"/>
        <v>24234.547279839648</v>
      </c>
      <c r="V52" s="27">
        <f t="shared" si="20"/>
        <v>24255.105022851705</v>
      </c>
      <c r="W52" s="27">
        <f t="shared" si="20"/>
        <v>24135.631021533718</v>
      </c>
      <c r="X52" s="27">
        <f t="shared" si="20"/>
        <v>24752.458561715503</v>
      </c>
    </row>
    <row r="53" spans="1:24" ht="11.25" customHeight="1" x14ac:dyDescent="0.2">
      <c r="A53" s="29" t="s">
        <v>116</v>
      </c>
      <c r="B53" s="7" t="s">
        <v>117</v>
      </c>
      <c r="C53" s="8">
        <v>1782.4874926192842</v>
      </c>
      <c r="D53" s="8">
        <v>2035.2635115433973</v>
      </c>
      <c r="E53" s="8">
        <v>2154.7190521480943</v>
      </c>
      <c r="F53" s="8">
        <v>1721.2618348263809</v>
      </c>
      <c r="G53" s="8">
        <v>1894.0064142592175</v>
      </c>
      <c r="H53" s="8">
        <v>1155.101726194215</v>
      </c>
      <c r="I53" s="8">
        <v>1268.4301344000003</v>
      </c>
      <c r="J53" s="8">
        <v>1663.5092759999995</v>
      </c>
      <c r="K53" s="8">
        <v>1457.9249255999998</v>
      </c>
      <c r="L53" s="8">
        <v>2872.9788515999994</v>
      </c>
      <c r="M53" s="8">
        <v>3484.4019993728566</v>
      </c>
      <c r="N53" s="8">
        <v>3744.4606056000002</v>
      </c>
      <c r="O53" s="8">
        <v>3609.2221307999998</v>
      </c>
      <c r="P53" s="8">
        <v>3427.5502716723745</v>
      </c>
      <c r="Q53" s="8">
        <v>3708.4189386636185</v>
      </c>
      <c r="R53" s="8">
        <v>4100.8072248000008</v>
      </c>
      <c r="S53" s="8">
        <v>4253.57190809852</v>
      </c>
      <c r="T53" s="8">
        <v>4079.4886241490349</v>
      </c>
      <c r="U53" s="8">
        <v>3758.9719777804462</v>
      </c>
      <c r="V53" s="8">
        <v>4023.5769288000006</v>
      </c>
      <c r="W53" s="8">
        <v>3320.0527245928165</v>
      </c>
      <c r="X53" s="8">
        <v>3504.5606811984326</v>
      </c>
    </row>
    <row r="54" spans="1:24" ht="11.25" customHeight="1" x14ac:dyDescent="0.2">
      <c r="A54" s="43" t="s">
        <v>118</v>
      </c>
      <c r="B54" s="44" t="s">
        <v>119</v>
      </c>
      <c r="C54" s="45">
        <v>5457.2025021396857</v>
      </c>
      <c r="D54" s="45">
        <v>5854.368970448555</v>
      </c>
      <c r="E54" s="45">
        <v>5923.1820028832699</v>
      </c>
      <c r="F54" s="45">
        <v>7565.3007436785147</v>
      </c>
      <c r="G54" s="45">
        <v>8531.7255011219695</v>
      </c>
      <c r="H54" s="45">
        <v>10143.541503076538</v>
      </c>
      <c r="I54" s="45">
        <v>11043.485446460412</v>
      </c>
      <c r="J54" s="45">
        <v>10952.885367582014</v>
      </c>
      <c r="K54" s="45">
        <v>11468.711777685434</v>
      </c>
      <c r="L54" s="45">
        <v>12132.27155616347</v>
      </c>
      <c r="M54" s="45">
        <v>12657.767989163107</v>
      </c>
      <c r="N54" s="45">
        <v>13484.778356584386</v>
      </c>
      <c r="O54" s="45">
        <v>14747.6633901063</v>
      </c>
      <c r="P54" s="45">
        <v>16634.005662416683</v>
      </c>
      <c r="Q54" s="45">
        <v>17610.57628163329</v>
      </c>
      <c r="R54" s="45">
        <v>17911.999676663054</v>
      </c>
      <c r="S54" s="45">
        <v>20204.499678418477</v>
      </c>
      <c r="T54" s="45">
        <v>20932.177000539657</v>
      </c>
      <c r="U54" s="45">
        <v>20475.575302059202</v>
      </c>
      <c r="V54" s="45">
        <v>20231.528094051704</v>
      </c>
      <c r="W54" s="45">
        <v>20815.578296940901</v>
      </c>
      <c r="X54" s="45">
        <v>21247.89788051707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27602.482213105421</v>
      </c>
      <c r="D61" s="49">
        <f t="shared" ref="D61:X61" si="22">SUM(D62:D72)</f>
        <v>29144.474520474465</v>
      </c>
      <c r="E61" s="49">
        <f t="shared" si="22"/>
        <v>30911.397061770953</v>
      </c>
      <c r="F61" s="49">
        <f t="shared" si="22"/>
        <v>38223.697206504832</v>
      </c>
      <c r="G61" s="49">
        <f t="shared" si="22"/>
        <v>44667.536492623964</v>
      </c>
      <c r="H61" s="49">
        <f t="shared" si="22"/>
        <v>50727.444200147664</v>
      </c>
      <c r="I61" s="49">
        <f t="shared" si="22"/>
        <v>55712.053162133969</v>
      </c>
      <c r="J61" s="49">
        <f t="shared" si="22"/>
        <v>60274.674040771657</v>
      </c>
      <c r="K61" s="49">
        <f t="shared" si="22"/>
        <v>65531.113103899945</v>
      </c>
      <c r="L61" s="49">
        <f t="shared" si="22"/>
        <v>72184.735284245791</v>
      </c>
      <c r="M61" s="49">
        <f t="shared" si="22"/>
        <v>85077.726083923684</v>
      </c>
      <c r="N61" s="49">
        <f t="shared" si="22"/>
        <v>87063.202104985525</v>
      </c>
      <c r="O61" s="49">
        <f t="shared" si="22"/>
        <v>99498.131389901697</v>
      </c>
      <c r="P61" s="49">
        <f t="shared" si="22"/>
        <v>103582.95613111087</v>
      </c>
      <c r="Q61" s="49">
        <f t="shared" si="22"/>
        <v>106698.0355004038</v>
      </c>
      <c r="R61" s="49">
        <f t="shared" si="22"/>
        <v>109620.81366311781</v>
      </c>
      <c r="S61" s="49">
        <f t="shared" si="22"/>
        <v>112504.92552933421</v>
      </c>
      <c r="T61" s="49">
        <f t="shared" si="22"/>
        <v>117596.62266449656</v>
      </c>
      <c r="U61" s="49">
        <f t="shared" si="22"/>
        <v>117824.50920143617</v>
      </c>
      <c r="V61" s="49">
        <f t="shared" si="22"/>
        <v>124353.65403845682</v>
      </c>
      <c r="W61" s="49">
        <f t="shared" si="22"/>
        <v>127686.15769518686</v>
      </c>
      <c r="X61" s="49">
        <f t="shared" si="22"/>
        <v>136236.98282209097</v>
      </c>
    </row>
    <row r="62" spans="1:24" ht="11.25" customHeight="1" x14ac:dyDescent="0.2">
      <c r="A62" s="50" t="s">
        <v>92</v>
      </c>
      <c r="B62" s="51" t="s">
        <v>93</v>
      </c>
      <c r="C62" s="52">
        <v>20992.639922831077</v>
      </c>
      <c r="D62" s="52">
        <v>22050.098298265948</v>
      </c>
      <c r="E62" s="52">
        <v>23635.420939303869</v>
      </c>
      <c r="F62" s="52">
        <v>28990.102032182953</v>
      </c>
      <c r="G62" s="52">
        <v>34508.774987743971</v>
      </c>
      <c r="H62" s="52">
        <v>38438.050138242048</v>
      </c>
      <c r="I62" s="52">
        <v>41391.948177465369</v>
      </c>
      <c r="J62" s="52">
        <v>43319.607373857994</v>
      </c>
      <c r="K62" s="52">
        <v>47417.234116707674</v>
      </c>
      <c r="L62" s="52">
        <v>51741.945200789327</v>
      </c>
      <c r="M62" s="52">
        <v>62402.192533363675</v>
      </c>
      <c r="N62" s="52">
        <v>61739.045916272735</v>
      </c>
      <c r="O62" s="52">
        <v>70793.215361573748</v>
      </c>
      <c r="P62" s="52">
        <v>70700.680281942477</v>
      </c>
      <c r="Q62" s="52">
        <v>71094.360124167841</v>
      </c>
      <c r="R62" s="52">
        <v>72322.037771375661</v>
      </c>
      <c r="S62" s="52">
        <v>73699.889112989797</v>
      </c>
      <c r="T62" s="52">
        <v>77214.279748201399</v>
      </c>
      <c r="U62" s="52">
        <v>77890.505551182403</v>
      </c>
      <c r="V62" s="52">
        <v>83768.222226314654</v>
      </c>
      <c r="W62" s="52">
        <v>85921.386215922743</v>
      </c>
      <c r="X62" s="52">
        <v>95096.32856289731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385.64173027434657</v>
      </c>
      <c r="D64" s="52">
        <v>431.87602220851863</v>
      </c>
      <c r="E64" s="52">
        <v>538.11783238708369</v>
      </c>
      <c r="F64" s="52">
        <v>1251.8635868018775</v>
      </c>
      <c r="G64" s="52">
        <v>1340.4175293600001</v>
      </c>
      <c r="H64" s="52">
        <v>1635.442306385615</v>
      </c>
      <c r="I64" s="52">
        <v>2166.7092169886</v>
      </c>
      <c r="J64" s="52">
        <v>3467.7282542736721</v>
      </c>
      <c r="K64" s="52">
        <v>3830.3071329522768</v>
      </c>
      <c r="L64" s="52">
        <v>5078.5393484164751</v>
      </c>
      <c r="M64" s="52">
        <v>6242.2884014400015</v>
      </c>
      <c r="N64" s="52">
        <v>8502.3429155927879</v>
      </c>
      <c r="O64" s="52">
        <v>10081.856849927939</v>
      </c>
      <c r="P64" s="52">
        <v>12098.017457488389</v>
      </c>
      <c r="Q64" s="52">
        <v>13685.736299534356</v>
      </c>
      <c r="R64" s="52">
        <v>14650.736476322754</v>
      </c>
      <c r="S64" s="52">
        <v>15311.173647356365</v>
      </c>
      <c r="T64" s="52">
        <v>15998.131863893042</v>
      </c>
      <c r="U64" s="52">
        <v>16543.831252203643</v>
      </c>
      <c r="V64" s="52">
        <v>17018.271755324924</v>
      </c>
      <c r="W64" s="52">
        <v>17468.807779668699</v>
      </c>
      <c r="X64" s="52">
        <v>16518.228513653579</v>
      </c>
    </row>
    <row r="65" spans="1:24" ht="11.25" customHeight="1" x14ac:dyDescent="0.2">
      <c r="A65" s="50" t="s">
        <v>98</v>
      </c>
      <c r="B65" s="51" t="s">
        <v>99</v>
      </c>
      <c r="C65" s="52">
        <v>6224.2005599999984</v>
      </c>
      <c r="D65" s="52">
        <v>6662.5001999999995</v>
      </c>
      <c r="E65" s="52">
        <v>6736.9003199999988</v>
      </c>
      <c r="F65" s="52">
        <v>7979.7995999999994</v>
      </c>
      <c r="G65" s="52">
        <v>8718.0001199999988</v>
      </c>
      <c r="H65" s="52">
        <v>10458.290879999999</v>
      </c>
      <c r="I65" s="52">
        <v>11453.851799999999</v>
      </c>
      <c r="J65" s="52">
        <v>12746.847599999997</v>
      </c>
      <c r="K65" s="52">
        <v>13606.665839999998</v>
      </c>
      <c r="L65" s="52">
        <v>13872.423959999998</v>
      </c>
      <c r="M65" s="52">
        <v>14876.110079999999</v>
      </c>
      <c r="N65" s="52">
        <v>15984.172079999998</v>
      </c>
      <c r="O65" s="52">
        <v>17889.775560000002</v>
      </c>
      <c r="P65" s="52">
        <v>19768.174560000003</v>
      </c>
      <c r="Q65" s="52">
        <v>20788.216383581606</v>
      </c>
      <c r="R65" s="52">
        <v>21337.741887547396</v>
      </c>
      <c r="S65" s="52">
        <v>22249.419981068055</v>
      </c>
      <c r="T65" s="52">
        <v>23155.874141042121</v>
      </c>
      <c r="U65" s="52">
        <v>21998.743039330133</v>
      </c>
      <c r="V65" s="52">
        <v>21977.69628432926</v>
      </c>
      <c r="W65" s="52">
        <v>22735.193577995429</v>
      </c>
      <c r="X65" s="52">
        <v>23528.773635460086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22.717454400000001</v>
      </c>
      <c r="N68" s="52">
        <v>11.687012639999997</v>
      </c>
      <c r="O68" s="52">
        <v>8.38912032</v>
      </c>
      <c r="P68" s="52">
        <v>8.5537728000000026</v>
      </c>
      <c r="Q68" s="52">
        <v>9.4651599600000011</v>
      </c>
      <c r="R68" s="52">
        <v>10.821287232</v>
      </c>
      <c r="S68" s="52">
        <v>10.34277552</v>
      </c>
      <c r="T68" s="52">
        <v>11.223717264000001</v>
      </c>
      <c r="U68" s="52">
        <v>12.218590368000005</v>
      </c>
      <c r="V68" s="52">
        <v>12.013959960000001</v>
      </c>
      <c r="W68" s="52">
        <v>11.336705567999999</v>
      </c>
      <c r="X68" s="52">
        <v>6.3373363199999986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6.6778560000000015E-2</v>
      </c>
      <c r="V69" s="52">
        <v>2.5487999999999999E-3</v>
      </c>
      <c r="W69" s="52">
        <v>0</v>
      </c>
      <c r="X69" s="52">
        <v>0.67696128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0.95797007999999995</v>
      </c>
      <c r="F72" s="55">
        <v>1.9319875199999998</v>
      </c>
      <c r="G72" s="55">
        <v>100.34385551999998</v>
      </c>
      <c r="H72" s="55">
        <v>195.66087551999993</v>
      </c>
      <c r="I72" s="55">
        <v>699.54396767999992</v>
      </c>
      <c r="J72" s="55">
        <v>740.49081263999983</v>
      </c>
      <c r="K72" s="55">
        <v>676.90601423999965</v>
      </c>
      <c r="L72" s="55">
        <v>1491.8267750399996</v>
      </c>
      <c r="M72" s="55">
        <v>1534.4176147199994</v>
      </c>
      <c r="N72" s="55">
        <v>825.95418047999999</v>
      </c>
      <c r="O72" s="55">
        <v>724.89449807999983</v>
      </c>
      <c r="P72" s="55">
        <v>1007.53005888</v>
      </c>
      <c r="Q72" s="55">
        <v>1120.2575331599996</v>
      </c>
      <c r="R72" s="55">
        <v>1299.4762406399998</v>
      </c>
      <c r="S72" s="55">
        <v>1234.1000123999995</v>
      </c>
      <c r="T72" s="55">
        <v>1217.1131940960001</v>
      </c>
      <c r="U72" s="55">
        <v>1379.1439897919997</v>
      </c>
      <c r="V72" s="55">
        <v>1577.4472637280001</v>
      </c>
      <c r="W72" s="55">
        <v>1549.4334160319995</v>
      </c>
      <c r="X72" s="55">
        <v>1086.6378124799996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241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52085.829594994429</v>
      </c>
      <c r="D2" s="21">
        <f t="shared" ref="D2:X2" si="0">SUM(D3,D17,D22,D25,D26,D51,D52)</f>
        <v>53686.165043337605</v>
      </c>
      <c r="E2" s="21">
        <f t="shared" si="0"/>
        <v>51792.564076670846</v>
      </c>
      <c r="F2" s="21">
        <f t="shared" si="0"/>
        <v>54851.412130436613</v>
      </c>
      <c r="G2" s="21">
        <f t="shared" si="0"/>
        <v>48623.811800082389</v>
      </c>
      <c r="H2" s="21">
        <f t="shared" si="0"/>
        <v>44006.718964549851</v>
      </c>
      <c r="I2" s="21">
        <f t="shared" si="0"/>
        <v>41075.965362995485</v>
      </c>
      <c r="J2" s="21">
        <f t="shared" si="0"/>
        <v>41227.524869290617</v>
      </c>
      <c r="K2" s="21">
        <f t="shared" si="0"/>
        <v>39692.741892341015</v>
      </c>
      <c r="L2" s="21">
        <f t="shared" si="0"/>
        <v>42184.73915151781</v>
      </c>
      <c r="M2" s="21">
        <f t="shared" si="0"/>
        <v>48172.437313172413</v>
      </c>
      <c r="N2" s="21">
        <f t="shared" si="0"/>
        <v>41488.923918606866</v>
      </c>
      <c r="O2" s="21">
        <f t="shared" si="0"/>
        <v>42505.295659637159</v>
      </c>
      <c r="P2" s="21">
        <f t="shared" si="0"/>
        <v>39856.538946791035</v>
      </c>
      <c r="Q2" s="21">
        <f t="shared" si="0"/>
        <v>36035.655466343196</v>
      </c>
      <c r="R2" s="21">
        <f t="shared" si="0"/>
        <v>36104.845388863803</v>
      </c>
      <c r="S2" s="21">
        <f t="shared" si="0"/>
        <v>36512.094550384783</v>
      </c>
      <c r="T2" s="21">
        <f t="shared" si="0"/>
        <v>36390.202045477461</v>
      </c>
      <c r="U2" s="21">
        <f t="shared" si="0"/>
        <v>33803.956234686673</v>
      </c>
      <c r="V2" s="21">
        <f t="shared" si="0"/>
        <v>32111.717761943975</v>
      </c>
      <c r="W2" s="21">
        <f t="shared" si="0"/>
        <v>31153.991669257139</v>
      </c>
      <c r="X2" s="21">
        <f t="shared" si="0"/>
        <v>34910.02823439223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21597.181446945036</v>
      </c>
      <c r="D3" s="24">
        <f t="shared" ref="D3:X3" si="2">SUM(D4,D8,D11)</f>
        <v>23430.321065279673</v>
      </c>
      <c r="E3" s="24">
        <f t="shared" si="2"/>
        <v>21981.708311141487</v>
      </c>
      <c r="F3" s="24">
        <f t="shared" si="2"/>
        <v>22349.613832812949</v>
      </c>
      <c r="G3" s="24">
        <f t="shared" si="2"/>
        <v>19677.87669477184</v>
      </c>
      <c r="H3" s="24">
        <f t="shared" si="2"/>
        <v>14875.819711485792</v>
      </c>
      <c r="I3" s="24">
        <f t="shared" si="2"/>
        <v>15117.971139213099</v>
      </c>
      <c r="J3" s="24">
        <f t="shared" si="2"/>
        <v>15961.263224768179</v>
      </c>
      <c r="K3" s="24">
        <f t="shared" si="2"/>
        <v>15199.49243194466</v>
      </c>
      <c r="L3" s="24">
        <f t="shared" si="2"/>
        <v>15746.169493951131</v>
      </c>
      <c r="M3" s="24">
        <f t="shared" si="2"/>
        <v>18176.941153346303</v>
      </c>
      <c r="N3" s="24">
        <f t="shared" si="2"/>
        <v>15576.819426919961</v>
      </c>
      <c r="O3" s="24">
        <f t="shared" si="2"/>
        <v>16619.206600636186</v>
      </c>
      <c r="P3" s="24">
        <f t="shared" si="2"/>
        <v>14734.870944991113</v>
      </c>
      <c r="Q3" s="24">
        <f t="shared" si="2"/>
        <v>13331.527426709443</v>
      </c>
      <c r="R3" s="24">
        <f t="shared" si="2"/>
        <v>12493.122306147981</v>
      </c>
      <c r="S3" s="24">
        <f t="shared" si="2"/>
        <v>12920.80828685993</v>
      </c>
      <c r="T3" s="24">
        <f t="shared" si="2"/>
        <v>12543.146406831758</v>
      </c>
      <c r="U3" s="24">
        <f t="shared" si="2"/>
        <v>11799.441307739113</v>
      </c>
      <c r="V3" s="24">
        <f t="shared" si="2"/>
        <v>11196.091525834518</v>
      </c>
      <c r="W3" s="24">
        <f t="shared" si="2"/>
        <v>10381.848473666099</v>
      </c>
      <c r="X3" s="24">
        <f t="shared" si="2"/>
        <v>11502.146433885429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20333.117762259644</v>
      </c>
      <c r="D4" s="19">
        <f t="shared" ref="D4:X4" si="4">SUM(D5:D7)</f>
        <v>21985.874322052121</v>
      </c>
      <c r="E4" s="19">
        <f t="shared" si="4"/>
        <v>20609.521846023861</v>
      </c>
      <c r="F4" s="19">
        <f t="shared" si="4"/>
        <v>20959.095973334704</v>
      </c>
      <c r="G4" s="19">
        <f t="shared" si="4"/>
        <v>15893.313331840005</v>
      </c>
      <c r="H4" s="19">
        <f t="shared" si="4"/>
        <v>13433.131888316046</v>
      </c>
      <c r="I4" s="19">
        <f t="shared" si="4"/>
        <v>13976.660284471487</v>
      </c>
      <c r="J4" s="19">
        <f t="shared" si="4"/>
        <v>14823.97637402408</v>
      </c>
      <c r="K4" s="19">
        <f t="shared" si="4"/>
        <v>14267.950097795991</v>
      </c>
      <c r="L4" s="19">
        <f t="shared" si="4"/>
        <v>14872.924662146212</v>
      </c>
      <c r="M4" s="19">
        <f t="shared" si="4"/>
        <v>17514.623573172594</v>
      </c>
      <c r="N4" s="19">
        <f t="shared" si="4"/>
        <v>14942.506959210912</v>
      </c>
      <c r="O4" s="19">
        <f t="shared" si="4"/>
        <v>15838.564664585076</v>
      </c>
      <c r="P4" s="19">
        <f t="shared" si="4"/>
        <v>14038.396988796436</v>
      </c>
      <c r="Q4" s="19">
        <f t="shared" si="4"/>
        <v>12715.594214685632</v>
      </c>
      <c r="R4" s="19">
        <f t="shared" si="4"/>
        <v>11920.489506599573</v>
      </c>
      <c r="S4" s="19">
        <f t="shared" si="4"/>
        <v>12407.228590421697</v>
      </c>
      <c r="T4" s="19">
        <f t="shared" si="4"/>
        <v>12068.521818281597</v>
      </c>
      <c r="U4" s="19">
        <f t="shared" si="4"/>
        <v>11250.117463454179</v>
      </c>
      <c r="V4" s="19">
        <f t="shared" si="4"/>
        <v>10718.176747281548</v>
      </c>
      <c r="W4" s="19">
        <f t="shared" si="4"/>
        <v>9972.2056322750905</v>
      </c>
      <c r="X4" s="19">
        <f t="shared" si="4"/>
        <v>11118.267834363553</v>
      </c>
    </row>
    <row r="5" spans="1:24" ht="11.25" customHeight="1" x14ac:dyDescent="0.2">
      <c r="A5" s="28" t="s">
        <v>4</v>
      </c>
      <c r="B5" s="7" t="s">
        <v>5</v>
      </c>
      <c r="C5" s="8">
        <v>10.70610138</v>
      </c>
      <c r="D5" s="8">
        <v>0</v>
      </c>
      <c r="E5" s="8">
        <v>0</v>
      </c>
      <c r="F5" s="8">
        <v>332.60013395999999</v>
      </c>
      <c r="G5" s="8">
        <v>154.62998927999999</v>
      </c>
      <c r="H5" s="8">
        <v>73.012167719999979</v>
      </c>
      <c r="I5" s="8">
        <v>84.694454279999974</v>
      </c>
      <c r="J5" s="8">
        <v>43.80751295999999</v>
      </c>
      <c r="K5" s="8">
        <v>49.648302360000002</v>
      </c>
      <c r="L5" s="8">
        <v>210.03154559999993</v>
      </c>
      <c r="M5" s="8">
        <v>255.64770220447676</v>
      </c>
      <c r="N5" s="8">
        <v>357.11063365075461</v>
      </c>
      <c r="O5" s="8">
        <v>299.68247730858911</v>
      </c>
      <c r="P5" s="8">
        <v>139.57969423100263</v>
      </c>
      <c r="Q5" s="8">
        <v>200.61906860935702</v>
      </c>
      <c r="R5" s="8">
        <v>75.907260000000008</v>
      </c>
      <c r="S5" s="8">
        <v>14.59755</v>
      </c>
      <c r="T5" s="8">
        <v>17.679328657512993</v>
      </c>
      <c r="U5" s="8">
        <v>26.275589999999998</v>
      </c>
      <c r="V5" s="8">
        <v>5.2172528399999987</v>
      </c>
      <c r="W5" s="8">
        <v>2.8349326799999996</v>
      </c>
      <c r="X5" s="8">
        <v>3.5706491999999992</v>
      </c>
    </row>
    <row r="6" spans="1:24" ht="11.25" customHeight="1" x14ac:dyDescent="0.2">
      <c r="A6" s="28" t="s">
        <v>6</v>
      </c>
      <c r="B6" s="7" t="s">
        <v>7</v>
      </c>
      <c r="C6" s="8">
        <v>974.16643210127995</v>
      </c>
      <c r="D6" s="8">
        <v>1171.7883832512</v>
      </c>
      <c r="E6" s="8">
        <v>1398.4364105975999</v>
      </c>
      <c r="F6" s="8">
        <v>1779.7230144407999</v>
      </c>
      <c r="G6" s="8">
        <v>975.25529980559963</v>
      </c>
      <c r="H6" s="8">
        <v>424.01563514639997</v>
      </c>
      <c r="I6" s="8">
        <v>528.46611385919994</v>
      </c>
      <c r="J6" s="8">
        <v>931.93036566959984</v>
      </c>
      <c r="K6" s="8">
        <v>747.48733419360008</v>
      </c>
      <c r="L6" s="8">
        <v>547.99312452719994</v>
      </c>
      <c r="M6" s="8">
        <v>570.05936800559994</v>
      </c>
      <c r="N6" s="8">
        <v>669.8422071</v>
      </c>
      <c r="O6" s="8">
        <v>847.38797721599985</v>
      </c>
      <c r="P6" s="8">
        <v>238.21356049920004</v>
      </c>
      <c r="Q6" s="8">
        <v>331.29807237119996</v>
      </c>
      <c r="R6" s="8">
        <v>159.27126296400002</v>
      </c>
      <c r="S6" s="8">
        <v>206.61112251119999</v>
      </c>
      <c r="T6" s="8">
        <v>273.52211861040001</v>
      </c>
      <c r="U6" s="8">
        <v>219.62637024239996</v>
      </c>
      <c r="V6" s="8">
        <v>128.21138151359997</v>
      </c>
      <c r="W6" s="8">
        <v>138.09399912000001</v>
      </c>
      <c r="X6" s="8">
        <v>123.22448365920002</v>
      </c>
    </row>
    <row r="7" spans="1:24" ht="11.25" customHeight="1" x14ac:dyDescent="0.2">
      <c r="A7" s="28" t="s">
        <v>8</v>
      </c>
      <c r="B7" s="7" t="s">
        <v>9</v>
      </c>
      <c r="C7" s="8">
        <v>19348.245228778364</v>
      </c>
      <c r="D7" s="8">
        <v>20814.085938800919</v>
      </c>
      <c r="E7" s="8">
        <v>19211.085435426263</v>
      </c>
      <c r="F7" s="8">
        <v>18846.772824933905</v>
      </c>
      <c r="G7" s="8">
        <v>14763.428042754405</v>
      </c>
      <c r="H7" s="8">
        <v>12936.104085449646</v>
      </c>
      <c r="I7" s="8">
        <v>13363.499716332288</v>
      </c>
      <c r="J7" s="8">
        <v>13848.23849539448</v>
      </c>
      <c r="K7" s="8">
        <v>13470.814461242391</v>
      </c>
      <c r="L7" s="8">
        <v>14114.899992019013</v>
      </c>
      <c r="M7" s="8">
        <v>16688.916502962518</v>
      </c>
      <c r="N7" s="8">
        <v>13915.554118460157</v>
      </c>
      <c r="O7" s="8">
        <v>14691.494210060488</v>
      </c>
      <c r="P7" s="8">
        <v>13660.603734066233</v>
      </c>
      <c r="Q7" s="8">
        <v>12183.677073705076</v>
      </c>
      <c r="R7" s="8">
        <v>11685.310983635572</v>
      </c>
      <c r="S7" s="8">
        <v>12186.019917910497</v>
      </c>
      <c r="T7" s="8">
        <v>11777.320371013684</v>
      </c>
      <c r="U7" s="8">
        <v>11004.215503211779</v>
      </c>
      <c r="V7" s="8">
        <v>10584.748112927948</v>
      </c>
      <c r="W7" s="8">
        <v>9831.2767004750913</v>
      </c>
      <c r="X7" s="8">
        <v>10991.472701504352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978.47241430687745</v>
      </c>
      <c r="D8" s="19">
        <f t="shared" ref="D8:X8" si="6">SUM(D9:D10)</f>
        <v>1174.5017634675514</v>
      </c>
      <c r="E8" s="19">
        <f t="shared" si="6"/>
        <v>1157.9618812696244</v>
      </c>
      <c r="F8" s="19">
        <f t="shared" si="6"/>
        <v>1173.7405544262435</v>
      </c>
      <c r="G8" s="19">
        <f t="shared" si="6"/>
        <v>3630.9157377758315</v>
      </c>
      <c r="H8" s="19">
        <f t="shared" si="6"/>
        <v>1322.473971037748</v>
      </c>
      <c r="I8" s="19">
        <f t="shared" si="6"/>
        <v>1036.7911115573577</v>
      </c>
      <c r="J8" s="19">
        <f t="shared" si="6"/>
        <v>1023.8356062999442</v>
      </c>
      <c r="K8" s="19">
        <f t="shared" si="6"/>
        <v>770.3490375319036</v>
      </c>
      <c r="L8" s="19">
        <f t="shared" si="6"/>
        <v>704.5511602522314</v>
      </c>
      <c r="M8" s="19">
        <f t="shared" si="6"/>
        <v>484.79070853191456</v>
      </c>
      <c r="N8" s="19">
        <f t="shared" si="6"/>
        <v>435.43273805069782</v>
      </c>
      <c r="O8" s="19">
        <f t="shared" si="6"/>
        <v>593.68936773246082</v>
      </c>
      <c r="P8" s="19">
        <f t="shared" si="6"/>
        <v>573.23598166039051</v>
      </c>
      <c r="Q8" s="19">
        <f t="shared" si="6"/>
        <v>468.28404751981077</v>
      </c>
      <c r="R8" s="19">
        <f t="shared" si="6"/>
        <v>408.13448671640759</v>
      </c>
      <c r="S8" s="19">
        <f t="shared" si="6"/>
        <v>355.63080995423235</v>
      </c>
      <c r="T8" s="19">
        <f t="shared" si="6"/>
        <v>294.77318252326671</v>
      </c>
      <c r="U8" s="19">
        <f t="shared" si="6"/>
        <v>250.01008644007925</v>
      </c>
      <c r="V8" s="19">
        <f t="shared" si="6"/>
        <v>220.25936226226597</v>
      </c>
      <c r="W8" s="19">
        <f t="shared" si="6"/>
        <v>170.91607634787221</v>
      </c>
      <c r="X8" s="19">
        <f t="shared" si="6"/>
        <v>145.17838691194902</v>
      </c>
    </row>
    <row r="9" spans="1:24" ht="11.25" customHeight="1" x14ac:dyDescent="0.2">
      <c r="A9" s="28" t="s">
        <v>10</v>
      </c>
      <c r="B9" s="7" t="s">
        <v>11</v>
      </c>
      <c r="C9" s="8">
        <v>15.257894399999998</v>
      </c>
      <c r="D9" s="8">
        <v>23.992730160000001</v>
      </c>
      <c r="E9" s="8">
        <v>17.4375936</v>
      </c>
      <c r="F9" s="8">
        <v>19.242186719999996</v>
      </c>
      <c r="G9" s="8">
        <v>91.450339008976215</v>
      </c>
      <c r="H9" s="8">
        <v>175.84525668625557</v>
      </c>
      <c r="I9" s="8">
        <v>125.24384879305039</v>
      </c>
      <c r="J9" s="8">
        <v>122.31765023999998</v>
      </c>
      <c r="K9" s="8">
        <v>166.80064882214984</v>
      </c>
      <c r="L9" s="8">
        <v>112.02146544</v>
      </c>
      <c r="M9" s="8">
        <v>10.898495999999998</v>
      </c>
      <c r="N9" s="8">
        <v>21.799157280000003</v>
      </c>
      <c r="O9" s="8">
        <v>140.84307935999996</v>
      </c>
      <c r="P9" s="8">
        <v>82.725835199999992</v>
      </c>
      <c r="Q9" s="8">
        <v>7.1768716799999979</v>
      </c>
      <c r="R9" s="8">
        <v>26.900472719999996</v>
      </c>
      <c r="S9" s="8">
        <v>10.733144399999999</v>
      </c>
      <c r="T9" s="8">
        <v>12.530129039999998</v>
      </c>
      <c r="U9" s="8">
        <v>7.0237489611612496</v>
      </c>
      <c r="V9" s="8">
        <v>6.6334913946583178</v>
      </c>
      <c r="W9" s="8">
        <v>6.9616638490331617</v>
      </c>
      <c r="X9" s="8">
        <v>2.44254663651988</v>
      </c>
    </row>
    <row r="10" spans="1:24" ht="11.25" customHeight="1" x14ac:dyDescent="0.2">
      <c r="A10" s="28" t="s">
        <v>12</v>
      </c>
      <c r="B10" s="7" t="s">
        <v>13</v>
      </c>
      <c r="C10" s="8">
        <v>963.2145199068774</v>
      </c>
      <c r="D10" s="8">
        <v>1150.5090333075514</v>
      </c>
      <c r="E10" s="8">
        <v>1140.5242876696245</v>
      </c>
      <c r="F10" s="8">
        <v>1154.4983677062435</v>
      </c>
      <c r="G10" s="8">
        <v>3539.4653987668553</v>
      </c>
      <c r="H10" s="8">
        <v>1146.6287143514924</v>
      </c>
      <c r="I10" s="8">
        <v>911.54726276430722</v>
      </c>
      <c r="J10" s="8">
        <v>901.51795605994425</v>
      </c>
      <c r="K10" s="8">
        <v>603.54838870975379</v>
      </c>
      <c r="L10" s="8">
        <v>592.52969481223136</v>
      </c>
      <c r="M10" s="8">
        <v>473.89221253191454</v>
      </c>
      <c r="N10" s="8">
        <v>413.63358077069785</v>
      </c>
      <c r="O10" s="8">
        <v>452.84628837246083</v>
      </c>
      <c r="P10" s="8">
        <v>490.5101464603905</v>
      </c>
      <c r="Q10" s="8">
        <v>461.10717583981079</v>
      </c>
      <c r="R10" s="8">
        <v>381.23401399640761</v>
      </c>
      <c r="S10" s="8">
        <v>344.89766555423233</v>
      </c>
      <c r="T10" s="8">
        <v>282.24305348326669</v>
      </c>
      <c r="U10" s="8">
        <v>242.98633747891799</v>
      </c>
      <c r="V10" s="8">
        <v>213.62587086760766</v>
      </c>
      <c r="W10" s="8">
        <v>163.95441249883905</v>
      </c>
      <c r="X10" s="8">
        <v>142.73584027542913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285.5912703785134</v>
      </c>
      <c r="D11" s="19">
        <f t="shared" ref="D11:X11" si="8">SUM(D12:D16)</f>
        <v>269.94497976000002</v>
      </c>
      <c r="E11" s="19">
        <f t="shared" si="8"/>
        <v>214.22458384799995</v>
      </c>
      <c r="F11" s="19">
        <f t="shared" si="8"/>
        <v>216.77730505199997</v>
      </c>
      <c r="G11" s="19">
        <f t="shared" si="8"/>
        <v>153.647625156</v>
      </c>
      <c r="H11" s="19">
        <f t="shared" si="8"/>
        <v>120.213852132</v>
      </c>
      <c r="I11" s="19">
        <f t="shared" si="8"/>
        <v>104.51974318425584</v>
      </c>
      <c r="J11" s="19">
        <f t="shared" si="8"/>
        <v>113.45124444415612</v>
      </c>
      <c r="K11" s="19">
        <f t="shared" si="8"/>
        <v>161.19329661676554</v>
      </c>
      <c r="L11" s="19">
        <f t="shared" si="8"/>
        <v>168.69367155268759</v>
      </c>
      <c r="M11" s="19">
        <f t="shared" si="8"/>
        <v>177.52687164179764</v>
      </c>
      <c r="N11" s="19">
        <f t="shared" si="8"/>
        <v>198.87972965835104</v>
      </c>
      <c r="O11" s="19">
        <f t="shared" si="8"/>
        <v>186.95256831864805</v>
      </c>
      <c r="P11" s="19">
        <f t="shared" si="8"/>
        <v>123.23797453428517</v>
      </c>
      <c r="Q11" s="19">
        <f t="shared" si="8"/>
        <v>147.64916450400003</v>
      </c>
      <c r="R11" s="19">
        <f t="shared" si="8"/>
        <v>164.49831283200004</v>
      </c>
      <c r="S11" s="19">
        <f t="shared" si="8"/>
        <v>157.94888648399996</v>
      </c>
      <c r="T11" s="19">
        <f t="shared" si="8"/>
        <v>179.851406026896</v>
      </c>
      <c r="U11" s="19">
        <f t="shared" si="8"/>
        <v>299.31375784485442</v>
      </c>
      <c r="V11" s="19">
        <f t="shared" si="8"/>
        <v>257.65541629070401</v>
      </c>
      <c r="W11" s="19">
        <f t="shared" si="8"/>
        <v>238.72676504313597</v>
      </c>
      <c r="X11" s="19">
        <f t="shared" si="8"/>
        <v>238.70021260992695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218.86982488251343</v>
      </c>
      <c r="D13" s="8">
        <v>186.897548376</v>
      </c>
      <c r="E13" s="8">
        <v>129.51389853599997</v>
      </c>
      <c r="F13" s="8">
        <v>128.64988105199998</v>
      </c>
      <c r="G13" s="8">
        <v>80.038741499999986</v>
      </c>
      <c r="H13" s="8">
        <v>52.316083116000001</v>
      </c>
      <c r="I13" s="8">
        <v>29.338669462655837</v>
      </c>
      <c r="J13" s="8">
        <v>45.728082652156139</v>
      </c>
      <c r="K13" s="8">
        <v>36.577208844765536</v>
      </c>
      <c r="L13" s="8">
        <v>24.655703312687606</v>
      </c>
      <c r="M13" s="8">
        <v>30.736935361797624</v>
      </c>
      <c r="N13" s="8">
        <v>18.348894970351036</v>
      </c>
      <c r="O13" s="8">
        <v>8.9857712426480596</v>
      </c>
      <c r="P13" s="8">
        <v>9.1428858862851925</v>
      </c>
      <c r="Q13" s="8">
        <v>6.0344140560000001</v>
      </c>
      <c r="R13" s="8">
        <v>3.0998956560000002</v>
      </c>
      <c r="S13" s="8">
        <v>3.1009461119999999</v>
      </c>
      <c r="T13" s="8">
        <v>4.8136662239999994</v>
      </c>
      <c r="U13" s="8">
        <v>4.2035346045344273</v>
      </c>
      <c r="V13" s="8">
        <v>3.2651052000000003</v>
      </c>
      <c r="W13" s="8">
        <v>2.9639321999999999</v>
      </c>
      <c r="X13" s="8">
        <v>7.5958136021349416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20.992394160000003</v>
      </c>
      <c r="M15" s="8">
        <v>8.9422056000000012</v>
      </c>
      <c r="N15" s="8">
        <v>5.971057560000002</v>
      </c>
      <c r="O15" s="8">
        <v>9.1998968400000027</v>
      </c>
      <c r="P15" s="8">
        <v>9.1391781600000002</v>
      </c>
      <c r="Q15" s="8">
        <v>5.9295132000000006</v>
      </c>
      <c r="R15" s="8">
        <v>2.9699859600000003</v>
      </c>
      <c r="S15" s="8">
        <v>2.8346036400000001</v>
      </c>
      <c r="T15" s="8">
        <v>8.5860280799999966</v>
      </c>
      <c r="U15" s="8">
        <v>5.7046507199999992</v>
      </c>
      <c r="V15" s="8">
        <v>3.5208118799999975</v>
      </c>
      <c r="W15" s="8">
        <v>2.4697105199999991</v>
      </c>
      <c r="X15" s="8">
        <v>7.2324953999999977</v>
      </c>
    </row>
    <row r="16" spans="1:24" ht="11.25" customHeight="1" x14ac:dyDescent="0.2">
      <c r="A16" s="28" t="s">
        <v>22</v>
      </c>
      <c r="B16" s="7" t="s">
        <v>23</v>
      </c>
      <c r="C16" s="8">
        <v>66.721445496000001</v>
      </c>
      <c r="D16" s="8">
        <v>83.047431383999992</v>
      </c>
      <c r="E16" s="8">
        <v>84.710685311999981</v>
      </c>
      <c r="F16" s="8">
        <v>88.127424000000005</v>
      </c>
      <c r="G16" s="8">
        <v>73.608883656000003</v>
      </c>
      <c r="H16" s="8">
        <v>67.897769015999998</v>
      </c>
      <c r="I16" s="8">
        <v>75.181073721600015</v>
      </c>
      <c r="J16" s="8">
        <v>67.723161791999985</v>
      </c>
      <c r="K16" s="8">
        <v>124.616087772</v>
      </c>
      <c r="L16" s="8">
        <v>123.04557407999998</v>
      </c>
      <c r="M16" s="8">
        <v>137.84773068000001</v>
      </c>
      <c r="N16" s="8">
        <v>174.55977712800001</v>
      </c>
      <c r="O16" s="8">
        <v>168.76690023599997</v>
      </c>
      <c r="P16" s="8">
        <v>104.95591048799999</v>
      </c>
      <c r="Q16" s="8">
        <v>135.68523724800002</v>
      </c>
      <c r="R16" s="8">
        <v>158.42843121600004</v>
      </c>
      <c r="S16" s="8">
        <v>152.01333673199994</v>
      </c>
      <c r="T16" s="8">
        <v>166.45171172289599</v>
      </c>
      <c r="U16" s="8">
        <v>289.40557252031999</v>
      </c>
      <c r="V16" s="8">
        <v>250.86949921070399</v>
      </c>
      <c r="W16" s="8">
        <v>233.29312232313598</v>
      </c>
      <c r="X16" s="8">
        <v>223.87190360779201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360.51649638482382</v>
      </c>
      <c r="D17" s="27">
        <f t="shared" ref="D17:X17" si="10">SUM(D18:D21)</f>
        <v>395.80204540393294</v>
      </c>
      <c r="E17" s="27">
        <f t="shared" si="10"/>
        <v>380.03154907225002</v>
      </c>
      <c r="F17" s="27">
        <f t="shared" si="10"/>
        <v>738.93903454284691</v>
      </c>
      <c r="G17" s="27">
        <f t="shared" si="10"/>
        <v>530.90877375767138</v>
      </c>
      <c r="H17" s="27">
        <f t="shared" si="10"/>
        <v>686.36755471537606</v>
      </c>
      <c r="I17" s="27">
        <f t="shared" si="10"/>
        <v>733.94991592881411</v>
      </c>
      <c r="J17" s="27">
        <f t="shared" si="10"/>
        <v>849.6021249412438</v>
      </c>
      <c r="K17" s="27">
        <f t="shared" si="10"/>
        <v>773.0790296513635</v>
      </c>
      <c r="L17" s="27">
        <f t="shared" si="10"/>
        <v>918.81648582573257</v>
      </c>
      <c r="M17" s="27">
        <f t="shared" si="10"/>
        <v>1061.2599505508988</v>
      </c>
      <c r="N17" s="27">
        <f t="shared" si="10"/>
        <v>989.29136436714589</v>
      </c>
      <c r="O17" s="27">
        <f t="shared" si="10"/>
        <v>918.43805900852749</v>
      </c>
      <c r="P17" s="27">
        <f t="shared" si="10"/>
        <v>811.06692835467277</v>
      </c>
      <c r="Q17" s="27">
        <f t="shared" si="10"/>
        <v>834.88492156462451</v>
      </c>
      <c r="R17" s="27">
        <f t="shared" si="10"/>
        <v>982.45818271849191</v>
      </c>
      <c r="S17" s="27">
        <f t="shared" si="10"/>
        <v>894.73597077264208</v>
      </c>
      <c r="T17" s="27">
        <f t="shared" si="10"/>
        <v>901.31556951626339</v>
      </c>
      <c r="U17" s="27">
        <f t="shared" si="10"/>
        <v>835.15315237054813</v>
      </c>
      <c r="V17" s="27">
        <f t="shared" si="10"/>
        <v>764.13382434061771</v>
      </c>
      <c r="W17" s="27">
        <f t="shared" si="10"/>
        <v>831.2314049184755</v>
      </c>
      <c r="X17" s="27">
        <f t="shared" si="10"/>
        <v>634.89162875951422</v>
      </c>
    </row>
    <row r="18" spans="1:24" ht="11.25" customHeight="1" x14ac:dyDescent="0.2">
      <c r="A18" s="29" t="s">
        <v>26</v>
      </c>
      <c r="B18" s="7" t="s">
        <v>27</v>
      </c>
      <c r="C18" s="8">
        <v>18.82403712</v>
      </c>
      <c r="D18" s="8">
        <v>20.174685119999992</v>
      </c>
      <c r="E18" s="8">
        <v>10.305044639999998</v>
      </c>
      <c r="F18" s="8">
        <v>21.176722079999998</v>
      </c>
      <c r="G18" s="8">
        <v>18.937523519999999</v>
      </c>
      <c r="H18" s="8">
        <v>10.383206399999999</v>
      </c>
      <c r="I18" s="8">
        <v>13.37285376</v>
      </c>
      <c r="J18" s="8">
        <v>6.4735199999999997</v>
      </c>
      <c r="K18" s="8">
        <v>7.7522399999999996</v>
      </c>
      <c r="L18" s="8">
        <v>22.621835519999998</v>
      </c>
      <c r="M18" s="8">
        <v>19.113667200000002</v>
      </c>
      <c r="N18" s="8">
        <v>14.361783839999999</v>
      </c>
      <c r="O18" s="8">
        <v>14.94472032</v>
      </c>
      <c r="P18" s="8">
        <v>31.627061280000007</v>
      </c>
      <c r="Q18" s="8">
        <v>18.193628159999999</v>
      </c>
      <c r="R18" s="8">
        <v>3.6862300799999996</v>
      </c>
      <c r="S18" s="8">
        <v>1.9243137599999993</v>
      </c>
      <c r="T18" s="8">
        <v>2.3773003200000002</v>
      </c>
      <c r="U18" s="8">
        <v>6.2558179199999984</v>
      </c>
      <c r="V18" s="8">
        <v>6.421891679999999</v>
      </c>
      <c r="W18" s="8">
        <v>1.1476511999999999</v>
      </c>
      <c r="X18" s="8">
        <v>1.1634753600000001</v>
      </c>
    </row>
    <row r="19" spans="1:24" ht="11.25" customHeight="1" x14ac:dyDescent="0.2">
      <c r="A19" s="29" t="s">
        <v>28</v>
      </c>
      <c r="B19" s="7" t="s">
        <v>29</v>
      </c>
      <c r="C19" s="8">
        <v>107.92739526482387</v>
      </c>
      <c r="D19" s="8">
        <v>109.25739148393296</v>
      </c>
      <c r="E19" s="8">
        <v>88.588327632249928</v>
      </c>
      <c r="F19" s="8">
        <v>129.95375086284687</v>
      </c>
      <c r="G19" s="8">
        <v>62.509853437671289</v>
      </c>
      <c r="H19" s="8">
        <v>36.383911515376084</v>
      </c>
      <c r="I19" s="8">
        <v>43.875082968814063</v>
      </c>
      <c r="J19" s="8">
        <v>37.362748133003819</v>
      </c>
      <c r="K19" s="8">
        <v>27.212914451363538</v>
      </c>
      <c r="L19" s="8">
        <v>46.812906553948793</v>
      </c>
      <c r="M19" s="8">
        <v>65.269859373571904</v>
      </c>
      <c r="N19" s="8">
        <v>69.323653327145877</v>
      </c>
      <c r="O19" s="8">
        <v>109.36731861258302</v>
      </c>
      <c r="P19" s="8">
        <v>134.42123597933508</v>
      </c>
      <c r="Q19" s="8">
        <v>113.72874229824951</v>
      </c>
      <c r="R19" s="8">
        <v>101.576534101611</v>
      </c>
      <c r="S19" s="8">
        <v>104.27810475680076</v>
      </c>
      <c r="T19" s="8">
        <v>97.033395948486728</v>
      </c>
      <c r="U19" s="8">
        <v>102.55931228959099</v>
      </c>
      <c r="V19" s="8">
        <v>99.390021847697199</v>
      </c>
      <c r="W19" s="8">
        <v>83.479237830308307</v>
      </c>
      <c r="X19" s="8">
        <v>90.674152304897035</v>
      </c>
    </row>
    <row r="20" spans="1:24" ht="11.25" customHeight="1" x14ac:dyDescent="0.2">
      <c r="A20" s="29" t="s">
        <v>30</v>
      </c>
      <c r="B20" s="7" t="s">
        <v>31</v>
      </c>
      <c r="C20" s="8">
        <v>222.29906399999996</v>
      </c>
      <c r="D20" s="8">
        <v>249.07989599999996</v>
      </c>
      <c r="E20" s="8">
        <v>270.40010400000006</v>
      </c>
      <c r="F20" s="8">
        <v>527.02041600000007</v>
      </c>
      <c r="G20" s="8">
        <v>412.87896000000006</v>
      </c>
      <c r="H20" s="8">
        <v>601.38</v>
      </c>
      <c r="I20" s="8">
        <v>634.66041600000005</v>
      </c>
      <c r="J20" s="8">
        <v>785.92771120824</v>
      </c>
      <c r="K20" s="8">
        <v>729.55958399999997</v>
      </c>
      <c r="L20" s="8">
        <v>840.28167095178378</v>
      </c>
      <c r="M20" s="8">
        <v>966.13835117732685</v>
      </c>
      <c r="N20" s="8">
        <v>895.77792720000002</v>
      </c>
      <c r="O20" s="8">
        <v>789.93994727594441</v>
      </c>
      <c r="P20" s="8">
        <v>631.00455829533769</v>
      </c>
      <c r="Q20" s="8">
        <v>676.93669670637507</v>
      </c>
      <c r="R20" s="8">
        <v>855.9014185368809</v>
      </c>
      <c r="S20" s="8">
        <v>767.42169785584133</v>
      </c>
      <c r="T20" s="8">
        <v>773.94224764777664</v>
      </c>
      <c r="U20" s="8">
        <v>623.62493896095714</v>
      </c>
      <c r="V20" s="8">
        <v>561.86205641292042</v>
      </c>
      <c r="W20" s="8">
        <v>730.04237028816715</v>
      </c>
      <c r="X20" s="8">
        <v>515.39014669461721</v>
      </c>
    </row>
    <row r="21" spans="1:24" ht="11.25" customHeight="1" x14ac:dyDescent="0.2">
      <c r="A21" s="29" t="s">
        <v>32</v>
      </c>
      <c r="B21" s="7" t="s">
        <v>33</v>
      </c>
      <c r="C21" s="8">
        <v>11.465999999999999</v>
      </c>
      <c r="D21" s="8">
        <v>17.290072800000001</v>
      </c>
      <c r="E21" s="8">
        <v>10.738072799999999</v>
      </c>
      <c r="F21" s="8">
        <v>60.7881456</v>
      </c>
      <c r="G21" s="8">
        <v>36.582436799999996</v>
      </c>
      <c r="H21" s="8">
        <v>38.220436800000002</v>
      </c>
      <c r="I21" s="8">
        <v>42.041563200000006</v>
      </c>
      <c r="J21" s="8">
        <v>19.838145599999997</v>
      </c>
      <c r="K21" s="8">
        <v>8.5542912000000015</v>
      </c>
      <c r="L21" s="8">
        <v>9.1000727999999995</v>
      </c>
      <c r="M21" s="8">
        <v>10.738072799999996</v>
      </c>
      <c r="N21" s="8">
        <v>9.8279999999999994</v>
      </c>
      <c r="O21" s="8">
        <v>4.1860727999999998</v>
      </c>
      <c r="P21" s="8">
        <v>14.014072800000001</v>
      </c>
      <c r="Q21" s="8">
        <v>26.025854399999993</v>
      </c>
      <c r="R21" s="8">
        <v>21.294</v>
      </c>
      <c r="S21" s="8">
        <v>21.111854399999999</v>
      </c>
      <c r="T21" s="8">
        <v>27.962625599999999</v>
      </c>
      <c r="U21" s="8">
        <v>102.7130832</v>
      </c>
      <c r="V21" s="8">
        <v>96.459854399999998</v>
      </c>
      <c r="W21" s="8">
        <v>16.562145600000001</v>
      </c>
      <c r="X21" s="8">
        <v>27.663854399999998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989.07620635924468</v>
      </c>
      <c r="D22" s="27">
        <f t="shared" ref="D22:X22" si="12">SUM(D23:D24)</f>
        <v>978.20170250103092</v>
      </c>
      <c r="E22" s="27">
        <f t="shared" si="12"/>
        <v>1320.1095267611854</v>
      </c>
      <c r="F22" s="27">
        <f t="shared" si="12"/>
        <v>1215.2361071632695</v>
      </c>
      <c r="G22" s="27">
        <f t="shared" si="12"/>
        <v>1271.8868763673649</v>
      </c>
      <c r="H22" s="27">
        <f t="shared" si="12"/>
        <v>1108.1308021826271</v>
      </c>
      <c r="I22" s="27">
        <f t="shared" si="12"/>
        <v>1143.7184679324557</v>
      </c>
      <c r="J22" s="27">
        <f t="shared" si="12"/>
        <v>1536.7125659049739</v>
      </c>
      <c r="K22" s="27">
        <f t="shared" si="12"/>
        <v>1373.3735856805372</v>
      </c>
      <c r="L22" s="27">
        <f t="shared" si="12"/>
        <v>1105.5602456899167</v>
      </c>
      <c r="M22" s="27">
        <f t="shared" si="12"/>
        <v>1200.6483408119293</v>
      </c>
      <c r="N22" s="27">
        <f t="shared" si="12"/>
        <v>1082.6976692861101</v>
      </c>
      <c r="O22" s="27">
        <f t="shared" si="12"/>
        <v>1044.8703434581926</v>
      </c>
      <c r="P22" s="27">
        <f t="shared" si="12"/>
        <v>1007.8730359113699</v>
      </c>
      <c r="Q22" s="27">
        <f t="shared" si="12"/>
        <v>946.48646636995761</v>
      </c>
      <c r="R22" s="27">
        <f t="shared" si="12"/>
        <v>976.11620398398532</v>
      </c>
      <c r="S22" s="27">
        <f t="shared" si="12"/>
        <v>1021.5465981398046</v>
      </c>
      <c r="T22" s="27">
        <f t="shared" si="12"/>
        <v>1014.6916942607999</v>
      </c>
      <c r="U22" s="27">
        <f t="shared" si="12"/>
        <v>1058.9362308839998</v>
      </c>
      <c r="V22" s="27">
        <f t="shared" si="12"/>
        <v>1038.5977920719997</v>
      </c>
      <c r="W22" s="27">
        <f t="shared" si="12"/>
        <v>1005.4910101019999</v>
      </c>
      <c r="X22" s="27">
        <f t="shared" si="12"/>
        <v>819.83154624000008</v>
      </c>
    </row>
    <row r="23" spans="1:24" ht="11.25" customHeight="1" x14ac:dyDescent="0.2">
      <c r="A23" s="29" t="s">
        <v>36</v>
      </c>
      <c r="B23" s="7" t="s">
        <v>37</v>
      </c>
      <c r="C23" s="8">
        <v>989.07620635924468</v>
      </c>
      <c r="D23" s="8">
        <v>978.20170250103092</v>
      </c>
      <c r="E23" s="8">
        <v>1320.1095267611854</v>
      </c>
      <c r="F23" s="8">
        <v>1213.8485521072694</v>
      </c>
      <c r="G23" s="8">
        <v>1271.8868763673649</v>
      </c>
      <c r="H23" s="8">
        <v>1106.743247126627</v>
      </c>
      <c r="I23" s="8">
        <v>1143.7184679324557</v>
      </c>
      <c r="J23" s="8">
        <v>1536.7125659049739</v>
      </c>
      <c r="K23" s="8">
        <v>1325.6701584805371</v>
      </c>
      <c r="L23" s="8">
        <v>1060.0028924515166</v>
      </c>
      <c r="M23" s="8">
        <v>1160.0121716471292</v>
      </c>
      <c r="N23" s="8">
        <v>1009.50464809251</v>
      </c>
      <c r="O23" s="8">
        <v>1001.7310054273925</v>
      </c>
      <c r="P23" s="8">
        <v>982.7944671081699</v>
      </c>
      <c r="Q23" s="8">
        <v>939.34559106355766</v>
      </c>
      <c r="R23" s="8">
        <v>968.97532867758537</v>
      </c>
      <c r="S23" s="8">
        <v>1021.5465981398046</v>
      </c>
      <c r="T23" s="8">
        <v>1014.6916942607999</v>
      </c>
      <c r="U23" s="8">
        <v>1058.6586447479997</v>
      </c>
      <c r="V23" s="8">
        <v>1037.7650336639997</v>
      </c>
      <c r="W23" s="8">
        <v>1001.5289201471999</v>
      </c>
      <c r="X23" s="8">
        <v>819.83154624000008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1.3875550559999998</v>
      </c>
      <c r="G24" s="8">
        <v>0</v>
      </c>
      <c r="H24" s="8">
        <v>1.3875550559999998</v>
      </c>
      <c r="I24" s="8">
        <v>0</v>
      </c>
      <c r="J24" s="8">
        <v>0</v>
      </c>
      <c r="K24" s="8">
        <v>47.7034272</v>
      </c>
      <c r="L24" s="8">
        <v>45.557353238400005</v>
      </c>
      <c r="M24" s="8">
        <v>40.636169164799995</v>
      </c>
      <c r="N24" s="8">
        <v>73.193021193599989</v>
      </c>
      <c r="O24" s="8">
        <v>43.139338030799998</v>
      </c>
      <c r="P24" s="8">
        <v>25.078568803199992</v>
      </c>
      <c r="Q24" s="8">
        <v>7.1408753064000008</v>
      </c>
      <c r="R24" s="8">
        <v>7.1408753064000008</v>
      </c>
      <c r="S24" s="8">
        <v>0</v>
      </c>
      <c r="T24" s="8">
        <v>0</v>
      </c>
      <c r="U24" s="8">
        <v>0.27758613599999993</v>
      </c>
      <c r="V24" s="8">
        <v>0.83275840800000001</v>
      </c>
      <c r="W24" s="8">
        <v>3.9620899547999993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46.602452159999999</v>
      </c>
      <c r="D25" s="27">
        <v>14.902947180000004</v>
      </c>
      <c r="E25" s="27">
        <v>65.225346120000012</v>
      </c>
      <c r="F25" s="27">
        <v>385.66867151999998</v>
      </c>
      <c r="G25" s="27">
        <v>35.712032337761045</v>
      </c>
      <c r="H25" s="27">
        <v>10.389425849216998</v>
      </c>
      <c r="I25" s="27">
        <v>43.982263239868026</v>
      </c>
      <c r="J25" s="27">
        <v>28.598543064984458</v>
      </c>
      <c r="K25" s="27">
        <v>37.626184123415889</v>
      </c>
      <c r="L25" s="27">
        <v>14.029030090943285</v>
      </c>
      <c r="M25" s="27">
        <v>19.993946830306033</v>
      </c>
      <c r="N25" s="27">
        <v>19.635370900583361</v>
      </c>
      <c r="O25" s="27">
        <v>19.870466253124011</v>
      </c>
      <c r="P25" s="27">
        <v>4.071347981166948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8038.3217772294429</v>
      </c>
      <c r="D26" s="27">
        <f t="shared" ref="D26:X26" si="14">SUM(D27,D33)</f>
        <v>8395.4437424633925</v>
      </c>
      <c r="E26" s="27">
        <f t="shared" si="14"/>
        <v>7939.0221216816381</v>
      </c>
      <c r="F26" s="27">
        <f t="shared" si="14"/>
        <v>7935.3371986939492</v>
      </c>
      <c r="G26" s="27">
        <f t="shared" si="14"/>
        <v>6620.5142192869498</v>
      </c>
      <c r="H26" s="27">
        <f t="shared" si="14"/>
        <v>6023.3698080645327</v>
      </c>
      <c r="I26" s="27">
        <f t="shared" si="14"/>
        <v>4668.7221784038629</v>
      </c>
      <c r="J26" s="27">
        <f t="shared" si="14"/>
        <v>4678.947425122843</v>
      </c>
      <c r="K26" s="27">
        <f t="shared" si="14"/>
        <v>4115.7764423496938</v>
      </c>
      <c r="L26" s="27">
        <f t="shared" si="14"/>
        <v>4748.2963841310611</v>
      </c>
      <c r="M26" s="27">
        <f t="shared" si="14"/>
        <v>5105.178618903321</v>
      </c>
      <c r="N26" s="27">
        <f t="shared" si="14"/>
        <v>3619.6409962729595</v>
      </c>
      <c r="O26" s="27">
        <f t="shared" si="14"/>
        <v>3623.0374659642739</v>
      </c>
      <c r="P26" s="27">
        <f t="shared" si="14"/>
        <v>2889.8062488155465</v>
      </c>
      <c r="Q26" s="27">
        <f t="shared" si="14"/>
        <v>2791.5974641170014</v>
      </c>
      <c r="R26" s="27">
        <f t="shared" si="14"/>
        <v>2528.9418129608225</v>
      </c>
      <c r="S26" s="27">
        <f t="shared" si="14"/>
        <v>2778.3290579832119</v>
      </c>
      <c r="T26" s="27">
        <f t="shared" si="14"/>
        <v>2165.4902791915852</v>
      </c>
      <c r="U26" s="27">
        <f t="shared" si="14"/>
        <v>2026.405036479618</v>
      </c>
      <c r="V26" s="27">
        <f t="shared" si="14"/>
        <v>1932.801021513734</v>
      </c>
      <c r="W26" s="27">
        <f t="shared" si="14"/>
        <v>1725.5433509728036</v>
      </c>
      <c r="X26" s="27">
        <f t="shared" si="14"/>
        <v>2259.1110135920535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6.2510533199999987</v>
      </c>
      <c r="D27" s="19">
        <f t="shared" ref="D27:X27" si="16">SUM(D28:D32)</f>
        <v>6.2510533199999987</v>
      </c>
      <c r="E27" s="19">
        <f t="shared" si="16"/>
        <v>3.1253947199999992</v>
      </c>
      <c r="F27" s="19">
        <f t="shared" si="16"/>
        <v>3.1253947199999992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6.2510533199999987</v>
      </c>
      <c r="D28" s="8">
        <v>6.2510533199999987</v>
      </c>
      <c r="E28" s="8">
        <v>3.1253947199999992</v>
      </c>
      <c r="F28" s="8">
        <v>3.1253947199999992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8032.0707239094427</v>
      </c>
      <c r="D33" s="19">
        <f t="shared" ref="D33:X33" si="18">SUM(D34:D50)</f>
        <v>8389.1926891433923</v>
      </c>
      <c r="E33" s="19">
        <f t="shared" si="18"/>
        <v>7935.8967269616378</v>
      </c>
      <c r="F33" s="19">
        <f t="shared" si="18"/>
        <v>7932.2118039739489</v>
      </c>
      <c r="G33" s="19">
        <f t="shared" si="18"/>
        <v>6620.5142192869498</v>
      </c>
      <c r="H33" s="19">
        <f t="shared" si="18"/>
        <v>6023.3698080645327</v>
      </c>
      <c r="I33" s="19">
        <f t="shared" si="18"/>
        <v>4668.7221784038629</v>
      </c>
      <c r="J33" s="19">
        <f t="shared" si="18"/>
        <v>4678.947425122843</v>
      </c>
      <c r="K33" s="19">
        <f t="shared" si="18"/>
        <v>4115.7764423496938</v>
      </c>
      <c r="L33" s="19">
        <f t="shared" si="18"/>
        <v>4748.2963841310611</v>
      </c>
      <c r="M33" s="19">
        <f t="shared" si="18"/>
        <v>5105.178618903321</v>
      </c>
      <c r="N33" s="19">
        <f t="shared" si="18"/>
        <v>3619.6409962729595</v>
      </c>
      <c r="O33" s="19">
        <f t="shared" si="18"/>
        <v>3623.0374659642739</v>
      </c>
      <c r="P33" s="19">
        <f t="shared" si="18"/>
        <v>2889.8062488155465</v>
      </c>
      <c r="Q33" s="19">
        <f t="shared" si="18"/>
        <v>2791.5974641170014</v>
      </c>
      <c r="R33" s="19">
        <f t="shared" si="18"/>
        <v>2528.9418129608225</v>
      </c>
      <c r="S33" s="19">
        <f t="shared" si="18"/>
        <v>2778.3290579832119</v>
      </c>
      <c r="T33" s="19">
        <f t="shared" si="18"/>
        <v>2165.4902791915852</v>
      </c>
      <c r="U33" s="19">
        <f t="shared" si="18"/>
        <v>2026.405036479618</v>
      </c>
      <c r="V33" s="19">
        <f t="shared" si="18"/>
        <v>1932.801021513734</v>
      </c>
      <c r="W33" s="19">
        <f t="shared" si="18"/>
        <v>1725.5433509728036</v>
      </c>
      <c r="X33" s="19">
        <f t="shared" si="18"/>
        <v>2259.1110135920535</v>
      </c>
    </row>
    <row r="34" spans="1:24" ht="11.25" customHeight="1" x14ac:dyDescent="0.2">
      <c r="A34" s="28" t="s">
        <v>54</v>
      </c>
      <c r="B34" s="7" t="s">
        <v>55</v>
      </c>
      <c r="C34" s="8">
        <v>1961.4066278400001</v>
      </c>
      <c r="D34" s="8">
        <v>1973.8581811199999</v>
      </c>
      <c r="E34" s="8">
        <v>2248.6222080000002</v>
      </c>
      <c r="F34" s="8">
        <v>2270.0684160000001</v>
      </c>
      <c r="G34" s="8">
        <v>2180.9925734399994</v>
      </c>
      <c r="H34" s="8">
        <v>2158.7617152000003</v>
      </c>
      <c r="I34" s="8">
        <v>577.91107584000008</v>
      </c>
      <c r="J34" s="8">
        <v>712.23273347270788</v>
      </c>
      <c r="K34" s="8">
        <v>698.49152008866849</v>
      </c>
      <c r="L34" s="8">
        <v>608.98328945634353</v>
      </c>
      <c r="M34" s="8">
        <v>751.23954359999721</v>
      </c>
      <c r="N34" s="8">
        <v>772.03819008000005</v>
      </c>
      <c r="O34" s="8">
        <v>720.64561173842969</v>
      </c>
      <c r="P34" s="8">
        <v>735.54384588796609</v>
      </c>
      <c r="Q34" s="8">
        <v>1182.125010644615</v>
      </c>
      <c r="R34" s="8">
        <v>898.08248325588954</v>
      </c>
      <c r="S34" s="8">
        <v>908.13936379476036</v>
      </c>
      <c r="T34" s="8">
        <v>731.96933224490181</v>
      </c>
      <c r="U34" s="8">
        <v>559.58419918385653</v>
      </c>
      <c r="V34" s="8">
        <v>558.8164574981389</v>
      </c>
      <c r="W34" s="8">
        <v>509.6801758361982</v>
      </c>
      <c r="X34" s="8">
        <v>444.15463465116557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62.502165359999992</v>
      </c>
      <c r="D36" s="8">
        <v>68.540759640000005</v>
      </c>
      <c r="E36" s="8">
        <v>80.479380600000013</v>
      </c>
      <c r="F36" s="8">
        <v>71.455903919999997</v>
      </c>
      <c r="G36" s="8">
        <v>26.755586280000003</v>
      </c>
      <c r="H36" s="8">
        <v>24.360184080000003</v>
      </c>
      <c r="I36" s="8">
        <v>59.78828484000001</v>
      </c>
      <c r="J36" s="8">
        <v>59.422557240000003</v>
      </c>
      <c r="K36" s="8">
        <v>32.908896360000007</v>
      </c>
      <c r="L36" s="8">
        <v>29.812705559999998</v>
      </c>
      <c r="M36" s="8">
        <v>82.087446240000006</v>
      </c>
      <c r="N36" s="8">
        <v>39.053801520000007</v>
      </c>
      <c r="O36" s="8">
        <v>33.271216560000006</v>
      </c>
      <c r="P36" s="8">
        <v>32.241045960000001</v>
      </c>
      <c r="Q36" s="8">
        <v>12.701424240000003</v>
      </c>
      <c r="R36" s="8">
        <v>15.599304360000003</v>
      </c>
      <c r="S36" s="8">
        <v>27.33438996000001</v>
      </c>
      <c r="T36" s="8">
        <v>38.752814520000001</v>
      </c>
      <c r="U36" s="8">
        <v>38.144200234943575</v>
      </c>
      <c r="V36" s="8">
        <v>59.431754637874228</v>
      </c>
      <c r="W36" s="8">
        <v>46.175857700885068</v>
      </c>
      <c r="X36" s="8">
        <v>55.358353862102028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0.30486456000000001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3.2473072799999989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1596.0892059037251</v>
      </c>
      <c r="D43" s="8">
        <v>1617.9052808752376</v>
      </c>
      <c r="E43" s="8">
        <v>1612.3167029736755</v>
      </c>
      <c r="F43" s="8">
        <v>1713.8110513689339</v>
      </c>
      <c r="G43" s="8">
        <v>1333.6638982821944</v>
      </c>
      <c r="H43" s="8">
        <v>1215.6469972168397</v>
      </c>
      <c r="I43" s="8">
        <v>1175.6390543674343</v>
      </c>
      <c r="J43" s="8">
        <v>1000.6230080848982</v>
      </c>
      <c r="K43" s="8">
        <v>940.09913351854038</v>
      </c>
      <c r="L43" s="8">
        <v>1098.6178244734276</v>
      </c>
      <c r="M43" s="8">
        <v>1351.9690531360804</v>
      </c>
      <c r="N43" s="8">
        <v>930.06993964441858</v>
      </c>
      <c r="O43" s="8">
        <v>937.29201094034158</v>
      </c>
      <c r="P43" s="8">
        <v>739.42520008636359</v>
      </c>
      <c r="Q43" s="8">
        <v>578.71483992553476</v>
      </c>
      <c r="R43" s="8">
        <v>592.91024851885368</v>
      </c>
      <c r="S43" s="8">
        <v>741.04329770845186</v>
      </c>
      <c r="T43" s="8">
        <v>714.55889888557499</v>
      </c>
      <c r="U43" s="8">
        <v>718.84292771671892</v>
      </c>
      <c r="V43" s="8">
        <v>650.10277738751847</v>
      </c>
      <c r="W43" s="8">
        <v>607.55962087166108</v>
      </c>
      <c r="X43" s="8">
        <v>1149.7941492833979</v>
      </c>
    </row>
    <row r="44" spans="1:24" ht="11.25" customHeight="1" x14ac:dyDescent="0.2">
      <c r="A44" s="28" t="s">
        <v>74</v>
      </c>
      <c r="B44" s="7" t="s">
        <v>75</v>
      </c>
      <c r="C44" s="8">
        <v>4292.3857287257169</v>
      </c>
      <c r="D44" s="8">
        <v>4634.6687941081536</v>
      </c>
      <c r="E44" s="8">
        <v>3629.1012154679611</v>
      </c>
      <c r="F44" s="8">
        <v>3282.6978435250148</v>
      </c>
      <c r="G44" s="8">
        <v>2695.4834638047564</v>
      </c>
      <c r="H44" s="8">
        <v>2429.9515291276934</v>
      </c>
      <c r="I44" s="8">
        <v>2443.1136004364289</v>
      </c>
      <c r="J44" s="8">
        <v>2891.5937782052374</v>
      </c>
      <c r="K44" s="8">
        <v>2437.9582857824844</v>
      </c>
      <c r="L44" s="8">
        <v>3004.74603524129</v>
      </c>
      <c r="M44" s="8">
        <v>2863.7868272872433</v>
      </c>
      <c r="N44" s="8">
        <v>1833.2622294685407</v>
      </c>
      <c r="O44" s="8">
        <v>1796.4940283255025</v>
      </c>
      <c r="P44" s="8">
        <v>1267.8924885212166</v>
      </c>
      <c r="Q44" s="8">
        <v>904.51980258685171</v>
      </c>
      <c r="R44" s="8">
        <v>923.03898702607955</v>
      </c>
      <c r="S44" s="8">
        <v>977.21472168000014</v>
      </c>
      <c r="T44" s="8">
        <v>591.1062102611088</v>
      </c>
      <c r="U44" s="8">
        <v>567.86038082409891</v>
      </c>
      <c r="V44" s="8">
        <v>392.07886373135142</v>
      </c>
      <c r="W44" s="8">
        <v>301.92671152405933</v>
      </c>
      <c r="X44" s="8">
        <v>372.13402067538766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202.11703199999999</v>
      </c>
      <c r="G48" s="8">
        <v>97.996040999999977</v>
      </c>
      <c r="H48" s="8">
        <v>3.0624749999999996</v>
      </c>
      <c r="I48" s="8">
        <v>3.0624749999999996</v>
      </c>
      <c r="J48" s="8">
        <v>3.0624749999999996</v>
      </c>
      <c r="K48" s="8">
        <v>0</v>
      </c>
      <c r="L48" s="8">
        <v>0</v>
      </c>
      <c r="M48" s="8">
        <v>45.922382999999989</v>
      </c>
      <c r="N48" s="8">
        <v>27.5535</v>
      </c>
      <c r="O48" s="8">
        <v>15.307461</v>
      </c>
      <c r="P48" s="8">
        <v>15.307461</v>
      </c>
      <c r="Q48" s="8">
        <v>21.430655999999999</v>
      </c>
      <c r="R48" s="8">
        <v>12.353093999999999</v>
      </c>
      <c r="S48" s="8">
        <v>9.1846169999999994</v>
      </c>
      <c r="T48" s="8">
        <v>11.474541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119.68699608</v>
      </c>
      <c r="D50" s="8">
        <v>94.219673400000005</v>
      </c>
      <c r="E50" s="8">
        <v>365.37721991999996</v>
      </c>
      <c r="F50" s="8">
        <v>392.06155715999995</v>
      </c>
      <c r="G50" s="8">
        <v>285.62265647999999</v>
      </c>
      <c r="H50" s="8">
        <v>191.58690744</v>
      </c>
      <c r="I50" s="8">
        <v>409.20768792000001</v>
      </c>
      <c r="J50" s="8">
        <v>12.01287312</v>
      </c>
      <c r="K50" s="8">
        <v>3.0712993199999996</v>
      </c>
      <c r="L50" s="8">
        <v>6.1365293999999997</v>
      </c>
      <c r="M50" s="8">
        <v>10.17336564</v>
      </c>
      <c r="N50" s="8">
        <v>17.66333556</v>
      </c>
      <c r="O50" s="8">
        <v>120.02713740000003</v>
      </c>
      <c r="P50" s="8">
        <v>99.396207359999991</v>
      </c>
      <c r="Q50" s="8">
        <v>92.105730720000011</v>
      </c>
      <c r="R50" s="8">
        <v>86.957695799999996</v>
      </c>
      <c r="S50" s="8">
        <v>115.41266784000001</v>
      </c>
      <c r="T50" s="8">
        <v>77.62848228</v>
      </c>
      <c r="U50" s="8">
        <v>141.66846396</v>
      </c>
      <c r="V50" s="8">
        <v>272.37116825885096</v>
      </c>
      <c r="W50" s="8">
        <v>260.20098504000003</v>
      </c>
      <c r="X50" s="8">
        <v>237.66985511999999</v>
      </c>
    </row>
    <row r="51" spans="1:24" ht="11.25" customHeight="1" x14ac:dyDescent="0.2">
      <c r="A51" s="25" t="s">
        <v>88</v>
      </c>
      <c r="B51" s="26" t="s">
        <v>89</v>
      </c>
      <c r="C51" s="27">
        <v>18745.48187955012</v>
      </c>
      <c r="D51" s="27">
        <v>18625.286472694614</v>
      </c>
      <c r="E51" s="27">
        <v>18185.743113216322</v>
      </c>
      <c r="F51" s="27">
        <v>19923.027628652235</v>
      </c>
      <c r="G51" s="27">
        <v>18004.256924311223</v>
      </c>
      <c r="H51" s="27">
        <v>18716.835450076705</v>
      </c>
      <c r="I51" s="27">
        <v>16615.045892261365</v>
      </c>
      <c r="J51" s="27">
        <v>15713.384951235454</v>
      </c>
      <c r="K51" s="27">
        <v>15351.57594322801</v>
      </c>
      <c r="L51" s="27">
        <v>16107.864975974055</v>
      </c>
      <c r="M51" s="27">
        <v>18658.471819377723</v>
      </c>
      <c r="N51" s="27">
        <v>16301.562368731087</v>
      </c>
      <c r="O51" s="27">
        <v>16617.059211496522</v>
      </c>
      <c r="P51" s="27">
        <v>17185.702323655034</v>
      </c>
      <c r="Q51" s="27">
        <v>15056.207116070658</v>
      </c>
      <c r="R51" s="27">
        <v>15362.678707583533</v>
      </c>
      <c r="S51" s="27">
        <v>15435.789665635439</v>
      </c>
      <c r="T51" s="27">
        <v>16084.582769885077</v>
      </c>
      <c r="U51" s="27">
        <v>15119.363604425776</v>
      </c>
      <c r="V51" s="27">
        <v>13913.929893714121</v>
      </c>
      <c r="W51" s="27">
        <v>13886.355760865577</v>
      </c>
      <c r="X51" s="27">
        <v>16008.206549046219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2308.6493363657542</v>
      </c>
      <c r="D52" s="27">
        <f t="shared" ref="D52:X52" si="20">SUM(D53:D54)</f>
        <v>1846.2070678149612</v>
      </c>
      <c r="E52" s="27">
        <f t="shared" si="20"/>
        <v>1920.7241086779586</v>
      </c>
      <c r="F52" s="27">
        <f t="shared" si="20"/>
        <v>2303.5896570513555</v>
      </c>
      <c r="G52" s="27">
        <f t="shared" si="20"/>
        <v>2482.6562792495852</v>
      </c>
      <c r="H52" s="27">
        <f t="shared" si="20"/>
        <v>2585.8062121755984</v>
      </c>
      <c r="I52" s="27">
        <f t="shared" si="20"/>
        <v>2752.5755060160168</v>
      </c>
      <c r="J52" s="27">
        <f t="shared" si="20"/>
        <v>2459.0160342529393</v>
      </c>
      <c r="K52" s="27">
        <f t="shared" si="20"/>
        <v>2841.8182753633373</v>
      </c>
      <c r="L52" s="27">
        <f t="shared" si="20"/>
        <v>3544.0025358549674</v>
      </c>
      <c r="M52" s="27">
        <f t="shared" si="20"/>
        <v>3949.9434833519344</v>
      </c>
      <c r="N52" s="27">
        <f t="shared" si="20"/>
        <v>3899.2767221290223</v>
      </c>
      <c r="O52" s="27">
        <f t="shared" si="20"/>
        <v>3662.8135128203335</v>
      </c>
      <c r="P52" s="27">
        <f t="shared" si="20"/>
        <v>3223.148117082128</v>
      </c>
      <c r="Q52" s="27">
        <f t="shared" si="20"/>
        <v>3074.9520715115118</v>
      </c>
      <c r="R52" s="27">
        <f t="shared" si="20"/>
        <v>3761.5281754689881</v>
      </c>
      <c r="S52" s="27">
        <f t="shared" si="20"/>
        <v>3460.8849709937585</v>
      </c>
      <c r="T52" s="27">
        <f t="shared" si="20"/>
        <v>3680.9753257919783</v>
      </c>
      <c r="U52" s="27">
        <f t="shared" si="20"/>
        <v>2964.6569027876212</v>
      </c>
      <c r="V52" s="27">
        <f t="shared" si="20"/>
        <v>3266.1637044689869</v>
      </c>
      <c r="W52" s="27">
        <f t="shared" si="20"/>
        <v>3323.5216687321849</v>
      </c>
      <c r="X52" s="27">
        <f t="shared" si="20"/>
        <v>3685.8410628690131</v>
      </c>
    </row>
    <row r="53" spans="1:24" ht="11.25" customHeight="1" x14ac:dyDescent="0.2">
      <c r="A53" s="29" t="s">
        <v>116</v>
      </c>
      <c r="B53" s="7" t="s">
        <v>117</v>
      </c>
      <c r="C53" s="8">
        <v>588.59379138071574</v>
      </c>
      <c r="D53" s="8">
        <v>161.35874485660304</v>
      </c>
      <c r="E53" s="8">
        <v>203.06443305190589</v>
      </c>
      <c r="F53" s="8">
        <v>52.65299357361927</v>
      </c>
      <c r="G53" s="8">
        <v>99.841784940782645</v>
      </c>
      <c r="H53" s="8">
        <v>218.16125060578509</v>
      </c>
      <c r="I53" s="8">
        <v>103.2750576</v>
      </c>
      <c r="J53" s="8">
        <v>171.86289120000001</v>
      </c>
      <c r="K53" s="8">
        <v>242.47903680000002</v>
      </c>
      <c r="L53" s="8">
        <v>751.89834719999999</v>
      </c>
      <c r="M53" s="8">
        <v>883.98076222714337</v>
      </c>
      <c r="N53" s="8">
        <v>1133.5535639999998</v>
      </c>
      <c r="O53" s="8">
        <v>1003.7714544000002</v>
      </c>
      <c r="P53" s="8">
        <v>643.05363712762551</v>
      </c>
      <c r="Q53" s="8">
        <v>608.86426013638084</v>
      </c>
      <c r="R53" s="8">
        <v>1008.8118612</v>
      </c>
      <c r="S53" s="8">
        <v>934.81003350148035</v>
      </c>
      <c r="T53" s="8">
        <v>967.6069722509659</v>
      </c>
      <c r="U53" s="8">
        <v>800.0386498195536</v>
      </c>
      <c r="V53" s="8">
        <v>915.24232800000016</v>
      </c>
      <c r="W53" s="8">
        <v>937.39372580718327</v>
      </c>
      <c r="X53" s="8">
        <v>1130.1564344015669</v>
      </c>
    </row>
    <row r="54" spans="1:24" ht="11.25" customHeight="1" x14ac:dyDescent="0.2">
      <c r="A54" s="43" t="s">
        <v>118</v>
      </c>
      <c r="B54" s="44" t="s">
        <v>119</v>
      </c>
      <c r="C54" s="45">
        <v>1720.0555449850383</v>
      </c>
      <c r="D54" s="45">
        <v>1684.8483229583583</v>
      </c>
      <c r="E54" s="45">
        <v>1717.6596756260528</v>
      </c>
      <c r="F54" s="45">
        <v>2250.9366634777361</v>
      </c>
      <c r="G54" s="45">
        <v>2382.8144943088023</v>
      </c>
      <c r="H54" s="45">
        <v>2367.6449615698134</v>
      </c>
      <c r="I54" s="45">
        <v>2649.3004484160169</v>
      </c>
      <c r="J54" s="45">
        <v>2287.1531430529394</v>
      </c>
      <c r="K54" s="45">
        <v>2599.3392385633374</v>
      </c>
      <c r="L54" s="45">
        <v>2792.1041886549674</v>
      </c>
      <c r="M54" s="45">
        <v>3065.9627211247912</v>
      </c>
      <c r="N54" s="45">
        <v>2765.7231581290225</v>
      </c>
      <c r="O54" s="45">
        <v>2659.0420584203334</v>
      </c>
      <c r="P54" s="45">
        <v>2580.0944799545027</v>
      </c>
      <c r="Q54" s="45">
        <v>2466.087811375131</v>
      </c>
      <c r="R54" s="45">
        <v>2752.7163142689883</v>
      </c>
      <c r="S54" s="45">
        <v>2526.074937492278</v>
      </c>
      <c r="T54" s="45">
        <v>2713.3683535410123</v>
      </c>
      <c r="U54" s="45">
        <v>2164.6182529680677</v>
      </c>
      <c r="V54" s="45">
        <v>2350.9213764689866</v>
      </c>
      <c r="W54" s="45">
        <v>2386.1279429250017</v>
      </c>
      <c r="X54" s="45">
        <v>2555.6846284674461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9895.2843294999002</v>
      </c>
      <c r="D61" s="49">
        <f t="shared" ref="D61:X61" si="22">SUM(D62:D72)</f>
        <v>10884.67800691447</v>
      </c>
      <c r="E61" s="49">
        <f t="shared" si="22"/>
        <v>12057.547817450371</v>
      </c>
      <c r="F61" s="49">
        <f t="shared" si="22"/>
        <v>13018.48294454638</v>
      </c>
      <c r="G61" s="49">
        <f t="shared" si="22"/>
        <v>14037.25756838417</v>
      </c>
      <c r="H61" s="49">
        <f t="shared" si="22"/>
        <v>14627.692937693751</v>
      </c>
      <c r="I61" s="49">
        <f t="shared" si="22"/>
        <v>16565.847435215135</v>
      </c>
      <c r="J61" s="49">
        <f t="shared" si="22"/>
        <v>15770.7748745196</v>
      </c>
      <c r="K61" s="49">
        <f t="shared" si="22"/>
        <v>17071.989151880658</v>
      </c>
      <c r="L61" s="49">
        <f t="shared" si="22"/>
        <v>17904.201904031001</v>
      </c>
      <c r="M61" s="49">
        <f t="shared" si="22"/>
        <v>20772.12848060004</v>
      </c>
      <c r="N61" s="49">
        <f t="shared" si="22"/>
        <v>19298.650259155558</v>
      </c>
      <c r="O61" s="49">
        <f t="shared" si="22"/>
        <v>21538.860536330925</v>
      </c>
      <c r="P61" s="49">
        <f t="shared" si="22"/>
        <v>21586.536443696688</v>
      </c>
      <c r="Q61" s="49">
        <f t="shared" si="22"/>
        <v>22139.230572810891</v>
      </c>
      <c r="R61" s="49">
        <f t="shared" si="22"/>
        <v>23837.597665683792</v>
      </c>
      <c r="S61" s="49">
        <f t="shared" si="22"/>
        <v>25909.397796522113</v>
      </c>
      <c r="T61" s="49">
        <f t="shared" si="22"/>
        <v>27053.297900885518</v>
      </c>
      <c r="U61" s="49">
        <f t="shared" si="22"/>
        <v>25622.183326122802</v>
      </c>
      <c r="V61" s="49">
        <f t="shared" si="22"/>
        <v>26406.892876384412</v>
      </c>
      <c r="W61" s="49">
        <f t="shared" si="22"/>
        <v>26476.305223228093</v>
      </c>
      <c r="X61" s="49">
        <f t="shared" si="22"/>
        <v>31903.152889795303</v>
      </c>
    </row>
    <row r="62" spans="1:24" ht="11.25" customHeight="1" x14ac:dyDescent="0.2">
      <c r="A62" s="50" t="s">
        <v>92</v>
      </c>
      <c r="B62" s="51" t="s">
        <v>93</v>
      </c>
      <c r="C62" s="52">
        <v>7953.3072352142472</v>
      </c>
      <c r="D62" s="52">
        <v>8981.5030326429896</v>
      </c>
      <c r="E62" s="52">
        <v>10136.162143597454</v>
      </c>
      <c r="F62" s="52">
        <v>10481.032739508259</v>
      </c>
      <c r="G62" s="52">
        <v>11312.806900464169</v>
      </c>
      <c r="H62" s="52">
        <v>11792.302817039366</v>
      </c>
      <c r="I62" s="52">
        <v>13454.194214683734</v>
      </c>
      <c r="J62" s="52">
        <v>12474.977233993275</v>
      </c>
      <c r="K62" s="52">
        <v>13382.841683712935</v>
      </c>
      <c r="L62" s="52">
        <v>14027.145246527474</v>
      </c>
      <c r="M62" s="52">
        <v>16310.441858600041</v>
      </c>
      <c r="N62" s="52">
        <v>15512.027907235557</v>
      </c>
      <c r="O62" s="52">
        <v>17937.657126874288</v>
      </c>
      <c r="P62" s="52">
        <v>18365.945981936689</v>
      </c>
      <c r="Q62" s="52">
        <v>19192.851613653802</v>
      </c>
      <c r="R62" s="52">
        <v>20477.301268650808</v>
      </c>
      <c r="S62" s="52">
        <v>22764.004156362113</v>
      </c>
      <c r="T62" s="52">
        <v>23749.807628405521</v>
      </c>
      <c r="U62" s="52">
        <v>22844.846794122805</v>
      </c>
      <c r="V62" s="52">
        <v>23384.876508064412</v>
      </c>
      <c r="W62" s="52">
        <v>23526.698518348097</v>
      </c>
      <c r="X62" s="52">
        <v>28552.024255075303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61.909075245653355</v>
      </c>
      <c r="D64" s="52">
        <v>70.088291551481291</v>
      </c>
      <c r="E64" s="52">
        <v>59.578277532916402</v>
      </c>
      <c r="F64" s="52">
        <v>72.804965678123054</v>
      </c>
      <c r="G64" s="52">
        <v>58.148934480000008</v>
      </c>
      <c r="H64" s="52">
        <v>89.107910094385161</v>
      </c>
      <c r="I64" s="52">
        <v>95.626997331400517</v>
      </c>
      <c r="J64" s="52">
        <v>143.87009972632643</v>
      </c>
      <c r="K64" s="52">
        <v>132.76821600772351</v>
      </c>
      <c r="L64" s="52">
        <v>104.91296198352543</v>
      </c>
      <c r="M64" s="52">
        <v>80.349993360000013</v>
      </c>
      <c r="N64" s="52">
        <v>78.279430320000003</v>
      </c>
      <c r="O64" s="52">
        <v>75.957750736635958</v>
      </c>
      <c r="P64" s="52">
        <v>75.050932320000015</v>
      </c>
      <c r="Q64" s="52">
        <v>71.598790677089951</v>
      </c>
      <c r="R64" s="52">
        <v>81.601952552984457</v>
      </c>
      <c r="S64" s="52">
        <v>65.916789120000018</v>
      </c>
      <c r="T64" s="52">
        <v>80.462229120000003</v>
      </c>
      <c r="U64" s="52">
        <v>75.624494400000017</v>
      </c>
      <c r="V64" s="52">
        <v>91.29071952000001</v>
      </c>
      <c r="W64" s="52">
        <v>82.591563600000015</v>
      </c>
      <c r="X64" s="52">
        <v>100.37493648</v>
      </c>
    </row>
    <row r="65" spans="1:24" ht="11.25" customHeight="1" x14ac:dyDescent="0.2">
      <c r="A65" s="50" t="s">
        <v>98</v>
      </c>
      <c r="B65" s="51" t="s">
        <v>99</v>
      </c>
      <c r="C65" s="52">
        <v>1877.1998399999998</v>
      </c>
      <c r="D65" s="52">
        <v>1821.9002399999997</v>
      </c>
      <c r="E65" s="52">
        <v>1854.4006799999997</v>
      </c>
      <c r="F65" s="52">
        <v>2439.9993599999998</v>
      </c>
      <c r="G65" s="52">
        <v>2614.9003200000002</v>
      </c>
      <c r="H65" s="52">
        <v>2517.8147999999997</v>
      </c>
      <c r="I65" s="52">
        <v>2839.6213200000002</v>
      </c>
      <c r="J65" s="52">
        <v>2817.3171599999996</v>
      </c>
      <c r="K65" s="52">
        <v>3225.291839999999</v>
      </c>
      <c r="L65" s="52">
        <v>3403.0065600000003</v>
      </c>
      <c r="M65" s="52">
        <v>3687.3115199999993</v>
      </c>
      <c r="N65" s="52">
        <v>3374.8271999999984</v>
      </c>
      <c r="O65" s="52">
        <v>3115.4972400000001</v>
      </c>
      <c r="P65" s="52">
        <v>2836.5994799999994</v>
      </c>
      <c r="Q65" s="52">
        <v>2660.0083199999999</v>
      </c>
      <c r="R65" s="52">
        <v>3092.9439600000001</v>
      </c>
      <c r="S65" s="52">
        <v>2856.6165599999999</v>
      </c>
      <c r="T65" s="52">
        <v>3053.3756399999997</v>
      </c>
      <c r="U65" s="52">
        <v>2459.3295599999992</v>
      </c>
      <c r="V65" s="52">
        <v>2694.7133999999996</v>
      </c>
      <c r="W65" s="52">
        <v>2757.5884799999999</v>
      </c>
      <c r="X65" s="52">
        <v>2910.9358799999995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8.5298140800000013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2.8681790399999998</v>
      </c>
      <c r="D72" s="55">
        <v>11.186442719999999</v>
      </c>
      <c r="E72" s="55">
        <v>7.406716320000001</v>
      </c>
      <c r="F72" s="55">
        <v>24.645879359999995</v>
      </c>
      <c r="G72" s="55">
        <v>51.401413440000006</v>
      </c>
      <c r="H72" s="55">
        <v>228.46741055999999</v>
      </c>
      <c r="I72" s="55">
        <v>176.40490319999998</v>
      </c>
      <c r="J72" s="55">
        <v>334.61038079999997</v>
      </c>
      <c r="K72" s="55">
        <v>331.08741215999993</v>
      </c>
      <c r="L72" s="55">
        <v>369.13713551999996</v>
      </c>
      <c r="M72" s="55">
        <v>694.02510863999976</v>
      </c>
      <c r="N72" s="55">
        <v>333.51572159999995</v>
      </c>
      <c r="O72" s="55">
        <v>409.74841871999979</v>
      </c>
      <c r="P72" s="55">
        <v>308.94004943999994</v>
      </c>
      <c r="Q72" s="55">
        <v>214.77184847999996</v>
      </c>
      <c r="R72" s="55">
        <v>185.75048447999995</v>
      </c>
      <c r="S72" s="55">
        <v>222.86029103999994</v>
      </c>
      <c r="T72" s="55">
        <v>169.65240335999999</v>
      </c>
      <c r="U72" s="55">
        <v>242.38247759999999</v>
      </c>
      <c r="V72" s="55">
        <v>236.01224879999998</v>
      </c>
      <c r="W72" s="55">
        <v>109.42666128</v>
      </c>
      <c r="X72" s="55">
        <v>331.28800415999996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154794.96021237285</v>
      </c>
      <c r="D2" s="21">
        <f t="shared" ref="D2:X2" si="0">SUM(D3,D17,D22,D25,D26,D51,D52)</f>
        <v>150768.48168309705</v>
      </c>
      <c r="E2" s="21">
        <f t="shared" si="0"/>
        <v>151719.82994674207</v>
      </c>
      <c r="F2" s="21">
        <f t="shared" si="0"/>
        <v>148185.50070921777</v>
      </c>
      <c r="G2" s="21">
        <f t="shared" si="0"/>
        <v>151736.56488469429</v>
      </c>
      <c r="H2" s="21">
        <f t="shared" si="0"/>
        <v>151884.65630443522</v>
      </c>
      <c r="I2" s="21">
        <f t="shared" si="0"/>
        <v>153124.50236672923</v>
      </c>
      <c r="J2" s="21">
        <f t="shared" si="0"/>
        <v>155514.01429313407</v>
      </c>
      <c r="K2" s="21">
        <f t="shared" si="0"/>
        <v>152982.66195495756</v>
      </c>
      <c r="L2" s="21">
        <f t="shared" si="0"/>
        <v>137059.44098219892</v>
      </c>
      <c r="M2" s="21">
        <f t="shared" si="0"/>
        <v>144210.84208442824</v>
      </c>
      <c r="N2" s="21">
        <f t="shared" si="0"/>
        <v>139941.22028809684</v>
      </c>
      <c r="O2" s="21">
        <f t="shared" si="0"/>
        <v>137646.02830241478</v>
      </c>
      <c r="P2" s="21">
        <f t="shared" si="0"/>
        <v>131842.43452312131</v>
      </c>
      <c r="Q2" s="21">
        <f t="shared" si="0"/>
        <v>128222.66222358322</v>
      </c>
      <c r="R2" s="21">
        <f t="shared" si="0"/>
        <v>135374.83226387561</v>
      </c>
      <c r="S2" s="21">
        <f t="shared" si="0"/>
        <v>133097.97380526608</v>
      </c>
      <c r="T2" s="21">
        <f t="shared" si="0"/>
        <v>137466.86640208145</v>
      </c>
      <c r="U2" s="21">
        <f t="shared" si="0"/>
        <v>142441.77882640579</v>
      </c>
      <c r="V2" s="21">
        <f t="shared" si="0"/>
        <v>139065.57178711213</v>
      </c>
      <c r="W2" s="21">
        <f t="shared" si="0"/>
        <v>125578.16201460715</v>
      </c>
      <c r="X2" s="21">
        <f t="shared" si="0"/>
        <v>132265.51552134557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5035.3678765888362</v>
      </c>
      <c r="D3" s="24">
        <f t="shared" si="1"/>
        <v>5070.9512524330621</v>
      </c>
      <c r="E3" s="24">
        <f t="shared" si="1"/>
        <v>3502.0511214528228</v>
      </c>
      <c r="F3" s="24">
        <f t="shared" si="1"/>
        <v>4476.1821438932784</v>
      </c>
      <c r="G3" s="24">
        <f t="shared" si="1"/>
        <v>3792.2169685015165</v>
      </c>
      <c r="H3" s="24">
        <f t="shared" si="1"/>
        <v>4447.5355907061003</v>
      </c>
      <c r="I3" s="24">
        <f t="shared" si="1"/>
        <v>3323.0282093665637</v>
      </c>
      <c r="J3" s="24">
        <f t="shared" si="1"/>
        <v>4377.3972842675939</v>
      </c>
      <c r="K3" s="24">
        <f t="shared" si="1"/>
        <v>4512.902667553125</v>
      </c>
      <c r="L3" s="24">
        <f t="shared" si="1"/>
        <v>4142.5666896317643</v>
      </c>
      <c r="M3" s="24">
        <f t="shared" si="1"/>
        <v>4095.2782510604279</v>
      </c>
      <c r="N3" s="24">
        <f t="shared" si="1"/>
        <v>4040.0693171152425</v>
      </c>
      <c r="O3" s="24">
        <f t="shared" si="1"/>
        <v>4710.3855191708044</v>
      </c>
      <c r="P3" s="24">
        <f t="shared" si="1"/>
        <v>3016.0282942503591</v>
      </c>
      <c r="Q3" s="24">
        <f t="shared" si="1"/>
        <v>2948.7243350072135</v>
      </c>
      <c r="R3" s="24">
        <f t="shared" si="1"/>
        <v>2830.6563198436015</v>
      </c>
      <c r="S3" s="24">
        <f t="shared" si="1"/>
        <v>2690.1883057248074</v>
      </c>
      <c r="T3" s="24">
        <f t="shared" si="1"/>
        <v>2649.8763619374458</v>
      </c>
      <c r="U3" s="24">
        <f t="shared" si="1"/>
        <v>2849.5148348138027</v>
      </c>
      <c r="V3" s="24">
        <f t="shared" si="1"/>
        <v>2712.1971708961341</v>
      </c>
      <c r="W3" s="24">
        <f t="shared" si="1"/>
        <v>2304.5337508871125</v>
      </c>
      <c r="X3" s="24">
        <f t="shared" si="1"/>
        <v>1840.6942802575645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3400.4306798062548</v>
      </c>
      <c r="D4" s="19">
        <f t="shared" si="2"/>
        <v>3466.3266905349892</v>
      </c>
      <c r="E4" s="19">
        <f t="shared" si="2"/>
        <v>1912.4439334869301</v>
      </c>
      <c r="F4" s="19">
        <f t="shared" si="2"/>
        <v>2833.4635465312513</v>
      </c>
      <c r="G4" s="19">
        <f t="shared" si="2"/>
        <v>1930.1474551553724</v>
      </c>
      <c r="H4" s="19">
        <f t="shared" si="2"/>
        <v>2126.8404814567571</v>
      </c>
      <c r="I4" s="19">
        <f t="shared" si="2"/>
        <v>1220.1722728285272</v>
      </c>
      <c r="J4" s="19">
        <f t="shared" si="2"/>
        <v>1907.365015089315</v>
      </c>
      <c r="K4" s="19">
        <f t="shared" si="2"/>
        <v>1608.5637405322555</v>
      </c>
      <c r="L4" s="19">
        <f t="shared" si="2"/>
        <v>1106.7943128871511</v>
      </c>
      <c r="M4" s="19">
        <f t="shared" si="2"/>
        <v>398.70070877898252</v>
      </c>
      <c r="N4" s="19">
        <f t="shared" si="2"/>
        <v>718.10705128014831</v>
      </c>
      <c r="O4" s="19">
        <f t="shared" si="2"/>
        <v>412.4540952301615</v>
      </c>
      <c r="P4" s="19">
        <f t="shared" si="2"/>
        <v>372.35437608340879</v>
      </c>
      <c r="Q4" s="19">
        <f t="shared" si="2"/>
        <v>289.744922923231</v>
      </c>
      <c r="R4" s="19">
        <f t="shared" si="2"/>
        <v>385.90913026939296</v>
      </c>
      <c r="S4" s="19">
        <f t="shared" si="2"/>
        <v>416.58467746903102</v>
      </c>
      <c r="T4" s="19">
        <f t="shared" si="2"/>
        <v>377.31282763749903</v>
      </c>
      <c r="U4" s="19">
        <f t="shared" si="2"/>
        <v>390.14083976171901</v>
      </c>
      <c r="V4" s="19">
        <f t="shared" si="2"/>
        <v>405.32655456856065</v>
      </c>
      <c r="W4" s="19">
        <f t="shared" si="2"/>
        <v>342.88125512348211</v>
      </c>
      <c r="X4" s="19">
        <f t="shared" si="2"/>
        <v>351.29262108917658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2.5092196799999997</v>
      </c>
      <c r="I5" s="8">
        <f>NRG_CM_E!I5+NRG_OIL_NG_E!I5+NRG_PF_E!I5+NRG_CO_E!I5+NRG_BKBPB_E!I5+NRG_GW_E!I5+NRG_BF_E!I5+NRG_PR_E!I5+NRG_NI_E!I5+NRG_CL_E!I5+NRG_LNG_E!I5+NRG_BIOG_E!I5+NRG_GTL_E!I5+NRG_CPP_E!I5+NRG_NSP_E!I5</f>
        <v>10.459170516932231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2.5092196799999997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2.9301263999999994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264.77242888452503</v>
      </c>
      <c r="D6" s="8">
        <f>NRG_CM_E!D6+NRG_OIL_NG_E!D6+NRG_PF_E!D6+NRG_CO_E!D6+NRG_BKBPB_E!D6+NRG_GW_E!D6+NRG_BF_E!D6+NRG_PR_E!D6+NRG_NI_E!D6+NRG_CL_E!D6+NRG_LNG_E!D6+NRG_BIOG_E!D6+NRG_GTL_E!D6+NRG_CPP_E!D6+NRG_NSP_E!D6</f>
        <v>316.94294876481928</v>
      </c>
      <c r="E6" s="8">
        <f>NRG_CM_E!E6+NRG_OIL_NG_E!E6+NRG_PF_E!E6+NRG_CO_E!E6+NRG_BKBPB_E!E6+NRG_GW_E!E6+NRG_BF_E!E6+NRG_PR_E!E6+NRG_NI_E!E6+NRG_CL_E!E6+NRG_LNG_E!E6+NRG_BIOG_E!E6+NRG_GTL_E!E6+NRG_CPP_E!E6+NRG_NSP_E!E6</f>
        <v>437.45777108786501</v>
      </c>
      <c r="F6" s="8">
        <f>NRG_CM_E!F6+NRG_OIL_NG_E!F6+NRG_PF_E!F6+NRG_CO_E!F6+NRG_BKBPB_E!F6+NRG_GW_E!F6+NRG_BF_E!F6+NRG_PR_E!F6+NRG_NI_E!F6+NRG_CL_E!F6+NRG_LNG_E!F6+NRG_BIOG_E!F6+NRG_GTL_E!F6+NRG_CPP_E!F6+NRG_NSP_E!F6</f>
        <v>1083.1946716799998</v>
      </c>
      <c r="G6" s="8">
        <f>NRG_CM_E!G6+NRG_OIL_NG_E!G6+NRG_PF_E!G6+NRG_CO_E!G6+NRG_BKBPB_E!G6+NRG_GW_E!G6+NRG_BF_E!G6+NRG_PR_E!G6+NRG_NI_E!G6+NRG_CL_E!G6+NRG_LNG_E!G6+NRG_BIOG_E!G6+NRG_GTL_E!G6+NRG_CPP_E!G6+NRG_NSP_E!G6</f>
        <v>608.78210833439994</v>
      </c>
      <c r="H6" s="8">
        <f>NRG_CM_E!H6+NRG_OIL_NG_E!H6+NRG_PF_E!H6+NRG_CO_E!H6+NRG_BKBPB_E!H6+NRG_GW_E!H6+NRG_BF_E!H6+NRG_PR_E!H6+NRG_NI_E!H6+NRG_CL_E!H6+NRG_LNG_E!H6+NRG_BIOG_E!H6+NRG_GTL_E!H6+NRG_CPP_E!H6+NRG_NSP_E!H6</f>
        <v>1240.3840266825296</v>
      </c>
      <c r="I6" s="8">
        <f>NRG_CM_E!I6+NRG_OIL_NG_E!I6+NRG_PF_E!I6+NRG_CO_E!I6+NRG_BKBPB_E!I6+NRG_GW_E!I6+NRG_BF_E!I6+NRG_PR_E!I6+NRG_NI_E!I6+NRG_CL_E!I6+NRG_LNG_E!I6+NRG_BIOG_E!I6+NRG_GTL_E!I6+NRG_CPP_E!I6+NRG_NSP_E!I6</f>
        <v>378.42242703476109</v>
      </c>
      <c r="J6" s="8">
        <f>NRG_CM_E!J6+NRG_OIL_NG_E!J6+NRG_PF_E!J6+NRG_CO_E!J6+NRG_BKBPB_E!J6+NRG_GW_E!J6+NRG_BF_E!J6+NRG_PR_E!J6+NRG_NI_E!J6+NRG_CL_E!J6+NRG_LNG_E!J6+NRG_BIOG_E!J6+NRG_GTL_E!J6+NRG_CPP_E!J6+NRG_NSP_E!J6</f>
        <v>409.82393351107351</v>
      </c>
      <c r="K6" s="8">
        <f>NRG_CM_E!K6+NRG_OIL_NG_E!K6+NRG_PF_E!K6+NRG_CO_E!K6+NRG_BKBPB_E!K6+NRG_GW_E!K6+NRG_BF_E!K6+NRG_PR_E!K6+NRG_NI_E!K6+NRG_CL_E!K6+NRG_LNG_E!K6+NRG_BIOG_E!K6+NRG_GTL_E!K6+NRG_CPP_E!K6+NRG_NSP_E!K6</f>
        <v>346.94855863838825</v>
      </c>
      <c r="L6" s="8">
        <f>NRG_CM_E!L6+NRG_OIL_NG_E!L6+NRG_PF_E!L6+NRG_CO_E!L6+NRG_BKBPB_E!L6+NRG_GW_E!L6+NRG_BF_E!L6+NRG_PR_E!L6+NRG_NI_E!L6+NRG_CL_E!L6+NRG_LNG_E!L6+NRG_BIOG_E!L6+NRG_GTL_E!L6+NRG_CPP_E!L6+NRG_NSP_E!L6</f>
        <v>309.43030103267967</v>
      </c>
      <c r="M6" s="8">
        <f>NRG_CM_E!M6+NRG_OIL_NG_E!M6+NRG_PF_E!M6+NRG_CO_E!M6+NRG_BKBPB_E!M6+NRG_GW_E!M6+NRG_BF_E!M6+NRG_PR_E!M6+NRG_NI_E!M6+NRG_CL_E!M6+NRG_LNG_E!M6+NRG_BIOG_E!M6+NRG_GTL_E!M6+NRG_CPP_E!M6+NRG_NSP_E!M6</f>
        <v>155.34970273360369</v>
      </c>
      <c r="N6" s="8">
        <f>NRG_CM_E!N6+NRG_OIL_NG_E!N6+NRG_PF_E!N6+NRG_CO_E!N6+NRG_BKBPB_E!N6+NRG_GW_E!N6+NRG_BF_E!N6+NRG_PR_E!N6+NRG_NI_E!N6+NRG_CL_E!N6+NRG_LNG_E!N6+NRG_BIOG_E!N6+NRG_GTL_E!N6+NRG_CPP_E!N6+NRG_NSP_E!N6</f>
        <v>431.48414905363518</v>
      </c>
      <c r="O6" s="8">
        <f>NRG_CM_E!O6+NRG_OIL_NG_E!O6+NRG_PF_E!O6+NRG_CO_E!O6+NRG_BKBPB_E!O6+NRG_GW_E!O6+NRG_BF_E!O6+NRG_PR_E!O6+NRG_NI_E!O6+NRG_CL_E!O6+NRG_LNG_E!O6+NRG_BIOG_E!O6+NRG_GTL_E!O6+NRG_CPP_E!O6+NRG_NSP_E!O6</f>
        <v>318.66629576313676</v>
      </c>
      <c r="P6" s="8">
        <f>NRG_CM_E!P6+NRG_OIL_NG_E!P6+NRG_PF_E!P6+NRG_CO_E!P6+NRG_BKBPB_E!P6+NRG_GW_E!P6+NRG_BF_E!P6+NRG_PR_E!P6+NRG_NI_E!P6+NRG_CL_E!P6+NRG_LNG_E!P6+NRG_BIOG_E!P6+NRG_GTL_E!P6+NRG_CPP_E!P6+NRG_NSP_E!P6</f>
        <v>282.96121931956748</v>
      </c>
      <c r="Q6" s="8">
        <f>NRG_CM_E!Q6+NRG_OIL_NG_E!Q6+NRG_PF_E!Q6+NRG_CO_E!Q6+NRG_BKBPB_E!Q6+NRG_GW_E!Q6+NRG_BF_E!Q6+NRG_PR_E!Q6+NRG_NI_E!Q6+NRG_CL_E!Q6+NRG_LNG_E!Q6+NRG_BIOG_E!Q6+NRG_GTL_E!Q6+NRG_CPP_E!Q6+NRG_NSP_E!Q6</f>
        <v>201.80825662620771</v>
      </c>
      <c r="R6" s="8">
        <f>NRG_CM_E!R6+NRG_OIL_NG_E!R6+NRG_PF_E!R6+NRG_CO_E!R6+NRG_BKBPB_E!R6+NRG_GW_E!R6+NRG_BF_E!R6+NRG_PR_E!R6+NRG_NI_E!R6+NRG_CL_E!R6+NRG_LNG_E!R6+NRG_BIOG_E!R6+NRG_GTL_E!R6+NRG_CPP_E!R6+NRG_NSP_E!R6</f>
        <v>187.45274793637395</v>
      </c>
      <c r="S6" s="8">
        <f>NRG_CM_E!S6+NRG_OIL_NG_E!S6+NRG_PF_E!S6+NRG_CO_E!S6+NRG_BKBPB_E!S6+NRG_GW_E!S6+NRG_BF_E!S6+NRG_PR_E!S6+NRG_NI_E!S6+NRG_CL_E!S6+NRG_LNG_E!S6+NRG_BIOG_E!S6+NRG_GTL_E!S6+NRG_CPP_E!S6+NRG_NSP_E!S6</f>
        <v>234.55566842399998</v>
      </c>
      <c r="T6" s="8">
        <f>NRG_CM_E!T6+NRG_OIL_NG_E!T6+NRG_PF_E!T6+NRG_CO_E!T6+NRG_BKBPB_E!T6+NRG_GW_E!T6+NRG_BF_E!T6+NRG_PR_E!T6+NRG_NI_E!T6+NRG_CL_E!T6+NRG_LNG_E!T6+NRG_BIOG_E!T6+NRG_GTL_E!T6+NRG_CPP_E!T6+NRG_NSP_E!T6</f>
        <v>218.90297388959996</v>
      </c>
      <c r="U6" s="8">
        <f>NRG_CM_E!U6+NRG_OIL_NG_E!U6+NRG_PF_E!U6+NRG_CO_E!U6+NRG_BKBPB_E!U6+NRG_GW_E!U6+NRG_BF_E!U6+NRG_PR_E!U6+NRG_NI_E!U6+NRG_CL_E!U6+NRG_LNG_E!U6+NRG_BIOG_E!U6+NRG_GTL_E!U6+NRG_CPP_E!U6+NRG_NSP_E!U6</f>
        <v>249.50853700079998</v>
      </c>
      <c r="V6" s="8">
        <f>NRG_CM_E!V6+NRG_OIL_NG_E!V6+NRG_PF_E!V6+NRG_CO_E!V6+NRG_BKBPB_E!V6+NRG_GW_E!V6+NRG_BF_E!V6+NRG_PR_E!V6+NRG_NI_E!V6+NRG_CL_E!V6+NRG_LNG_E!V6+NRG_BIOG_E!V6+NRG_GTL_E!V6+NRG_CPP_E!V6+NRG_NSP_E!V6</f>
        <v>249.78105065760002</v>
      </c>
      <c r="W6" s="8">
        <f>NRG_CM_E!W6+NRG_OIL_NG_E!W6+NRG_PF_E!W6+NRG_CO_E!W6+NRG_BKBPB_E!W6+NRG_GW_E!W6+NRG_BF_E!W6+NRG_PR_E!W6+NRG_NI_E!W6+NRG_CL_E!W6+NRG_LNG_E!W6+NRG_BIOG_E!W6+NRG_GTL_E!W6+NRG_CPP_E!W6+NRG_NSP_E!W6</f>
        <v>232.67290865279998</v>
      </c>
      <c r="X6" s="8">
        <f>NRG_CM_E!X6+NRG_OIL_NG_E!X6+NRG_PF_E!X6+NRG_CO_E!X6+NRG_BKBPB_E!X6+NRG_GW_E!X6+NRG_BF_E!X6+NRG_PR_E!X6+NRG_NI_E!X6+NRG_CL_E!X6+NRG_LNG_E!X6+NRG_BIOG_E!X6+NRG_GTL_E!X6+NRG_CPP_E!X6+NRG_NSP_E!X6</f>
        <v>227.39818738560001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3135.6582509217296</v>
      </c>
      <c r="D7" s="8">
        <f>NRG_CM_E!D7+NRG_OIL_NG_E!D7+NRG_PF_E!D7+NRG_CO_E!D7+NRG_BKBPB_E!D7+NRG_GW_E!D7+NRG_BF_E!D7+NRG_PR_E!D7+NRG_NI_E!D7+NRG_CL_E!D7+NRG_LNG_E!D7+NRG_BIOG_E!D7+NRG_GTL_E!D7+NRG_CPP_E!D7+NRG_NSP_E!D7</f>
        <v>3149.3837417701698</v>
      </c>
      <c r="E7" s="8">
        <f>NRG_CM_E!E7+NRG_OIL_NG_E!E7+NRG_PF_E!E7+NRG_CO_E!E7+NRG_BKBPB_E!E7+NRG_GW_E!E7+NRG_BF_E!E7+NRG_PR_E!E7+NRG_NI_E!E7+NRG_CL_E!E7+NRG_LNG_E!E7+NRG_BIOG_E!E7+NRG_GTL_E!E7+NRG_CPP_E!E7+NRG_NSP_E!E7</f>
        <v>1474.9861623990651</v>
      </c>
      <c r="F7" s="8">
        <f>NRG_CM_E!F7+NRG_OIL_NG_E!F7+NRG_PF_E!F7+NRG_CO_E!F7+NRG_BKBPB_E!F7+NRG_GW_E!F7+NRG_BF_E!F7+NRG_PR_E!F7+NRG_NI_E!F7+NRG_CL_E!F7+NRG_LNG_E!F7+NRG_BIOG_E!F7+NRG_GTL_E!F7+NRG_CPP_E!F7+NRG_NSP_E!F7</f>
        <v>1750.2688748512514</v>
      </c>
      <c r="G7" s="8">
        <f>NRG_CM_E!G7+NRG_OIL_NG_E!G7+NRG_PF_E!G7+NRG_CO_E!G7+NRG_BKBPB_E!G7+NRG_GW_E!G7+NRG_BF_E!G7+NRG_PR_E!G7+NRG_NI_E!G7+NRG_CL_E!G7+NRG_LNG_E!G7+NRG_BIOG_E!G7+NRG_GTL_E!G7+NRG_CPP_E!G7+NRG_NSP_E!G7</f>
        <v>1321.3653468209725</v>
      </c>
      <c r="H7" s="8">
        <f>NRG_CM_E!H7+NRG_OIL_NG_E!H7+NRG_PF_E!H7+NRG_CO_E!H7+NRG_BKBPB_E!H7+NRG_GW_E!H7+NRG_BF_E!H7+NRG_PR_E!H7+NRG_NI_E!H7+NRG_CL_E!H7+NRG_LNG_E!H7+NRG_BIOG_E!H7+NRG_GTL_E!H7+NRG_CPP_E!H7+NRG_NSP_E!H7</f>
        <v>883.94723509422772</v>
      </c>
      <c r="I7" s="8">
        <f>NRG_CM_E!I7+NRG_OIL_NG_E!I7+NRG_PF_E!I7+NRG_CO_E!I7+NRG_BKBPB_E!I7+NRG_GW_E!I7+NRG_BF_E!I7+NRG_PR_E!I7+NRG_NI_E!I7+NRG_CL_E!I7+NRG_LNG_E!I7+NRG_BIOG_E!I7+NRG_GTL_E!I7+NRG_CPP_E!I7+NRG_NSP_E!I7</f>
        <v>831.29067527683378</v>
      </c>
      <c r="J7" s="8">
        <f>NRG_CM_E!J7+NRG_OIL_NG_E!J7+NRG_PF_E!J7+NRG_CO_E!J7+NRG_BKBPB_E!J7+NRG_GW_E!J7+NRG_BF_E!J7+NRG_PR_E!J7+NRG_NI_E!J7+NRG_CL_E!J7+NRG_LNG_E!J7+NRG_BIOG_E!J7+NRG_GTL_E!J7+NRG_CPP_E!J7+NRG_NSP_E!J7</f>
        <v>1497.5410815782416</v>
      </c>
      <c r="K7" s="8">
        <f>NRG_CM_E!K7+NRG_OIL_NG_E!K7+NRG_PF_E!K7+NRG_CO_E!K7+NRG_BKBPB_E!K7+NRG_GW_E!K7+NRG_BF_E!K7+NRG_PR_E!K7+NRG_NI_E!K7+NRG_CL_E!K7+NRG_LNG_E!K7+NRG_BIOG_E!K7+NRG_GTL_E!K7+NRG_CPP_E!K7+NRG_NSP_E!K7</f>
        <v>1259.1059622138673</v>
      </c>
      <c r="L7" s="8">
        <f>NRG_CM_E!L7+NRG_OIL_NG_E!L7+NRG_PF_E!L7+NRG_CO_E!L7+NRG_BKBPB_E!L7+NRG_GW_E!L7+NRG_BF_E!L7+NRG_PR_E!L7+NRG_NI_E!L7+NRG_CL_E!L7+NRG_LNG_E!L7+NRG_BIOG_E!L7+NRG_GTL_E!L7+NRG_CPP_E!L7+NRG_NSP_E!L7</f>
        <v>797.36401185447141</v>
      </c>
      <c r="M7" s="8">
        <f>NRG_CM_E!M7+NRG_OIL_NG_E!M7+NRG_PF_E!M7+NRG_CO_E!M7+NRG_BKBPB_E!M7+NRG_GW_E!M7+NRG_BF_E!M7+NRG_PR_E!M7+NRG_NI_E!M7+NRG_CL_E!M7+NRG_LNG_E!M7+NRG_BIOG_E!M7+NRG_GTL_E!M7+NRG_CPP_E!M7+NRG_NSP_E!M7</f>
        <v>243.35100604537882</v>
      </c>
      <c r="N7" s="8">
        <f>NRG_CM_E!N7+NRG_OIL_NG_E!N7+NRG_PF_E!N7+NRG_CO_E!N7+NRG_BKBPB_E!N7+NRG_GW_E!N7+NRG_BF_E!N7+NRG_PR_E!N7+NRG_NI_E!N7+NRG_CL_E!N7+NRG_LNG_E!N7+NRG_BIOG_E!N7+NRG_GTL_E!N7+NRG_CPP_E!N7+NRG_NSP_E!N7</f>
        <v>283.69277582651313</v>
      </c>
      <c r="O7" s="8">
        <f>NRG_CM_E!O7+NRG_OIL_NG_E!O7+NRG_PF_E!O7+NRG_CO_E!O7+NRG_BKBPB_E!O7+NRG_GW_E!O7+NRG_BF_E!O7+NRG_PR_E!O7+NRG_NI_E!O7+NRG_CL_E!O7+NRG_LNG_E!O7+NRG_BIOG_E!O7+NRG_GTL_E!O7+NRG_CPP_E!O7+NRG_NSP_E!O7</f>
        <v>93.78779946702474</v>
      </c>
      <c r="P7" s="8">
        <f>NRG_CM_E!P7+NRG_OIL_NG_E!P7+NRG_PF_E!P7+NRG_CO_E!P7+NRG_BKBPB_E!P7+NRG_GW_E!P7+NRG_BF_E!P7+NRG_PR_E!P7+NRG_NI_E!P7+NRG_CL_E!P7+NRG_LNG_E!P7+NRG_BIOG_E!P7+NRG_GTL_E!P7+NRG_CPP_E!P7+NRG_NSP_E!P7</f>
        <v>89.393156763841318</v>
      </c>
      <c r="Q7" s="8">
        <f>NRG_CM_E!Q7+NRG_OIL_NG_E!Q7+NRG_PF_E!Q7+NRG_CO_E!Q7+NRG_BKBPB_E!Q7+NRG_GW_E!Q7+NRG_BF_E!Q7+NRG_PR_E!Q7+NRG_NI_E!Q7+NRG_CL_E!Q7+NRG_LNG_E!Q7+NRG_BIOG_E!Q7+NRG_GTL_E!Q7+NRG_CPP_E!Q7+NRG_NSP_E!Q7</f>
        <v>87.936666297023322</v>
      </c>
      <c r="R7" s="8">
        <f>NRG_CM_E!R7+NRG_OIL_NG_E!R7+NRG_PF_E!R7+NRG_CO_E!R7+NRG_BKBPB_E!R7+NRG_GW_E!R7+NRG_BF_E!R7+NRG_PR_E!R7+NRG_NI_E!R7+NRG_CL_E!R7+NRG_LNG_E!R7+NRG_BIOG_E!R7+NRG_GTL_E!R7+NRG_CPP_E!R7+NRG_NSP_E!R7</f>
        <v>198.45638233301901</v>
      </c>
      <c r="S7" s="8">
        <f>NRG_CM_E!S7+NRG_OIL_NG_E!S7+NRG_PF_E!S7+NRG_CO_E!S7+NRG_BKBPB_E!S7+NRG_GW_E!S7+NRG_BF_E!S7+NRG_PR_E!S7+NRG_NI_E!S7+NRG_CL_E!S7+NRG_LNG_E!S7+NRG_BIOG_E!S7+NRG_GTL_E!S7+NRG_CPP_E!S7+NRG_NSP_E!S7</f>
        <v>182.02900904503105</v>
      </c>
      <c r="T7" s="8">
        <f>NRG_CM_E!T7+NRG_OIL_NG_E!T7+NRG_PF_E!T7+NRG_CO_E!T7+NRG_BKBPB_E!T7+NRG_GW_E!T7+NRG_BF_E!T7+NRG_PR_E!T7+NRG_NI_E!T7+NRG_CL_E!T7+NRG_LNG_E!T7+NRG_BIOG_E!T7+NRG_GTL_E!T7+NRG_CPP_E!T7+NRG_NSP_E!T7</f>
        <v>158.40985374789904</v>
      </c>
      <c r="U7" s="8">
        <f>NRG_CM_E!U7+NRG_OIL_NG_E!U7+NRG_PF_E!U7+NRG_CO_E!U7+NRG_BKBPB_E!U7+NRG_GW_E!U7+NRG_BF_E!U7+NRG_PR_E!U7+NRG_NI_E!U7+NRG_CL_E!U7+NRG_LNG_E!U7+NRG_BIOG_E!U7+NRG_GTL_E!U7+NRG_CPP_E!U7+NRG_NSP_E!U7</f>
        <v>140.632302760919</v>
      </c>
      <c r="V7" s="8">
        <f>NRG_CM_E!V7+NRG_OIL_NG_E!V7+NRG_PF_E!V7+NRG_CO_E!V7+NRG_BKBPB_E!V7+NRG_GW_E!V7+NRG_BF_E!V7+NRG_PR_E!V7+NRG_NI_E!V7+NRG_CL_E!V7+NRG_LNG_E!V7+NRG_BIOG_E!V7+NRG_GTL_E!V7+NRG_CPP_E!V7+NRG_NSP_E!V7</f>
        <v>155.54550391096063</v>
      </c>
      <c r="W7" s="8">
        <f>NRG_CM_E!W7+NRG_OIL_NG_E!W7+NRG_PF_E!W7+NRG_CO_E!W7+NRG_BKBPB_E!W7+NRG_GW_E!W7+NRG_BF_E!W7+NRG_PR_E!W7+NRG_NI_E!W7+NRG_CL_E!W7+NRG_LNG_E!W7+NRG_BIOG_E!W7+NRG_GTL_E!W7+NRG_CPP_E!W7+NRG_NSP_E!W7</f>
        <v>110.20834647068216</v>
      </c>
      <c r="X7" s="8">
        <f>NRG_CM_E!X7+NRG_OIL_NG_E!X7+NRG_PF_E!X7+NRG_CO_E!X7+NRG_BKBPB_E!X7+NRG_GW_E!X7+NRG_BF_E!X7+NRG_PR_E!X7+NRG_NI_E!X7+NRG_CL_E!X7+NRG_LNG_E!X7+NRG_BIOG_E!X7+NRG_GTL_E!X7+NRG_CPP_E!X7+NRG_NSP_E!X7</f>
        <v>123.89443370357654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919.91689418657802</v>
      </c>
      <c r="D8" s="19">
        <f t="shared" si="3"/>
        <v>833.90956308746183</v>
      </c>
      <c r="E8" s="19">
        <f t="shared" si="3"/>
        <v>1065.4265762501088</v>
      </c>
      <c r="F8" s="19">
        <f t="shared" si="3"/>
        <v>1149.0066275165314</v>
      </c>
      <c r="G8" s="19">
        <f t="shared" si="3"/>
        <v>1436.4764478910881</v>
      </c>
      <c r="H8" s="19">
        <f t="shared" si="3"/>
        <v>1065.9637930282097</v>
      </c>
      <c r="I8" s="19">
        <f t="shared" si="3"/>
        <v>1092.2790899795223</v>
      </c>
      <c r="J8" s="19">
        <f t="shared" si="3"/>
        <v>1219.1982387446546</v>
      </c>
      <c r="K8" s="19">
        <f t="shared" si="3"/>
        <v>1097.2342513928504</v>
      </c>
      <c r="L8" s="19">
        <f t="shared" si="3"/>
        <v>1106.5612761304708</v>
      </c>
      <c r="M8" s="19">
        <f t="shared" si="3"/>
        <v>2009.7715451335728</v>
      </c>
      <c r="N8" s="19">
        <f t="shared" si="3"/>
        <v>2484.7093146057455</v>
      </c>
      <c r="O8" s="19">
        <f t="shared" si="3"/>
        <v>2481.3239369608887</v>
      </c>
      <c r="P8" s="19">
        <f t="shared" si="3"/>
        <v>2281.3293154269272</v>
      </c>
      <c r="Q8" s="19">
        <f t="shared" si="3"/>
        <v>2334.5915024792639</v>
      </c>
      <c r="R8" s="19">
        <f t="shared" si="3"/>
        <v>2313.7992956135695</v>
      </c>
      <c r="S8" s="19">
        <f t="shared" si="3"/>
        <v>2170.3989008125745</v>
      </c>
      <c r="T8" s="19">
        <f t="shared" si="3"/>
        <v>1984.0855422936042</v>
      </c>
      <c r="U8" s="19">
        <f t="shared" si="3"/>
        <v>1988.781993524168</v>
      </c>
      <c r="V8" s="19">
        <f t="shared" si="3"/>
        <v>1890.0569495467425</v>
      </c>
      <c r="W8" s="19">
        <f t="shared" si="3"/>
        <v>1615.1513595302372</v>
      </c>
      <c r="X8" s="19">
        <f t="shared" si="3"/>
        <v>1047.5436058295056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11.480209949879145</v>
      </c>
      <c r="H9" s="8">
        <f>NRG_CM_E!H9+NRG_OIL_NG_E!H9+NRG_PF_E!H9+NRG_CO_E!H9+NRG_BKBPB_E!H9+NRG_GW_E!H9+NRG_BF_E!H9+NRG_PR_E!H9+NRG_NI_E!H9+NRG_CL_E!H9+NRG_LNG_E!H9+NRG_BIOG_E!H9+NRG_GTL_E!H9+NRG_CPP_E!H9+NRG_NSP_E!H9</f>
        <v>11.480209949879145</v>
      </c>
      <c r="I9" s="8">
        <f>NRG_CM_E!I9+NRG_OIL_NG_E!I9+NRG_PF_E!I9+NRG_CO_E!I9+NRG_BKBPB_E!I9+NRG_GW_E!I9+NRG_BF_E!I9+NRG_PR_E!I9+NRG_NI_E!I9+NRG_CL_E!I9+NRG_LNG_E!I9+NRG_BIOG_E!I9+NRG_GTL_E!I9+NRG_CPP_E!I9+NRG_NSP_E!I9</f>
        <v>4.5919495945377111</v>
      </c>
      <c r="J9" s="8">
        <f>NRG_CM_E!J9+NRG_OIL_NG_E!J9+NRG_PF_E!J9+NRG_CO_E!J9+NRG_BKBPB_E!J9+NRG_GW_E!J9+NRG_BF_E!J9+NRG_PR_E!J9+NRG_NI_E!J9+NRG_CL_E!J9+NRG_LNG_E!J9+NRG_BIOG_E!J9+NRG_GTL_E!J9+NRG_CPP_E!J9+NRG_NSP_E!J9</f>
        <v>8.6733782400000017</v>
      </c>
      <c r="K9" s="8">
        <f>NRG_CM_E!K9+NRG_OIL_NG_E!K9+NRG_PF_E!K9+NRG_CO_E!K9+NRG_BKBPB_E!K9+NRG_GW_E!K9+NRG_BF_E!K9+NRG_PR_E!K9+NRG_NI_E!K9+NRG_CL_E!K9+NRG_LNG_E!K9+NRG_BIOG_E!K9+NRG_GTL_E!K9+NRG_CPP_E!K9+NRG_NSP_E!K9</f>
        <v>18.830178013733153</v>
      </c>
      <c r="L9" s="8">
        <f>NRG_CM_E!L9+NRG_OIL_NG_E!L9+NRG_PF_E!L9+NRG_CO_E!L9+NRG_BKBPB_E!L9+NRG_GW_E!L9+NRG_BF_E!L9+NRG_PR_E!L9+NRG_NI_E!L9+NRG_CL_E!L9+NRG_LNG_E!L9+NRG_BIOG_E!L9+NRG_GTL_E!L9+NRG_CPP_E!L9+NRG_NSP_E!L9</f>
        <v>16.542666700530578</v>
      </c>
      <c r="M9" s="8">
        <f>NRG_CM_E!M9+NRG_OIL_NG_E!M9+NRG_PF_E!M9+NRG_CO_E!M9+NRG_BKBPB_E!M9+NRG_GW_E!M9+NRG_BF_E!M9+NRG_PR_E!M9+NRG_NI_E!M9+NRG_CL_E!M9+NRG_LNG_E!M9+NRG_BIOG_E!M9+NRG_GTL_E!M9+NRG_CPP_E!M9+NRG_NSP_E!M9</f>
        <v>4.9655707199999988</v>
      </c>
      <c r="N9" s="8">
        <f>NRG_CM_E!N9+NRG_OIL_NG_E!N9+NRG_PF_E!N9+NRG_CO_E!N9+NRG_BKBPB_E!N9+NRG_GW_E!N9+NRG_BF_E!N9+NRG_PR_E!N9+NRG_NI_E!N9+NRG_CL_E!N9+NRG_LNG_E!N9+NRG_BIOG_E!N9+NRG_GTL_E!N9+NRG_CPP_E!N9+NRG_NSP_E!N9</f>
        <v>5.1329572799999994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3.49021728</v>
      </c>
      <c r="T9" s="8">
        <f>NRG_CM_E!T9+NRG_OIL_NG_E!T9+NRG_PF_E!T9+NRG_CO_E!T9+NRG_BKBPB_E!T9+NRG_GW_E!T9+NRG_BF_E!T9+NRG_PR_E!T9+NRG_NI_E!T9+NRG_CL_E!T9+NRG_LNG_E!T9+NRG_BIOG_E!T9+NRG_GTL_E!T9+NRG_CPP_E!T9+NRG_NSP_E!T9</f>
        <v>0.19190629817971072</v>
      </c>
      <c r="U9" s="8">
        <f>NRG_CM_E!U9+NRG_OIL_NG_E!U9+NRG_PF_E!U9+NRG_CO_E!U9+NRG_BKBPB_E!U9+NRG_GW_E!U9+NRG_BF_E!U9+NRG_PR_E!U9+NRG_NI_E!U9+NRG_CL_E!U9+NRG_LNG_E!U9+NRG_BIOG_E!U9+NRG_GTL_E!U9+NRG_CPP_E!U9+NRG_NSP_E!U9</f>
        <v>0.11548206645759958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919.91689418657802</v>
      </c>
      <c r="D10" s="8">
        <f>NRG_CM_E!D10+NRG_OIL_NG_E!D10+NRG_PF_E!D10+NRG_CO_E!D10+NRG_BKBPB_E!D10+NRG_GW_E!D10+NRG_BF_E!D10+NRG_PR_E!D10+NRG_NI_E!D10+NRG_CL_E!D10+NRG_LNG_E!D10+NRG_BIOG_E!D10+NRG_GTL_E!D10+NRG_CPP_E!D10+NRG_NSP_E!D10</f>
        <v>833.90956308746183</v>
      </c>
      <c r="E10" s="8">
        <f>NRG_CM_E!E10+NRG_OIL_NG_E!E10+NRG_PF_E!E10+NRG_CO_E!E10+NRG_BKBPB_E!E10+NRG_GW_E!E10+NRG_BF_E!E10+NRG_PR_E!E10+NRG_NI_E!E10+NRG_CL_E!E10+NRG_LNG_E!E10+NRG_BIOG_E!E10+NRG_GTL_E!E10+NRG_CPP_E!E10+NRG_NSP_E!E10</f>
        <v>1065.4265762501088</v>
      </c>
      <c r="F10" s="8">
        <f>NRG_CM_E!F10+NRG_OIL_NG_E!F10+NRG_PF_E!F10+NRG_CO_E!F10+NRG_BKBPB_E!F10+NRG_GW_E!F10+NRG_BF_E!F10+NRG_PR_E!F10+NRG_NI_E!F10+NRG_CL_E!F10+NRG_LNG_E!F10+NRG_BIOG_E!F10+NRG_GTL_E!F10+NRG_CPP_E!F10+NRG_NSP_E!F10</f>
        <v>1149.0066275165314</v>
      </c>
      <c r="G10" s="8">
        <f>NRG_CM_E!G10+NRG_OIL_NG_E!G10+NRG_PF_E!G10+NRG_CO_E!G10+NRG_BKBPB_E!G10+NRG_GW_E!G10+NRG_BF_E!G10+NRG_PR_E!G10+NRG_NI_E!G10+NRG_CL_E!G10+NRG_LNG_E!G10+NRG_BIOG_E!G10+NRG_GTL_E!G10+NRG_CPP_E!G10+NRG_NSP_E!G10</f>
        <v>1424.9962379412091</v>
      </c>
      <c r="H10" s="8">
        <f>NRG_CM_E!H10+NRG_OIL_NG_E!H10+NRG_PF_E!H10+NRG_CO_E!H10+NRG_BKBPB_E!H10+NRG_GW_E!H10+NRG_BF_E!H10+NRG_PR_E!H10+NRG_NI_E!H10+NRG_CL_E!H10+NRG_LNG_E!H10+NRG_BIOG_E!H10+NRG_GTL_E!H10+NRG_CPP_E!H10+NRG_NSP_E!H10</f>
        <v>1054.4835830783306</v>
      </c>
      <c r="I10" s="8">
        <f>NRG_CM_E!I10+NRG_OIL_NG_E!I10+NRG_PF_E!I10+NRG_CO_E!I10+NRG_BKBPB_E!I10+NRG_GW_E!I10+NRG_BF_E!I10+NRG_PR_E!I10+NRG_NI_E!I10+NRG_CL_E!I10+NRG_LNG_E!I10+NRG_BIOG_E!I10+NRG_GTL_E!I10+NRG_CPP_E!I10+NRG_NSP_E!I10</f>
        <v>1087.6871403849846</v>
      </c>
      <c r="J10" s="8">
        <f>NRG_CM_E!J10+NRG_OIL_NG_E!J10+NRG_PF_E!J10+NRG_CO_E!J10+NRG_BKBPB_E!J10+NRG_GW_E!J10+NRG_BF_E!J10+NRG_PR_E!J10+NRG_NI_E!J10+NRG_CL_E!J10+NRG_LNG_E!J10+NRG_BIOG_E!J10+NRG_GTL_E!J10+NRG_CPP_E!J10+NRG_NSP_E!J10</f>
        <v>1210.5248605046547</v>
      </c>
      <c r="K10" s="8">
        <f>NRG_CM_E!K10+NRG_OIL_NG_E!K10+NRG_PF_E!K10+NRG_CO_E!K10+NRG_BKBPB_E!K10+NRG_GW_E!K10+NRG_BF_E!K10+NRG_PR_E!K10+NRG_NI_E!K10+NRG_CL_E!K10+NRG_LNG_E!K10+NRG_BIOG_E!K10+NRG_GTL_E!K10+NRG_CPP_E!K10+NRG_NSP_E!K10</f>
        <v>1078.4040733791173</v>
      </c>
      <c r="L10" s="8">
        <f>NRG_CM_E!L10+NRG_OIL_NG_E!L10+NRG_PF_E!L10+NRG_CO_E!L10+NRG_BKBPB_E!L10+NRG_GW_E!L10+NRG_BF_E!L10+NRG_PR_E!L10+NRG_NI_E!L10+NRG_CL_E!L10+NRG_LNG_E!L10+NRG_BIOG_E!L10+NRG_GTL_E!L10+NRG_CPP_E!L10+NRG_NSP_E!L10</f>
        <v>1090.0186094299402</v>
      </c>
      <c r="M10" s="8">
        <f>NRG_CM_E!M10+NRG_OIL_NG_E!M10+NRG_PF_E!M10+NRG_CO_E!M10+NRG_BKBPB_E!M10+NRG_GW_E!M10+NRG_BF_E!M10+NRG_PR_E!M10+NRG_NI_E!M10+NRG_CL_E!M10+NRG_LNG_E!M10+NRG_BIOG_E!M10+NRG_GTL_E!M10+NRG_CPP_E!M10+NRG_NSP_E!M10</f>
        <v>2004.8059744135728</v>
      </c>
      <c r="N10" s="8">
        <f>NRG_CM_E!N10+NRG_OIL_NG_E!N10+NRG_PF_E!N10+NRG_CO_E!N10+NRG_BKBPB_E!N10+NRG_GW_E!N10+NRG_BF_E!N10+NRG_PR_E!N10+NRG_NI_E!N10+NRG_CL_E!N10+NRG_LNG_E!N10+NRG_BIOG_E!N10+NRG_GTL_E!N10+NRG_CPP_E!N10+NRG_NSP_E!N10</f>
        <v>2479.5763573257454</v>
      </c>
      <c r="O10" s="8">
        <f>NRG_CM_E!O10+NRG_OIL_NG_E!O10+NRG_PF_E!O10+NRG_CO_E!O10+NRG_BKBPB_E!O10+NRG_GW_E!O10+NRG_BF_E!O10+NRG_PR_E!O10+NRG_NI_E!O10+NRG_CL_E!O10+NRG_LNG_E!O10+NRG_BIOG_E!O10+NRG_GTL_E!O10+NRG_CPP_E!O10+NRG_NSP_E!O10</f>
        <v>2481.3239369608887</v>
      </c>
      <c r="P10" s="8">
        <f>NRG_CM_E!P10+NRG_OIL_NG_E!P10+NRG_PF_E!P10+NRG_CO_E!P10+NRG_BKBPB_E!P10+NRG_GW_E!P10+NRG_BF_E!P10+NRG_PR_E!P10+NRG_NI_E!P10+NRG_CL_E!P10+NRG_LNG_E!P10+NRG_BIOG_E!P10+NRG_GTL_E!P10+NRG_CPP_E!P10+NRG_NSP_E!P10</f>
        <v>2281.3293154269272</v>
      </c>
      <c r="Q10" s="8">
        <f>NRG_CM_E!Q10+NRG_OIL_NG_E!Q10+NRG_PF_E!Q10+NRG_CO_E!Q10+NRG_BKBPB_E!Q10+NRG_GW_E!Q10+NRG_BF_E!Q10+NRG_PR_E!Q10+NRG_NI_E!Q10+NRG_CL_E!Q10+NRG_LNG_E!Q10+NRG_BIOG_E!Q10+NRG_GTL_E!Q10+NRG_CPP_E!Q10+NRG_NSP_E!Q10</f>
        <v>2334.5915024792639</v>
      </c>
      <c r="R10" s="8">
        <f>NRG_CM_E!R10+NRG_OIL_NG_E!R10+NRG_PF_E!R10+NRG_CO_E!R10+NRG_BKBPB_E!R10+NRG_GW_E!R10+NRG_BF_E!R10+NRG_PR_E!R10+NRG_NI_E!R10+NRG_CL_E!R10+NRG_LNG_E!R10+NRG_BIOG_E!R10+NRG_GTL_E!R10+NRG_CPP_E!R10+NRG_NSP_E!R10</f>
        <v>2313.7992956135695</v>
      </c>
      <c r="S10" s="8">
        <f>NRG_CM_E!S10+NRG_OIL_NG_E!S10+NRG_PF_E!S10+NRG_CO_E!S10+NRG_BKBPB_E!S10+NRG_GW_E!S10+NRG_BF_E!S10+NRG_PR_E!S10+NRG_NI_E!S10+NRG_CL_E!S10+NRG_LNG_E!S10+NRG_BIOG_E!S10+NRG_GTL_E!S10+NRG_CPP_E!S10+NRG_NSP_E!S10</f>
        <v>2166.9086835325747</v>
      </c>
      <c r="T10" s="8">
        <f>NRG_CM_E!T10+NRG_OIL_NG_E!T10+NRG_PF_E!T10+NRG_CO_E!T10+NRG_BKBPB_E!T10+NRG_GW_E!T10+NRG_BF_E!T10+NRG_PR_E!T10+NRG_NI_E!T10+NRG_CL_E!T10+NRG_LNG_E!T10+NRG_BIOG_E!T10+NRG_GTL_E!T10+NRG_CPP_E!T10+NRG_NSP_E!T10</f>
        <v>1983.8936359954246</v>
      </c>
      <c r="U10" s="8">
        <f>NRG_CM_E!U10+NRG_OIL_NG_E!U10+NRG_PF_E!U10+NRG_CO_E!U10+NRG_BKBPB_E!U10+NRG_GW_E!U10+NRG_BF_E!U10+NRG_PR_E!U10+NRG_NI_E!U10+NRG_CL_E!U10+NRG_LNG_E!U10+NRG_BIOG_E!U10+NRG_GTL_E!U10+NRG_CPP_E!U10+NRG_NSP_E!U10</f>
        <v>1988.6665114577104</v>
      </c>
      <c r="V10" s="8">
        <f>NRG_CM_E!V10+NRG_OIL_NG_E!V10+NRG_PF_E!V10+NRG_CO_E!V10+NRG_BKBPB_E!V10+NRG_GW_E!V10+NRG_BF_E!V10+NRG_PR_E!V10+NRG_NI_E!V10+NRG_CL_E!V10+NRG_LNG_E!V10+NRG_BIOG_E!V10+NRG_GTL_E!V10+NRG_CPP_E!V10+NRG_NSP_E!V10</f>
        <v>1890.0569495467425</v>
      </c>
      <c r="W10" s="8">
        <f>NRG_CM_E!W10+NRG_OIL_NG_E!W10+NRG_PF_E!W10+NRG_CO_E!W10+NRG_BKBPB_E!W10+NRG_GW_E!W10+NRG_BF_E!W10+NRG_PR_E!W10+NRG_NI_E!W10+NRG_CL_E!W10+NRG_LNG_E!W10+NRG_BIOG_E!W10+NRG_GTL_E!W10+NRG_CPP_E!W10+NRG_NSP_E!W10</f>
        <v>1615.1513595302372</v>
      </c>
      <c r="X10" s="8">
        <f>NRG_CM_E!X10+NRG_OIL_NG_E!X10+NRG_PF_E!X10+NRG_CO_E!X10+NRG_BKBPB_E!X10+NRG_GW_E!X10+NRG_BF_E!X10+NRG_PR_E!X10+NRG_NI_E!X10+NRG_CL_E!X10+NRG_LNG_E!X10+NRG_BIOG_E!X10+NRG_GTL_E!X10+NRG_CPP_E!X10+NRG_NSP_E!X10</f>
        <v>1047.5436058295056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715.02030259600383</v>
      </c>
      <c r="D11" s="19">
        <f t="shared" si="4"/>
        <v>770.71499881061141</v>
      </c>
      <c r="E11" s="19">
        <f t="shared" si="4"/>
        <v>524.18061171578404</v>
      </c>
      <c r="F11" s="19">
        <f t="shared" si="4"/>
        <v>493.71196984549601</v>
      </c>
      <c r="G11" s="19">
        <f t="shared" si="4"/>
        <v>425.59306545505598</v>
      </c>
      <c r="H11" s="19">
        <f t="shared" si="4"/>
        <v>1254.7313162211335</v>
      </c>
      <c r="I11" s="19">
        <f t="shared" si="4"/>
        <v>1010.5768465585143</v>
      </c>
      <c r="J11" s="19">
        <f t="shared" si="4"/>
        <v>1250.8340304336243</v>
      </c>
      <c r="K11" s="19">
        <f t="shared" si="4"/>
        <v>1807.1046756280193</v>
      </c>
      <c r="L11" s="19">
        <f t="shared" si="4"/>
        <v>1929.2111006141422</v>
      </c>
      <c r="M11" s="19">
        <f t="shared" si="4"/>
        <v>1686.8059971478729</v>
      </c>
      <c r="N11" s="19">
        <f t="shared" si="4"/>
        <v>837.25295122934881</v>
      </c>
      <c r="O11" s="19">
        <f t="shared" si="4"/>
        <v>1816.6074869797542</v>
      </c>
      <c r="P11" s="19">
        <f t="shared" si="4"/>
        <v>362.34460274002305</v>
      </c>
      <c r="Q11" s="19">
        <f t="shared" si="4"/>
        <v>324.38790960471835</v>
      </c>
      <c r="R11" s="19">
        <f t="shared" si="4"/>
        <v>130.94789396063931</v>
      </c>
      <c r="S11" s="19">
        <f t="shared" si="4"/>
        <v>103.20472744320213</v>
      </c>
      <c r="T11" s="19">
        <f t="shared" si="4"/>
        <v>288.47799200634245</v>
      </c>
      <c r="U11" s="19">
        <f t="shared" si="4"/>
        <v>470.59200152791584</v>
      </c>
      <c r="V11" s="19">
        <f t="shared" si="4"/>
        <v>416.81366678083089</v>
      </c>
      <c r="W11" s="19">
        <f t="shared" si="4"/>
        <v>346.50113623339331</v>
      </c>
      <c r="X11" s="19">
        <f t="shared" si="4"/>
        <v>441.85805333888209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3.9929366400000004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2.14569432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672.59080015600387</v>
      </c>
      <c r="D13" s="8">
        <f>NRG_CM_E!D13+NRG_OIL_NG_E!D13+NRG_PF_E!D13+NRG_CO_E!D13+NRG_BKBPB_E!D13+NRG_GW_E!D13+NRG_BF_E!D13+NRG_PR_E!D13+NRG_NI_E!D13+NRG_CL_E!D13+NRG_LNG_E!D13+NRG_BIOG_E!D13+NRG_GTL_E!D13+NRG_CPP_E!D13+NRG_NSP_E!D13</f>
        <v>684.68375578181144</v>
      </c>
      <c r="E13" s="8">
        <f>NRG_CM_E!E13+NRG_OIL_NG_E!E13+NRG_PF_E!E13+NRG_CO_E!E13+NRG_BKBPB_E!E13+NRG_GW_E!E13+NRG_BF_E!E13+NRG_PR_E!E13+NRG_NI_E!E13+NRG_CL_E!E13+NRG_LNG_E!E13+NRG_BIOG_E!E13+NRG_GTL_E!E13+NRG_CPP_E!E13+NRG_NSP_E!E13</f>
        <v>350.53200000218402</v>
      </c>
      <c r="F13" s="8">
        <f>NRG_CM_E!F13+NRG_OIL_NG_E!F13+NRG_PF_E!F13+NRG_CO_E!F13+NRG_BKBPB_E!F13+NRG_GW_E!F13+NRG_BF_E!F13+NRG_PR_E!F13+NRG_NI_E!F13+NRG_CL_E!F13+NRG_LNG_E!F13+NRG_BIOG_E!F13+NRG_GTL_E!F13+NRG_CPP_E!F13+NRG_NSP_E!F13</f>
        <v>379.798392002296</v>
      </c>
      <c r="G13" s="8">
        <f>NRG_CM_E!G13+NRG_OIL_NG_E!G13+NRG_PF_E!G13+NRG_CO_E!G13+NRG_BKBPB_E!G13+NRG_GW_E!G13+NRG_BF_E!G13+NRG_PR_E!G13+NRG_NI_E!G13+NRG_CL_E!G13+NRG_LNG_E!G13+NRG_BIOG_E!G13+NRG_GTL_E!G13+NRG_CPP_E!G13+NRG_NSP_E!G13</f>
        <v>239.11558560145599</v>
      </c>
      <c r="H13" s="8">
        <f>NRG_CM_E!H13+NRG_OIL_NG_E!H13+NRG_PF_E!H13+NRG_CO_E!H13+NRG_BKBPB_E!H13+NRG_GW_E!H13+NRG_BF_E!H13+NRG_PR_E!H13+NRG_NI_E!H13+NRG_CL_E!H13+NRG_LNG_E!H13+NRG_BIOG_E!H13+NRG_GTL_E!H13+NRG_CPP_E!H13+NRG_NSP_E!H13</f>
        <v>1019.6871996363333</v>
      </c>
      <c r="I13" s="8">
        <f>NRG_CM_E!I13+NRG_OIL_NG_E!I13+NRG_PF_E!I13+NRG_CO_E!I13+NRG_BKBPB_E!I13+NRG_GW_E!I13+NRG_BF_E!I13+NRG_PR_E!I13+NRG_NI_E!I13+NRG_CL_E!I13+NRG_LNG_E!I13+NRG_BIOG_E!I13+NRG_GTL_E!I13+NRG_CPP_E!I13+NRG_NSP_E!I13</f>
        <v>854.81294358251421</v>
      </c>
      <c r="J13" s="8">
        <f>NRG_CM_E!J13+NRG_OIL_NG_E!J13+NRG_PF_E!J13+NRG_CO_E!J13+NRG_BKBPB_E!J13+NRG_GW_E!J13+NRG_BF_E!J13+NRG_PR_E!J13+NRG_NI_E!J13+NRG_CL_E!J13+NRG_LNG_E!J13+NRG_BIOG_E!J13+NRG_GTL_E!J13+NRG_CPP_E!J13+NRG_NSP_E!J13</f>
        <v>1058.1547414152244</v>
      </c>
      <c r="K13" s="8">
        <f>NRG_CM_E!K13+NRG_OIL_NG_E!K13+NRG_PF_E!K13+NRG_CO_E!K13+NRG_BKBPB_E!K13+NRG_GW_E!K13+NRG_BF_E!K13+NRG_PR_E!K13+NRG_NI_E!K13+NRG_CL_E!K13+NRG_LNG_E!K13+NRG_BIOG_E!K13+NRG_GTL_E!K13+NRG_CPP_E!K13+NRG_NSP_E!K13</f>
        <v>1506.3603749008194</v>
      </c>
      <c r="L13" s="8">
        <f>NRG_CM_E!L13+NRG_OIL_NG_E!L13+NRG_PF_E!L13+NRG_CO_E!L13+NRG_BKBPB_E!L13+NRG_GW_E!L13+NRG_BF_E!L13+NRG_PR_E!L13+NRG_NI_E!L13+NRG_CL_E!L13+NRG_LNG_E!L13+NRG_BIOG_E!L13+NRG_GTL_E!L13+NRG_CPP_E!L13+NRG_NSP_E!L13</f>
        <v>1591.8129166685421</v>
      </c>
      <c r="M13" s="8">
        <f>NRG_CM_E!M13+NRG_OIL_NG_E!M13+NRG_PF_E!M13+NRG_CO_E!M13+NRG_BKBPB_E!M13+NRG_GW_E!M13+NRG_BF_E!M13+NRG_PR_E!M13+NRG_NI_E!M13+NRG_CL_E!M13+NRG_LNG_E!M13+NRG_BIOG_E!M13+NRG_GTL_E!M13+NRG_CPP_E!M13+NRG_NSP_E!M13</f>
        <v>1344.7880282878727</v>
      </c>
      <c r="N13" s="8">
        <f>NRG_CM_E!N13+NRG_OIL_NG_E!N13+NRG_PF_E!N13+NRG_CO_E!N13+NRG_BKBPB_E!N13+NRG_GW_E!N13+NRG_BF_E!N13+NRG_PR_E!N13+NRG_NI_E!N13+NRG_CL_E!N13+NRG_LNG_E!N13+NRG_BIOG_E!N13+NRG_GTL_E!N13+NRG_CPP_E!N13+NRG_NSP_E!N13</f>
        <v>595.34929060454886</v>
      </c>
      <c r="O13" s="8">
        <f>NRG_CM_E!O13+NRG_OIL_NG_E!O13+NRG_PF_E!O13+NRG_CO_E!O13+NRG_BKBPB_E!O13+NRG_GW_E!O13+NRG_BF_E!O13+NRG_PR_E!O13+NRG_NI_E!O13+NRG_CL_E!O13+NRG_LNG_E!O13+NRG_BIOG_E!O13+NRG_GTL_E!O13+NRG_CPP_E!O13+NRG_NSP_E!O13</f>
        <v>1627.0773679861543</v>
      </c>
      <c r="P13" s="8">
        <f>NRG_CM_E!P13+NRG_OIL_NG_E!P13+NRG_PF_E!P13+NRG_CO_E!P13+NRG_BKBPB_E!P13+NRG_GW_E!P13+NRG_BF_E!P13+NRG_PR_E!P13+NRG_NI_E!P13+NRG_CL_E!P13+NRG_LNG_E!P13+NRG_BIOG_E!P13+NRG_GTL_E!P13+NRG_CPP_E!P13+NRG_NSP_E!P13</f>
        <v>105.66276571042306</v>
      </c>
      <c r="Q13" s="8">
        <f>NRG_CM_E!Q13+NRG_OIL_NG_E!Q13+NRG_PF_E!Q13+NRG_CO_E!Q13+NRG_BKBPB_E!Q13+NRG_GW_E!Q13+NRG_BF_E!Q13+NRG_PR_E!Q13+NRG_NI_E!Q13+NRG_CL_E!Q13+NRG_LNG_E!Q13+NRG_BIOG_E!Q13+NRG_GTL_E!Q13+NRG_CPP_E!Q13+NRG_NSP_E!Q13</f>
        <v>79.247611036718382</v>
      </c>
      <c r="R13" s="8">
        <f>NRG_CM_E!R13+NRG_OIL_NG_E!R13+NRG_PF_E!R13+NRG_CO_E!R13+NRG_BKBPB_E!R13+NRG_GW_E!R13+NRG_BF_E!R13+NRG_PR_E!R13+NRG_NI_E!R13+NRG_CL_E!R13+NRG_LNG_E!R13+NRG_BIOG_E!R13+NRG_GTL_E!R13+NRG_CPP_E!R13+NRG_NSP_E!R13</f>
        <v>71.036015605439331</v>
      </c>
      <c r="S13" s="8">
        <f>NRG_CM_E!S13+NRG_OIL_NG_E!S13+NRG_PF_E!S13+NRG_CO_E!S13+NRG_BKBPB_E!S13+NRG_GW_E!S13+NRG_BF_E!S13+NRG_PR_E!S13+NRG_NI_E!S13+NRG_CL_E!S13+NRG_LNG_E!S13+NRG_BIOG_E!S13+NRG_GTL_E!S13+NRG_CPP_E!S13+NRG_NSP_E!S13</f>
        <v>75.822676838402145</v>
      </c>
      <c r="T13" s="8">
        <f>NRG_CM_E!T13+NRG_OIL_NG_E!T13+NRG_PF_E!T13+NRG_CO_E!T13+NRG_BKBPB_E!T13+NRG_GW_E!T13+NRG_BF_E!T13+NRG_PR_E!T13+NRG_NI_E!T13+NRG_CL_E!T13+NRG_LNG_E!T13+NRG_BIOG_E!T13+NRG_GTL_E!T13+NRG_CPP_E!T13+NRG_NSP_E!T13</f>
        <v>91.41098797194239</v>
      </c>
      <c r="U13" s="8">
        <f>NRG_CM_E!U13+NRG_OIL_NG_E!U13+NRG_PF_E!U13+NRG_CO_E!U13+NRG_BKBPB_E!U13+NRG_GW_E!U13+NRG_BF_E!U13+NRG_PR_E!U13+NRG_NI_E!U13+NRG_CL_E!U13+NRG_LNG_E!U13+NRG_BIOG_E!U13+NRG_GTL_E!U13+NRG_CPP_E!U13+NRG_NSP_E!U13</f>
        <v>221.42208431671585</v>
      </c>
      <c r="V13" s="8">
        <f>NRG_CM_E!V13+NRG_OIL_NG_E!V13+NRG_PF_E!V13+NRG_CO_E!V13+NRG_BKBPB_E!V13+NRG_GW_E!V13+NRG_BF_E!V13+NRG_PR_E!V13+NRG_NI_E!V13+NRG_CL_E!V13+NRG_LNG_E!V13+NRG_BIOG_E!V13+NRG_GTL_E!V13+NRG_CPP_E!V13+NRG_NSP_E!V13</f>
        <v>209.52648413683087</v>
      </c>
      <c r="W13" s="8">
        <f>NRG_CM_E!W13+NRG_OIL_NG_E!W13+NRG_PF_E!W13+NRG_CO_E!W13+NRG_BKBPB_E!W13+NRG_GW_E!W13+NRG_BF_E!W13+NRG_PR_E!W13+NRG_NI_E!W13+NRG_CL_E!W13+NRG_LNG_E!W13+NRG_BIOG_E!W13+NRG_GTL_E!W13+NRG_CPP_E!W13+NRG_NSP_E!W13</f>
        <v>147.11972745259328</v>
      </c>
      <c r="X13" s="8">
        <f>NRG_CM_E!X13+NRG_OIL_NG_E!X13+NRG_PF_E!X13+NRG_CO_E!X13+NRG_BKBPB_E!X13+NRG_GW_E!X13+NRG_BF_E!X13+NRG_PR_E!X13+NRG_NI_E!X13+NRG_CL_E!X13+NRG_LNG_E!X13+NRG_BIOG_E!X13+NRG_GTL_E!X13+NRG_CPP_E!X13+NRG_NSP_E!X13</f>
        <v>295.50334125728205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43.81339092479999</v>
      </c>
      <c r="E15" s="8">
        <f>NRG_CM_E!E15+NRG_OIL_NG_E!E15+NRG_PF_E!E15+NRG_CO_E!E15+NRG_BKBPB_E!E15+NRG_GW_E!E15+NRG_BF_E!E15+NRG_PR_E!E15+NRG_NI_E!E15+NRG_CL_E!E15+NRG_LNG_E!E15+NRG_BIOG_E!E15+NRG_GTL_E!E15+NRG_CPP_E!E15+NRG_NSP_E!E15</f>
        <v>96.927709924799998</v>
      </c>
      <c r="F15" s="8">
        <f>NRG_CM_E!F15+NRG_OIL_NG_E!F15+NRG_PF_E!F15+NRG_CO_E!F15+NRG_BKBPB_E!F15+NRG_GW_E!F15+NRG_BF_E!F15+NRG_PR_E!F15+NRG_NI_E!F15+NRG_CL_E!F15+NRG_LNG_E!F15+NRG_BIOG_E!F15+NRG_GTL_E!F15+NRG_CPP_E!F15+NRG_NSP_E!F15</f>
        <v>41.436890841599997</v>
      </c>
      <c r="G15" s="8">
        <f>NRG_CM_E!G15+NRG_OIL_NG_E!G15+NRG_PF_E!G15+NRG_CO_E!G15+NRG_BKBPB_E!G15+NRG_GW_E!G15+NRG_BF_E!G15+NRG_PR_E!G15+NRG_NI_E!G15+NRG_CL_E!G15+NRG_LNG_E!G15+NRG_BIOG_E!G15+NRG_GTL_E!G15+NRG_CPP_E!G15+NRG_NSP_E!G15</f>
        <v>120.15306404639999</v>
      </c>
      <c r="H15" s="8">
        <f>NRG_CM_E!H15+NRG_OIL_NG_E!H15+NRG_PF_E!H15+NRG_CO_E!H15+NRG_BKBPB_E!H15+NRG_GW_E!H15+NRG_BF_E!H15+NRG_PR_E!H15+NRG_NI_E!H15+NRG_CL_E!H15+NRG_LNG_E!H15+NRG_BIOG_E!H15+NRG_GTL_E!H15+NRG_CPP_E!H15+NRG_NSP_E!H15</f>
        <v>169.61115979440001</v>
      </c>
      <c r="I15" s="8">
        <f>NRG_CM_E!I15+NRG_OIL_NG_E!I15+NRG_PF_E!I15+NRG_CO_E!I15+NRG_BKBPB_E!I15+NRG_GW_E!I15+NRG_BF_E!I15+NRG_PR_E!I15+NRG_NI_E!I15+NRG_CL_E!I15+NRG_LNG_E!I15+NRG_BIOG_E!I15+NRG_GTL_E!I15+NRG_CPP_E!I15+NRG_NSP_E!I15</f>
        <v>74.032276125600021</v>
      </c>
      <c r="J15" s="8">
        <f>NRG_CM_E!J15+NRG_OIL_NG_E!J15+NRG_PF_E!J15+NRG_CO_E!J15+NRG_BKBPB_E!J15+NRG_GW_E!J15+NRG_BF_E!J15+NRG_PR_E!J15+NRG_NI_E!J15+NRG_CL_E!J15+NRG_LNG_E!J15+NRG_BIOG_E!J15+NRG_GTL_E!J15+NRG_CPP_E!J15+NRG_NSP_E!J15</f>
        <v>115.67376277200002</v>
      </c>
      <c r="K15" s="8">
        <f>NRG_CM_E!K15+NRG_OIL_NG_E!K15+NRG_PF_E!K15+NRG_CO_E!K15+NRG_BKBPB_E!K15+NRG_GW_E!K15+NRG_BF_E!K15+NRG_PR_E!K15+NRG_NI_E!K15+NRG_CL_E!K15+NRG_LNG_E!K15+NRG_BIOG_E!K15+NRG_GTL_E!K15+NRG_CPP_E!K15+NRG_NSP_E!K15</f>
        <v>228.53338032240003</v>
      </c>
      <c r="L15" s="8">
        <f>NRG_CM_E!L15+NRG_OIL_NG_E!L15+NRG_PF_E!L15+NRG_CO_E!L15+NRG_BKBPB_E!L15+NRG_GW_E!L15+NRG_BF_E!L15+NRG_PR_E!L15+NRG_NI_E!L15+NRG_CL_E!L15+NRG_LNG_E!L15+NRG_BIOG_E!L15+NRG_GTL_E!L15+NRG_CPP_E!L15+NRG_NSP_E!L15</f>
        <v>273.08893944959999</v>
      </c>
      <c r="M15" s="8">
        <f>NRG_CM_E!M15+NRG_OIL_NG_E!M15+NRG_PF_E!M15+NRG_CO_E!M15+NRG_BKBPB_E!M15+NRG_GW_E!M15+NRG_BF_E!M15+NRG_PR_E!M15+NRG_NI_E!M15+NRG_CL_E!M15+NRG_LNG_E!M15+NRG_BIOG_E!M15+NRG_GTL_E!M15+NRG_CPP_E!M15+NRG_NSP_E!M15</f>
        <v>326.65313448000006</v>
      </c>
      <c r="N15" s="8">
        <f>NRG_CM_E!N15+NRG_OIL_NG_E!N15+NRG_PF_E!N15+NRG_CO_E!N15+NRG_BKBPB_E!N15+NRG_GW_E!N15+NRG_BF_E!N15+NRG_PR_E!N15+NRG_NI_E!N15+NRG_CL_E!N15+NRG_LNG_E!N15+NRG_BIOG_E!N15+NRG_GTL_E!N15+NRG_CPP_E!N15+NRG_NSP_E!N15</f>
        <v>186.82363309680002</v>
      </c>
      <c r="O15" s="8">
        <f>NRG_CM_E!O15+NRG_OIL_NG_E!O15+NRG_PF_E!O15+NRG_CO_E!O15+NRG_BKBPB_E!O15+NRG_GW_E!O15+NRG_BF_E!O15+NRG_PR_E!O15+NRG_NI_E!O15+NRG_CL_E!O15+NRG_LNG_E!O15+NRG_BIOG_E!O15+NRG_GTL_E!O15+NRG_CPP_E!O15+NRG_NSP_E!O15</f>
        <v>170.50156292160003</v>
      </c>
      <c r="P15" s="8">
        <f>NRG_CM_E!P15+NRG_OIL_NG_E!P15+NRG_PF_E!P15+NRG_CO_E!P15+NRG_BKBPB_E!P15+NRG_GW_E!P15+NRG_BF_E!P15+NRG_PR_E!P15+NRG_NI_E!P15+NRG_CL_E!P15+NRG_LNG_E!P15+NRG_BIOG_E!P15+NRG_GTL_E!P15+NRG_CPP_E!P15+NRG_NSP_E!P15</f>
        <v>219.1612806576</v>
      </c>
      <c r="Q15" s="8">
        <f>NRG_CM_E!Q15+NRG_OIL_NG_E!Q15+NRG_PF_E!Q15+NRG_CO_E!Q15+NRG_BKBPB_E!Q15+NRG_GW_E!Q15+NRG_BF_E!Q15+NRG_PR_E!Q15+NRG_NI_E!Q15+NRG_CL_E!Q15+NRG_LNG_E!Q15+NRG_BIOG_E!Q15+NRG_GTL_E!Q15+NRG_CPP_E!Q15+NRG_NSP_E!Q15</f>
        <v>220.01155135199997</v>
      </c>
      <c r="R15" s="8">
        <f>NRG_CM_E!R15+NRG_OIL_NG_E!R15+NRG_PF_E!R15+NRG_CO_E!R15+NRG_BKBPB_E!R15+NRG_GW_E!R15+NRG_BF_E!R15+NRG_PR_E!R15+NRG_NI_E!R15+NRG_CL_E!R15+NRG_LNG_E!R15+NRG_BIOG_E!R15+NRG_GTL_E!R15+NRG_CPP_E!R15+NRG_NSP_E!R15</f>
        <v>38.868542971199986</v>
      </c>
      <c r="S15" s="8">
        <f>NRG_CM_E!S15+NRG_OIL_NG_E!S15+NRG_PF_E!S15+NRG_CO_E!S15+NRG_BKBPB_E!S15+NRG_GW_E!S15+NRG_BF_E!S15+NRG_PR_E!S15+NRG_NI_E!S15+NRG_CL_E!S15+NRG_LNG_E!S15+NRG_BIOG_E!S15+NRG_GTL_E!S15+NRG_CPP_E!S15+NRG_NSP_E!S15</f>
        <v>4.6829035007999993</v>
      </c>
      <c r="T15" s="8">
        <f>NRG_CM_E!T15+NRG_OIL_NG_E!T15+NRG_PF_E!T15+NRG_CO_E!T15+NRG_BKBPB_E!T15+NRG_GW_E!T15+NRG_BF_E!T15+NRG_PR_E!T15+NRG_NI_E!T15+NRG_CL_E!T15+NRG_LNG_E!T15+NRG_BIOG_E!T15+NRG_GTL_E!T15+NRG_CPP_E!T15+NRG_NSP_E!T15</f>
        <v>164.41347379440003</v>
      </c>
      <c r="U15" s="8">
        <f>NRG_CM_E!U15+NRG_OIL_NG_E!U15+NRG_PF_E!U15+NRG_CO_E!U15+NRG_BKBPB_E!U15+NRG_GW_E!U15+NRG_BF_E!U15+NRG_PR_E!U15+NRG_NI_E!U15+NRG_CL_E!U15+NRG_LNG_E!U15+NRG_BIOG_E!U15+NRG_GTL_E!U15+NRG_CPP_E!U15+NRG_NSP_E!U15</f>
        <v>219.10214409119999</v>
      </c>
      <c r="V15" s="8">
        <f>NRG_CM_E!V15+NRG_OIL_NG_E!V15+NRG_PF_E!V15+NRG_CO_E!V15+NRG_BKBPB_E!V15+NRG_GW_E!V15+NRG_BF_E!V15+NRG_PR_E!V15+NRG_NI_E!V15+NRG_CL_E!V15+NRG_LNG_E!V15+NRG_BIOG_E!V15+NRG_GTL_E!V15+NRG_CPP_E!V15+NRG_NSP_E!V15</f>
        <v>185.24864791200002</v>
      </c>
      <c r="W15" s="8">
        <f>NRG_CM_E!W15+NRG_OIL_NG_E!W15+NRG_PF_E!W15+NRG_CO_E!W15+NRG_BKBPB_E!W15+NRG_GW_E!W15+NRG_BF_E!W15+NRG_PR_E!W15+NRG_NI_E!W15+NRG_CL_E!W15+NRG_LNG_E!W15+NRG_BIOG_E!W15+NRG_GTL_E!W15+NRG_CPP_E!W15+NRG_NSP_E!W15</f>
        <v>164.65069262880002</v>
      </c>
      <c r="X15" s="8">
        <f>NRG_CM_E!X15+NRG_OIL_NG_E!X15+NRG_PF_E!X15+NRG_CO_E!X15+NRG_BKBPB_E!X15+NRG_GW_E!X15+NRG_BF_E!X15+NRG_PR_E!X15+NRG_NI_E!X15+NRG_CL_E!X15+NRG_LNG_E!X15+NRG_BIOG_E!X15+NRG_GTL_E!X15+NRG_CPP_E!X15+NRG_NSP_E!X15</f>
        <v>114.18911074560002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42.429502440000007</v>
      </c>
      <c r="D16" s="8">
        <f>NRG_CM_E!D16+NRG_OIL_NG_E!D16+NRG_PF_E!D16+NRG_CO_E!D16+NRG_BKBPB_E!D16+NRG_GW_E!D16+NRG_BF_E!D16+NRG_PR_E!D16+NRG_NI_E!D16+NRG_CL_E!D16+NRG_LNG_E!D16+NRG_BIOG_E!D16+NRG_GTL_E!D16+NRG_CPP_E!D16+NRG_NSP_E!D16</f>
        <v>42.217852104000002</v>
      </c>
      <c r="E16" s="8">
        <f>NRG_CM_E!E16+NRG_OIL_NG_E!E16+NRG_PF_E!E16+NRG_CO_E!E16+NRG_BKBPB_E!E16+NRG_GW_E!E16+NRG_BF_E!E16+NRG_PR_E!E16+NRG_NI_E!E16+NRG_CL_E!E16+NRG_LNG_E!E16+NRG_BIOG_E!E16+NRG_GTL_E!E16+NRG_CPP_E!E16+NRG_NSP_E!E16</f>
        <v>72.727965148799996</v>
      </c>
      <c r="F16" s="8">
        <f>NRG_CM_E!F16+NRG_OIL_NG_E!F16+NRG_PF_E!F16+NRG_CO_E!F16+NRG_BKBPB_E!F16+NRG_GW_E!F16+NRG_BF_E!F16+NRG_PR_E!F16+NRG_NI_E!F16+NRG_CL_E!F16+NRG_LNG_E!F16+NRG_BIOG_E!F16+NRG_GTL_E!F16+NRG_CPP_E!F16+NRG_NSP_E!F16</f>
        <v>72.476687001599998</v>
      </c>
      <c r="G16" s="8">
        <f>NRG_CM_E!G16+NRG_OIL_NG_E!G16+NRG_PF_E!G16+NRG_CO_E!G16+NRG_BKBPB_E!G16+NRG_GW_E!G16+NRG_BF_E!G16+NRG_PR_E!G16+NRG_NI_E!G16+NRG_CL_E!G16+NRG_LNG_E!G16+NRG_BIOG_E!G16+NRG_GTL_E!G16+NRG_CPP_E!G16+NRG_NSP_E!G16</f>
        <v>66.324415807199998</v>
      </c>
      <c r="H16" s="8">
        <f>NRG_CM_E!H16+NRG_OIL_NG_E!H16+NRG_PF_E!H16+NRG_CO_E!H16+NRG_BKBPB_E!H16+NRG_GW_E!H16+NRG_BF_E!H16+NRG_PR_E!H16+NRG_NI_E!H16+NRG_CL_E!H16+NRG_LNG_E!H16+NRG_BIOG_E!H16+NRG_GTL_E!H16+NRG_CPP_E!H16+NRG_NSP_E!H16</f>
        <v>65.432956790399999</v>
      </c>
      <c r="I16" s="8">
        <f>NRG_CM_E!I16+NRG_OIL_NG_E!I16+NRG_PF_E!I16+NRG_CO_E!I16+NRG_BKBPB_E!I16+NRG_GW_E!I16+NRG_BF_E!I16+NRG_PR_E!I16+NRG_NI_E!I16+NRG_CL_E!I16+NRG_LNG_E!I16+NRG_BIOG_E!I16+NRG_GTL_E!I16+NRG_CPP_E!I16+NRG_NSP_E!I16</f>
        <v>81.731626850400005</v>
      </c>
      <c r="J16" s="8">
        <f>NRG_CM_E!J16+NRG_OIL_NG_E!J16+NRG_PF_E!J16+NRG_CO_E!J16+NRG_BKBPB_E!J16+NRG_GW_E!J16+NRG_BF_E!J16+NRG_PR_E!J16+NRG_NI_E!J16+NRG_CL_E!J16+NRG_LNG_E!J16+NRG_BIOG_E!J16+NRG_GTL_E!J16+NRG_CPP_E!J16+NRG_NSP_E!J16</f>
        <v>77.005526246399995</v>
      </c>
      <c r="K16" s="8">
        <f>NRG_CM_E!K16+NRG_OIL_NG_E!K16+NRG_PF_E!K16+NRG_CO_E!K16+NRG_BKBPB_E!K16+NRG_GW_E!K16+NRG_BF_E!K16+NRG_PR_E!K16+NRG_NI_E!K16+NRG_CL_E!K16+NRG_LNG_E!K16+NRG_BIOG_E!K16+NRG_GTL_E!K16+NRG_CPP_E!K16+NRG_NSP_E!K16</f>
        <v>72.210920404799992</v>
      </c>
      <c r="L16" s="8">
        <f>NRG_CM_E!L16+NRG_OIL_NG_E!L16+NRG_PF_E!L16+NRG_CO_E!L16+NRG_BKBPB_E!L16+NRG_GW_E!L16+NRG_BF_E!L16+NRG_PR_E!L16+NRG_NI_E!L16+NRG_CL_E!L16+NRG_LNG_E!L16+NRG_BIOG_E!L16+NRG_GTL_E!L16+NRG_CPP_E!L16+NRG_NSP_E!L16</f>
        <v>64.309244495999991</v>
      </c>
      <c r="M16" s="8">
        <f>NRG_CM_E!M16+NRG_OIL_NG_E!M16+NRG_PF_E!M16+NRG_CO_E!M16+NRG_BKBPB_E!M16+NRG_GW_E!M16+NRG_BF_E!M16+NRG_PR_E!M16+NRG_NI_E!M16+NRG_CL_E!M16+NRG_LNG_E!M16+NRG_BIOG_E!M16+NRG_GTL_E!M16+NRG_CPP_E!M16+NRG_NSP_E!M16</f>
        <v>15.36483438</v>
      </c>
      <c r="N16" s="8">
        <f>NRG_CM_E!N16+NRG_OIL_NG_E!N16+NRG_PF_E!N16+NRG_CO_E!N16+NRG_BKBPB_E!N16+NRG_GW_E!N16+NRG_BF_E!N16+NRG_PR_E!N16+NRG_NI_E!N16+NRG_CL_E!N16+NRG_LNG_E!N16+NRG_BIOG_E!N16+NRG_GTL_E!N16+NRG_CPP_E!N16+NRG_NSP_E!N16</f>
        <v>52.934333207999991</v>
      </c>
      <c r="O16" s="8">
        <f>NRG_CM_E!O16+NRG_OIL_NG_E!O16+NRG_PF_E!O16+NRG_CO_E!O16+NRG_BKBPB_E!O16+NRG_GW_E!O16+NRG_BF_E!O16+NRG_PR_E!O16+NRG_NI_E!O16+NRG_CL_E!O16+NRG_LNG_E!O16+NRG_BIOG_E!O16+NRG_GTL_E!O16+NRG_CPP_E!O16+NRG_NSP_E!O16</f>
        <v>19.028556071999994</v>
      </c>
      <c r="P16" s="8">
        <f>NRG_CM_E!P16+NRG_OIL_NG_E!P16+NRG_PF_E!P16+NRG_CO_E!P16+NRG_BKBPB_E!P16+NRG_GW_E!P16+NRG_BF_E!P16+NRG_PR_E!P16+NRG_NI_E!P16+NRG_CL_E!P16+NRG_LNG_E!P16+NRG_BIOG_E!P16+NRG_GTL_E!P16+NRG_CPP_E!P16+NRG_NSP_E!P16</f>
        <v>37.520556372000009</v>
      </c>
      <c r="Q16" s="8">
        <f>NRG_CM_E!Q16+NRG_OIL_NG_E!Q16+NRG_PF_E!Q16+NRG_CO_E!Q16+NRG_BKBPB_E!Q16+NRG_GW_E!Q16+NRG_BF_E!Q16+NRG_PR_E!Q16+NRG_NI_E!Q16+NRG_CL_E!Q16+NRG_LNG_E!Q16+NRG_BIOG_E!Q16+NRG_GTL_E!Q16+NRG_CPP_E!Q16+NRG_NSP_E!Q16</f>
        <v>25.128747216000004</v>
      </c>
      <c r="R16" s="8">
        <f>NRG_CM_E!R16+NRG_OIL_NG_E!R16+NRG_PF_E!R16+NRG_CO_E!R16+NRG_BKBPB_E!R16+NRG_GW_E!R16+NRG_BF_E!R16+NRG_PR_E!R16+NRG_NI_E!R16+NRG_CL_E!R16+NRG_LNG_E!R16+NRG_BIOG_E!R16+NRG_GTL_E!R16+NRG_CPP_E!R16+NRG_NSP_E!R16</f>
        <v>21.043335384000002</v>
      </c>
      <c r="S16" s="8">
        <f>NRG_CM_E!S16+NRG_OIL_NG_E!S16+NRG_PF_E!S16+NRG_CO_E!S16+NRG_BKBPB_E!S16+NRG_GW_E!S16+NRG_BF_E!S16+NRG_PR_E!S16+NRG_NI_E!S16+NRG_CL_E!S16+NRG_LNG_E!S16+NRG_BIOG_E!S16+NRG_GTL_E!S16+NRG_CPP_E!S16+NRG_NSP_E!S16</f>
        <v>22.699147103999998</v>
      </c>
      <c r="T16" s="8">
        <f>NRG_CM_E!T16+NRG_OIL_NG_E!T16+NRG_PF_E!T16+NRG_CO_E!T16+NRG_BKBPB_E!T16+NRG_GW_E!T16+NRG_BF_E!T16+NRG_PR_E!T16+NRG_NI_E!T16+NRG_CL_E!T16+NRG_LNG_E!T16+NRG_BIOG_E!T16+NRG_GTL_E!T16+NRG_CPP_E!T16+NRG_NSP_E!T16</f>
        <v>32.653530240000002</v>
      </c>
      <c r="U16" s="8">
        <f>NRG_CM_E!U16+NRG_OIL_NG_E!U16+NRG_PF_E!U16+NRG_CO_E!U16+NRG_BKBPB_E!U16+NRG_GW_E!U16+NRG_BF_E!U16+NRG_PR_E!U16+NRG_NI_E!U16+NRG_CL_E!U16+NRG_LNG_E!U16+NRG_BIOG_E!U16+NRG_GTL_E!U16+NRG_CPP_E!U16+NRG_NSP_E!U16</f>
        <v>30.067773119999998</v>
      </c>
      <c r="V16" s="8">
        <f>NRG_CM_E!V16+NRG_OIL_NG_E!V16+NRG_PF_E!V16+NRG_CO_E!V16+NRG_BKBPB_E!V16+NRG_GW_E!V16+NRG_BF_E!V16+NRG_PR_E!V16+NRG_NI_E!V16+NRG_CL_E!V16+NRG_LNG_E!V16+NRG_BIOG_E!V16+NRG_GTL_E!V16+NRG_CPP_E!V16+NRG_NSP_E!V16</f>
        <v>22.038534732000006</v>
      </c>
      <c r="W16" s="8">
        <f>NRG_CM_E!W16+NRG_OIL_NG_E!W16+NRG_PF_E!W16+NRG_CO_E!W16+NRG_BKBPB_E!W16+NRG_GW_E!W16+NRG_BF_E!W16+NRG_PR_E!W16+NRG_NI_E!W16+NRG_CL_E!W16+NRG_LNG_E!W16+NRG_BIOG_E!W16+NRG_GTL_E!W16+NRG_CPP_E!W16+NRG_NSP_E!W16</f>
        <v>34.730716152000007</v>
      </c>
      <c r="X16" s="8">
        <f>NRG_CM_E!X16+NRG_OIL_NG_E!X16+NRG_PF_E!X16+NRG_CO_E!X16+NRG_BKBPB_E!X16+NRG_GW_E!X16+NRG_BF_E!X16+NRG_PR_E!X16+NRG_NI_E!X16+NRG_CL_E!X16+NRG_LNG_E!X16+NRG_BIOG_E!X16+NRG_GTL_E!X16+NRG_CPP_E!X16+NRG_NSP_E!X16</f>
        <v>32.165601336000002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36561.327131520004</v>
      </c>
      <c r="D17" s="27">
        <f t="shared" si="5"/>
        <v>33384.561860160007</v>
      </c>
      <c r="E17" s="27">
        <f t="shared" si="5"/>
        <v>36104.9608152</v>
      </c>
      <c r="F17" s="27">
        <f t="shared" si="5"/>
        <v>36493.639532640002</v>
      </c>
      <c r="G17" s="27">
        <f t="shared" si="5"/>
        <v>37648.222464960003</v>
      </c>
      <c r="H17" s="27">
        <f t="shared" si="5"/>
        <v>36456.195689280001</v>
      </c>
      <c r="I17" s="27">
        <f t="shared" si="5"/>
        <v>36606.217479839994</v>
      </c>
      <c r="J17" s="27">
        <f t="shared" si="5"/>
        <v>36549.88011504001</v>
      </c>
      <c r="K17" s="27">
        <f t="shared" si="5"/>
        <v>34270.590257280004</v>
      </c>
      <c r="L17" s="27">
        <f t="shared" si="5"/>
        <v>25823.420591040005</v>
      </c>
      <c r="M17" s="27">
        <f t="shared" si="5"/>
        <v>32575.17553344</v>
      </c>
      <c r="N17" s="27">
        <f t="shared" si="5"/>
        <v>33165.450797760001</v>
      </c>
      <c r="O17" s="27">
        <f t="shared" si="5"/>
        <v>32566.228035839998</v>
      </c>
      <c r="P17" s="27">
        <f t="shared" si="5"/>
        <v>33019.033272480003</v>
      </c>
      <c r="Q17" s="27">
        <f t="shared" si="5"/>
        <v>31596.33320352</v>
      </c>
      <c r="R17" s="27">
        <f t="shared" si="5"/>
        <v>32481.778459680001</v>
      </c>
      <c r="S17" s="27">
        <f t="shared" si="5"/>
        <v>31287.398505119996</v>
      </c>
      <c r="T17" s="27">
        <f t="shared" si="5"/>
        <v>36412.741242720003</v>
      </c>
      <c r="U17" s="27">
        <f t="shared" si="5"/>
        <v>42433.501315679998</v>
      </c>
      <c r="V17" s="27">
        <f t="shared" si="5"/>
        <v>40125.041504639994</v>
      </c>
      <c r="W17" s="27">
        <f t="shared" si="5"/>
        <v>33370.412673600003</v>
      </c>
      <c r="X17" s="27">
        <f t="shared" si="5"/>
        <v>37878.597285119999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3.91608</v>
      </c>
      <c r="D18" s="8">
        <f>NRG_CM_E!D18+NRG_OIL_NG_E!D18+NRG_PF_E!D18+NRG_CO_E!D18+NRG_BKBPB_E!D18+NRG_GW_E!D18+NRG_BF_E!D18+NRG_PR_E!D18+NRG_NI_E!D18+NRG_CL_E!D18+NRG_LNG_E!D18+NRG_BIOG_E!D18+NRG_GTL_E!D18+NRG_CPP_E!D18+NRG_NSP_E!D18</f>
        <v>4.9550399999999986</v>
      </c>
      <c r="E18" s="8">
        <f>NRG_CM_E!E18+NRG_OIL_NG_E!E18+NRG_PF_E!E18+NRG_CO_E!E18+NRG_BKBPB_E!E18+NRG_GW_E!E18+NRG_BF_E!E18+NRG_PR_E!E18+NRG_NI_E!E18+NRG_CL_E!E18+NRG_LNG_E!E18+NRG_BIOG_E!E18+NRG_GTL_E!E18+NRG_CPP_E!E18+NRG_NSP_E!E18</f>
        <v>9.7901999999999987</v>
      </c>
      <c r="F18" s="8">
        <f>NRG_CM_E!F18+NRG_OIL_NG_E!F18+NRG_PF_E!F18+NRG_CO_E!F18+NRG_BKBPB_E!F18+NRG_GW_E!F18+NRG_BF_E!F18+NRG_PR_E!F18+NRG_NI_E!F18+NRG_CL_E!F18+NRG_LNG_E!F18+NRG_BIOG_E!F18+NRG_GTL_E!F18+NRG_CPP_E!F18+NRG_NSP_E!F18</f>
        <v>7.9520400000000002</v>
      </c>
      <c r="G18" s="8">
        <f>NRG_CM_E!G18+NRG_OIL_NG_E!G18+NRG_PF_E!G18+NRG_CO_E!G18+NRG_BKBPB_E!G18+NRG_GW_E!G18+NRG_BF_E!G18+NRG_PR_E!G18+NRG_NI_E!G18+NRG_CL_E!G18+NRG_LNG_E!G18+NRG_BIOG_E!G18+NRG_GTL_E!G18+NRG_CPP_E!G18+NRG_NSP_E!G18</f>
        <v>10.869119999999999</v>
      </c>
      <c r="H18" s="8">
        <f>NRG_CM_E!H18+NRG_OIL_NG_E!H18+NRG_PF_E!H18+NRG_CO_E!H18+NRG_BKBPB_E!H18+NRG_GW_E!H18+NRG_BF_E!H18+NRG_PR_E!H18+NRG_NI_E!H18+NRG_CL_E!H18+NRG_LNG_E!H18+NRG_BIOG_E!H18+NRG_GTL_E!H18+NRG_CPP_E!H18+NRG_NSP_E!H18</f>
        <v>10.269719999999998</v>
      </c>
      <c r="I18" s="8">
        <f>NRG_CM_E!I18+NRG_OIL_NG_E!I18+NRG_PF_E!I18+NRG_CO_E!I18+NRG_BKBPB_E!I18+NRG_GW_E!I18+NRG_BF_E!I18+NRG_PR_E!I18+NRG_NI_E!I18+NRG_CL_E!I18+NRG_LNG_E!I18+NRG_BIOG_E!I18+NRG_GTL_E!I18+NRG_CPP_E!I18+NRG_NSP_E!I18</f>
        <v>8.2317599999999995</v>
      </c>
      <c r="J18" s="8">
        <f>NRG_CM_E!J18+NRG_OIL_NG_E!J18+NRG_PF_E!J18+NRG_CO_E!J18+NRG_BKBPB_E!J18+NRG_GW_E!J18+NRG_BF_E!J18+NRG_PR_E!J18+NRG_NI_E!J18+NRG_CL_E!J18+NRG_LNG_E!J18+NRG_BIOG_E!J18+NRG_GTL_E!J18+NRG_CPP_E!J18+NRG_NSP_E!J18</f>
        <v>7.7522400000000022</v>
      </c>
      <c r="K18" s="8">
        <f>NRG_CM_E!K18+NRG_OIL_NG_E!K18+NRG_PF_E!K18+NRG_CO_E!K18+NRG_BKBPB_E!K18+NRG_GW_E!K18+NRG_BF_E!K18+NRG_PR_E!K18+NRG_NI_E!K18+NRG_CL_E!K18+NRG_LNG_E!K18+NRG_BIOG_E!K18+NRG_GTL_E!K18+NRG_CPP_E!K18+NRG_NSP_E!K18</f>
        <v>19.860119999999998</v>
      </c>
      <c r="L18" s="8">
        <f>NRG_CM_E!L18+NRG_OIL_NG_E!L18+NRG_PF_E!L18+NRG_CO_E!L18+NRG_BKBPB_E!L18+NRG_GW_E!L18+NRG_BF_E!L18+NRG_PR_E!L18+NRG_NI_E!L18+NRG_CL_E!L18+NRG_LNG_E!L18+NRG_BIOG_E!L18+NRG_GTL_E!L18+NRG_CPP_E!L18+NRG_NSP_E!L18</f>
        <v>10.229759999999999</v>
      </c>
      <c r="M18" s="8">
        <f>NRG_CM_E!M18+NRG_OIL_NG_E!M18+NRG_PF_E!M18+NRG_CO_E!M18+NRG_BKBPB_E!M18+NRG_GW_E!M18+NRG_BF_E!M18+NRG_PR_E!M18+NRG_NI_E!M18+NRG_CL_E!M18+NRG_LNG_E!M18+NRG_BIOG_E!M18+NRG_GTL_E!M18+NRG_CPP_E!M18+NRG_NSP_E!M18</f>
        <v>13.10688</v>
      </c>
      <c r="N18" s="8">
        <f>NRG_CM_E!N18+NRG_OIL_NG_E!N18+NRG_PF_E!N18+NRG_CO_E!N18+NRG_BKBPB_E!N18+NRG_GW_E!N18+NRG_BF_E!N18+NRG_PR_E!N18+NRG_NI_E!N18+NRG_CL_E!N18+NRG_LNG_E!N18+NRG_BIOG_E!N18+NRG_GTL_E!N18+NRG_CPP_E!N18+NRG_NSP_E!N18</f>
        <v>5.9940000000000007</v>
      </c>
      <c r="O18" s="8">
        <f>NRG_CM_E!O18+NRG_OIL_NG_E!O18+NRG_PF_E!O18+NRG_CO_E!O18+NRG_BKBPB_E!O18+NRG_GW_E!O18+NRG_BF_E!O18+NRG_PR_E!O18+NRG_NI_E!O18+NRG_CL_E!O18+NRG_LNG_E!O18+NRG_BIOG_E!O18+NRG_GTL_E!O18+NRG_CPP_E!O18+NRG_NSP_E!O18</f>
        <v>4.8351599999999992</v>
      </c>
      <c r="P18" s="8">
        <f>NRG_CM_E!P18+NRG_OIL_NG_E!P18+NRG_PF_E!P18+NRG_CO_E!P18+NRG_BKBPB_E!P18+NRG_GW_E!P18+NRG_BF_E!P18+NRG_PR_E!P18+NRG_NI_E!P18+NRG_CL_E!P18+NRG_LNG_E!P18+NRG_BIOG_E!P18+NRG_GTL_E!P18+NRG_CPP_E!P18+NRG_NSP_E!P18</f>
        <v>15.744239999999998</v>
      </c>
      <c r="Q18" s="8">
        <f>NRG_CM_E!Q18+NRG_OIL_NG_E!Q18+NRG_PF_E!Q18+NRG_CO_E!Q18+NRG_BKBPB_E!Q18+NRG_GW_E!Q18+NRG_BF_E!Q18+NRG_PR_E!Q18+NRG_NI_E!Q18+NRG_CL_E!Q18+NRG_LNG_E!Q18+NRG_BIOG_E!Q18+NRG_GTL_E!Q18+NRG_CPP_E!Q18+NRG_NSP_E!Q18</f>
        <v>3.5164799999999996</v>
      </c>
      <c r="R18" s="8">
        <f>NRG_CM_E!R18+NRG_OIL_NG_E!R18+NRG_PF_E!R18+NRG_CO_E!R18+NRG_BKBPB_E!R18+NRG_GW_E!R18+NRG_BF_E!R18+NRG_PR_E!R18+NRG_NI_E!R18+NRG_CL_E!R18+NRG_LNG_E!R18+NRG_BIOG_E!R18+NRG_GTL_E!R18+NRG_CPP_E!R18+NRG_NSP_E!R18</f>
        <v>17.542439999999999</v>
      </c>
      <c r="S18" s="8">
        <f>NRG_CM_E!S18+NRG_OIL_NG_E!S18+NRG_PF_E!S18+NRG_CO_E!S18+NRG_BKBPB_E!S18+NRG_GW_E!S18+NRG_BF_E!S18+NRG_PR_E!S18+NRG_NI_E!S18+NRG_CL_E!S18+NRG_LNG_E!S18+NRG_BIOG_E!S18+NRG_GTL_E!S18+NRG_CPP_E!S18+NRG_NSP_E!S18</f>
        <v>10.988999999999999</v>
      </c>
      <c r="T18" s="8">
        <f>NRG_CM_E!T18+NRG_OIL_NG_E!T18+NRG_PF_E!T18+NRG_CO_E!T18+NRG_BKBPB_E!T18+NRG_GW_E!T18+NRG_BF_E!T18+NRG_PR_E!T18+NRG_NI_E!T18+NRG_CL_E!T18+NRG_LNG_E!T18+NRG_BIOG_E!T18+NRG_GTL_E!T18+NRG_CPP_E!T18+NRG_NSP_E!T18</f>
        <v>10.76969952</v>
      </c>
      <c r="U18" s="8">
        <f>NRG_CM_E!U18+NRG_OIL_NG_E!U18+NRG_PF_E!U18+NRG_CO_E!U18+NRG_BKBPB_E!U18+NRG_GW_E!U18+NRG_BF_E!U18+NRG_PR_E!U18+NRG_NI_E!U18+NRG_CL_E!U18+NRG_LNG_E!U18+NRG_BIOG_E!U18+NRG_GTL_E!U18+NRG_CPP_E!U18+NRG_NSP_E!U18</f>
        <v>14.667557759999998</v>
      </c>
      <c r="V18" s="8">
        <f>NRG_CM_E!V18+NRG_OIL_NG_E!V18+NRG_PF_E!V18+NRG_CO_E!V18+NRG_BKBPB_E!V18+NRG_GW_E!V18+NRG_BF_E!V18+NRG_PR_E!V18+NRG_NI_E!V18+NRG_CL_E!V18+NRG_LNG_E!V18+NRG_BIOG_E!V18+NRG_GTL_E!V18+NRG_CPP_E!V18+NRG_NSP_E!V18</f>
        <v>10.065924000000001</v>
      </c>
      <c r="W18" s="8">
        <f>NRG_CM_E!W18+NRG_OIL_NG_E!W18+NRG_PF_E!W18+NRG_CO_E!W18+NRG_BKBPB_E!W18+NRG_GW_E!W18+NRG_BF_E!W18+NRG_PR_E!W18+NRG_NI_E!W18+NRG_CL_E!W18+NRG_LNG_E!W18+NRG_BIOG_E!W18+NRG_GTL_E!W18+NRG_CPP_E!W18+NRG_NSP_E!W18</f>
        <v>6.2049887999999989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6074.0571427200002</v>
      </c>
      <c r="D19" s="8">
        <f>NRG_CM_E!D19+NRG_OIL_NG_E!D19+NRG_PF_E!D19+NRG_CO_E!D19+NRG_BKBPB_E!D19+NRG_GW_E!D19+NRG_BF_E!D19+NRG_PR_E!D19+NRG_NI_E!D19+NRG_CL_E!D19+NRG_LNG_E!D19+NRG_BIOG_E!D19+NRG_GTL_E!D19+NRG_CPP_E!D19+NRG_NSP_E!D19</f>
        <v>5624.8397697600003</v>
      </c>
      <c r="E19" s="8">
        <f>NRG_CM_E!E19+NRG_OIL_NG_E!E19+NRG_PF_E!E19+NRG_CO_E!E19+NRG_BKBPB_E!E19+NRG_GW_E!E19+NRG_BF_E!E19+NRG_PR_E!E19+NRG_NI_E!E19+NRG_CL_E!E19+NRG_LNG_E!E19+NRG_BIOG_E!E19+NRG_GTL_E!E19+NRG_CPP_E!E19+NRG_NSP_E!E19</f>
        <v>5833.3903703999995</v>
      </c>
      <c r="F19" s="8">
        <f>NRG_CM_E!F19+NRG_OIL_NG_E!F19+NRG_PF_E!F19+NRG_CO_E!F19+NRG_BKBPB_E!F19+NRG_GW_E!F19+NRG_BF_E!F19+NRG_PR_E!F19+NRG_NI_E!F19+NRG_CL_E!F19+NRG_LNG_E!F19+NRG_BIOG_E!F19+NRG_GTL_E!F19+NRG_CPP_E!F19+NRG_NSP_E!F19</f>
        <v>5793.6431174399995</v>
      </c>
      <c r="G19" s="8">
        <f>NRG_CM_E!G19+NRG_OIL_NG_E!G19+NRG_PF_E!G19+NRG_CO_E!G19+NRG_BKBPB_E!G19+NRG_GW_E!G19+NRG_BF_E!G19+NRG_PR_E!G19+NRG_NI_E!G19+NRG_CL_E!G19+NRG_LNG_E!G19+NRG_BIOG_E!G19+NRG_GTL_E!G19+NRG_CPP_E!G19+NRG_NSP_E!G19</f>
        <v>6125.6584497599997</v>
      </c>
      <c r="H19" s="8">
        <f>NRG_CM_E!H19+NRG_OIL_NG_E!H19+NRG_PF_E!H19+NRG_CO_E!H19+NRG_BKBPB_E!H19+NRG_GW_E!H19+NRG_BF_E!H19+NRG_PR_E!H19+NRG_NI_E!H19+NRG_CL_E!H19+NRG_LNG_E!H19+NRG_BIOG_E!H19+NRG_GTL_E!H19+NRG_CPP_E!H19+NRG_NSP_E!H19</f>
        <v>5992.244477279999</v>
      </c>
      <c r="I19" s="8">
        <f>NRG_CM_E!I19+NRG_OIL_NG_E!I19+NRG_PF_E!I19+NRG_CO_E!I19+NRG_BKBPB_E!I19+NRG_GW_E!I19+NRG_BF_E!I19+NRG_PR_E!I19+NRG_NI_E!I19+NRG_CL_E!I19+NRG_LNG_E!I19+NRG_BIOG_E!I19+NRG_GTL_E!I19+NRG_CPP_E!I19+NRG_NSP_E!I19</f>
        <v>6105.2559926399981</v>
      </c>
      <c r="J19" s="8">
        <f>NRG_CM_E!J19+NRG_OIL_NG_E!J19+NRG_PF_E!J19+NRG_CO_E!J19+NRG_BKBPB_E!J19+NRG_GW_E!J19+NRG_BF_E!J19+NRG_PR_E!J19+NRG_NI_E!J19+NRG_CL_E!J19+NRG_LNG_E!J19+NRG_BIOG_E!J19+NRG_GTL_E!J19+NRG_CPP_E!J19+NRG_NSP_E!J19</f>
        <v>6303.4304198399996</v>
      </c>
      <c r="K19" s="8">
        <f>NRG_CM_E!K19+NRG_OIL_NG_E!K19+NRG_PF_E!K19+NRG_CO_E!K19+NRG_BKBPB_E!K19+NRG_GW_E!K19+NRG_BF_E!K19+NRG_PR_E!K19+NRG_NI_E!K19+NRG_CL_E!K19+NRG_LNG_E!K19+NRG_BIOG_E!K19+NRG_GTL_E!K19+NRG_CPP_E!K19+NRG_NSP_E!K19</f>
        <v>6178.7601748800007</v>
      </c>
      <c r="L19" s="8">
        <f>NRG_CM_E!L19+NRG_OIL_NG_E!L19+NRG_PF_E!L19+NRG_CO_E!L19+NRG_BKBPB_E!L19+NRG_GW_E!L19+NRG_BF_E!L19+NRG_PR_E!L19+NRG_NI_E!L19+NRG_CL_E!L19+NRG_LNG_E!L19+NRG_BIOG_E!L19+NRG_GTL_E!L19+NRG_CPP_E!L19+NRG_NSP_E!L19</f>
        <v>4545.9512582400002</v>
      </c>
      <c r="M19" s="8">
        <f>NRG_CM_E!M19+NRG_OIL_NG_E!M19+NRG_PF_E!M19+NRG_CO_E!M19+NRG_BKBPB_E!M19+NRG_GW_E!M19+NRG_BF_E!M19+NRG_PR_E!M19+NRG_NI_E!M19+NRG_CL_E!M19+NRG_LNG_E!M19+NRG_BIOG_E!M19+NRG_GTL_E!M19+NRG_CPP_E!M19+NRG_NSP_E!M19</f>
        <v>5390.1174470399992</v>
      </c>
      <c r="N19" s="8">
        <f>NRG_CM_E!N19+NRG_OIL_NG_E!N19+NRG_PF_E!N19+NRG_CO_E!N19+NRG_BKBPB_E!N19+NRG_GW_E!N19+NRG_BF_E!N19+NRG_PR_E!N19+NRG_NI_E!N19+NRG_CL_E!N19+NRG_LNG_E!N19+NRG_BIOG_E!N19+NRG_GTL_E!N19+NRG_CPP_E!N19+NRG_NSP_E!N19</f>
        <v>5237.8967001600004</v>
      </c>
      <c r="O19" s="8">
        <f>NRG_CM_E!O19+NRG_OIL_NG_E!O19+NRG_PF_E!O19+NRG_CO_E!O19+NRG_BKBPB_E!O19+NRG_GW_E!O19+NRG_BF_E!O19+NRG_PR_E!O19+NRG_NI_E!O19+NRG_CL_E!O19+NRG_LNG_E!O19+NRG_BIOG_E!O19+NRG_GTL_E!O19+NRG_CPP_E!O19+NRG_NSP_E!O19</f>
        <v>4939.3366790399996</v>
      </c>
      <c r="P19" s="8">
        <f>NRG_CM_E!P19+NRG_OIL_NG_E!P19+NRG_PF_E!P19+NRG_CO_E!P19+NRG_BKBPB_E!P19+NRG_GW_E!P19+NRG_BF_E!P19+NRG_PR_E!P19+NRG_NI_E!P19+NRG_CL_E!P19+NRG_LNG_E!P19+NRG_BIOG_E!P19+NRG_GTL_E!P19+NRG_CPP_E!P19+NRG_NSP_E!P19</f>
        <v>4835.9723068799995</v>
      </c>
      <c r="Q19" s="8">
        <f>NRG_CM_E!Q19+NRG_OIL_NG_E!Q19+NRG_PF_E!Q19+NRG_CO_E!Q19+NRG_BKBPB_E!Q19+NRG_GW_E!Q19+NRG_BF_E!Q19+NRG_PR_E!Q19+NRG_NI_E!Q19+NRG_CL_E!Q19+NRG_LNG_E!Q19+NRG_BIOG_E!Q19+NRG_GTL_E!Q19+NRG_CPP_E!Q19+NRG_NSP_E!Q19</f>
        <v>4916.4750835199993</v>
      </c>
      <c r="R19" s="8">
        <f>NRG_CM_E!R19+NRG_OIL_NG_E!R19+NRG_PF_E!R19+NRG_CO_E!R19+NRG_BKBPB_E!R19+NRG_GW_E!R19+NRG_BF_E!R19+NRG_PR_E!R19+NRG_NI_E!R19+NRG_CL_E!R19+NRG_LNG_E!R19+NRG_BIOG_E!R19+NRG_GTL_E!R19+NRG_CPP_E!R19+NRG_NSP_E!R19</f>
        <v>4883.5279036800002</v>
      </c>
      <c r="S19" s="8">
        <f>NRG_CM_E!S19+NRG_OIL_NG_E!S19+NRG_PF_E!S19+NRG_CO_E!S19+NRG_BKBPB_E!S19+NRG_GW_E!S19+NRG_BF_E!S19+NRG_PR_E!S19+NRG_NI_E!S19+NRG_CL_E!S19+NRG_LNG_E!S19+NRG_BIOG_E!S19+NRG_GTL_E!S19+NRG_CPP_E!S19+NRG_NSP_E!S19</f>
        <v>4704.2778931199991</v>
      </c>
      <c r="T19" s="8">
        <f>NRG_CM_E!T19+NRG_OIL_NG_E!T19+NRG_PF_E!T19+NRG_CO_E!T19+NRG_BKBPB_E!T19+NRG_GW_E!T19+NRG_BF_E!T19+NRG_PR_E!T19+NRG_NI_E!T19+NRG_CL_E!T19+NRG_LNG_E!T19+NRG_BIOG_E!T19+NRG_GTL_E!T19+NRG_CPP_E!T19+NRG_NSP_E!T19</f>
        <v>4898.6212751999992</v>
      </c>
      <c r="U19" s="8">
        <f>NRG_CM_E!U19+NRG_OIL_NG_E!U19+NRG_PF_E!U19+NRG_CO_E!U19+NRG_BKBPB_E!U19+NRG_GW_E!U19+NRG_BF_E!U19+NRG_PR_E!U19+NRG_NI_E!U19+NRG_CL_E!U19+NRG_LNG_E!U19+NRG_BIOG_E!U19+NRG_GTL_E!U19+NRG_CPP_E!U19+NRG_NSP_E!U19</f>
        <v>4087.5336547199995</v>
      </c>
      <c r="V19" s="8">
        <f>NRG_CM_E!V19+NRG_OIL_NG_E!V19+NRG_PF_E!V19+NRG_CO_E!V19+NRG_BKBPB_E!V19+NRG_GW_E!V19+NRG_BF_E!V19+NRG_PR_E!V19+NRG_NI_E!V19+NRG_CL_E!V19+NRG_LNG_E!V19+NRG_BIOG_E!V19+NRG_GTL_E!V19+NRG_CPP_E!V19+NRG_NSP_E!V19</f>
        <v>3948.2503574399989</v>
      </c>
      <c r="W19" s="8">
        <f>NRG_CM_E!W19+NRG_OIL_NG_E!W19+NRG_PF_E!W19+NRG_CO_E!W19+NRG_BKBPB_E!W19+NRG_GW_E!W19+NRG_BF_E!W19+NRG_PR_E!W19+NRG_NI_E!W19+NRG_CL_E!W19+NRG_LNG_E!W19+NRG_BIOG_E!W19+NRG_GTL_E!W19+NRG_CPP_E!W19+NRG_NSP_E!W19</f>
        <v>3495.8574432</v>
      </c>
      <c r="X19" s="8">
        <f>NRG_CM_E!X19+NRG_OIL_NG_E!X19+NRG_PF_E!X19+NRG_CO_E!X19+NRG_BKBPB_E!X19+NRG_GW_E!X19+NRG_BF_E!X19+NRG_PR_E!X19+NRG_NI_E!X19+NRG_CL_E!X19+NRG_LNG_E!X19+NRG_BIOG_E!X19+NRG_GTL_E!X19+NRG_CPP_E!X19+NRG_NSP_E!X19</f>
        <v>3997.2080707199993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29279.788200000003</v>
      </c>
      <c r="D20" s="8">
        <f>NRG_CM_E!D20+NRG_OIL_NG_E!D20+NRG_PF_E!D20+NRG_CO_E!D20+NRG_BKBPB_E!D20+NRG_GW_E!D20+NRG_BF_E!D20+NRG_PR_E!D20+NRG_NI_E!D20+NRG_CL_E!D20+NRG_LNG_E!D20+NRG_BIOG_E!D20+NRG_GTL_E!D20+NRG_CPP_E!D20+NRG_NSP_E!D20</f>
        <v>26725.921560000003</v>
      </c>
      <c r="E20" s="8">
        <f>NRG_CM_E!E20+NRG_OIL_NG_E!E20+NRG_PF_E!E20+NRG_CO_E!E20+NRG_BKBPB_E!E20+NRG_GW_E!E20+NRG_BF_E!E20+NRG_PR_E!E20+NRG_NI_E!E20+NRG_CL_E!E20+NRG_LNG_E!E20+NRG_BIOG_E!E20+NRG_GTL_E!E20+NRG_CPP_E!E20+NRG_NSP_E!E20</f>
        <v>29118.820535999999</v>
      </c>
      <c r="F20" s="8">
        <f>NRG_CM_E!F20+NRG_OIL_NG_E!F20+NRG_PF_E!F20+NRG_CO_E!F20+NRG_BKBPB_E!F20+NRG_GW_E!F20+NRG_BF_E!F20+NRG_PR_E!F20+NRG_NI_E!F20+NRG_CL_E!F20+NRG_LNG_E!F20+NRG_BIOG_E!F20+NRG_GTL_E!F20+NRG_CPP_E!F20+NRG_NSP_E!F20</f>
        <v>30655.280448000001</v>
      </c>
      <c r="G20" s="8">
        <f>NRG_CM_E!G20+NRG_OIL_NG_E!G20+NRG_PF_E!G20+NRG_CO_E!G20+NRG_BKBPB_E!G20+NRG_GW_E!G20+NRG_BF_E!G20+NRG_PR_E!G20+NRG_NI_E!G20+NRG_CL_E!G20+NRG_LNG_E!G20+NRG_BIOG_E!G20+NRG_GTL_E!G20+NRG_CPP_E!G20+NRG_NSP_E!G20</f>
        <v>31473.292968000002</v>
      </c>
      <c r="H20" s="8">
        <f>NRG_CM_E!H20+NRG_OIL_NG_E!H20+NRG_PF_E!H20+NRG_CO_E!H20+NRG_BKBPB_E!H20+NRG_GW_E!H20+NRG_BF_E!H20+NRG_PR_E!H20+NRG_NI_E!H20+NRG_CL_E!H20+NRG_LNG_E!H20+NRG_BIOG_E!H20+NRG_GTL_E!H20+NRG_CPP_E!H20+NRG_NSP_E!H20</f>
        <v>30151.624464</v>
      </c>
      <c r="I20" s="8">
        <f>NRG_CM_E!I20+NRG_OIL_NG_E!I20+NRG_PF_E!I20+NRG_CO_E!I20+NRG_BKBPB_E!I20+NRG_GW_E!I20+NRG_BF_E!I20+NRG_PR_E!I20+NRG_NI_E!I20+NRG_CL_E!I20+NRG_LNG_E!I20+NRG_BIOG_E!I20+NRG_GTL_E!I20+NRG_CPP_E!I20+NRG_NSP_E!I20</f>
        <v>30146.652432000003</v>
      </c>
      <c r="J20" s="8">
        <f>NRG_CM_E!J20+NRG_OIL_NG_E!J20+NRG_PF_E!J20+NRG_CO_E!J20+NRG_BKBPB_E!J20+NRG_GW_E!J20+NRG_BF_E!J20+NRG_PR_E!J20+NRG_NI_E!J20+NRG_CL_E!J20+NRG_LNG_E!J20+NRG_BIOG_E!J20+NRG_GTL_E!J20+NRG_CPP_E!J20+NRG_NSP_E!J20</f>
        <v>29970.641376000007</v>
      </c>
      <c r="K20" s="8">
        <f>NRG_CM_E!K20+NRG_OIL_NG_E!K20+NRG_PF_E!K20+NRG_CO_E!K20+NRG_BKBPB_E!K20+NRG_GW_E!K20+NRG_BF_E!K20+NRG_PR_E!K20+NRG_NI_E!K20+NRG_CL_E!K20+NRG_LNG_E!K20+NRG_BIOG_E!K20+NRG_GTL_E!K20+NRG_CPP_E!K20+NRG_NSP_E!K20</f>
        <v>27805.436568000001</v>
      </c>
      <c r="L20" s="8">
        <f>NRG_CM_E!L20+NRG_OIL_NG_E!L20+NRG_PF_E!L20+NRG_CO_E!L20+NRG_BKBPB_E!L20+NRG_GW_E!L20+NRG_BF_E!L20+NRG_PR_E!L20+NRG_NI_E!L20+NRG_CL_E!L20+NRG_LNG_E!L20+NRG_BIOG_E!L20+NRG_GTL_E!L20+NRG_CPP_E!L20+NRG_NSP_E!L20</f>
        <v>21082.044672000004</v>
      </c>
      <c r="M20" s="8">
        <f>NRG_CM_E!M20+NRG_OIL_NG_E!M20+NRG_PF_E!M20+NRG_CO_E!M20+NRG_BKBPB_E!M20+NRG_GW_E!M20+NRG_BF_E!M20+NRG_PR_E!M20+NRG_NI_E!M20+NRG_CL_E!M20+NRG_LNG_E!M20+NRG_BIOG_E!M20+NRG_GTL_E!M20+NRG_CPP_E!M20+NRG_NSP_E!M20</f>
        <v>26771.183712000002</v>
      </c>
      <c r="N20" s="8">
        <f>NRG_CM_E!N20+NRG_OIL_NG_E!N20+NRG_PF_E!N20+NRG_CO_E!N20+NRG_BKBPB_E!N20+NRG_GW_E!N20+NRG_BF_E!N20+NRG_PR_E!N20+NRG_NI_E!N20+NRG_CL_E!N20+NRG_LNG_E!N20+NRG_BIOG_E!N20+NRG_GTL_E!N20+NRG_CPP_E!N20+NRG_NSP_E!N20</f>
        <v>26227.030751999999</v>
      </c>
      <c r="O20" s="8">
        <f>NRG_CM_E!O20+NRG_OIL_NG_E!O20+NRG_PF_E!O20+NRG_CO_E!O20+NRG_BKBPB_E!O20+NRG_GW_E!O20+NRG_BF_E!O20+NRG_PR_E!O20+NRG_NI_E!O20+NRG_CL_E!O20+NRG_LNG_E!O20+NRG_BIOG_E!O20+NRG_GTL_E!O20+NRG_CPP_E!O20+NRG_NSP_E!O20</f>
        <v>26267.388264000001</v>
      </c>
      <c r="P20" s="8">
        <f>NRG_CM_E!P20+NRG_OIL_NG_E!P20+NRG_PF_E!P20+NRG_CO_E!P20+NRG_BKBPB_E!P20+NRG_GW_E!P20+NRG_BF_E!P20+NRG_PR_E!P20+NRG_NI_E!P20+NRG_CL_E!P20+NRG_LNG_E!P20+NRG_BIOG_E!P20+NRG_GTL_E!P20+NRG_CPP_E!P20+NRG_NSP_E!P20</f>
        <v>26645.540688000001</v>
      </c>
      <c r="Q20" s="8">
        <f>NRG_CM_E!Q20+NRG_OIL_NG_E!Q20+NRG_PF_E!Q20+NRG_CO_E!Q20+NRG_BKBPB_E!Q20+NRG_GW_E!Q20+NRG_BF_E!Q20+NRG_PR_E!Q20+NRG_NI_E!Q20+NRG_CL_E!Q20+NRG_LNG_E!Q20+NRG_BIOG_E!Q20+NRG_GTL_E!Q20+NRG_CPP_E!Q20+NRG_NSP_E!Q20</f>
        <v>25279.225919999997</v>
      </c>
      <c r="R20" s="8">
        <f>NRG_CM_E!R20+NRG_OIL_NG_E!R20+NRG_PF_E!R20+NRG_CO_E!R20+NRG_BKBPB_E!R20+NRG_GW_E!R20+NRG_BF_E!R20+NRG_PR_E!R20+NRG_NI_E!R20+NRG_CL_E!R20+NRG_LNG_E!R20+NRG_BIOG_E!R20+NRG_GTL_E!R20+NRG_CPP_E!R20+NRG_NSP_E!R20</f>
        <v>25993.869408000002</v>
      </c>
      <c r="S20" s="8">
        <f>NRG_CM_E!S20+NRG_OIL_NG_E!S20+NRG_PF_E!S20+NRG_CO_E!S20+NRG_BKBPB_E!S20+NRG_GW_E!S20+NRG_BF_E!S20+NRG_PR_E!S20+NRG_NI_E!S20+NRG_CL_E!S20+NRG_LNG_E!S20+NRG_BIOG_E!S20+NRG_GTL_E!S20+NRG_CPP_E!S20+NRG_NSP_E!S20</f>
        <v>25108.837415999998</v>
      </c>
      <c r="T20" s="8">
        <f>NRG_CM_E!T20+NRG_OIL_NG_E!T20+NRG_PF_E!T20+NRG_CO_E!T20+NRG_BKBPB_E!T20+NRG_GW_E!T20+NRG_BF_E!T20+NRG_PR_E!T20+NRG_NI_E!T20+NRG_CL_E!T20+NRG_LNG_E!T20+NRG_BIOG_E!T20+NRG_GTL_E!T20+NRG_CPP_E!T20+NRG_NSP_E!T20</f>
        <v>29420.649647999999</v>
      </c>
      <c r="U20" s="8">
        <f>NRG_CM_E!U20+NRG_OIL_NG_E!U20+NRG_PF_E!U20+NRG_CO_E!U20+NRG_BKBPB_E!U20+NRG_GW_E!U20+NRG_BF_E!U20+NRG_PR_E!U20+NRG_NI_E!U20+NRG_CL_E!U20+NRG_LNG_E!U20+NRG_BIOG_E!U20+NRG_GTL_E!U20+NRG_CPP_E!U20+NRG_NSP_E!U20</f>
        <v>37495.873583999994</v>
      </c>
      <c r="V20" s="8">
        <f>NRG_CM_E!V20+NRG_OIL_NG_E!V20+NRG_PF_E!V20+NRG_CO_E!V20+NRG_BKBPB_E!V20+NRG_GW_E!V20+NRG_BF_E!V20+NRG_PR_E!V20+NRG_NI_E!V20+NRG_CL_E!V20+NRG_LNG_E!V20+NRG_BIOG_E!V20+NRG_GTL_E!V20+NRG_CPP_E!V20+NRG_NSP_E!V20</f>
        <v>35257.477319999998</v>
      </c>
      <c r="W20" s="8">
        <f>NRG_CM_E!W20+NRG_OIL_NG_E!W20+NRG_PF_E!W20+NRG_CO_E!W20+NRG_BKBPB_E!W20+NRG_GW_E!W20+NRG_BF_E!W20+NRG_PR_E!W20+NRG_NI_E!W20+NRG_CL_E!W20+NRG_LNG_E!W20+NRG_BIOG_E!W20+NRG_GTL_E!W20+NRG_CPP_E!W20+NRG_NSP_E!W20</f>
        <v>29105.063208000003</v>
      </c>
      <c r="X20" s="8">
        <f>NRG_CM_E!X20+NRG_OIL_NG_E!X20+NRG_PF_E!X20+NRG_CO_E!X20+NRG_BKBPB_E!X20+NRG_GW_E!X20+NRG_BF_E!X20+NRG_PR_E!X20+NRG_NI_E!X20+NRG_CL_E!X20+NRG_LNG_E!X20+NRG_BIOG_E!X20+NRG_GTL_E!X20+NRG_CPP_E!X20+NRG_NSP_E!X20</f>
        <v>33141.188807999999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1203.5657087999998</v>
      </c>
      <c r="D21" s="8">
        <f>NRG_CM_E!D21+NRG_OIL_NG_E!D21+NRG_PF_E!D21+NRG_CO_E!D21+NRG_BKBPB_E!D21+NRG_GW_E!D21+NRG_BF_E!D21+NRG_PR_E!D21+NRG_NI_E!D21+NRG_CL_E!D21+NRG_LNG_E!D21+NRG_BIOG_E!D21+NRG_GTL_E!D21+NRG_CPP_E!D21+NRG_NSP_E!D21</f>
        <v>1028.8454903999998</v>
      </c>
      <c r="E21" s="8">
        <f>NRG_CM_E!E21+NRG_OIL_NG_E!E21+NRG_PF_E!E21+NRG_CO_E!E21+NRG_BKBPB_E!E21+NRG_GW_E!E21+NRG_BF_E!E21+NRG_PR_E!E21+NRG_NI_E!E21+NRG_CL_E!E21+NRG_LNG_E!E21+NRG_BIOG_E!E21+NRG_GTL_E!E21+NRG_CPP_E!E21+NRG_NSP_E!E21</f>
        <v>1142.9597087999996</v>
      </c>
      <c r="F21" s="8">
        <f>NRG_CM_E!F21+NRG_OIL_NG_E!F21+NRG_PF_E!F21+NRG_CO_E!F21+NRG_BKBPB_E!F21+NRG_GW_E!F21+NRG_BF_E!F21+NRG_PR_E!F21+NRG_NI_E!F21+NRG_CL_E!F21+NRG_LNG_E!F21+NRG_BIOG_E!F21+NRG_GTL_E!F21+NRG_CPP_E!F21+NRG_NSP_E!F21</f>
        <v>36.763927199999998</v>
      </c>
      <c r="G21" s="8">
        <f>NRG_CM_E!G21+NRG_OIL_NG_E!G21+NRG_PF_E!G21+NRG_CO_E!G21+NRG_BKBPB_E!G21+NRG_GW_E!G21+NRG_BF_E!G21+NRG_PR_E!G21+NRG_NI_E!G21+NRG_CL_E!G21+NRG_LNG_E!G21+NRG_BIOG_E!G21+NRG_GTL_E!G21+NRG_CPP_E!G21+NRG_NSP_E!G21</f>
        <v>38.401927199999989</v>
      </c>
      <c r="H21" s="8">
        <f>NRG_CM_E!H21+NRG_OIL_NG_E!H21+NRG_PF_E!H21+NRG_CO_E!H21+NRG_BKBPB_E!H21+NRG_GW_E!H21+NRG_BF_E!H21+NRG_PR_E!H21+NRG_NI_E!H21+NRG_CL_E!H21+NRG_LNG_E!H21+NRG_BIOG_E!H21+NRG_GTL_E!H21+NRG_CPP_E!H21+NRG_NSP_E!H21</f>
        <v>302.05702799999995</v>
      </c>
      <c r="I21" s="8">
        <f>NRG_CM_E!I21+NRG_OIL_NG_E!I21+NRG_PF_E!I21+NRG_CO_E!I21+NRG_BKBPB_E!I21+NRG_GW_E!I21+NRG_BF_E!I21+NRG_PR_E!I21+NRG_NI_E!I21+NRG_CL_E!I21+NRG_LNG_E!I21+NRG_BIOG_E!I21+NRG_GTL_E!I21+NRG_CPP_E!I21+NRG_NSP_E!I21</f>
        <v>346.07729520000004</v>
      </c>
      <c r="J21" s="8">
        <f>NRG_CM_E!J21+NRG_OIL_NG_E!J21+NRG_PF_E!J21+NRG_CO_E!J21+NRG_BKBPB_E!J21+NRG_GW_E!J21+NRG_BF_E!J21+NRG_PR_E!J21+NRG_NI_E!J21+NRG_CL_E!J21+NRG_LNG_E!J21+NRG_BIOG_E!J21+NRG_GTL_E!J21+NRG_CPP_E!J21+NRG_NSP_E!J21</f>
        <v>268.05607919999994</v>
      </c>
      <c r="K21" s="8">
        <f>NRG_CM_E!K21+NRG_OIL_NG_E!K21+NRG_PF_E!K21+NRG_CO_E!K21+NRG_BKBPB_E!K21+NRG_GW_E!K21+NRG_BF_E!K21+NRG_PR_E!K21+NRG_NI_E!K21+NRG_CL_E!K21+NRG_LNG_E!K21+NRG_BIOG_E!K21+NRG_GTL_E!K21+NRG_CPP_E!K21+NRG_NSP_E!K21</f>
        <v>266.53339440000002</v>
      </c>
      <c r="L21" s="8">
        <f>NRG_CM_E!L21+NRG_OIL_NG_E!L21+NRG_PF_E!L21+NRG_CO_E!L21+NRG_BKBPB_E!L21+NRG_GW_E!L21+NRG_BF_E!L21+NRG_PR_E!L21+NRG_NI_E!L21+NRG_CL_E!L21+NRG_LNG_E!L21+NRG_BIOG_E!L21+NRG_GTL_E!L21+NRG_CPP_E!L21+NRG_NSP_E!L21</f>
        <v>185.19490079999997</v>
      </c>
      <c r="M21" s="8">
        <f>NRG_CM_E!M21+NRG_OIL_NG_E!M21+NRG_PF_E!M21+NRG_CO_E!M21+NRG_BKBPB_E!M21+NRG_GW_E!M21+NRG_BF_E!M21+NRG_PR_E!M21+NRG_NI_E!M21+NRG_CL_E!M21+NRG_LNG_E!M21+NRG_BIOG_E!M21+NRG_GTL_E!M21+NRG_CPP_E!M21+NRG_NSP_E!M21</f>
        <v>400.76749440000003</v>
      </c>
      <c r="N21" s="8">
        <f>NRG_CM_E!N21+NRG_OIL_NG_E!N21+NRG_PF_E!N21+NRG_CO_E!N21+NRG_BKBPB_E!N21+NRG_GW_E!N21+NRG_BF_E!N21+NRG_PR_E!N21+NRG_NI_E!N21+NRG_CL_E!N21+NRG_LNG_E!N21+NRG_BIOG_E!N21+NRG_GTL_E!N21+NRG_CPP_E!N21+NRG_NSP_E!N21</f>
        <v>1694.5293455999999</v>
      </c>
      <c r="O21" s="8">
        <f>NRG_CM_E!O21+NRG_OIL_NG_E!O21+NRG_PF_E!O21+NRG_CO_E!O21+NRG_BKBPB_E!O21+NRG_GW_E!O21+NRG_BF_E!O21+NRG_PR_E!O21+NRG_NI_E!O21+NRG_CL_E!O21+NRG_LNG_E!O21+NRG_BIOG_E!O21+NRG_GTL_E!O21+NRG_CPP_E!O21+NRG_NSP_E!O21</f>
        <v>1354.6679328</v>
      </c>
      <c r="P21" s="8">
        <f>NRG_CM_E!P21+NRG_OIL_NG_E!P21+NRG_PF_E!P21+NRG_CO_E!P21+NRG_BKBPB_E!P21+NRG_GW_E!P21+NRG_BF_E!P21+NRG_PR_E!P21+NRG_NI_E!P21+NRG_CL_E!P21+NRG_LNG_E!P21+NRG_BIOG_E!P21+NRG_GTL_E!P21+NRG_CPP_E!P21+NRG_NSP_E!P21</f>
        <v>1521.7760375999999</v>
      </c>
      <c r="Q21" s="8">
        <f>NRG_CM_E!Q21+NRG_OIL_NG_E!Q21+NRG_PF_E!Q21+NRG_CO_E!Q21+NRG_BKBPB_E!Q21+NRG_GW_E!Q21+NRG_BF_E!Q21+NRG_PR_E!Q21+NRG_NI_E!Q21+NRG_CL_E!Q21+NRG_LNG_E!Q21+NRG_BIOG_E!Q21+NRG_GTL_E!Q21+NRG_CPP_E!Q21+NRG_NSP_E!Q21</f>
        <v>1397.1157199999998</v>
      </c>
      <c r="R21" s="8">
        <f>NRG_CM_E!R21+NRG_OIL_NG_E!R21+NRG_PF_E!R21+NRG_CO_E!R21+NRG_BKBPB_E!R21+NRG_GW_E!R21+NRG_BF_E!R21+NRG_PR_E!R21+NRG_NI_E!R21+NRG_CL_E!R21+NRG_LNG_E!R21+NRG_BIOG_E!R21+NRG_GTL_E!R21+NRG_CPP_E!R21+NRG_NSP_E!R21</f>
        <v>1586.8387079999998</v>
      </c>
      <c r="S21" s="8">
        <f>NRG_CM_E!S21+NRG_OIL_NG_E!S21+NRG_PF_E!S21+NRG_CO_E!S21+NRG_BKBPB_E!S21+NRG_GW_E!S21+NRG_BF_E!S21+NRG_PR_E!S21+NRG_NI_E!S21+NRG_CL_E!S21+NRG_LNG_E!S21+NRG_BIOG_E!S21+NRG_GTL_E!S21+NRG_CPP_E!S21+NRG_NSP_E!S21</f>
        <v>1463.2941960000003</v>
      </c>
      <c r="T21" s="8">
        <f>NRG_CM_E!T21+NRG_OIL_NG_E!T21+NRG_PF_E!T21+NRG_CO_E!T21+NRG_BKBPB_E!T21+NRG_GW_E!T21+NRG_BF_E!T21+NRG_PR_E!T21+NRG_NI_E!T21+NRG_CL_E!T21+NRG_LNG_E!T21+NRG_BIOG_E!T21+NRG_GTL_E!T21+NRG_CPP_E!T21+NRG_NSP_E!T21</f>
        <v>2082.7006200000001</v>
      </c>
      <c r="U21" s="8">
        <f>NRG_CM_E!U21+NRG_OIL_NG_E!U21+NRG_PF_E!U21+NRG_CO_E!U21+NRG_BKBPB_E!U21+NRG_GW_E!U21+NRG_BF_E!U21+NRG_PR_E!U21+NRG_NI_E!U21+NRG_CL_E!U21+NRG_LNG_E!U21+NRG_BIOG_E!U21+NRG_GTL_E!U21+NRG_CPP_E!U21+NRG_NSP_E!U21</f>
        <v>835.42651919999992</v>
      </c>
      <c r="V21" s="8">
        <f>NRG_CM_E!V21+NRG_OIL_NG_E!V21+NRG_PF_E!V21+NRG_CO_E!V21+NRG_BKBPB_E!V21+NRG_GW_E!V21+NRG_BF_E!V21+NRG_PR_E!V21+NRG_NI_E!V21+NRG_CL_E!V21+NRG_LNG_E!V21+NRG_BIOG_E!V21+NRG_GTL_E!V21+NRG_CPP_E!V21+NRG_NSP_E!V21</f>
        <v>909.24790320000011</v>
      </c>
      <c r="W21" s="8">
        <f>NRG_CM_E!W21+NRG_OIL_NG_E!W21+NRG_PF_E!W21+NRG_CO_E!W21+NRG_BKBPB_E!W21+NRG_GW_E!W21+NRG_BF_E!W21+NRG_PR_E!W21+NRG_NI_E!W21+NRG_CL_E!W21+NRG_LNG_E!W21+NRG_BIOG_E!W21+NRG_GTL_E!W21+NRG_CPP_E!W21+NRG_NSP_E!W21</f>
        <v>763.28703359999986</v>
      </c>
      <c r="X21" s="8">
        <f>NRG_CM_E!X21+NRG_OIL_NG_E!X21+NRG_PF_E!X21+NRG_CO_E!X21+NRG_BKBPB_E!X21+NRG_GW_E!X21+NRG_BF_E!X21+NRG_PR_E!X21+NRG_NI_E!X21+NRG_CL_E!X21+NRG_LNG_E!X21+NRG_BIOG_E!X21+NRG_GTL_E!X21+NRG_CPP_E!X21+NRG_NSP_E!X21</f>
        <v>740.20040639999991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39.951243863999998</v>
      </c>
      <c r="D22" s="27">
        <f t="shared" si="6"/>
        <v>83.179645343999979</v>
      </c>
      <c r="E22" s="27">
        <f t="shared" si="6"/>
        <v>149.41753432924446</v>
      </c>
      <c r="F22" s="27">
        <f t="shared" si="6"/>
        <v>189.50762784453528</v>
      </c>
      <c r="G22" s="27">
        <f t="shared" si="6"/>
        <v>198.43178667275686</v>
      </c>
      <c r="H22" s="27">
        <f t="shared" si="6"/>
        <v>153.93711151286325</v>
      </c>
      <c r="I22" s="27">
        <f t="shared" si="6"/>
        <v>138.34920446858163</v>
      </c>
      <c r="J22" s="27">
        <f t="shared" si="6"/>
        <v>167.67204444000004</v>
      </c>
      <c r="K22" s="27">
        <f t="shared" si="6"/>
        <v>150.31918236744303</v>
      </c>
      <c r="L22" s="27">
        <f t="shared" si="6"/>
        <v>155.13751130769262</v>
      </c>
      <c r="M22" s="27">
        <f t="shared" si="6"/>
        <v>109.18385504305152</v>
      </c>
      <c r="N22" s="27">
        <f t="shared" si="6"/>
        <v>128.55128602159317</v>
      </c>
      <c r="O22" s="27">
        <f t="shared" si="6"/>
        <v>108.70602386399996</v>
      </c>
      <c r="P22" s="27">
        <f t="shared" si="6"/>
        <v>122.33956850294562</v>
      </c>
      <c r="Q22" s="27">
        <f t="shared" si="6"/>
        <v>84.050838143999997</v>
      </c>
      <c r="R22" s="27">
        <f t="shared" si="6"/>
        <v>55.154174400000002</v>
      </c>
      <c r="S22" s="27">
        <f t="shared" si="6"/>
        <v>84.166334941283907</v>
      </c>
      <c r="T22" s="27">
        <f t="shared" si="6"/>
        <v>88.718907024000004</v>
      </c>
      <c r="U22" s="27">
        <f t="shared" si="6"/>
        <v>67.951893600000005</v>
      </c>
      <c r="V22" s="27">
        <f t="shared" si="6"/>
        <v>65.476678656000004</v>
      </c>
      <c r="W22" s="27">
        <f t="shared" si="6"/>
        <v>59.921844623999995</v>
      </c>
      <c r="X22" s="27">
        <f t="shared" si="6"/>
        <v>74.047238783999973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39.951243863999998</v>
      </c>
      <c r="D23" s="8">
        <f>NRG_CM_E!D23+NRG_OIL_NG_E!D23+NRG_PF_E!D23+NRG_CO_E!D23+NRG_BKBPB_E!D23+NRG_GW_E!D23+NRG_BF_E!D23+NRG_PR_E!D23+NRG_NI_E!D23+NRG_CL_E!D23+NRG_LNG_E!D23+NRG_BIOG_E!D23+NRG_GTL_E!D23+NRG_CPP_E!D23+NRG_NSP_E!D23</f>
        <v>83.179645343999979</v>
      </c>
      <c r="E23" s="8">
        <f>NRG_CM_E!E23+NRG_OIL_NG_E!E23+NRG_PF_E!E23+NRG_CO_E!E23+NRG_BKBPB_E!E23+NRG_GW_E!E23+NRG_BF_E!E23+NRG_PR_E!E23+NRG_NI_E!E23+NRG_CL_E!E23+NRG_LNG_E!E23+NRG_BIOG_E!E23+NRG_GTL_E!E23+NRG_CPP_E!E23+NRG_NSP_E!E23</f>
        <v>149.41753432924446</v>
      </c>
      <c r="F23" s="8">
        <f>NRG_CM_E!F23+NRG_OIL_NG_E!F23+NRG_PF_E!F23+NRG_CO_E!F23+NRG_BKBPB_E!F23+NRG_GW_E!F23+NRG_BF_E!F23+NRG_PR_E!F23+NRG_NI_E!F23+NRG_CL_E!F23+NRG_LNG_E!F23+NRG_BIOG_E!F23+NRG_GTL_E!F23+NRG_CPP_E!F23+NRG_NSP_E!F23</f>
        <v>184.74973200000002</v>
      </c>
      <c r="G23" s="8">
        <f>NRG_CM_E!G23+NRG_OIL_NG_E!G23+NRG_PF_E!G23+NRG_CO_E!G23+NRG_BKBPB_E!G23+NRG_GW_E!G23+NRG_BF_E!G23+NRG_PR_E!G23+NRG_NI_E!G23+NRG_CL_E!G23+NRG_LNG_E!G23+NRG_BIOG_E!G23+NRG_GTL_E!G23+NRG_CPP_E!G23+NRG_NSP_E!G23</f>
        <v>198.43178667275686</v>
      </c>
      <c r="H23" s="8">
        <f>NRG_CM_E!H23+NRG_OIL_NG_E!H23+NRG_PF_E!H23+NRG_CO_E!H23+NRG_BKBPB_E!H23+NRG_GW_E!H23+NRG_BF_E!H23+NRG_PR_E!H23+NRG_NI_E!H23+NRG_CL_E!H23+NRG_LNG_E!H23+NRG_BIOG_E!H23+NRG_GTL_E!H23+NRG_CPP_E!H23+NRG_NSP_E!H23</f>
        <v>152.25291490767978</v>
      </c>
      <c r="I23" s="8">
        <f>NRG_CM_E!I23+NRG_OIL_NG_E!I23+NRG_PF_E!I23+NRG_CO_E!I23+NRG_BKBPB_E!I23+NRG_GW_E!I23+NRG_BF_E!I23+NRG_PR_E!I23+NRG_NI_E!I23+NRG_CL_E!I23+NRG_LNG_E!I23+NRG_BIOG_E!I23+NRG_GTL_E!I23+NRG_CPP_E!I23+NRG_NSP_E!I23</f>
        <v>134.97368631608737</v>
      </c>
      <c r="J23" s="8">
        <f>NRG_CM_E!J23+NRG_OIL_NG_E!J23+NRG_PF_E!J23+NRG_CO_E!J23+NRG_BKBPB_E!J23+NRG_GW_E!J23+NRG_BF_E!J23+NRG_PR_E!J23+NRG_NI_E!J23+NRG_CL_E!J23+NRG_LNG_E!J23+NRG_BIOG_E!J23+NRG_GTL_E!J23+NRG_CPP_E!J23+NRG_NSP_E!J23</f>
        <v>165.98328000000004</v>
      </c>
      <c r="K23" s="8">
        <f>NRG_CM_E!K23+NRG_OIL_NG_E!K23+NRG_PF_E!K23+NRG_CO_E!K23+NRG_BKBPB_E!K23+NRG_GW_E!K23+NRG_BF_E!K23+NRG_PR_E!K23+NRG_NI_E!K23+NRG_CL_E!K23+NRG_LNG_E!K23+NRG_BIOG_E!K23+NRG_GTL_E!K23+NRG_CPP_E!K23+NRG_NSP_E!K23</f>
        <v>150.31918236744303</v>
      </c>
      <c r="L23" s="8">
        <f>NRG_CM_E!L23+NRG_OIL_NG_E!L23+NRG_PF_E!L23+NRG_CO_E!L23+NRG_BKBPB_E!L23+NRG_GW_E!L23+NRG_BF_E!L23+NRG_PR_E!L23+NRG_NI_E!L23+NRG_CL_E!L23+NRG_LNG_E!L23+NRG_BIOG_E!L23+NRG_GTL_E!L23+NRG_CPP_E!L23+NRG_NSP_E!L23</f>
        <v>153.45069270718562</v>
      </c>
      <c r="M23" s="8">
        <f>NRG_CM_E!M23+NRG_OIL_NG_E!M23+NRG_PF_E!M23+NRG_CO_E!M23+NRG_BKBPB_E!M23+NRG_GW_E!M23+NRG_BF_E!M23+NRG_PR_E!M23+NRG_NI_E!M23+NRG_CL_E!M23+NRG_LNG_E!M23+NRG_BIOG_E!M23+NRG_GTL_E!M23+NRG_CPP_E!M23+NRG_NSP_E!M23</f>
        <v>107.49519360000002</v>
      </c>
      <c r="N23" s="8">
        <f>NRG_CM_E!N23+NRG_OIL_NG_E!N23+NRG_PF_E!N23+NRG_CO_E!N23+NRG_BKBPB_E!N23+NRG_GW_E!N23+NRG_BF_E!N23+NRG_PR_E!N23+NRG_NI_E!N23+NRG_CL_E!N23+NRG_LNG_E!N23+NRG_BIOG_E!N23+NRG_GTL_E!N23+NRG_CPP_E!N23+NRG_NSP_E!N23</f>
        <v>128.55128602159317</v>
      </c>
      <c r="O23" s="8">
        <f>NRG_CM_E!O23+NRG_OIL_NG_E!O23+NRG_PF_E!O23+NRG_CO_E!O23+NRG_BKBPB_E!O23+NRG_GW_E!O23+NRG_BF_E!O23+NRG_PR_E!O23+NRG_NI_E!O23+NRG_CL_E!O23+NRG_LNG_E!O23+NRG_BIOG_E!O23+NRG_GTL_E!O23+NRG_CPP_E!O23+NRG_NSP_E!O23</f>
        <v>108.70602386399996</v>
      </c>
      <c r="P23" s="8">
        <f>NRG_CM_E!P23+NRG_OIL_NG_E!P23+NRG_PF_E!P23+NRG_CO_E!P23+NRG_BKBPB_E!P23+NRG_GW_E!P23+NRG_BF_E!P23+NRG_PR_E!P23+NRG_NI_E!P23+NRG_CL_E!P23+NRG_LNG_E!P23+NRG_BIOG_E!P23+NRG_GTL_E!P23+NRG_CPP_E!P23+NRG_NSP_E!P23</f>
        <v>122.33956850294562</v>
      </c>
      <c r="Q23" s="8">
        <f>NRG_CM_E!Q23+NRG_OIL_NG_E!Q23+NRG_PF_E!Q23+NRG_CO_E!Q23+NRG_BKBPB_E!Q23+NRG_GW_E!Q23+NRG_BF_E!Q23+NRG_PR_E!Q23+NRG_NI_E!Q23+NRG_CL_E!Q23+NRG_LNG_E!Q23+NRG_BIOG_E!Q23+NRG_GTL_E!Q23+NRG_CPP_E!Q23+NRG_NSP_E!Q23</f>
        <v>84.050838143999997</v>
      </c>
      <c r="R23" s="8">
        <f>NRG_CM_E!R23+NRG_OIL_NG_E!R23+NRG_PF_E!R23+NRG_CO_E!R23+NRG_BKBPB_E!R23+NRG_GW_E!R23+NRG_BF_E!R23+NRG_PR_E!R23+NRG_NI_E!R23+NRG_CL_E!R23+NRG_LNG_E!R23+NRG_BIOG_E!R23+NRG_GTL_E!R23+NRG_CPP_E!R23+NRG_NSP_E!R23</f>
        <v>55.154174400000002</v>
      </c>
      <c r="S23" s="8">
        <f>NRG_CM_E!S23+NRG_OIL_NG_E!S23+NRG_PF_E!S23+NRG_CO_E!S23+NRG_BKBPB_E!S23+NRG_GW_E!S23+NRG_BF_E!S23+NRG_PR_E!S23+NRG_NI_E!S23+NRG_CL_E!S23+NRG_LNG_E!S23+NRG_BIOG_E!S23+NRG_GTL_E!S23+NRG_CPP_E!S23+NRG_NSP_E!S23</f>
        <v>72.976039200000002</v>
      </c>
      <c r="T23" s="8">
        <f>NRG_CM_E!T23+NRG_OIL_NG_E!T23+NRG_PF_E!T23+NRG_CO_E!T23+NRG_BKBPB_E!T23+NRG_GW_E!T23+NRG_BF_E!T23+NRG_PR_E!T23+NRG_NI_E!T23+NRG_CL_E!T23+NRG_LNG_E!T23+NRG_BIOG_E!T23+NRG_GTL_E!T23+NRG_CPP_E!T23+NRG_NSP_E!T23</f>
        <v>88.718907024000004</v>
      </c>
      <c r="U23" s="8">
        <f>NRG_CM_E!U23+NRG_OIL_NG_E!U23+NRG_PF_E!U23+NRG_CO_E!U23+NRG_BKBPB_E!U23+NRG_GW_E!U23+NRG_BF_E!U23+NRG_PR_E!U23+NRG_NI_E!U23+NRG_CL_E!U23+NRG_LNG_E!U23+NRG_BIOG_E!U23+NRG_GTL_E!U23+NRG_CPP_E!U23+NRG_NSP_E!U23</f>
        <v>67.951893600000005</v>
      </c>
      <c r="V23" s="8">
        <f>NRG_CM_E!V23+NRG_OIL_NG_E!V23+NRG_PF_E!V23+NRG_CO_E!V23+NRG_BKBPB_E!V23+NRG_GW_E!V23+NRG_BF_E!V23+NRG_PR_E!V23+NRG_NI_E!V23+NRG_CL_E!V23+NRG_LNG_E!V23+NRG_BIOG_E!V23+NRG_GTL_E!V23+NRG_CPP_E!V23+NRG_NSP_E!V23</f>
        <v>65.199092520000008</v>
      </c>
      <c r="W23" s="8">
        <f>NRG_CM_E!W23+NRG_OIL_NG_E!W23+NRG_PF_E!W23+NRG_CO_E!W23+NRG_BKBPB_E!W23+NRG_GW_E!W23+NRG_BF_E!W23+NRG_PR_E!W23+NRG_NI_E!W23+NRG_CL_E!W23+NRG_LNG_E!W23+NRG_BIOG_E!W23+NRG_GTL_E!W23+NRG_CPP_E!W23+NRG_NSP_E!W23</f>
        <v>59.921844623999995</v>
      </c>
      <c r="X23" s="8">
        <f>NRG_CM_E!X23+NRG_OIL_NG_E!X23+NRG_PF_E!X23+NRG_CO_E!X23+NRG_BKBPB_E!X23+NRG_GW_E!X23+NRG_BF_E!X23+NRG_PR_E!X23+NRG_NI_E!X23+NRG_CL_E!X23+NRG_LNG_E!X23+NRG_BIOG_E!X23+NRG_GTL_E!X23+NRG_CPP_E!X23+NRG_NSP_E!X23</f>
        <v>73.769652647999976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4.7578958445352484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1.684196605183474</v>
      </c>
      <c r="I24" s="8">
        <f>NRG_CM_E!I24+NRG_OIL_NG_E!I24+NRG_PF_E!I24+NRG_CO_E!I24+NRG_BKBPB_E!I24+NRG_GW_E!I24+NRG_BF_E!I24+NRG_PR_E!I24+NRG_NI_E!I24+NRG_CL_E!I24+NRG_LNG_E!I24+NRG_BIOG_E!I24+NRG_GTL_E!I24+NRG_CPP_E!I24+NRG_NSP_E!I24</f>
        <v>3.3755181524942715</v>
      </c>
      <c r="J24" s="8">
        <f>NRG_CM_E!J24+NRG_OIL_NG_E!J24+NRG_PF_E!J24+NRG_CO_E!J24+NRG_BKBPB_E!J24+NRG_GW_E!J24+NRG_BF_E!J24+NRG_PR_E!J24+NRG_NI_E!J24+NRG_CL_E!J24+NRG_LNG_E!J24+NRG_BIOG_E!J24+NRG_GTL_E!J24+NRG_CPP_E!J24+NRG_NSP_E!J24</f>
        <v>1.6887644399999999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1.6868186005069925</v>
      </c>
      <c r="M24" s="8">
        <f>NRG_CM_E!M24+NRG_OIL_NG_E!M24+NRG_PF_E!M24+NRG_CO_E!M24+NRG_BKBPB_E!M24+NRG_GW_E!M24+NRG_BF_E!M24+NRG_PR_E!M24+NRG_NI_E!M24+NRG_CL_E!M24+NRG_LNG_E!M24+NRG_BIOG_E!M24+NRG_GTL_E!M24+NRG_CPP_E!M24+NRG_NSP_E!M24</f>
        <v>1.6886614430514968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11.190295741283904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0.27758613599999993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0.27758613599999993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96187.814863199994</v>
      </c>
      <c r="D26" s="27">
        <f t="shared" si="7"/>
        <v>96580.050546599989</v>
      </c>
      <c r="E26" s="27">
        <f t="shared" si="7"/>
        <v>95790.270326760001</v>
      </c>
      <c r="F26" s="27">
        <f t="shared" si="7"/>
        <v>93385.000533599974</v>
      </c>
      <c r="G26" s="27">
        <f t="shared" si="7"/>
        <v>96153.271406640008</v>
      </c>
      <c r="H26" s="27">
        <f t="shared" si="7"/>
        <v>95843.039952959982</v>
      </c>
      <c r="I26" s="27">
        <f t="shared" si="7"/>
        <v>94458.457350360011</v>
      </c>
      <c r="J26" s="27">
        <f t="shared" si="7"/>
        <v>94851.747960840003</v>
      </c>
      <c r="K26" s="27">
        <f t="shared" si="7"/>
        <v>92873.932418520009</v>
      </c>
      <c r="L26" s="27">
        <f t="shared" si="7"/>
        <v>86785.450101000009</v>
      </c>
      <c r="M26" s="27">
        <f t="shared" si="7"/>
        <v>84745.133601840003</v>
      </c>
      <c r="N26" s="27">
        <f t="shared" si="7"/>
        <v>79595.518620959992</v>
      </c>
      <c r="O26" s="27">
        <f t="shared" si="7"/>
        <v>76132.658013479988</v>
      </c>
      <c r="P26" s="27">
        <f t="shared" si="7"/>
        <v>70819.889866559999</v>
      </c>
      <c r="Q26" s="27">
        <f t="shared" si="7"/>
        <v>68889.47304384</v>
      </c>
      <c r="R26" s="27">
        <f t="shared" si="7"/>
        <v>73299.285267120009</v>
      </c>
      <c r="S26" s="27">
        <f t="shared" si="7"/>
        <v>73172.15613648</v>
      </c>
      <c r="T26" s="27">
        <f t="shared" si="7"/>
        <v>70393.618919159999</v>
      </c>
      <c r="U26" s="27">
        <f t="shared" si="7"/>
        <v>67441.367461319998</v>
      </c>
      <c r="V26" s="27">
        <f t="shared" si="7"/>
        <v>66382.140362760008</v>
      </c>
      <c r="W26" s="27">
        <f t="shared" si="7"/>
        <v>60676.172445960015</v>
      </c>
      <c r="X26" s="27">
        <f t="shared" si="7"/>
        <v>64899.994294080017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388.74696047999998</v>
      </c>
      <c r="D27" s="19">
        <f t="shared" si="8"/>
        <v>216.95474735999997</v>
      </c>
      <c r="E27" s="19">
        <f t="shared" si="8"/>
        <v>207.06747444000001</v>
      </c>
      <c r="F27" s="19">
        <f t="shared" si="8"/>
        <v>226.66857228000001</v>
      </c>
      <c r="G27" s="19">
        <f t="shared" si="8"/>
        <v>449.80804223999991</v>
      </c>
      <c r="H27" s="19">
        <f t="shared" si="8"/>
        <v>126.98618076</v>
      </c>
      <c r="I27" s="19">
        <f t="shared" si="8"/>
        <v>42.56516340000001</v>
      </c>
      <c r="J27" s="19">
        <f t="shared" si="8"/>
        <v>3.0369949200000002</v>
      </c>
      <c r="K27" s="19">
        <f t="shared" si="8"/>
        <v>3.0367310399999998</v>
      </c>
      <c r="L27" s="19">
        <f t="shared" si="8"/>
        <v>9.1104570000000002</v>
      </c>
      <c r="M27" s="19">
        <f t="shared" si="8"/>
        <v>3.0367310399999998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1.43788212</v>
      </c>
      <c r="U27" s="19">
        <f t="shared" si="8"/>
        <v>6.7067740799999997</v>
      </c>
      <c r="V27" s="19">
        <f t="shared" si="8"/>
        <v>6.1433902800000002</v>
      </c>
      <c r="W27" s="19">
        <f t="shared" si="8"/>
        <v>5.6900444399999994</v>
      </c>
      <c r="X27" s="19">
        <f t="shared" si="8"/>
        <v>4.7508955199999994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388.74696047999998</v>
      </c>
      <c r="D28" s="8">
        <f>NRG_CM_E!D28+NRG_OIL_NG_E!D28+NRG_PF_E!D28+NRG_CO_E!D28+NRG_BKBPB_E!D28+NRG_GW_E!D28+NRG_BF_E!D28+NRG_PR_E!D28+NRG_NI_E!D28+NRG_CL_E!D28+NRG_LNG_E!D28+NRG_BIOG_E!D28+NRG_GTL_E!D28+NRG_CPP_E!D28+NRG_NSP_E!D28</f>
        <v>216.95474735999997</v>
      </c>
      <c r="E28" s="8">
        <f>NRG_CM_E!E28+NRG_OIL_NG_E!E28+NRG_PF_E!E28+NRG_CO_E!E28+NRG_BKBPB_E!E28+NRG_GW_E!E28+NRG_BF_E!E28+NRG_PR_E!E28+NRG_NI_E!E28+NRG_CL_E!E28+NRG_LNG_E!E28+NRG_BIOG_E!E28+NRG_GTL_E!E28+NRG_CPP_E!E28+NRG_NSP_E!E28</f>
        <v>75.725907480000004</v>
      </c>
      <c r="F28" s="8">
        <f>NRG_CM_E!F28+NRG_OIL_NG_E!F28+NRG_PF_E!F28+NRG_CO_E!F28+NRG_BKBPB_E!F28+NRG_GW_E!F28+NRG_BF_E!F28+NRG_PR_E!F28+NRG_NI_E!F28+NRG_CL_E!F28+NRG_LNG_E!F28+NRG_BIOG_E!F28+NRG_GTL_E!F28+NRG_CPP_E!F28+NRG_NSP_E!F28</f>
        <v>124.16847011999999</v>
      </c>
      <c r="G28" s="8">
        <f>NRG_CM_E!G28+NRG_OIL_NG_E!G28+NRG_PF_E!G28+NRG_CO_E!G28+NRG_BKBPB_E!G28+NRG_GW_E!G28+NRG_BF_E!G28+NRG_PR_E!G28+NRG_NI_E!G28+NRG_CL_E!G28+NRG_LNG_E!G28+NRG_BIOG_E!G28+NRG_GTL_E!G28+NRG_CPP_E!G28+NRG_NSP_E!G28</f>
        <v>418.59389951999992</v>
      </c>
      <c r="H28" s="8">
        <f>NRG_CM_E!H28+NRG_OIL_NG_E!H28+NRG_PF_E!H28+NRG_CO_E!H28+NRG_BKBPB_E!H28+NRG_GW_E!H28+NRG_BF_E!H28+NRG_PR_E!H28+NRG_NI_E!H28+NRG_CL_E!H28+NRG_LNG_E!H28+NRG_BIOG_E!H28+NRG_GTL_E!H28+NRG_CPP_E!H28+NRG_NSP_E!H28</f>
        <v>126.98618076</v>
      </c>
      <c r="I28" s="8">
        <f>NRG_CM_E!I28+NRG_OIL_NG_E!I28+NRG_PF_E!I28+NRG_CO_E!I28+NRG_BKBPB_E!I28+NRG_GW_E!I28+NRG_BF_E!I28+NRG_PR_E!I28+NRG_NI_E!I28+NRG_CL_E!I28+NRG_LNG_E!I28+NRG_BIOG_E!I28+NRG_GTL_E!I28+NRG_CPP_E!I28+NRG_NSP_E!I28</f>
        <v>42.56516340000001</v>
      </c>
      <c r="J28" s="8">
        <f>NRG_CM_E!J28+NRG_OIL_NG_E!J28+NRG_PF_E!J28+NRG_CO_E!J28+NRG_BKBPB_E!J28+NRG_GW_E!J28+NRG_BF_E!J28+NRG_PR_E!J28+NRG_NI_E!J28+NRG_CL_E!J28+NRG_LNG_E!J28+NRG_BIOG_E!J28+NRG_GTL_E!J28+NRG_CPP_E!J28+NRG_NSP_E!J28</f>
        <v>3.0369949200000002</v>
      </c>
      <c r="K28" s="8">
        <f>NRG_CM_E!K28+NRG_OIL_NG_E!K28+NRG_PF_E!K28+NRG_CO_E!K28+NRG_BKBPB_E!K28+NRG_GW_E!K28+NRG_BF_E!K28+NRG_PR_E!K28+NRG_NI_E!K28+NRG_CL_E!K28+NRG_LNG_E!K28+NRG_BIOG_E!K28+NRG_GTL_E!K28+NRG_CPP_E!K28+NRG_NSP_E!K28</f>
        <v>3.0367310399999998</v>
      </c>
      <c r="L28" s="8">
        <f>NRG_CM_E!L28+NRG_OIL_NG_E!L28+NRG_PF_E!L28+NRG_CO_E!L28+NRG_BKBPB_E!L28+NRG_GW_E!L28+NRG_BF_E!L28+NRG_PR_E!L28+NRG_NI_E!L28+NRG_CL_E!L28+NRG_LNG_E!L28+NRG_BIOG_E!L28+NRG_GTL_E!L28+NRG_CPP_E!L28+NRG_NSP_E!L28</f>
        <v>9.1104570000000002</v>
      </c>
      <c r="M28" s="8">
        <f>NRG_CM_E!M28+NRG_OIL_NG_E!M28+NRG_PF_E!M28+NRG_CO_E!M28+NRG_BKBPB_E!M28+NRG_GW_E!M28+NRG_BF_E!M28+NRG_PR_E!M28+NRG_NI_E!M28+NRG_CL_E!M28+NRG_LNG_E!M28+NRG_BIOG_E!M28+NRG_GTL_E!M28+NRG_CPP_E!M28+NRG_NSP_E!M28</f>
        <v>3.0367310399999998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1.43788212</v>
      </c>
      <c r="U28" s="8">
        <f>NRG_CM_E!U28+NRG_OIL_NG_E!U28+NRG_PF_E!U28+NRG_CO_E!U28+NRG_BKBPB_E!U28+NRG_GW_E!U28+NRG_BF_E!U28+NRG_PR_E!U28+NRG_NI_E!U28+NRG_CL_E!U28+NRG_LNG_E!U28+NRG_BIOG_E!U28+NRG_GTL_E!U28+NRG_CPP_E!U28+NRG_NSP_E!U28</f>
        <v>6.7067740799999997</v>
      </c>
      <c r="V28" s="8">
        <f>NRG_CM_E!V28+NRG_OIL_NG_E!V28+NRG_PF_E!V28+NRG_CO_E!V28+NRG_BKBPB_E!V28+NRG_GW_E!V28+NRG_BF_E!V28+NRG_PR_E!V28+NRG_NI_E!V28+NRG_CL_E!V28+NRG_LNG_E!V28+NRG_BIOG_E!V28+NRG_GTL_E!V28+NRG_CPP_E!V28+NRG_NSP_E!V28</f>
        <v>6.1433902800000002</v>
      </c>
      <c r="W28" s="8">
        <f>NRG_CM_E!W28+NRG_OIL_NG_E!W28+NRG_PF_E!W28+NRG_CO_E!W28+NRG_BKBPB_E!W28+NRG_GW_E!W28+NRG_BF_E!W28+NRG_PR_E!W28+NRG_NI_E!W28+NRG_CL_E!W28+NRG_LNG_E!W28+NRG_BIOG_E!W28+NRG_GTL_E!W28+NRG_CPP_E!W28+NRG_NSP_E!W28</f>
        <v>5.6900444399999994</v>
      </c>
      <c r="X28" s="8">
        <f>NRG_CM_E!X28+NRG_OIL_NG_E!X28+NRG_PF_E!X28+NRG_CO_E!X28+NRG_BKBPB_E!X28+NRG_GW_E!X28+NRG_BF_E!X28+NRG_PR_E!X28+NRG_NI_E!X28+NRG_CL_E!X28+NRG_LNG_E!X28+NRG_BIOG_E!X28+NRG_GTL_E!X28+NRG_CPP_E!X28+NRG_NSP_E!X28</f>
        <v>4.7508955199999994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131.34156696000002</v>
      </c>
      <c r="F29" s="8">
        <f>NRG_CM_E!F29+NRG_OIL_NG_E!F29+NRG_PF_E!F29+NRG_CO_E!F29+NRG_BKBPB_E!F29+NRG_GW_E!F29+NRG_BF_E!F29+NRG_PR_E!F29+NRG_NI_E!F29+NRG_CL_E!F29+NRG_LNG_E!F29+NRG_BIOG_E!F29+NRG_GTL_E!F29+NRG_CPP_E!F29+NRG_NSP_E!F29</f>
        <v>102.50010216000001</v>
      </c>
      <c r="G29" s="8">
        <f>NRG_CM_E!G29+NRG_OIL_NG_E!G29+NRG_PF_E!G29+NRG_CO_E!G29+NRG_BKBPB_E!G29+NRG_GW_E!G29+NRG_BF_E!G29+NRG_PR_E!G29+NRG_NI_E!G29+NRG_CL_E!G29+NRG_LNG_E!G29+NRG_BIOG_E!G29+NRG_GTL_E!G29+NRG_CPP_E!G29+NRG_NSP_E!G29</f>
        <v>31.214142719999995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95799.067902719995</v>
      </c>
      <c r="D33" s="19">
        <f t="shared" si="9"/>
        <v>96363.095799239993</v>
      </c>
      <c r="E33" s="19">
        <f t="shared" si="9"/>
        <v>95583.202852319999</v>
      </c>
      <c r="F33" s="19">
        <f t="shared" si="9"/>
        <v>93158.331961319971</v>
      </c>
      <c r="G33" s="19">
        <f t="shared" si="9"/>
        <v>95703.463364400013</v>
      </c>
      <c r="H33" s="19">
        <f t="shared" si="9"/>
        <v>95716.053772199986</v>
      </c>
      <c r="I33" s="19">
        <f t="shared" si="9"/>
        <v>94415.892186960016</v>
      </c>
      <c r="J33" s="19">
        <f t="shared" si="9"/>
        <v>94848.710965920007</v>
      </c>
      <c r="K33" s="19">
        <f t="shared" si="9"/>
        <v>92870.895687480006</v>
      </c>
      <c r="L33" s="19">
        <f t="shared" si="9"/>
        <v>86776.339644000007</v>
      </c>
      <c r="M33" s="19">
        <f t="shared" si="9"/>
        <v>84742.0968708</v>
      </c>
      <c r="N33" s="19">
        <f t="shared" si="9"/>
        <v>79595.518620959992</v>
      </c>
      <c r="O33" s="19">
        <f t="shared" si="9"/>
        <v>76132.658013479988</v>
      </c>
      <c r="P33" s="19">
        <f t="shared" si="9"/>
        <v>70819.889866559999</v>
      </c>
      <c r="Q33" s="19">
        <f t="shared" si="9"/>
        <v>68889.47304384</v>
      </c>
      <c r="R33" s="19">
        <f t="shared" si="9"/>
        <v>73299.285267120009</v>
      </c>
      <c r="S33" s="19">
        <f t="shared" si="9"/>
        <v>73172.15613648</v>
      </c>
      <c r="T33" s="19">
        <f t="shared" si="9"/>
        <v>70392.181037040005</v>
      </c>
      <c r="U33" s="19">
        <f t="shared" si="9"/>
        <v>67434.660687240001</v>
      </c>
      <c r="V33" s="19">
        <f t="shared" si="9"/>
        <v>66375.996972480003</v>
      </c>
      <c r="W33" s="19">
        <f t="shared" si="9"/>
        <v>60670.482401520014</v>
      </c>
      <c r="X33" s="19">
        <f t="shared" si="9"/>
        <v>64895.243398560015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40158.674449919999</v>
      </c>
      <c r="D34" s="8">
        <f>NRG_CM_E!D34+NRG_OIL_NG_E!D34+NRG_PF_E!D34+NRG_CO_E!D34+NRG_BKBPB_E!D34+NRG_GW_E!D34+NRG_BF_E!D34+NRG_PR_E!D34+NRG_NI_E!D34+NRG_CL_E!D34+NRG_LNG_E!D34+NRG_BIOG_E!D34+NRG_GTL_E!D34+NRG_CPP_E!D34+NRG_NSP_E!D34</f>
        <v>40881.881018879998</v>
      </c>
      <c r="E34" s="8">
        <f>NRG_CM_E!E34+NRG_OIL_NG_E!E34+NRG_PF_E!E34+NRG_CO_E!E34+NRG_BKBPB_E!E34+NRG_GW_E!E34+NRG_BF_E!E34+NRG_PR_E!E34+NRG_NI_E!E34+NRG_CL_E!E34+NRG_LNG_E!E34+NRG_BIOG_E!E34+NRG_GTL_E!E34+NRG_CPP_E!E34+NRG_NSP_E!E34</f>
        <v>41397.991557119996</v>
      </c>
      <c r="F34" s="8">
        <f>NRG_CM_E!F34+NRG_OIL_NG_E!F34+NRG_PF_E!F34+NRG_CO_E!F34+NRG_BKBPB_E!F34+NRG_GW_E!F34+NRG_BF_E!F34+NRG_PR_E!F34+NRG_NI_E!F34+NRG_CL_E!F34+NRG_LNG_E!F34+NRG_BIOG_E!F34+NRG_GTL_E!F34+NRG_CPP_E!F34+NRG_NSP_E!F34</f>
        <v>44078.912916479989</v>
      </c>
      <c r="G34" s="8">
        <f>NRG_CM_E!G34+NRG_OIL_NG_E!G34+NRG_PF_E!G34+NRG_CO_E!G34+NRG_BKBPB_E!G34+NRG_GW_E!G34+NRG_BF_E!G34+NRG_PR_E!G34+NRG_NI_E!G34+NRG_CL_E!G34+NRG_LNG_E!G34+NRG_BIOG_E!G34+NRG_GTL_E!G34+NRG_CPP_E!G34+NRG_NSP_E!G34</f>
        <v>46054.488038400006</v>
      </c>
      <c r="H34" s="8">
        <f>NRG_CM_E!H34+NRG_OIL_NG_E!H34+NRG_PF_E!H34+NRG_CO_E!H34+NRG_BKBPB_E!H34+NRG_GW_E!H34+NRG_BF_E!H34+NRG_PR_E!H34+NRG_NI_E!H34+NRG_CL_E!H34+NRG_LNG_E!H34+NRG_BIOG_E!H34+NRG_GTL_E!H34+NRG_CPP_E!H34+NRG_NSP_E!H34</f>
        <v>46977.561239039984</v>
      </c>
      <c r="I34" s="8">
        <f>NRG_CM_E!I34+NRG_OIL_NG_E!I34+NRG_PF_E!I34+NRG_CO_E!I34+NRG_BKBPB_E!I34+NRG_GW_E!I34+NRG_BF_E!I34+NRG_PR_E!I34+NRG_NI_E!I34+NRG_CL_E!I34+NRG_LNG_E!I34+NRG_BIOG_E!I34+NRG_GTL_E!I34+NRG_CPP_E!I34+NRG_NSP_E!I34</f>
        <v>47163.906961920002</v>
      </c>
      <c r="J34" s="8">
        <f>NRG_CM_E!J34+NRG_OIL_NG_E!J34+NRG_PF_E!J34+NRG_CO_E!J34+NRG_BKBPB_E!J34+NRG_GW_E!J34+NRG_BF_E!J34+NRG_PR_E!J34+NRG_NI_E!J34+NRG_CL_E!J34+NRG_LNG_E!J34+NRG_BIOG_E!J34+NRG_GTL_E!J34+NRG_CPP_E!J34+NRG_NSP_E!J34</f>
        <v>47690.475701760006</v>
      </c>
      <c r="K34" s="8">
        <f>NRG_CM_E!K34+NRG_OIL_NG_E!K34+NRG_PF_E!K34+NRG_CO_E!K34+NRG_BKBPB_E!K34+NRG_GW_E!K34+NRG_BF_E!K34+NRG_PR_E!K34+NRG_NI_E!K34+NRG_CL_E!K34+NRG_LNG_E!K34+NRG_BIOG_E!K34+NRG_GTL_E!K34+NRG_CPP_E!K34+NRG_NSP_E!K34</f>
        <v>46927.322887680006</v>
      </c>
      <c r="L34" s="8">
        <f>NRG_CM_E!L34+NRG_OIL_NG_E!L34+NRG_PF_E!L34+NRG_CO_E!L34+NRG_BKBPB_E!L34+NRG_GW_E!L34+NRG_BF_E!L34+NRG_PR_E!L34+NRG_NI_E!L34+NRG_CL_E!L34+NRG_LNG_E!L34+NRG_BIOG_E!L34+NRG_GTL_E!L34+NRG_CPP_E!L34+NRG_NSP_E!L34</f>
        <v>45317.164400639995</v>
      </c>
      <c r="M34" s="8">
        <f>NRG_CM_E!M34+NRG_OIL_NG_E!M34+NRG_PF_E!M34+NRG_CO_E!M34+NRG_BKBPB_E!M34+NRG_GW_E!M34+NRG_BF_E!M34+NRG_PR_E!M34+NRG_NI_E!M34+NRG_CL_E!M34+NRG_LNG_E!M34+NRG_BIOG_E!M34+NRG_GTL_E!M34+NRG_CPP_E!M34+NRG_NSP_E!M34</f>
        <v>45513.89699328001</v>
      </c>
      <c r="N34" s="8">
        <f>NRG_CM_E!N34+NRG_OIL_NG_E!N34+NRG_PF_E!N34+NRG_CO_E!N34+NRG_BKBPB_E!N34+NRG_GW_E!N34+NRG_BF_E!N34+NRG_PR_E!N34+NRG_NI_E!N34+NRG_CL_E!N34+NRG_LNG_E!N34+NRG_BIOG_E!N34+NRG_GTL_E!N34+NRG_CPP_E!N34+NRG_NSP_E!N34</f>
        <v>46167.799080960001</v>
      </c>
      <c r="O34" s="8">
        <f>NRG_CM_E!O34+NRG_OIL_NG_E!O34+NRG_PF_E!O34+NRG_CO_E!O34+NRG_BKBPB_E!O34+NRG_GW_E!O34+NRG_BF_E!O34+NRG_PR_E!O34+NRG_NI_E!O34+NRG_CL_E!O34+NRG_LNG_E!O34+NRG_BIOG_E!O34+NRG_GTL_E!O34+NRG_CPP_E!O34+NRG_NSP_E!O34</f>
        <v>45028.97982719999</v>
      </c>
      <c r="P34" s="8">
        <f>NRG_CM_E!P34+NRG_OIL_NG_E!P34+NRG_PF_E!P34+NRG_CO_E!P34+NRG_BKBPB_E!P34+NRG_GW_E!P34+NRG_BF_E!P34+NRG_PR_E!P34+NRG_NI_E!P34+NRG_CL_E!P34+NRG_LNG_E!P34+NRG_BIOG_E!P34+NRG_GTL_E!P34+NRG_CPP_E!P34+NRG_NSP_E!P34</f>
        <v>43065.811468799999</v>
      </c>
      <c r="Q34" s="8">
        <f>NRG_CM_E!Q34+NRG_OIL_NG_E!Q34+NRG_PF_E!Q34+NRG_CO_E!Q34+NRG_BKBPB_E!Q34+NRG_GW_E!Q34+NRG_BF_E!Q34+NRG_PR_E!Q34+NRG_NI_E!Q34+NRG_CL_E!Q34+NRG_LNG_E!Q34+NRG_BIOG_E!Q34+NRG_GTL_E!Q34+NRG_CPP_E!Q34+NRG_NSP_E!Q34</f>
        <v>44046.708664320002</v>
      </c>
      <c r="R34" s="8">
        <f>NRG_CM_E!R34+NRG_OIL_NG_E!R34+NRG_PF_E!R34+NRG_CO_E!R34+NRG_BKBPB_E!R34+NRG_GW_E!R34+NRG_BF_E!R34+NRG_PR_E!R34+NRG_NI_E!R34+NRG_CL_E!R34+NRG_LNG_E!R34+NRG_BIOG_E!R34+NRG_GTL_E!R34+NRG_CPP_E!R34+NRG_NSP_E!R34</f>
        <v>47125.828200960001</v>
      </c>
      <c r="S34" s="8">
        <f>NRG_CM_E!S34+NRG_OIL_NG_E!S34+NRG_PF_E!S34+NRG_CO_E!S34+NRG_BKBPB_E!S34+NRG_GW_E!S34+NRG_BF_E!S34+NRG_PR_E!S34+NRG_NI_E!S34+NRG_CL_E!S34+NRG_LNG_E!S34+NRG_BIOG_E!S34+NRG_GTL_E!S34+NRG_CPP_E!S34+NRG_NSP_E!S34</f>
        <v>48245.543585280007</v>
      </c>
      <c r="T34" s="8">
        <f>NRG_CM_E!T34+NRG_OIL_NG_E!T34+NRG_PF_E!T34+NRG_CO_E!T34+NRG_BKBPB_E!T34+NRG_GW_E!T34+NRG_BF_E!T34+NRG_PR_E!T34+NRG_NI_E!T34+NRG_CL_E!T34+NRG_LNG_E!T34+NRG_BIOG_E!T34+NRG_GTL_E!T34+NRG_CPP_E!T34+NRG_NSP_E!T34</f>
        <v>46137.330224640013</v>
      </c>
      <c r="U34" s="8">
        <f>NRG_CM_E!U34+NRG_OIL_NG_E!U34+NRG_PF_E!U34+NRG_CO_E!U34+NRG_BKBPB_E!U34+NRG_GW_E!U34+NRG_BF_E!U34+NRG_PR_E!U34+NRG_NI_E!U34+NRG_CL_E!U34+NRG_LNG_E!U34+NRG_BIOG_E!U34+NRG_GTL_E!U34+NRG_CPP_E!U34+NRG_NSP_E!U34</f>
        <v>45067.846556160002</v>
      </c>
      <c r="V34" s="8">
        <f>NRG_CM_E!V34+NRG_OIL_NG_E!V34+NRG_PF_E!V34+NRG_CO_E!V34+NRG_BKBPB_E!V34+NRG_GW_E!V34+NRG_BF_E!V34+NRG_PR_E!V34+NRG_NI_E!V34+NRG_CL_E!V34+NRG_LNG_E!V34+NRG_BIOG_E!V34+NRG_GTL_E!V34+NRG_CPP_E!V34+NRG_NSP_E!V34</f>
        <v>44341.677020160001</v>
      </c>
      <c r="W34" s="8">
        <f>NRG_CM_E!W34+NRG_OIL_NG_E!W34+NRG_PF_E!W34+NRG_CO_E!W34+NRG_BKBPB_E!W34+NRG_GW_E!W34+NRG_BF_E!W34+NRG_PR_E!W34+NRG_NI_E!W34+NRG_CL_E!W34+NRG_LNG_E!W34+NRG_BIOG_E!W34+NRG_GTL_E!W34+NRG_CPP_E!W34+NRG_NSP_E!W34</f>
        <v>40165.910899200018</v>
      </c>
      <c r="X34" s="8">
        <f>NRG_CM_E!X34+NRG_OIL_NG_E!X34+NRG_PF_E!X34+NRG_CO_E!X34+NRG_BKBPB_E!X34+NRG_GW_E!X34+NRG_BF_E!X34+NRG_PR_E!X34+NRG_NI_E!X34+NRG_CL_E!X34+NRG_LNG_E!X34+NRG_BIOG_E!X34+NRG_GTL_E!X34+NRG_CPP_E!X34+NRG_NSP_E!X34</f>
        <v>42714.214341120009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43.797600000000003</v>
      </c>
      <c r="M35" s="8">
        <f>NRG_CM_E!M35+NRG_OIL_NG_E!M35+NRG_PF_E!M35+NRG_CO_E!M35+NRG_BKBPB_E!M35+NRG_GW_E!M35+NRG_BF_E!M35+NRG_PR_E!M35+NRG_NI_E!M35+NRG_CL_E!M35+NRG_LNG_E!M35+NRG_BIOG_E!M35+NRG_GTL_E!M35+NRG_CPP_E!M35+NRG_NSP_E!M35</f>
        <v>46.717513920000016</v>
      </c>
      <c r="N35" s="8">
        <f>NRG_CM_E!N35+NRG_OIL_NG_E!N35+NRG_PF_E!N35+NRG_CO_E!N35+NRG_BKBPB_E!N35+NRG_GW_E!N35+NRG_BF_E!N35+NRG_PR_E!N35+NRG_NI_E!N35+NRG_CL_E!N35+NRG_LNG_E!N35+NRG_BIOG_E!N35+NRG_GTL_E!N35+NRG_CPP_E!N35+NRG_NSP_E!N35</f>
        <v>46.717513920000016</v>
      </c>
      <c r="O35" s="8">
        <f>NRG_CM_E!O35+NRG_OIL_NG_E!O35+NRG_PF_E!O35+NRG_CO_E!O35+NRG_BKBPB_E!O35+NRG_GW_E!O35+NRG_BF_E!O35+NRG_PR_E!O35+NRG_NI_E!O35+NRG_CL_E!O35+NRG_LNG_E!O35+NRG_BIOG_E!O35+NRG_GTL_E!O35+NRG_CPP_E!O35+NRG_NSP_E!O35</f>
        <v>46.717513920000016</v>
      </c>
      <c r="P35" s="8">
        <f>NRG_CM_E!P35+NRG_OIL_NG_E!P35+NRG_PF_E!P35+NRG_CO_E!P35+NRG_BKBPB_E!P35+NRG_GW_E!P35+NRG_BF_E!P35+NRG_PR_E!P35+NRG_NI_E!P35+NRG_CL_E!P35+NRG_LNG_E!P35+NRG_BIOG_E!P35+NRG_GTL_E!P35+NRG_CPP_E!P35+NRG_NSP_E!P35</f>
        <v>49.637206080000013</v>
      </c>
      <c r="Q35" s="8">
        <f>NRG_CM_E!Q35+NRG_OIL_NG_E!Q35+NRG_PF_E!Q35+NRG_CO_E!Q35+NRG_BKBPB_E!Q35+NRG_GW_E!Q35+NRG_BF_E!Q35+NRG_PR_E!Q35+NRG_NI_E!Q35+NRG_CL_E!Q35+NRG_LNG_E!Q35+NRG_BIOG_E!Q35+NRG_GTL_E!Q35+NRG_CPP_E!Q35+NRG_NSP_E!Q35</f>
        <v>67.156246080000003</v>
      </c>
      <c r="R35" s="8">
        <f>NRG_CM_E!R35+NRG_OIL_NG_E!R35+NRG_PF_E!R35+NRG_CO_E!R35+NRG_BKBPB_E!R35+NRG_GW_E!R35+NRG_BF_E!R35+NRG_PR_E!R35+NRG_NI_E!R35+NRG_CL_E!R35+NRG_LNG_E!R35+NRG_BIOG_E!R35+NRG_GTL_E!R35+NRG_CPP_E!R35+NRG_NSP_E!R35</f>
        <v>102.19432608000002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1185.1143915600001</v>
      </c>
      <c r="D36" s="8">
        <f>NRG_CM_E!D36+NRG_OIL_NG_E!D36+NRG_PF_E!D36+NRG_CO_E!D36+NRG_BKBPB_E!D36+NRG_GW_E!D36+NRG_BF_E!D36+NRG_PR_E!D36+NRG_NI_E!D36+NRG_CL_E!D36+NRG_LNG_E!D36+NRG_BIOG_E!D36+NRG_GTL_E!D36+NRG_CPP_E!D36+NRG_NSP_E!D36</f>
        <v>1160.4134674800002</v>
      </c>
      <c r="E36" s="8">
        <f>NRG_CM_E!E36+NRG_OIL_NG_E!E36+NRG_PF_E!E36+NRG_CO_E!E36+NRG_BKBPB_E!E36+NRG_GW_E!E36+NRG_BF_E!E36+NRG_PR_E!E36+NRG_NI_E!E36+NRG_CL_E!E36+NRG_LNG_E!E36+NRG_BIOG_E!E36+NRG_GTL_E!E36+NRG_CPP_E!E36+NRG_NSP_E!E36</f>
        <v>1453.5854820000002</v>
      </c>
      <c r="F36" s="8">
        <f>NRG_CM_E!F36+NRG_OIL_NG_E!F36+NRG_PF_E!F36+NRG_CO_E!F36+NRG_BKBPB_E!F36+NRG_GW_E!F36+NRG_BF_E!F36+NRG_PR_E!F36+NRG_NI_E!F36+NRG_CL_E!F36+NRG_LNG_E!F36+NRG_BIOG_E!F36+NRG_GTL_E!F36+NRG_CPP_E!F36+NRG_NSP_E!F36</f>
        <v>1166.6499181200002</v>
      </c>
      <c r="G36" s="8">
        <f>NRG_CM_E!G36+NRG_OIL_NG_E!G36+NRG_PF_E!G36+NRG_CO_E!G36+NRG_BKBPB_E!G36+NRG_GW_E!G36+NRG_BF_E!G36+NRG_PR_E!G36+NRG_NI_E!G36+NRG_CL_E!G36+NRG_LNG_E!G36+NRG_BIOG_E!G36+NRG_GTL_E!G36+NRG_CPP_E!G36+NRG_NSP_E!G36</f>
        <v>1202.1647940000003</v>
      </c>
      <c r="H36" s="8">
        <f>NRG_CM_E!H36+NRG_OIL_NG_E!H36+NRG_PF_E!H36+NRG_CO_E!H36+NRG_BKBPB_E!H36+NRG_GW_E!H36+NRG_BF_E!H36+NRG_PR_E!H36+NRG_NI_E!H36+NRG_CL_E!H36+NRG_LNG_E!H36+NRG_BIOG_E!H36+NRG_GTL_E!H36+NRG_CPP_E!H36+NRG_NSP_E!H36</f>
        <v>1600.0571142000001</v>
      </c>
      <c r="I36" s="8">
        <f>NRG_CM_E!I36+NRG_OIL_NG_E!I36+NRG_PF_E!I36+NRG_CO_E!I36+NRG_BKBPB_E!I36+NRG_GW_E!I36+NRG_BF_E!I36+NRG_PR_E!I36+NRG_NI_E!I36+NRG_CL_E!I36+NRG_LNG_E!I36+NRG_BIOG_E!I36+NRG_GTL_E!I36+NRG_CPP_E!I36+NRG_NSP_E!I36</f>
        <v>1802.4155582400003</v>
      </c>
      <c r="J36" s="8">
        <f>NRG_CM_E!J36+NRG_OIL_NG_E!J36+NRG_PF_E!J36+NRG_CO_E!J36+NRG_BKBPB_E!J36+NRG_GW_E!J36+NRG_BF_E!J36+NRG_PR_E!J36+NRG_NI_E!J36+NRG_CL_E!J36+NRG_LNG_E!J36+NRG_BIOG_E!J36+NRG_GTL_E!J36+NRG_CPP_E!J36+NRG_NSP_E!J36</f>
        <v>1924.6991936400004</v>
      </c>
      <c r="K36" s="8">
        <f>NRG_CM_E!K36+NRG_OIL_NG_E!K36+NRG_PF_E!K36+NRG_CO_E!K36+NRG_BKBPB_E!K36+NRG_GW_E!K36+NRG_BF_E!K36+NRG_PR_E!K36+NRG_NI_E!K36+NRG_CL_E!K36+NRG_LNG_E!K36+NRG_BIOG_E!K36+NRG_GTL_E!K36+NRG_CPP_E!K36+NRG_NSP_E!K36</f>
        <v>1834.1475386400004</v>
      </c>
      <c r="L36" s="8">
        <f>NRG_CM_E!L36+NRG_OIL_NG_E!L36+NRG_PF_E!L36+NRG_CO_E!L36+NRG_BKBPB_E!L36+NRG_GW_E!L36+NRG_BF_E!L36+NRG_PR_E!L36+NRG_NI_E!L36+NRG_CL_E!L36+NRG_LNG_E!L36+NRG_BIOG_E!L36+NRG_GTL_E!L36+NRG_CPP_E!L36+NRG_NSP_E!L36</f>
        <v>1587.6925682399999</v>
      </c>
      <c r="M36" s="8">
        <f>NRG_CM_E!M36+NRG_OIL_NG_E!M36+NRG_PF_E!M36+NRG_CO_E!M36+NRG_BKBPB_E!M36+NRG_GW_E!M36+NRG_BF_E!M36+NRG_PR_E!M36+NRG_NI_E!M36+NRG_CL_E!M36+NRG_LNG_E!M36+NRG_BIOG_E!M36+NRG_GTL_E!M36+NRG_CPP_E!M36+NRG_NSP_E!M36</f>
        <v>1111.3507692000001</v>
      </c>
      <c r="N36" s="8">
        <f>NRG_CM_E!N36+NRG_OIL_NG_E!N36+NRG_PF_E!N36+NRG_CO_E!N36+NRG_BKBPB_E!N36+NRG_GW_E!N36+NRG_BF_E!N36+NRG_PR_E!N36+NRG_NI_E!N36+NRG_CL_E!N36+NRG_LNG_E!N36+NRG_BIOG_E!N36+NRG_GTL_E!N36+NRG_CPP_E!N36+NRG_NSP_E!N36</f>
        <v>939.46606632000021</v>
      </c>
      <c r="O36" s="8">
        <f>NRG_CM_E!O36+NRG_OIL_NG_E!O36+NRG_PF_E!O36+NRG_CO_E!O36+NRG_BKBPB_E!O36+NRG_GW_E!O36+NRG_BF_E!O36+NRG_PR_E!O36+NRG_NI_E!O36+NRG_CL_E!O36+NRG_LNG_E!O36+NRG_BIOG_E!O36+NRG_GTL_E!O36+NRG_CPP_E!O36+NRG_NSP_E!O36</f>
        <v>845.49860639999997</v>
      </c>
      <c r="P36" s="8">
        <f>NRG_CM_E!P36+NRG_OIL_NG_E!P36+NRG_PF_E!P36+NRG_CO_E!P36+NRG_BKBPB_E!P36+NRG_GW_E!P36+NRG_BF_E!P36+NRG_PR_E!P36+NRG_NI_E!P36+NRG_CL_E!P36+NRG_LNG_E!P36+NRG_BIOG_E!P36+NRG_GTL_E!P36+NRG_CPP_E!P36+NRG_NSP_E!P36</f>
        <v>807.64012079999998</v>
      </c>
      <c r="Q36" s="8">
        <f>NRG_CM_E!Q36+NRG_OIL_NG_E!Q36+NRG_PF_E!Q36+NRG_CO_E!Q36+NRG_BKBPB_E!Q36+NRG_GW_E!Q36+NRG_BF_E!Q36+NRG_PR_E!Q36+NRG_NI_E!Q36+NRG_CL_E!Q36+NRG_LNG_E!Q36+NRG_BIOG_E!Q36+NRG_GTL_E!Q36+NRG_CPP_E!Q36+NRG_NSP_E!Q36</f>
        <v>575.70680772000003</v>
      </c>
      <c r="R36" s="8">
        <f>NRG_CM_E!R36+NRG_OIL_NG_E!R36+NRG_PF_E!R36+NRG_CO_E!R36+NRG_BKBPB_E!R36+NRG_GW_E!R36+NRG_BF_E!R36+NRG_PR_E!R36+NRG_NI_E!R36+NRG_CL_E!R36+NRG_LNG_E!R36+NRG_BIOG_E!R36+NRG_GTL_E!R36+NRG_CPP_E!R36+NRG_NSP_E!R36</f>
        <v>1029.9638844000003</v>
      </c>
      <c r="S36" s="8">
        <f>NRG_CM_E!S36+NRG_OIL_NG_E!S36+NRG_PF_E!S36+NRG_CO_E!S36+NRG_BKBPB_E!S36+NRG_GW_E!S36+NRG_BF_E!S36+NRG_PR_E!S36+NRG_NI_E!S36+NRG_CL_E!S36+NRG_LNG_E!S36+NRG_BIOG_E!S36+NRG_GTL_E!S36+NRG_CPP_E!S36+NRG_NSP_E!S36</f>
        <v>826.04825856000002</v>
      </c>
      <c r="T36" s="8">
        <f>NRG_CM_E!T36+NRG_OIL_NG_E!T36+NRG_PF_E!T36+NRG_CO_E!T36+NRG_BKBPB_E!T36+NRG_GW_E!T36+NRG_BF_E!T36+NRG_PR_E!T36+NRG_NI_E!T36+NRG_CL_E!T36+NRG_LNG_E!T36+NRG_BIOG_E!T36+NRG_GTL_E!T36+NRG_CPP_E!T36+NRG_NSP_E!T36</f>
        <v>938.06289900000013</v>
      </c>
      <c r="U36" s="8">
        <f>NRG_CM_E!U36+NRG_OIL_NG_E!U36+NRG_PF_E!U36+NRG_CO_E!U36+NRG_BKBPB_E!U36+NRG_GW_E!U36+NRG_BF_E!U36+NRG_PR_E!U36+NRG_NI_E!U36+NRG_CL_E!U36+NRG_LNG_E!U36+NRG_BIOG_E!U36+NRG_GTL_E!U36+NRG_CPP_E!U36+NRG_NSP_E!U36</f>
        <v>611.80344036000008</v>
      </c>
      <c r="V36" s="8">
        <f>NRG_CM_E!V36+NRG_OIL_NG_E!V36+NRG_PF_E!V36+NRG_CO_E!V36+NRG_BKBPB_E!V36+NRG_GW_E!V36+NRG_BF_E!V36+NRG_PR_E!V36+NRG_NI_E!V36+NRG_CL_E!V36+NRG_LNG_E!V36+NRG_BIOG_E!V36+NRG_GTL_E!V36+NRG_CPP_E!V36+NRG_NSP_E!V36</f>
        <v>1038.00239532</v>
      </c>
      <c r="W36" s="8">
        <f>NRG_CM_E!W36+NRG_OIL_NG_E!W36+NRG_PF_E!W36+NRG_CO_E!W36+NRG_BKBPB_E!W36+NRG_GW_E!W36+NRG_BF_E!W36+NRG_PR_E!W36+NRG_NI_E!W36+NRG_CL_E!W36+NRG_LNG_E!W36+NRG_BIOG_E!W36+NRG_GTL_E!W36+NRG_CPP_E!W36+NRG_NSP_E!W36</f>
        <v>756.14930928000001</v>
      </c>
      <c r="X36" s="8">
        <f>NRG_CM_E!X36+NRG_OIL_NG_E!X36+NRG_PF_E!X36+NRG_CO_E!X36+NRG_BKBPB_E!X36+NRG_GW_E!X36+NRG_BF_E!X36+NRG_PR_E!X36+NRG_NI_E!X36+NRG_CL_E!X36+NRG_LNG_E!X36+NRG_BIOG_E!X36+NRG_GTL_E!X36+NRG_CPP_E!X36+NRG_NSP_E!X36</f>
        <v>1325.6760020400004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72.841424039999978</v>
      </c>
      <c r="D37" s="8">
        <f>NRG_CM_E!D37+NRG_OIL_NG_E!D37+NRG_PF_E!D37+NRG_CO_E!D37+NRG_BKBPB_E!D37+NRG_GW_E!D37+NRG_BF_E!D37+NRG_PR_E!D37+NRG_NI_E!D37+NRG_CL_E!D37+NRG_LNG_E!D37+NRG_BIOG_E!D37+NRG_GTL_E!D37+NRG_CPP_E!D37+NRG_NSP_E!D37</f>
        <v>54.906556319999979</v>
      </c>
      <c r="E37" s="8">
        <f>NRG_CM_E!E37+NRG_OIL_NG_E!E37+NRG_PF_E!E37+NRG_CO_E!E37+NRG_BKBPB_E!E37+NRG_GW_E!E37+NRG_BF_E!E37+NRG_PR_E!E37+NRG_NI_E!E37+NRG_CL_E!E37+NRG_LNG_E!E37+NRG_BIOG_E!E37+NRG_GTL_E!E37+NRG_CPP_E!E37+NRG_NSP_E!E37</f>
        <v>39.681290879999992</v>
      </c>
      <c r="F37" s="8">
        <f>NRG_CM_E!F37+NRG_OIL_NG_E!F37+NRG_PF_E!F37+NRG_CO_E!F37+NRG_BKBPB_E!F37+NRG_GW_E!F37+NRG_BF_E!F37+NRG_PR_E!F37+NRG_NI_E!F37+NRG_CL_E!F37+NRG_LNG_E!F37+NRG_BIOG_E!F37+NRG_GTL_E!F37+NRG_CPP_E!F37+NRG_NSP_E!F37</f>
        <v>36.673559999999995</v>
      </c>
      <c r="G37" s="8">
        <f>NRG_CM_E!G37+NRG_OIL_NG_E!G37+NRG_PF_E!G37+NRG_CO_E!G37+NRG_BKBPB_E!G37+NRG_GW_E!G37+NRG_BF_E!G37+NRG_PR_E!G37+NRG_NI_E!G37+NRG_CL_E!G37+NRG_LNG_E!G37+NRG_BIOG_E!G37+NRG_GTL_E!G37+NRG_CPP_E!G37+NRG_NSP_E!G37</f>
        <v>79.403745959999995</v>
      </c>
      <c r="H37" s="8">
        <f>NRG_CM_E!H37+NRG_OIL_NG_E!H37+NRG_PF_E!H37+NRG_CO_E!H37+NRG_BKBPB_E!H37+NRG_GW_E!H37+NRG_BF_E!H37+NRG_PR_E!H37+NRG_NI_E!H37+NRG_CL_E!H37+NRG_LNG_E!H37+NRG_BIOG_E!H37+NRG_GTL_E!H37+NRG_CPP_E!H37+NRG_NSP_E!H37</f>
        <v>79.146781559999994</v>
      </c>
      <c r="I37" s="8">
        <f>NRG_CM_E!I37+NRG_OIL_NG_E!I37+NRG_PF_E!I37+NRG_CO_E!I37+NRG_BKBPB_E!I37+NRG_GW_E!I37+NRG_BF_E!I37+NRG_PR_E!I37+NRG_NI_E!I37+NRG_CL_E!I37+NRG_LNG_E!I37+NRG_BIOG_E!I37+NRG_GTL_E!I37+NRG_CPP_E!I37+NRG_NSP_E!I37</f>
        <v>39.539835719999999</v>
      </c>
      <c r="J37" s="8">
        <f>NRG_CM_E!J37+NRG_OIL_NG_E!J37+NRG_PF_E!J37+NRG_CO_E!J37+NRG_BKBPB_E!J37+NRG_GW_E!J37+NRG_BF_E!J37+NRG_PR_E!J37+NRG_NI_E!J37+NRG_CL_E!J37+NRG_LNG_E!J37+NRG_BIOG_E!J37+NRG_GTL_E!J37+NRG_CPP_E!J37+NRG_NSP_E!J37</f>
        <v>64.033033680000003</v>
      </c>
      <c r="K37" s="8">
        <f>NRG_CM_E!K37+NRG_OIL_NG_E!K37+NRG_PF_E!K37+NRG_CO_E!K37+NRG_BKBPB_E!K37+NRG_GW_E!K37+NRG_BF_E!K37+NRG_PR_E!K37+NRG_NI_E!K37+NRG_CL_E!K37+NRG_LNG_E!K37+NRG_BIOG_E!K37+NRG_GTL_E!K37+NRG_CPP_E!K37+NRG_NSP_E!K37</f>
        <v>27.418350959999998</v>
      </c>
      <c r="L37" s="8">
        <f>NRG_CM_E!L37+NRG_OIL_NG_E!L37+NRG_PF_E!L37+NRG_CO_E!L37+NRG_BKBPB_E!L37+NRG_GW_E!L37+NRG_BF_E!L37+NRG_PR_E!L37+NRG_NI_E!L37+NRG_CL_E!L37+NRG_LNG_E!L37+NRG_BIOG_E!L37+NRG_GTL_E!L37+NRG_CPP_E!L37+NRG_NSP_E!L37</f>
        <v>33.368448959999995</v>
      </c>
      <c r="M37" s="8">
        <f>NRG_CM_E!M37+NRG_OIL_NG_E!M37+NRG_PF_E!M37+NRG_CO_E!M37+NRG_BKBPB_E!M37+NRG_GW_E!M37+NRG_BF_E!M37+NRG_PR_E!M37+NRG_NI_E!M37+NRG_CL_E!M37+NRG_LNG_E!M37+NRG_BIOG_E!M37+NRG_GTL_E!M37+NRG_CPP_E!M37+NRG_NSP_E!M37</f>
        <v>3.0152152800000014</v>
      </c>
      <c r="N37" s="8">
        <f>NRG_CM_E!N37+NRG_OIL_NG_E!N37+NRG_PF_E!N37+NRG_CO_E!N37+NRG_BKBPB_E!N37+NRG_GW_E!N37+NRG_BF_E!N37+NRG_PR_E!N37+NRG_NI_E!N37+NRG_CL_E!N37+NRG_LNG_E!N37+NRG_BIOG_E!N37+NRG_GTL_E!N37+NRG_CPP_E!N37+NRG_NSP_E!N37</f>
        <v>3.0152152800000014</v>
      </c>
      <c r="O37" s="8">
        <f>NRG_CM_E!O37+NRG_OIL_NG_E!O37+NRG_PF_E!O37+NRG_CO_E!O37+NRG_BKBPB_E!O37+NRG_GW_E!O37+NRG_BF_E!O37+NRG_PR_E!O37+NRG_NI_E!O37+NRG_CL_E!O37+NRG_LNG_E!O37+NRG_BIOG_E!O37+NRG_GTL_E!O37+NRG_CPP_E!O37+NRG_NSP_E!O37</f>
        <v>3.0152152800000014</v>
      </c>
      <c r="P37" s="8">
        <f>NRG_CM_E!P37+NRG_OIL_NG_E!P37+NRG_PF_E!P37+NRG_CO_E!P37+NRG_BKBPB_E!P37+NRG_GW_E!P37+NRG_BF_E!P37+NRG_PR_E!P37+NRG_NI_E!P37+NRG_CL_E!P37+NRG_LNG_E!P37+NRG_BIOG_E!P37+NRG_GTL_E!P37+NRG_CPP_E!P37+NRG_NSP_E!P37</f>
        <v>9.0456458400000006</v>
      </c>
      <c r="Q37" s="8">
        <f>NRG_CM_E!Q37+NRG_OIL_NG_E!Q37+NRG_PF_E!Q37+NRG_CO_E!Q37+NRG_BKBPB_E!Q37+NRG_GW_E!Q37+NRG_BF_E!Q37+NRG_PR_E!Q37+NRG_NI_E!Q37+NRG_CL_E!Q37+NRG_LNG_E!Q37+NRG_BIOG_E!Q37+NRG_GTL_E!Q37+NRG_CPP_E!Q37+NRG_NSP_E!Q37</f>
        <v>51.259158720000009</v>
      </c>
      <c r="R37" s="8">
        <f>NRG_CM_E!R37+NRG_OIL_NG_E!R37+NRG_PF_E!R37+NRG_CO_E!R37+NRG_BKBPB_E!R37+NRG_GW_E!R37+NRG_BF_E!R37+NRG_PR_E!R37+NRG_NI_E!R37+NRG_CL_E!R37+NRG_LNG_E!R37+NRG_BIOG_E!R37+NRG_GTL_E!R37+NRG_CPP_E!R37+NRG_NSP_E!R37</f>
        <v>36.182832839999989</v>
      </c>
      <c r="S37" s="8">
        <f>NRG_CM_E!S37+NRG_OIL_NG_E!S37+NRG_PF_E!S37+NRG_CO_E!S37+NRG_BKBPB_E!S37+NRG_GW_E!S37+NRG_BF_E!S37+NRG_PR_E!S37+NRG_NI_E!S37+NRG_CL_E!S37+NRG_LNG_E!S37+NRG_BIOG_E!S37+NRG_GTL_E!S37+NRG_CPP_E!S37+NRG_NSP_E!S37</f>
        <v>6.0304305599999983</v>
      </c>
      <c r="T37" s="8">
        <f>NRG_CM_E!T37+NRG_OIL_NG_E!T37+NRG_PF_E!T37+NRG_CO_E!T37+NRG_BKBPB_E!T37+NRG_GW_E!T37+NRG_BF_E!T37+NRG_PR_E!T37+NRG_NI_E!T37+NRG_CL_E!T37+NRG_LNG_E!T37+NRG_BIOG_E!T37+NRG_GTL_E!T37+NRG_CPP_E!T37+NRG_NSP_E!T37</f>
        <v>0.68681843999999992</v>
      </c>
      <c r="U37" s="8">
        <f>NRG_CM_E!U37+NRG_OIL_NG_E!U37+NRG_PF_E!U37+NRG_CO_E!U37+NRG_BKBPB_E!U37+NRG_GW_E!U37+NRG_BF_E!U37+NRG_PR_E!U37+NRG_NI_E!U37+NRG_CL_E!U37+NRG_LNG_E!U37+NRG_BIOG_E!U37+NRG_GTL_E!U37+NRG_CPP_E!U37+NRG_NSP_E!U37</f>
        <v>2.7911822399999999</v>
      </c>
      <c r="V37" s="8">
        <f>NRG_CM_E!V37+NRG_OIL_NG_E!V37+NRG_PF_E!V37+NRG_CO_E!V37+NRG_BKBPB_E!V37+NRG_GW_E!V37+NRG_BF_E!V37+NRG_PR_E!V37+NRG_NI_E!V37+NRG_CL_E!V37+NRG_LNG_E!V37+NRG_BIOG_E!V37+NRG_GTL_E!V37+NRG_CPP_E!V37+NRG_NSP_E!V37</f>
        <v>0.47850263999999992</v>
      </c>
      <c r="W37" s="8">
        <f>NRG_CM_E!W37+NRG_OIL_NG_E!W37+NRG_PF_E!W37+NRG_CO_E!W37+NRG_BKBPB_E!W37+NRG_GW_E!W37+NRG_BF_E!W37+NRG_PR_E!W37+NRG_NI_E!W37+NRG_CL_E!W37+NRG_LNG_E!W37+NRG_BIOG_E!W37+NRG_GTL_E!W37+NRG_CPP_E!W37+NRG_NSP_E!W37</f>
        <v>0.83226528000000011</v>
      </c>
      <c r="X37" s="8">
        <f>NRG_CM_E!X37+NRG_OIL_NG_E!X37+NRG_PF_E!X37+NRG_CO_E!X37+NRG_BKBPB_E!X37+NRG_GW_E!X37+NRG_BF_E!X37+NRG_PR_E!X37+NRG_NI_E!X37+NRG_CL_E!X37+NRG_LNG_E!X37+NRG_BIOG_E!X37+NRG_GTL_E!X37+NRG_CPP_E!X37+NRG_NSP_E!X37</f>
        <v>11.212878599999996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3.1707900000000002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0.54408168000000001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2.8506049200000003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170.04338496</v>
      </c>
      <c r="E41" s="8">
        <f>NRG_CM_E!E41+NRG_OIL_NG_E!E41+NRG_PF_E!E41+NRG_CO_E!E41+NRG_BKBPB_E!E41+NRG_GW_E!E41+NRG_BF_E!E41+NRG_PR_E!E41+NRG_NI_E!E41+NRG_CL_E!E41+NRG_LNG_E!E41+NRG_BIOG_E!E41+NRG_GTL_E!E41+NRG_CPP_E!E41+NRG_NSP_E!E41</f>
        <v>3.09158496</v>
      </c>
      <c r="F41" s="8">
        <f>NRG_CM_E!F41+NRG_OIL_NG_E!F41+NRG_PF_E!F41+NRG_CO_E!F41+NRG_BKBPB_E!F41+NRG_GW_E!F41+NRG_BF_E!F41+NRG_PR_E!F41+NRG_NI_E!F41+NRG_CL_E!F41+NRG_LNG_E!F41+NRG_BIOG_E!F41+NRG_GTL_E!F41+NRG_CPP_E!F41+NRG_NSP_E!F41</f>
        <v>6.18342876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3.0908084399999991</v>
      </c>
      <c r="J41" s="8">
        <f>NRG_CM_E!J41+NRG_OIL_NG_E!J41+NRG_PF_E!J41+NRG_CO_E!J41+NRG_BKBPB_E!J41+NRG_GW_E!J41+NRG_BF_E!J41+NRG_PR_E!J41+NRG_NI_E!J41+NRG_CL_E!J41+NRG_LNG_E!J41+NRG_BIOG_E!J41+NRG_GTL_E!J41+NRG_CPP_E!J41+NRG_NSP_E!J41</f>
        <v>3.0926203200000013</v>
      </c>
      <c r="K41" s="8">
        <f>NRG_CM_E!K41+NRG_OIL_NG_E!K41+NRG_PF_E!K41+NRG_CO_E!K41+NRG_BKBPB_E!K41+NRG_GW_E!K41+NRG_BF_E!K41+NRG_PR_E!K41+NRG_NI_E!K41+NRG_CL_E!K41+NRG_LNG_E!K41+NRG_BIOG_E!K41+NRG_GTL_E!K41+NRG_CPP_E!K41+NRG_NSP_E!K41</f>
        <v>3.0913261199999997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55.63325772000001</v>
      </c>
      <c r="N41" s="8">
        <f>NRG_CM_E!N41+NRG_OIL_NG_E!N41+NRG_PF_E!N41+NRG_CO_E!N41+NRG_BKBPB_E!N41+NRG_GW_E!N41+NRG_BF_E!N41+NRG_PR_E!N41+NRG_NI_E!N41+NRG_CL_E!N41+NRG_LNG_E!N41+NRG_BIOG_E!N41+NRG_GTL_E!N41+NRG_CPP_E!N41+NRG_NSP_E!N41</f>
        <v>80.333841240000012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6.179287320000002</v>
      </c>
      <c r="Q41" s="8">
        <f>NRG_CM_E!Q41+NRG_OIL_NG_E!Q41+NRG_PF_E!Q41+NRG_CO_E!Q41+NRG_BKBPB_E!Q41+NRG_GW_E!Q41+NRG_BF_E!Q41+NRG_PR_E!Q41+NRG_NI_E!Q41+NRG_CL_E!Q41+NRG_LNG_E!Q41+NRG_BIOG_E!Q41+NRG_GTL_E!Q41+NRG_CPP_E!Q41+NRG_NSP_E!Q41</f>
        <v>6.2983537199999997</v>
      </c>
      <c r="R41" s="8">
        <f>NRG_CM_E!R41+NRG_OIL_NG_E!R41+NRG_PF_E!R41+NRG_CO_E!R41+NRG_BKBPB_E!R41+NRG_GW_E!R41+NRG_BF_E!R41+NRG_PR_E!R41+NRG_NI_E!R41+NRG_CL_E!R41+NRG_LNG_E!R41+NRG_BIOG_E!R41+NRG_GTL_E!R41+NRG_CPP_E!R41+NRG_NSP_E!R41</f>
        <v>6.179287320000002</v>
      </c>
      <c r="S41" s="8">
        <f>NRG_CM_E!S41+NRG_OIL_NG_E!S41+NRG_PF_E!S41+NRG_CO_E!S41+NRG_BKBPB_E!S41+NRG_GW_E!S41+NRG_BF_E!S41+NRG_PR_E!S41+NRG_NI_E!S41+NRG_CL_E!S41+NRG_LNG_E!S41+NRG_BIOG_E!S41+NRG_GTL_E!S41+NRG_CPP_E!S41+NRG_NSP_E!S41</f>
        <v>27.807181200000002</v>
      </c>
      <c r="T41" s="8">
        <f>NRG_CM_E!T41+NRG_OIL_NG_E!T41+NRG_PF_E!T41+NRG_CO_E!T41+NRG_BKBPB_E!T41+NRG_GW_E!T41+NRG_BF_E!T41+NRG_PR_E!T41+NRG_NI_E!T41+NRG_CL_E!T41+NRG_LNG_E!T41+NRG_BIOG_E!T41+NRG_GTL_E!T41+NRG_CPP_E!T41+NRG_NSP_E!T41</f>
        <v>5.2544519999999997E-2</v>
      </c>
      <c r="U41" s="8">
        <f>NRG_CM_E!U41+NRG_OIL_NG_E!U41+NRG_PF_E!U41+NRG_CO_E!U41+NRG_BKBPB_E!U41+NRG_GW_E!U41+NRG_BF_E!U41+NRG_PR_E!U41+NRG_NI_E!U41+NRG_CL_E!U41+NRG_LNG_E!U41+NRG_BIOG_E!U41+NRG_GTL_E!U41+NRG_CPP_E!U41+NRG_NSP_E!U41</f>
        <v>2.1742560000000001E-2</v>
      </c>
      <c r="V41" s="8">
        <f>NRG_CM_E!V41+NRG_OIL_NG_E!V41+NRG_PF_E!V41+NRG_CO_E!V41+NRG_BKBPB_E!V41+NRG_GW_E!V41+NRG_BF_E!V41+NRG_PR_E!V41+NRG_NI_E!V41+NRG_CL_E!V41+NRG_LNG_E!V41+NRG_BIOG_E!V41+NRG_GTL_E!V41+NRG_CPP_E!V41+NRG_NSP_E!V41</f>
        <v>0.46435896000000004</v>
      </c>
      <c r="W41" s="8">
        <f>NRG_CM_E!W41+NRG_OIL_NG_E!W41+NRG_PF_E!W41+NRG_CO_E!W41+NRG_BKBPB_E!W41+NRG_GW_E!W41+NRG_BF_E!W41+NRG_PR_E!W41+NRG_NI_E!W41+NRG_CL_E!W41+NRG_LNG_E!W41+NRG_BIOG_E!W41+NRG_GTL_E!W41+NRG_CPP_E!W41+NRG_NSP_E!W41</f>
        <v>1.2424319999999999E-2</v>
      </c>
      <c r="X41" s="8">
        <f>NRG_CM_E!X41+NRG_OIL_NG_E!X41+NRG_PF_E!X41+NRG_CO_E!X41+NRG_BKBPB_E!X41+NRG_GW_E!X41+NRG_BF_E!X41+NRG_PR_E!X41+NRG_NI_E!X41+NRG_CL_E!X41+NRG_LNG_E!X41+NRG_BIOG_E!X41+NRG_GTL_E!X41+NRG_CPP_E!X41+NRG_NSP_E!X41</f>
        <v>1.2424320000000001E-2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722.29629419999992</v>
      </c>
      <c r="D42" s="8">
        <f>NRG_CM_E!D42+NRG_OIL_NG_E!D42+NRG_PF_E!D42+NRG_CO_E!D42+NRG_BKBPB_E!D42+NRG_GW_E!D42+NRG_BF_E!D42+NRG_PR_E!D42+NRG_NI_E!D42+NRG_CL_E!D42+NRG_LNG_E!D42+NRG_BIOG_E!D42+NRG_GTL_E!D42+NRG_CPP_E!D42+NRG_NSP_E!D42</f>
        <v>1291.31155728</v>
      </c>
      <c r="E42" s="8">
        <f>NRG_CM_E!E42+NRG_OIL_NG_E!E42+NRG_PF_E!E42+NRG_CO_E!E42+NRG_BKBPB_E!E42+NRG_GW_E!E42+NRG_BF_E!E42+NRG_PR_E!E42+NRG_NI_E!E42+NRG_CL_E!E42+NRG_LNG_E!E42+NRG_BIOG_E!E42+NRG_GTL_E!E42+NRG_CPP_E!E42+NRG_NSP_E!E42</f>
        <v>1463.3024720400001</v>
      </c>
      <c r="F42" s="8">
        <f>NRG_CM_E!F42+NRG_OIL_NG_E!F42+NRG_PF_E!F42+NRG_CO_E!F42+NRG_BKBPB_E!F42+NRG_GW_E!F42+NRG_BF_E!F42+NRG_PR_E!F42+NRG_NI_E!F42+NRG_CL_E!F42+NRG_LNG_E!F42+NRG_BIOG_E!F42+NRG_GTL_E!F42+NRG_CPP_E!F42+NRG_NSP_E!F42</f>
        <v>1034.9373600000001</v>
      </c>
      <c r="G42" s="8">
        <f>NRG_CM_E!G42+NRG_OIL_NG_E!G42+NRG_PF_E!G42+NRG_CO_E!G42+NRG_BKBPB_E!G42+NRG_GW_E!G42+NRG_BF_E!G42+NRG_PR_E!G42+NRG_NI_E!G42+NRG_CL_E!G42+NRG_LNG_E!G42+NRG_BIOG_E!G42+NRG_GTL_E!G42+NRG_CPP_E!G42+NRG_NSP_E!G42</f>
        <v>664.27409592000015</v>
      </c>
      <c r="H42" s="8">
        <f>NRG_CM_E!H42+NRG_OIL_NG_E!H42+NRG_PF_E!H42+NRG_CO_E!H42+NRG_BKBPB_E!H42+NRG_GW_E!H42+NRG_BF_E!H42+NRG_PR_E!H42+NRG_NI_E!H42+NRG_CL_E!H42+NRG_LNG_E!H42+NRG_BIOG_E!H42+NRG_GTL_E!H42+NRG_CPP_E!H42+NRG_NSP_E!H42</f>
        <v>174.16079999999999</v>
      </c>
      <c r="I42" s="8">
        <f>NRG_CM_E!I42+NRG_OIL_NG_E!I42+NRG_PF_E!I42+NRG_CO_E!I42+NRG_BKBPB_E!I42+NRG_GW_E!I42+NRG_BF_E!I42+NRG_PR_E!I42+NRG_NI_E!I42+NRG_CL_E!I42+NRG_LNG_E!I42+NRG_BIOG_E!I42+NRG_GTL_E!I42+NRG_CPP_E!I42+NRG_NSP_E!I42</f>
        <v>67.729287960000008</v>
      </c>
      <c r="J42" s="8">
        <f>NRG_CM_E!J42+NRG_OIL_NG_E!J42+NRG_PF_E!J42+NRG_CO_E!J42+NRG_BKBPB_E!J42+NRG_GW_E!J42+NRG_BF_E!J42+NRG_PR_E!J42+NRG_NI_E!J42+NRG_CL_E!J42+NRG_LNG_E!J42+NRG_BIOG_E!J42+NRG_GTL_E!J42+NRG_CPP_E!J42+NRG_NSP_E!J42</f>
        <v>87.080400000000012</v>
      </c>
      <c r="K42" s="8">
        <f>NRG_CM_E!K42+NRG_OIL_NG_E!K42+NRG_PF_E!K42+NRG_CO_E!K42+NRG_BKBPB_E!K42+NRG_GW_E!K42+NRG_BF_E!K42+NRG_PR_E!K42+NRG_NI_E!K42+NRG_CL_E!K42+NRG_LNG_E!K42+NRG_BIOG_E!K42+NRG_GTL_E!K42+NRG_CPP_E!K42+NRG_NSP_E!K42</f>
        <v>58.05360000000001</v>
      </c>
      <c r="L42" s="8">
        <f>NRG_CM_E!L42+NRG_OIL_NG_E!L42+NRG_PF_E!L42+NRG_CO_E!L42+NRG_BKBPB_E!L42+NRG_GW_E!L42+NRG_BF_E!L42+NRG_PR_E!L42+NRG_NI_E!L42+NRG_CL_E!L42+NRG_LNG_E!L42+NRG_BIOG_E!L42+NRG_GTL_E!L42+NRG_CPP_E!L42+NRG_NSP_E!L42</f>
        <v>48.37791204000002</v>
      </c>
      <c r="M42" s="8">
        <f>NRG_CM_E!M42+NRG_OIL_NG_E!M42+NRG_PF_E!M42+NRG_CO_E!M42+NRG_BKBPB_E!M42+NRG_GW_E!M42+NRG_BF_E!M42+NRG_PR_E!M42+NRG_NI_E!M42+NRG_CL_E!M42+NRG_LNG_E!M42+NRG_BIOG_E!M42+NRG_GTL_E!M42+NRG_CPP_E!M42+NRG_NSP_E!M42</f>
        <v>41.927629319999994</v>
      </c>
      <c r="N42" s="8">
        <f>NRG_CM_E!N42+NRG_OIL_NG_E!N42+NRG_PF_E!N42+NRG_CO_E!N42+NRG_BKBPB_E!N42+NRG_GW_E!N42+NRG_BF_E!N42+NRG_PR_E!N42+NRG_NI_E!N42+NRG_CL_E!N42+NRG_LNG_E!N42+NRG_BIOG_E!N42+NRG_GTL_E!N42+NRG_CPP_E!N42+NRG_NSP_E!N42</f>
        <v>38.702487959999999</v>
      </c>
      <c r="O42" s="8">
        <f>NRG_CM_E!O42+NRG_OIL_NG_E!O42+NRG_PF_E!O42+NRG_CO_E!O42+NRG_BKBPB_E!O42+NRG_GW_E!O42+NRG_BF_E!O42+NRG_PR_E!O42+NRG_NI_E!O42+NRG_CL_E!O42+NRG_LNG_E!O42+NRG_BIOG_E!O42+NRG_GTL_E!O42+NRG_CPP_E!O42+NRG_NSP_E!O42</f>
        <v>32.251941359999996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6.4502827199999979</v>
      </c>
      <c r="R42" s="8">
        <f>NRG_CM_E!R42+NRG_OIL_NG_E!R42+NRG_PF_E!R42+NRG_CO_E!R42+NRG_BKBPB_E!R42+NRG_GW_E!R42+NRG_BF_E!R42+NRG_PR_E!R42+NRG_NI_E!R42+NRG_CL_E!R42+NRG_LNG_E!R42+NRG_BIOG_E!R42+NRG_GTL_E!R42+NRG_CPP_E!R42+NRG_NSP_E!R42</f>
        <v>6.4502827199999979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3.4671193200000001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1548.53993268</v>
      </c>
      <c r="D43" s="8">
        <f>NRG_CM_E!D43+NRG_OIL_NG_E!D43+NRG_PF_E!D43+NRG_CO_E!D43+NRG_BKBPB_E!D43+NRG_GW_E!D43+NRG_BF_E!D43+NRG_PR_E!D43+NRG_NI_E!D43+NRG_CL_E!D43+NRG_LNG_E!D43+NRG_BIOG_E!D43+NRG_GTL_E!D43+NRG_CPP_E!D43+NRG_NSP_E!D43</f>
        <v>1190.0825164799999</v>
      </c>
      <c r="E43" s="8">
        <f>NRG_CM_E!E43+NRG_OIL_NG_E!E43+NRG_PF_E!E43+NRG_CO_E!E43+NRG_BKBPB_E!E43+NRG_GW_E!E43+NRG_BF_E!E43+NRG_PR_E!E43+NRG_NI_E!E43+NRG_CL_E!E43+NRG_LNG_E!E43+NRG_BIOG_E!E43+NRG_GTL_E!E43+NRG_CPP_E!E43+NRG_NSP_E!E43</f>
        <v>1770.3447372000001</v>
      </c>
      <c r="F43" s="8">
        <f>NRG_CM_E!F43+NRG_OIL_NG_E!F43+NRG_PF_E!F43+NRG_CO_E!F43+NRG_BKBPB_E!F43+NRG_GW_E!F43+NRG_BF_E!F43+NRG_PR_E!F43+NRG_NI_E!F43+NRG_CL_E!F43+NRG_LNG_E!F43+NRG_BIOG_E!F43+NRG_GTL_E!F43+NRG_CPP_E!F43+NRG_NSP_E!F43</f>
        <v>1395.0048808800002</v>
      </c>
      <c r="G43" s="8">
        <f>NRG_CM_E!G43+NRG_OIL_NG_E!G43+NRG_PF_E!G43+NRG_CO_E!G43+NRG_BKBPB_E!G43+NRG_GW_E!G43+NRG_BF_E!G43+NRG_PR_E!G43+NRG_NI_E!G43+NRG_CL_E!G43+NRG_LNG_E!G43+NRG_BIOG_E!G43+NRG_GTL_E!G43+NRG_CPP_E!G43+NRG_NSP_E!G43</f>
        <v>1696.9715989199999</v>
      </c>
      <c r="H43" s="8">
        <f>NRG_CM_E!H43+NRG_OIL_NG_E!H43+NRG_PF_E!H43+NRG_CO_E!H43+NRG_BKBPB_E!H43+NRG_GW_E!H43+NRG_BF_E!H43+NRG_PR_E!H43+NRG_NI_E!H43+NRG_CL_E!H43+NRG_LNG_E!H43+NRG_BIOG_E!H43+NRG_GTL_E!H43+NRG_CPP_E!H43+NRG_NSP_E!H43</f>
        <v>1579.69429956</v>
      </c>
      <c r="I43" s="8">
        <f>NRG_CM_E!I43+NRG_OIL_NG_E!I43+NRG_PF_E!I43+NRG_CO_E!I43+NRG_BKBPB_E!I43+NRG_GW_E!I43+NRG_BF_E!I43+NRG_PR_E!I43+NRG_NI_E!I43+NRG_CL_E!I43+NRG_LNG_E!I43+NRG_BIOG_E!I43+NRG_GTL_E!I43+NRG_CPP_E!I43+NRG_NSP_E!I43</f>
        <v>888.48579455999993</v>
      </c>
      <c r="J43" s="8">
        <f>NRG_CM_E!J43+NRG_OIL_NG_E!J43+NRG_PF_E!J43+NRG_CO_E!J43+NRG_BKBPB_E!J43+NRG_GW_E!J43+NRG_BF_E!J43+NRG_PR_E!J43+NRG_NI_E!J43+NRG_CL_E!J43+NRG_LNG_E!J43+NRG_BIOG_E!J43+NRG_GTL_E!J43+NRG_CPP_E!J43+NRG_NSP_E!J43</f>
        <v>758.78868312000009</v>
      </c>
      <c r="K43" s="8">
        <f>NRG_CM_E!K43+NRG_OIL_NG_E!K43+NRG_PF_E!K43+NRG_CO_E!K43+NRG_BKBPB_E!K43+NRG_GW_E!K43+NRG_BF_E!K43+NRG_PR_E!K43+NRG_NI_E!K43+NRG_CL_E!K43+NRG_LNG_E!K43+NRG_BIOG_E!K43+NRG_GTL_E!K43+NRG_CPP_E!K43+NRG_NSP_E!K43</f>
        <v>657.90325224000003</v>
      </c>
      <c r="L43" s="8">
        <f>NRG_CM_E!L43+NRG_OIL_NG_E!L43+NRG_PF_E!L43+NRG_CO_E!L43+NRG_BKBPB_E!L43+NRG_GW_E!L43+NRG_BF_E!L43+NRG_PR_E!L43+NRG_NI_E!L43+NRG_CL_E!L43+NRG_LNG_E!L43+NRG_BIOG_E!L43+NRG_GTL_E!L43+NRG_CPP_E!L43+NRG_NSP_E!L43</f>
        <v>889.84653731999981</v>
      </c>
      <c r="M43" s="8">
        <f>NRG_CM_E!M43+NRG_OIL_NG_E!M43+NRG_PF_E!M43+NRG_CO_E!M43+NRG_BKBPB_E!M43+NRG_GW_E!M43+NRG_BF_E!M43+NRG_PR_E!M43+NRG_NI_E!M43+NRG_CL_E!M43+NRG_LNG_E!M43+NRG_BIOG_E!M43+NRG_GTL_E!M43+NRG_CPP_E!M43+NRG_NSP_E!M43</f>
        <v>784.77991020000013</v>
      </c>
      <c r="N43" s="8">
        <f>NRG_CM_E!N43+NRG_OIL_NG_E!N43+NRG_PF_E!N43+NRG_CO_E!N43+NRG_BKBPB_E!N43+NRG_GW_E!N43+NRG_BF_E!N43+NRG_PR_E!N43+NRG_NI_E!N43+NRG_CL_E!N43+NRG_LNG_E!N43+NRG_BIOG_E!N43+NRG_GTL_E!N43+NRG_CPP_E!N43+NRG_NSP_E!N43</f>
        <v>676.69489367999995</v>
      </c>
      <c r="O43" s="8">
        <f>NRG_CM_E!O43+NRG_OIL_NG_E!O43+NRG_PF_E!O43+NRG_CO_E!O43+NRG_BKBPB_E!O43+NRG_GW_E!O43+NRG_BF_E!O43+NRG_PR_E!O43+NRG_NI_E!O43+NRG_CL_E!O43+NRG_LNG_E!O43+NRG_BIOG_E!O43+NRG_GTL_E!O43+NRG_CPP_E!O43+NRG_NSP_E!O43</f>
        <v>552.75312924000013</v>
      </c>
      <c r="P43" s="8">
        <f>NRG_CM_E!P43+NRG_OIL_NG_E!P43+NRG_PF_E!P43+NRG_CO_E!P43+NRG_BKBPB_E!P43+NRG_GW_E!P43+NRG_BF_E!P43+NRG_PR_E!P43+NRG_NI_E!P43+NRG_CL_E!P43+NRG_LNG_E!P43+NRG_BIOG_E!P43+NRG_GTL_E!P43+NRG_CPP_E!P43+NRG_NSP_E!P43</f>
        <v>949.94196335999993</v>
      </c>
      <c r="Q43" s="8">
        <f>NRG_CM_E!Q43+NRG_OIL_NG_E!Q43+NRG_PF_E!Q43+NRG_CO_E!Q43+NRG_BKBPB_E!Q43+NRG_GW_E!Q43+NRG_BF_E!Q43+NRG_PR_E!Q43+NRG_NI_E!Q43+NRG_CL_E!Q43+NRG_LNG_E!Q43+NRG_BIOG_E!Q43+NRG_GTL_E!Q43+NRG_CPP_E!Q43+NRG_NSP_E!Q43</f>
        <v>521.68492584000012</v>
      </c>
      <c r="R43" s="8">
        <f>NRG_CM_E!R43+NRG_OIL_NG_E!R43+NRG_PF_E!R43+NRG_CO_E!R43+NRG_BKBPB_E!R43+NRG_GW_E!R43+NRG_BF_E!R43+NRG_PR_E!R43+NRG_NI_E!R43+NRG_CL_E!R43+NRG_LNG_E!R43+NRG_BIOG_E!R43+NRG_GTL_E!R43+NRG_CPP_E!R43+NRG_NSP_E!R43</f>
        <v>512.89651763999996</v>
      </c>
      <c r="S43" s="8">
        <f>NRG_CM_E!S43+NRG_OIL_NG_E!S43+NRG_PF_E!S43+NRG_CO_E!S43+NRG_BKBPB_E!S43+NRG_GW_E!S43+NRG_BF_E!S43+NRG_PR_E!S43+NRG_NI_E!S43+NRG_CL_E!S43+NRG_LNG_E!S43+NRG_BIOG_E!S43+NRG_GTL_E!S43+NRG_CPP_E!S43+NRG_NSP_E!S43</f>
        <v>422.50249080000003</v>
      </c>
      <c r="T43" s="8">
        <f>NRG_CM_E!T43+NRG_OIL_NG_E!T43+NRG_PF_E!T43+NRG_CO_E!T43+NRG_BKBPB_E!T43+NRG_GW_E!T43+NRG_BF_E!T43+NRG_PR_E!T43+NRG_NI_E!T43+NRG_CL_E!T43+NRG_LNG_E!T43+NRG_BIOG_E!T43+NRG_GTL_E!T43+NRG_CPP_E!T43+NRG_NSP_E!T43</f>
        <v>396.65211299999999</v>
      </c>
      <c r="U43" s="8">
        <f>NRG_CM_E!U43+NRG_OIL_NG_E!U43+NRG_PF_E!U43+NRG_CO_E!U43+NRG_BKBPB_E!U43+NRG_GW_E!U43+NRG_BF_E!U43+NRG_PR_E!U43+NRG_NI_E!U43+NRG_CL_E!U43+NRG_LNG_E!U43+NRG_BIOG_E!U43+NRG_GTL_E!U43+NRG_CPP_E!U43+NRG_NSP_E!U43</f>
        <v>402.11002260000004</v>
      </c>
      <c r="V43" s="8">
        <f>NRG_CM_E!V43+NRG_OIL_NG_E!V43+NRG_PF_E!V43+NRG_CO_E!V43+NRG_BKBPB_E!V43+NRG_GW_E!V43+NRG_BF_E!V43+NRG_PR_E!V43+NRG_NI_E!V43+NRG_CL_E!V43+NRG_LNG_E!V43+NRG_BIOG_E!V43+NRG_GTL_E!V43+NRG_CPP_E!V43+NRG_NSP_E!V43</f>
        <v>420.72453540000004</v>
      </c>
      <c r="W43" s="8">
        <f>NRG_CM_E!W43+NRG_OIL_NG_E!W43+NRG_PF_E!W43+NRG_CO_E!W43+NRG_BKBPB_E!W43+NRG_GW_E!W43+NRG_BF_E!W43+NRG_PR_E!W43+NRG_NI_E!W43+NRG_CL_E!W43+NRG_LNG_E!W43+NRG_BIOG_E!W43+NRG_GTL_E!W43+NRG_CPP_E!W43+NRG_NSP_E!W43</f>
        <v>393.52221792</v>
      </c>
      <c r="X43" s="8">
        <f>NRG_CM_E!X43+NRG_OIL_NG_E!X43+NRG_PF_E!X43+NRG_CO_E!X43+NRG_BKBPB_E!X43+NRG_GW_E!X43+NRG_BF_E!X43+NRG_PR_E!X43+NRG_NI_E!X43+NRG_CL_E!X43+NRG_LNG_E!X43+NRG_BIOG_E!X43+NRG_GTL_E!X43+NRG_CPP_E!X43+NRG_NSP_E!X43</f>
        <v>295.95661523999996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32885.008093439996</v>
      </c>
      <c r="D44" s="8">
        <f>NRG_CM_E!D44+NRG_OIL_NG_E!D44+NRG_PF_E!D44+NRG_CO_E!D44+NRG_BKBPB_E!D44+NRG_GW_E!D44+NRG_BF_E!D44+NRG_PR_E!D44+NRG_NI_E!D44+NRG_CL_E!D44+NRG_LNG_E!D44+NRG_BIOG_E!D44+NRG_GTL_E!D44+NRG_CPP_E!D44+NRG_NSP_E!D44</f>
        <v>31672.924372079997</v>
      </c>
      <c r="E44" s="8">
        <f>NRG_CM_E!E44+NRG_OIL_NG_E!E44+NRG_PF_E!E44+NRG_CO_E!E44+NRG_BKBPB_E!E44+NRG_GW_E!E44+NRG_BF_E!E44+NRG_PR_E!E44+NRG_NI_E!E44+NRG_CL_E!E44+NRG_LNG_E!E44+NRG_BIOG_E!E44+NRG_GTL_E!E44+NRG_CPP_E!E44+NRG_NSP_E!E44</f>
        <v>29810.220430319998</v>
      </c>
      <c r="F44" s="8">
        <f>NRG_CM_E!F44+NRG_OIL_NG_E!F44+NRG_PF_E!F44+NRG_CO_E!F44+NRG_BKBPB_E!F44+NRG_GW_E!F44+NRG_BF_E!F44+NRG_PR_E!F44+NRG_NI_E!F44+NRG_CL_E!F44+NRG_LNG_E!F44+NRG_BIOG_E!F44+NRG_GTL_E!F44+NRG_CPP_E!F44+NRG_NSP_E!F44</f>
        <v>24189.136855199995</v>
      </c>
      <c r="G44" s="8">
        <f>NRG_CM_E!G44+NRG_OIL_NG_E!G44+NRG_PF_E!G44+NRG_CO_E!G44+NRG_BKBPB_E!G44+NRG_GW_E!G44+NRG_BF_E!G44+NRG_PR_E!G44+NRG_NI_E!G44+NRG_CL_E!G44+NRG_LNG_E!G44+NRG_BIOG_E!G44+NRG_GTL_E!G44+NRG_CPP_E!G44+NRG_NSP_E!G44</f>
        <v>23349.653885520009</v>
      </c>
      <c r="H44" s="8">
        <f>NRG_CM_E!H44+NRG_OIL_NG_E!H44+NRG_PF_E!H44+NRG_CO_E!H44+NRG_BKBPB_E!H44+NRG_GW_E!H44+NRG_BF_E!H44+NRG_PR_E!H44+NRG_NI_E!H44+NRG_CL_E!H44+NRG_LNG_E!H44+NRG_BIOG_E!H44+NRG_GTL_E!H44+NRG_CPP_E!H44+NRG_NSP_E!H44</f>
        <v>23125.095959040005</v>
      </c>
      <c r="I44" s="8">
        <f>NRG_CM_E!I44+NRG_OIL_NG_E!I44+NRG_PF_E!I44+NRG_CO_E!I44+NRG_BKBPB_E!I44+NRG_GW_E!I44+NRG_BF_E!I44+NRG_PR_E!I44+NRG_NI_E!I44+NRG_CL_E!I44+NRG_LNG_E!I44+NRG_BIOG_E!I44+NRG_GTL_E!I44+NRG_CPP_E!I44+NRG_NSP_E!I44</f>
        <v>21295.826309520002</v>
      </c>
      <c r="J44" s="8">
        <f>NRG_CM_E!J44+NRG_OIL_NG_E!J44+NRG_PF_E!J44+NRG_CO_E!J44+NRG_BKBPB_E!J44+NRG_GW_E!J44+NRG_BF_E!J44+NRG_PR_E!J44+NRG_NI_E!J44+NRG_CL_E!J44+NRG_LNG_E!J44+NRG_BIOG_E!J44+NRG_GTL_E!J44+NRG_CPP_E!J44+NRG_NSP_E!J44</f>
        <v>21382.11944568</v>
      </c>
      <c r="K44" s="8">
        <f>NRG_CM_E!K44+NRG_OIL_NG_E!K44+NRG_PF_E!K44+NRG_CO_E!K44+NRG_BKBPB_E!K44+NRG_GW_E!K44+NRG_BF_E!K44+NRG_PR_E!K44+NRG_NI_E!K44+NRG_CL_E!K44+NRG_LNG_E!K44+NRG_BIOG_E!K44+NRG_GTL_E!K44+NRG_CPP_E!K44+NRG_NSP_E!K44</f>
        <v>20439.484505280001</v>
      </c>
      <c r="L44" s="8">
        <f>NRG_CM_E!L44+NRG_OIL_NG_E!L44+NRG_PF_E!L44+NRG_CO_E!L44+NRG_BKBPB_E!L44+NRG_GW_E!L44+NRG_BF_E!L44+NRG_PR_E!L44+NRG_NI_E!L44+NRG_CL_E!L44+NRG_LNG_E!L44+NRG_BIOG_E!L44+NRG_GTL_E!L44+NRG_CPP_E!L44+NRG_NSP_E!L44</f>
        <v>18831.841210799997</v>
      </c>
      <c r="M44" s="8">
        <f>NRG_CM_E!M44+NRG_OIL_NG_E!M44+NRG_PF_E!M44+NRG_CO_E!M44+NRG_BKBPB_E!M44+NRG_GW_E!M44+NRG_BF_E!M44+NRG_PR_E!M44+NRG_NI_E!M44+NRG_CL_E!M44+NRG_LNG_E!M44+NRG_BIOG_E!M44+NRG_GTL_E!M44+NRG_CPP_E!M44+NRG_NSP_E!M44</f>
        <v>17864.111394719999</v>
      </c>
      <c r="N44" s="8">
        <f>NRG_CM_E!N44+NRG_OIL_NG_E!N44+NRG_PF_E!N44+NRG_CO_E!N44+NRG_BKBPB_E!N44+NRG_GW_E!N44+NRG_BF_E!N44+NRG_PR_E!N44+NRG_NI_E!N44+NRG_CL_E!N44+NRG_LNG_E!N44+NRG_BIOG_E!N44+NRG_GTL_E!N44+NRG_CPP_E!N44+NRG_NSP_E!N44</f>
        <v>15175.728308880003</v>
      </c>
      <c r="O44" s="8">
        <f>NRG_CM_E!O44+NRG_OIL_NG_E!O44+NRG_PF_E!O44+NRG_CO_E!O44+NRG_BKBPB_E!O44+NRG_GW_E!O44+NRG_BF_E!O44+NRG_PR_E!O44+NRG_NI_E!O44+NRG_CL_E!O44+NRG_LNG_E!O44+NRG_BIOG_E!O44+NRG_GTL_E!O44+NRG_CPP_E!O44+NRG_NSP_E!O44</f>
        <v>13559.106954960002</v>
      </c>
      <c r="P44" s="8">
        <f>NRG_CM_E!P44+NRG_OIL_NG_E!P44+NRG_PF_E!P44+NRG_CO_E!P44+NRG_BKBPB_E!P44+NRG_GW_E!P44+NRG_BF_E!P44+NRG_PR_E!P44+NRG_NI_E!P44+NRG_CL_E!P44+NRG_LNG_E!P44+NRG_BIOG_E!P44+NRG_GTL_E!P44+NRG_CPP_E!P44+NRG_NSP_E!P44</f>
        <v>10019.9125116</v>
      </c>
      <c r="Q44" s="8">
        <f>NRG_CM_E!Q44+NRG_OIL_NG_E!Q44+NRG_PF_E!Q44+NRG_CO_E!Q44+NRG_BKBPB_E!Q44+NRG_GW_E!Q44+NRG_BF_E!Q44+NRG_PR_E!Q44+NRG_NI_E!Q44+NRG_CL_E!Q44+NRG_LNG_E!Q44+NRG_BIOG_E!Q44+NRG_GTL_E!Q44+NRG_CPP_E!Q44+NRG_NSP_E!Q44</f>
        <v>8438.171034240002</v>
      </c>
      <c r="R44" s="8">
        <f>NRG_CM_E!R44+NRG_OIL_NG_E!R44+NRG_PF_E!R44+NRG_CO_E!R44+NRG_BKBPB_E!R44+NRG_GW_E!R44+NRG_BF_E!R44+NRG_PR_E!R44+NRG_NI_E!R44+NRG_CL_E!R44+NRG_LNG_E!R44+NRG_BIOG_E!R44+NRG_GTL_E!R44+NRG_CPP_E!R44+NRG_NSP_E!R44</f>
        <v>8933.894442720004</v>
      </c>
      <c r="S44" s="8">
        <f>NRG_CM_E!S44+NRG_OIL_NG_E!S44+NRG_PF_E!S44+NRG_CO_E!S44+NRG_BKBPB_E!S44+NRG_GW_E!S44+NRG_BF_E!S44+NRG_PR_E!S44+NRG_NI_E!S44+NRG_CL_E!S44+NRG_LNG_E!S44+NRG_BIOG_E!S44+NRG_GTL_E!S44+NRG_CPP_E!S44+NRG_NSP_E!S44</f>
        <v>8163.8123378400023</v>
      </c>
      <c r="T44" s="8">
        <f>NRG_CM_E!T44+NRG_OIL_NG_E!T44+NRG_PF_E!T44+NRG_CO_E!T44+NRG_BKBPB_E!T44+NRG_GW_E!T44+NRG_BF_E!T44+NRG_PR_E!T44+NRG_NI_E!T44+NRG_CL_E!T44+NRG_LNG_E!T44+NRG_BIOG_E!T44+NRG_GTL_E!T44+NRG_CPP_E!T44+NRG_NSP_E!T44</f>
        <v>6807.6773092800004</v>
      </c>
      <c r="U44" s="8">
        <f>NRG_CM_E!U44+NRG_OIL_NG_E!U44+NRG_PF_E!U44+NRG_CO_E!U44+NRG_BKBPB_E!U44+NRG_GW_E!U44+NRG_BF_E!U44+NRG_PR_E!U44+NRG_NI_E!U44+NRG_CL_E!U44+NRG_LNG_E!U44+NRG_BIOG_E!U44+NRG_GTL_E!U44+NRG_CPP_E!U44+NRG_NSP_E!U44</f>
        <v>5742.3033993600002</v>
      </c>
      <c r="V44" s="8">
        <f>NRG_CM_E!V44+NRG_OIL_NG_E!V44+NRG_PF_E!V44+NRG_CO_E!V44+NRG_BKBPB_E!V44+NRG_GW_E!V44+NRG_BF_E!V44+NRG_PR_E!V44+NRG_NI_E!V44+NRG_CL_E!V44+NRG_LNG_E!V44+NRG_BIOG_E!V44+NRG_GTL_E!V44+NRG_CPP_E!V44+NRG_NSP_E!V44</f>
        <v>5156.3025813600007</v>
      </c>
      <c r="W44" s="8">
        <f>NRG_CM_E!W44+NRG_OIL_NG_E!W44+NRG_PF_E!W44+NRG_CO_E!W44+NRG_BKBPB_E!W44+NRG_GW_E!W44+NRG_BF_E!W44+NRG_PR_E!W44+NRG_NI_E!W44+NRG_CL_E!W44+NRG_LNG_E!W44+NRG_BIOG_E!W44+NRG_GTL_E!W44+NRG_CPP_E!W44+NRG_NSP_E!W44</f>
        <v>4394.9279764799994</v>
      </c>
      <c r="X44" s="8">
        <f>NRG_CM_E!X44+NRG_OIL_NG_E!X44+NRG_PF_E!X44+NRG_CO_E!X44+NRG_BKBPB_E!X44+NRG_GW_E!X44+NRG_BF_E!X44+NRG_PR_E!X44+NRG_NI_E!X44+NRG_CL_E!X44+NRG_LNG_E!X44+NRG_BIOG_E!X44+NRG_GTL_E!X44+NRG_CPP_E!X44+NRG_NSP_E!X44</f>
        <v>4945.2834938400001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2.9467479600000002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2.9467479600000002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3.2214470399999988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2.9467479600000002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2.9467479600000002</v>
      </c>
      <c r="G46" s="8">
        <f>NRG_CM_E!G46+NRG_OIL_NG_E!G46+NRG_PF_E!G46+NRG_CO_E!G46+NRG_BKBPB_E!G46+NRG_GW_E!G46+NRG_BF_E!G46+NRG_PR_E!G46+NRG_NI_E!G46+NRG_CL_E!G46+NRG_LNG_E!G46+NRG_BIOG_E!G46+NRG_GTL_E!G46+NRG_CPP_E!G46+NRG_NSP_E!G46</f>
        <v>2.9467479600000002</v>
      </c>
      <c r="H46" s="8">
        <f>NRG_CM_E!H46+NRG_OIL_NG_E!H46+NRG_PF_E!H46+NRG_CO_E!H46+NRG_BKBPB_E!H46+NRG_GW_E!H46+NRG_BF_E!H46+NRG_PR_E!H46+NRG_NI_E!H46+NRG_CL_E!H46+NRG_LNG_E!H46+NRG_BIOG_E!H46+NRG_GTL_E!H46+NRG_CPP_E!H46+NRG_NSP_E!H46</f>
        <v>2.9987323200000002</v>
      </c>
      <c r="I46" s="8">
        <f>NRG_CM_E!I46+NRG_OIL_NG_E!I46+NRG_PF_E!I46+NRG_CO_E!I46+NRG_BKBPB_E!I46+NRG_GW_E!I46+NRG_BF_E!I46+NRG_PR_E!I46+NRG_NI_E!I46+NRG_CL_E!I46+NRG_LNG_E!I46+NRG_BIOG_E!I46+NRG_GTL_E!I46+NRG_CPP_E!I46+NRG_NSP_E!I46</f>
        <v>3.0538832400000002</v>
      </c>
      <c r="J46" s="8">
        <f>NRG_CM_E!J46+NRG_OIL_NG_E!J46+NRG_PF_E!J46+NRG_CO_E!J46+NRG_BKBPB_E!J46+NRG_GW_E!J46+NRG_BF_E!J46+NRG_PR_E!J46+NRG_NI_E!J46+NRG_CL_E!J46+NRG_LNG_E!J46+NRG_BIOG_E!J46+NRG_GTL_E!J46+NRG_CPP_E!J46+NRG_NSP_E!J46</f>
        <v>0.10106604000000001</v>
      </c>
      <c r="K46" s="8">
        <f>NRG_CM_E!K46+NRG_OIL_NG_E!K46+NRG_PF_E!K46+NRG_CO_E!K46+NRG_BKBPB_E!K46+NRG_GW_E!K46+NRG_BF_E!K46+NRG_PR_E!K46+NRG_NI_E!K46+NRG_CL_E!K46+NRG_LNG_E!K46+NRG_BIOG_E!K46+NRG_GTL_E!K46+NRG_CPP_E!K46+NRG_NSP_E!K46</f>
        <v>8.8927560000000017E-2</v>
      </c>
      <c r="L46" s="8">
        <f>NRG_CM_E!L46+NRG_OIL_NG_E!L46+NRG_PF_E!L46+NRG_CO_E!L46+NRG_BKBPB_E!L46+NRG_GW_E!L46+NRG_BF_E!L46+NRG_PR_E!L46+NRG_NI_E!L46+NRG_CL_E!L46+NRG_LNG_E!L46+NRG_BIOG_E!L46+NRG_GTL_E!L46+NRG_CPP_E!L46+NRG_NSP_E!L46</f>
        <v>0.10713528000000001</v>
      </c>
      <c r="M46" s="8">
        <f>NRG_CM_E!M46+NRG_OIL_NG_E!M46+NRG_PF_E!M46+NRG_CO_E!M46+NRG_BKBPB_E!M46+NRG_GW_E!M46+NRG_BF_E!M46+NRG_PR_E!M46+NRG_NI_E!M46+NRG_CL_E!M46+NRG_LNG_E!M46+NRG_BIOG_E!M46+NRG_GTL_E!M46+NRG_CPP_E!M46+NRG_NSP_E!M46</f>
        <v>1.0631725200000002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0.83333304000000008</v>
      </c>
      <c r="P46" s="8">
        <f>NRG_CM_E!P46+NRG_OIL_NG_E!P46+NRG_PF_E!P46+NRG_CO_E!P46+NRG_BKBPB_E!P46+NRG_GW_E!P46+NRG_BF_E!P46+NRG_PR_E!P46+NRG_NI_E!P46+NRG_CL_E!P46+NRG_LNG_E!P46+NRG_BIOG_E!P46+NRG_GTL_E!P46+NRG_CPP_E!P46+NRG_NSP_E!P46</f>
        <v>0.53303759999999989</v>
      </c>
      <c r="Q46" s="8">
        <f>NRG_CM_E!Q46+NRG_OIL_NG_E!Q46+NRG_PF_E!Q46+NRG_CO_E!Q46+NRG_BKBPB_E!Q46+NRG_GW_E!Q46+NRG_BF_E!Q46+NRG_PR_E!Q46+NRG_NI_E!Q46+NRG_CL_E!Q46+NRG_LNG_E!Q46+NRG_BIOG_E!Q46+NRG_GTL_E!Q46+NRG_CPP_E!Q46+NRG_NSP_E!Q46</f>
        <v>0.37682063999999998</v>
      </c>
      <c r="R46" s="8">
        <f>NRG_CM_E!R46+NRG_OIL_NG_E!R46+NRG_PF_E!R46+NRG_CO_E!R46+NRG_BKBPB_E!R46+NRG_GW_E!R46+NRG_BF_E!R46+NRG_PR_E!R46+NRG_NI_E!R46+NRG_CL_E!R46+NRG_LNG_E!R46+NRG_BIOG_E!R46+NRG_GTL_E!R46+NRG_CPP_E!R46+NRG_NSP_E!R46</f>
        <v>0.40743071999999991</v>
      </c>
      <c r="S46" s="8">
        <f>NRG_CM_E!S46+NRG_OIL_NG_E!S46+NRG_PF_E!S46+NRG_CO_E!S46+NRG_BKBPB_E!S46+NRG_GW_E!S46+NRG_BF_E!S46+NRG_PR_E!S46+NRG_NI_E!S46+NRG_CL_E!S46+NRG_LNG_E!S46+NRG_BIOG_E!S46+NRG_GTL_E!S46+NRG_CPP_E!S46+NRG_NSP_E!S46</f>
        <v>0.47788667999999984</v>
      </c>
      <c r="T46" s="8">
        <f>NRG_CM_E!T46+NRG_OIL_NG_E!T46+NRG_PF_E!T46+NRG_CO_E!T46+NRG_BKBPB_E!T46+NRG_GW_E!T46+NRG_BF_E!T46+NRG_PR_E!T46+NRG_NI_E!T46+NRG_CL_E!T46+NRG_LNG_E!T46+NRG_BIOG_E!T46+NRG_GTL_E!T46+NRG_CPP_E!T46+NRG_NSP_E!T46</f>
        <v>1.15473888</v>
      </c>
      <c r="U46" s="8">
        <f>NRG_CM_E!U46+NRG_OIL_NG_E!U46+NRG_PF_E!U46+NRG_CO_E!U46+NRG_BKBPB_E!U46+NRG_GW_E!U46+NRG_BF_E!U46+NRG_PR_E!U46+NRG_NI_E!U46+NRG_CL_E!U46+NRG_LNG_E!U46+NRG_BIOG_E!U46+NRG_GTL_E!U46+NRG_CPP_E!U46+NRG_NSP_E!U46</f>
        <v>1.1800713599999999</v>
      </c>
      <c r="V46" s="8">
        <f>NRG_CM_E!V46+NRG_OIL_NG_E!V46+NRG_PF_E!V46+NRG_CO_E!V46+NRG_BKBPB_E!V46+NRG_GW_E!V46+NRG_BF_E!V46+NRG_PR_E!V46+NRG_NI_E!V46+NRG_CL_E!V46+NRG_LNG_E!V46+NRG_BIOG_E!V46+NRG_GTL_E!V46+NRG_CPP_E!V46+NRG_NSP_E!V46</f>
        <v>0.80245907999999999</v>
      </c>
      <c r="W46" s="8">
        <f>NRG_CM_E!W46+NRG_OIL_NG_E!W46+NRG_PF_E!W46+NRG_CO_E!W46+NRG_BKBPB_E!W46+NRG_GW_E!W46+NRG_BF_E!W46+NRG_PR_E!W46+NRG_NI_E!W46+NRG_CL_E!W46+NRG_LNG_E!W46+NRG_BIOG_E!W46+NRG_GTL_E!W46+NRG_CPP_E!W46+NRG_NSP_E!W46</f>
        <v>0.56918915999999997</v>
      </c>
      <c r="X46" s="8">
        <f>NRG_CM_E!X46+NRG_OIL_NG_E!X46+NRG_PF_E!X46+NRG_CO_E!X46+NRG_BKBPB_E!X46+NRG_GW_E!X46+NRG_BF_E!X46+NRG_PR_E!X46+NRG_NI_E!X46+NRG_CL_E!X46+NRG_LNG_E!X46+NRG_BIOG_E!X46+NRG_GTL_E!X46+NRG_CPP_E!X46+NRG_NSP_E!X46</f>
        <v>0.51403824000000009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12.589103160000001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1.365444E-2</v>
      </c>
      <c r="S47" s="8">
        <f>NRG_CM_E!S47+NRG_OIL_NG_E!S47+NRG_PF_E!S47+NRG_CO_E!S47+NRG_BKBPB_E!S47+NRG_GW_E!S47+NRG_BF_E!S47+NRG_PR_E!S47+NRG_NI_E!S47+NRG_CL_E!S47+NRG_LNG_E!S47+NRG_BIOG_E!S47+NRG_GTL_E!S47+NRG_CPP_E!S47+NRG_NSP_E!S47</f>
        <v>1.09903716</v>
      </c>
      <c r="T47" s="8">
        <f>NRG_CM_E!T47+NRG_OIL_NG_E!T47+NRG_PF_E!T47+NRG_CO_E!T47+NRG_BKBPB_E!T47+NRG_GW_E!T47+NRG_BF_E!T47+NRG_PR_E!T47+NRG_NI_E!T47+NRG_CL_E!T47+NRG_LNG_E!T47+NRG_BIOG_E!T47+NRG_GTL_E!T47+NRG_CPP_E!T47+NRG_NSP_E!T47</f>
        <v>0.67284432000000005</v>
      </c>
      <c r="U47" s="8">
        <f>NRG_CM_E!U47+NRG_OIL_NG_E!U47+NRG_PF_E!U47+NRG_CO_E!U47+NRG_BKBPB_E!U47+NRG_GW_E!U47+NRG_BF_E!U47+NRG_PR_E!U47+NRG_NI_E!U47+NRG_CL_E!U47+NRG_LNG_E!U47+NRG_BIOG_E!U47+NRG_GTL_E!U47+NRG_CPP_E!U47+NRG_NSP_E!U47</f>
        <v>0.11155968000000001</v>
      </c>
      <c r="V47" s="8">
        <f>NRG_CM_E!V47+NRG_OIL_NG_E!V47+NRG_PF_E!V47+NRG_CO_E!V47+NRG_BKBPB_E!V47+NRG_GW_E!V47+NRG_BF_E!V47+NRG_PR_E!V47+NRG_NI_E!V47+NRG_CL_E!V47+NRG_LNG_E!V47+NRG_BIOG_E!V47+NRG_GTL_E!V47+NRG_CPP_E!V47+NRG_NSP_E!V47</f>
        <v>0.87562728000000012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3.1957200000000004E-3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12277.873997999997</v>
      </c>
      <c r="D48" s="8">
        <f>NRG_CM_E!D48+NRG_OIL_NG_E!D48+NRG_PF_E!D48+NRG_CO_E!D48+NRG_BKBPB_E!D48+NRG_GW_E!D48+NRG_BF_E!D48+NRG_PR_E!D48+NRG_NI_E!D48+NRG_CL_E!D48+NRG_LNG_E!D48+NRG_BIOG_E!D48+NRG_GTL_E!D48+NRG_CPP_E!D48+NRG_NSP_E!D48</f>
        <v>11765.355732</v>
      </c>
      <c r="E48" s="8">
        <f>NRG_CM_E!E48+NRG_OIL_NG_E!E48+NRG_PF_E!E48+NRG_CO_E!E48+NRG_BKBPB_E!E48+NRG_GW_E!E48+NRG_BF_E!E48+NRG_PR_E!E48+NRG_NI_E!E48+NRG_CL_E!E48+NRG_LNG_E!E48+NRG_BIOG_E!E48+NRG_GTL_E!E48+NRG_CPP_E!E48+NRG_NSP_E!E48</f>
        <v>11680.226648999998</v>
      </c>
      <c r="F48" s="8">
        <f>NRG_CM_E!F48+NRG_OIL_NG_E!F48+NRG_PF_E!F48+NRG_CO_E!F48+NRG_BKBPB_E!F48+NRG_GW_E!F48+NRG_BF_E!F48+NRG_PR_E!F48+NRG_NI_E!F48+NRG_CL_E!F48+NRG_LNG_E!F48+NRG_BIOG_E!F48+NRG_GTL_E!F48+NRG_CPP_E!F48+NRG_NSP_E!F48</f>
        <v>11362.325597999999</v>
      </c>
      <c r="G48" s="8">
        <f>NRG_CM_E!G48+NRG_OIL_NG_E!G48+NRG_PF_E!G48+NRG_CO_E!G48+NRG_BKBPB_E!G48+NRG_GW_E!G48+NRG_BF_E!G48+NRG_PR_E!G48+NRG_NI_E!G48+NRG_CL_E!G48+NRG_LNG_E!G48+NRG_BIOG_E!G48+NRG_GTL_E!G48+NRG_CPP_E!G48+NRG_NSP_E!G48</f>
        <v>12559.314221999999</v>
      </c>
      <c r="H48" s="8">
        <f>NRG_CM_E!H48+NRG_OIL_NG_E!H48+NRG_PF_E!H48+NRG_CO_E!H48+NRG_BKBPB_E!H48+NRG_GW_E!H48+NRG_BF_E!H48+NRG_PR_E!H48+NRG_NI_E!H48+NRG_CL_E!H48+NRG_LNG_E!H48+NRG_BIOG_E!H48+NRG_GTL_E!H48+NRG_CPP_E!H48+NRG_NSP_E!H48</f>
        <v>13686.884523000004</v>
      </c>
      <c r="I48" s="8">
        <f>NRG_CM_E!I48+NRG_OIL_NG_E!I48+NRG_PF_E!I48+NRG_CO_E!I48+NRG_BKBPB_E!I48+NRG_GW_E!I48+NRG_BF_E!I48+NRG_PR_E!I48+NRG_NI_E!I48+NRG_CL_E!I48+NRG_LNG_E!I48+NRG_BIOG_E!I48+NRG_GTL_E!I48+NRG_CPP_E!I48+NRG_NSP_E!I48</f>
        <v>13942.980090000001</v>
      </c>
      <c r="J48" s="8">
        <f>NRG_CM_E!J48+NRG_OIL_NG_E!J48+NRG_PF_E!J48+NRG_CO_E!J48+NRG_BKBPB_E!J48+NRG_GW_E!J48+NRG_BF_E!J48+NRG_PR_E!J48+NRG_NI_E!J48+NRG_CL_E!J48+NRG_LNG_E!J48+NRG_BIOG_E!J48+NRG_GTL_E!J48+NRG_CPP_E!J48+NRG_NSP_E!J48</f>
        <v>14125.477976999999</v>
      </c>
      <c r="K48" s="8">
        <f>NRG_CM_E!K48+NRG_OIL_NG_E!K48+NRG_PF_E!K48+NRG_CO_E!K48+NRG_BKBPB_E!K48+NRG_GW_E!K48+NRG_BF_E!K48+NRG_PR_E!K48+NRG_NI_E!K48+NRG_CL_E!K48+NRG_LNG_E!K48+NRG_BIOG_E!K48+NRG_GTL_E!K48+NRG_CPP_E!K48+NRG_NSP_E!K48</f>
        <v>14236.627041000003</v>
      </c>
      <c r="L48" s="8">
        <f>NRG_CM_E!L48+NRG_OIL_NG_E!L48+NRG_PF_E!L48+NRG_CO_E!L48+NRG_BKBPB_E!L48+NRG_GW_E!L48+NRG_BF_E!L48+NRG_PR_E!L48+NRG_NI_E!L48+NRG_CL_E!L48+NRG_LNG_E!L48+NRG_BIOG_E!L48+NRG_GTL_E!L48+NRG_CPP_E!L48+NRG_NSP_E!L48</f>
        <v>13881.170744999998</v>
      </c>
      <c r="M48" s="8">
        <f>NRG_CM_E!M48+NRG_OIL_NG_E!M48+NRG_PF_E!M48+NRG_CO_E!M48+NRG_BKBPB_E!M48+NRG_GW_E!M48+NRG_BF_E!M48+NRG_PR_E!M48+NRG_NI_E!M48+NRG_CL_E!M48+NRG_LNG_E!M48+NRG_BIOG_E!M48+NRG_GTL_E!M48+NRG_CPP_E!M48+NRG_NSP_E!M48</f>
        <v>13301.849807999999</v>
      </c>
      <c r="N48" s="8">
        <f>NRG_CM_E!N48+NRG_OIL_NG_E!N48+NRG_PF_E!N48+NRG_CO_E!N48+NRG_BKBPB_E!N48+NRG_GW_E!N48+NRG_BF_E!N48+NRG_PR_E!N48+NRG_NI_E!N48+NRG_CL_E!N48+NRG_LNG_E!N48+NRG_BIOG_E!N48+NRG_GTL_E!N48+NRG_CPP_E!N48+NRG_NSP_E!N48</f>
        <v>12922.501292999999</v>
      </c>
      <c r="O48" s="8">
        <f>NRG_CM_E!O48+NRG_OIL_NG_E!O48+NRG_PF_E!O48+NRG_CO_E!O48+NRG_BKBPB_E!O48+NRG_GW_E!O48+NRG_BF_E!O48+NRG_PR_E!O48+NRG_NI_E!O48+NRG_CL_E!O48+NRG_LNG_E!O48+NRG_BIOG_E!O48+NRG_GTL_E!O48+NRG_CPP_E!O48+NRG_NSP_E!O48</f>
        <v>12740.542191</v>
      </c>
      <c r="P48" s="8">
        <f>NRG_CM_E!P48+NRG_OIL_NG_E!P48+NRG_PF_E!P48+NRG_CO_E!P48+NRG_BKBPB_E!P48+NRG_GW_E!P48+NRG_BF_E!P48+NRG_PR_E!P48+NRG_NI_E!P48+NRG_CL_E!P48+NRG_LNG_E!P48+NRG_BIOG_E!P48+NRG_GTL_E!P48+NRG_CPP_E!P48+NRG_NSP_E!P48</f>
        <v>12310.333074</v>
      </c>
      <c r="Q48" s="8">
        <f>NRG_CM_E!Q48+NRG_OIL_NG_E!Q48+NRG_PF_E!Q48+NRG_CO_E!Q48+NRG_BKBPB_E!Q48+NRG_GW_E!Q48+NRG_BF_E!Q48+NRG_PR_E!Q48+NRG_NI_E!Q48+NRG_CL_E!Q48+NRG_LNG_E!Q48+NRG_BIOG_E!Q48+NRG_GTL_E!Q48+NRG_CPP_E!Q48+NRG_NSP_E!Q48</f>
        <v>12069.451953000002</v>
      </c>
      <c r="R48" s="8">
        <f>NRG_CM_E!R48+NRG_OIL_NG_E!R48+NRG_PF_E!R48+NRG_CO_E!R48+NRG_BKBPB_E!R48+NRG_GW_E!R48+NRG_BF_E!R48+NRG_PR_E!R48+NRG_NI_E!R48+NRG_CL_E!R48+NRG_LNG_E!R48+NRG_BIOG_E!R48+NRG_GTL_E!R48+NRG_CPP_E!R48+NRG_NSP_E!R48</f>
        <v>12527.039772000002</v>
      </c>
      <c r="S48" s="8">
        <f>NRG_CM_E!S48+NRG_OIL_NG_E!S48+NRG_PF_E!S48+NRG_CO_E!S48+NRG_BKBPB_E!S48+NRG_GW_E!S48+NRG_BF_E!S48+NRG_PR_E!S48+NRG_NI_E!S48+NRG_CL_E!S48+NRG_LNG_E!S48+NRG_BIOG_E!S48+NRG_GTL_E!S48+NRG_CPP_E!S48+NRG_NSP_E!S48</f>
        <v>12349.051883999999</v>
      </c>
      <c r="T48" s="8">
        <f>NRG_CM_E!T48+NRG_OIL_NG_E!T48+NRG_PF_E!T48+NRG_CO_E!T48+NRG_BKBPB_E!T48+NRG_GW_E!T48+NRG_BF_E!T48+NRG_PR_E!T48+NRG_NI_E!T48+NRG_CL_E!T48+NRG_LNG_E!T48+NRG_BIOG_E!T48+NRG_GTL_E!T48+NRG_CPP_E!T48+NRG_NSP_E!T48</f>
        <v>12505.774437</v>
      </c>
      <c r="U48" s="8">
        <f>NRG_CM_E!U48+NRG_OIL_NG_E!U48+NRG_PF_E!U48+NRG_CO_E!U48+NRG_BKBPB_E!U48+NRG_GW_E!U48+NRG_BF_E!U48+NRG_PR_E!U48+NRG_NI_E!U48+NRG_CL_E!U48+NRG_LNG_E!U48+NRG_BIOG_E!U48+NRG_GTL_E!U48+NRG_CPP_E!U48+NRG_NSP_E!U48</f>
        <v>12246.882102</v>
      </c>
      <c r="V48" s="8">
        <f>NRG_CM_E!V48+NRG_OIL_NG_E!V48+NRG_PF_E!V48+NRG_CO_E!V48+NRG_BKBPB_E!V48+NRG_GW_E!V48+NRG_BF_E!V48+NRG_PR_E!V48+NRG_NI_E!V48+NRG_CL_E!V48+NRG_LNG_E!V48+NRG_BIOG_E!V48+NRG_GTL_E!V48+NRG_CPP_E!V48+NRG_NSP_E!V48</f>
        <v>11946.170925</v>
      </c>
      <c r="W48" s="8">
        <f>NRG_CM_E!W48+NRG_OIL_NG_E!W48+NRG_PF_E!W48+NRG_CO_E!W48+NRG_BKBPB_E!W48+NRG_GW_E!W48+NRG_BF_E!W48+NRG_PR_E!W48+NRG_NI_E!W48+NRG_CL_E!W48+NRG_LNG_E!W48+NRG_BIOG_E!W48+NRG_GTL_E!W48+NRG_CPP_E!W48+NRG_NSP_E!W48</f>
        <v>11413.132146</v>
      </c>
      <c r="X48" s="8">
        <f>NRG_CM_E!X48+NRG_OIL_NG_E!X48+NRG_PF_E!X48+NRG_CO_E!X48+NRG_BKBPB_E!X48+NRG_GW_E!X48+NRG_BF_E!X48+NRG_PR_E!X48+NRG_NI_E!X48+NRG_CL_E!X48+NRG_LNG_E!X48+NRG_BIOG_E!X48+NRG_GTL_E!X48+NRG_CPP_E!X48+NRG_NSP_E!X48</f>
        <v>12463.186203000003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11.78672796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6933.985842959999</v>
      </c>
      <c r="D50" s="8">
        <f>NRG_CM_E!D50+NRG_OIL_NG_E!D50+NRG_PF_E!D50+NRG_CO_E!D50+NRG_BKBPB_E!D50+NRG_GW_E!D50+NRG_BF_E!D50+NRG_PR_E!D50+NRG_NI_E!D50+NRG_CL_E!D50+NRG_LNG_E!D50+NRG_BIOG_E!D50+NRG_GTL_E!D50+NRG_CPP_E!D50+NRG_NSP_E!D50</f>
        <v>8173.230445799999</v>
      </c>
      <c r="E50" s="8">
        <f>NRG_CM_E!E50+NRG_OIL_NG_E!E50+NRG_PF_E!E50+NRG_CO_E!E50+NRG_BKBPB_E!E50+NRG_GW_E!E50+NRG_BF_E!E50+NRG_PR_E!E50+NRG_NI_E!E50+NRG_CL_E!E50+NRG_LNG_E!E50+NRG_BIOG_E!E50+NRG_GTL_E!E50+NRG_CPP_E!E50+NRG_NSP_E!E50</f>
        <v>7964.7586487999997</v>
      </c>
      <c r="F50" s="8">
        <f>NRG_CM_E!F50+NRG_OIL_NG_E!F50+NRG_PF_E!F50+NRG_CO_E!F50+NRG_BKBPB_E!F50+NRG_GW_E!F50+NRG_BF_E!F50+NRG_PR_E!F50+NRG_NI_E!F50+NRG_CL_E!F50+NRG_LNG_E!F50+NRG_BIOG_E!F50+NRG_GTL_E!F50+NRG_CPP_E!F50+NRG_NSP_E!F50</f>
        <v>9882.6139479600006</v>
      </c>
      <c r="G50" s="8">
        <f>NRG_CM_E!G50+NRG_OIL_NG_E!G50+NRG_PF_E!G50+NRG_CO_E!G50+NRG_BKBPB_E!G50+NRG_GW_E!G50+NRG_BF_E!G50+NRG_PR_E!G50+NRG_NI_E!G50+NRG_CL_E!G50+NRG_LNG_E!G50+NRG_BIOG_E!G50+NRG_GTL_E!G50+NRG_CPP_E!G50+NRG_NSP_E!G50</f>
        <v>10094.246235719998</v>
      </c>
      <c r="H50" s="8">
        <f>NRG_CM_E!H50+NRG_OIL_NG_E!H50+NRG_PF_E!H50+NRG_CO_E!H50+NRG_BKBPB_E!H50+NRG_GW_E!H50+NRG_BF_E!H50+NRG_PR_E!H50+NRG_NI_E!H50+NRG_CL_E!H50+NRG_LNG_E!H50+NRG_BIOG_E!H50+NRG_GTL_E!H50+NRG_CPP_E!H50+NRG_NSP_E!H50</f>
        <v>8487.283533480002</v>
      </c>
      <c r="I50" s="8">
        <f>NRG_CM_E!I50+NRG_OIL_NG_E!I50+NRG_PF_E!I50+NRG_CO_E!I50+NRG_BKBPB_E!I50+NRG_GW_E!I50+NRG_BF_E!I50+NRG_PR_E!I50+NRG_NI_E!I50+NRG_CL_E!I50+NRG_LNG_E!I50+NRG_BIOG_E!I50+NRG_GTL_E!I50+NRG_CPP_E!I50+NRG_NSP_E!I50</f>
        <v>9205.6422103199984</v>
      </c>
      <c r="J50" s="8">
        <f>NRG_CM_E!J50+NRG_OIL_NG_E!J50+NRG_PF_E!J50+NRG_CO_E!J50+NRG_BKBPB_E!J50+NRG_GW_E!J50+NRG_BF_E!J50+NRG_PR_E!J50+NRG_NI_E!J50+NRG_CL_E!J50+NRG_LNG_E!J50+NRG_BIOG_E!J50+NRG_GTL_E!J50+NRG_CPP_E!J50+NRG_NSP_E!J50</f>
        <v>8812.8428446799971</v>
      </c>
      <c r="K50" s="8">
        <f>NRG_CM_E!K50+NRG_OIL_NG_E!K50+NRG_PF_E!K50+NRG_CO_E!K50+NRG_BKBPB_E!K50+NRG_GW_E!K50+NRG_BF_E!K50+NRG_PR_E!K50+NRG_NI_E!K50+NRG_CL_E!K50+NRG_LNG_E!K50+NRG_BIOG_E!K50+NRG_GTL_E!K50+NRG_CPP_E!K50+NRG_NSP_E!K50</f>
        <v>8674.1691548399995</v>
      </c>
      <c r="L50" s="8">
        <f>NRG_CM_E!L50+NRG_OIL_NG_E!L50+NRG_PF_E!L50+NRG_CO_E!L50+NRG_BKBPB_E!L50+NRG_GW_E!L50+NRG_BF_E!L50+NRG_PR_E!L50+NRG_NI_E!L50+NRG_CL_E!L50+NRG_LNG_E!L50+NRG_BIOG_E!L50+NRG_GTL_E!L50+NRG_CPP_E!L50+NRG_NSP_E!L50</f>
        <v>6142.9730857200002</v>
      </c>
      <c r="M50" s="8">
        <f>NRG_CM_E!M50+NRG_OIL_NG_E!M50+NRG_PF_E!M50+NRG_CO_E!M50+NRG_BKBPB_E!M50+NRG_GW_E!M50+NRG_BF_E!M50+NRG_PR_E!M50+NRG_NI_E!M50+NRG_CL_E!M50+NRG_LNG_E!M50+NRG_BIOG_E!M50+NRG_GTL_E!M50+NRG_CPP_E!M50+NRG_NSP_E!M50</f>
        <v>6017.7512066400004</v>
      </c>
      <c r="N50" s="8">
        <f>NRG_CM_E!N50+NRG_OIL_NG_E!N50+NRG_PF_E!N50+NRG_CO_E!N50+NRG_BKBPB_E!N50+NRG_GW_E!N50+NRG_BF_E!N50+NRG_PR_E!N50+NRG_NI_E!N50+NRG_CL_E!N50+NRG_LNG_E!N50+NRG_BIOG_E!N50+NRG_GTL_E!N50+NRG_CPP_E!N50+NRG_NSP_E!N50</f>
        <v>3544.5599197200004</v>
      </c>
      <c r="O50" s="8">
        <f>NRG_CM_E!O50+NRG_OIL_NG_E!O50+NRG_PF_E!O50+NRG_CO_E!O50+NRG_BKBPB_E!O50+NRG_GW_E!O50+NRG_BF_E!O50+NRG_PR_E!O50+NRG_NI_E!O50+NRG_CL_E!O50+NRG_LNG_E!O50+NRG_BIOG_E!O50+NRG_GTL_E!O50+NRG_CPP_E!O50+NRG_NSP_E!O50</f>
        <v>3322.9593010800004</v>
      </c>
      <c r="P50" s="8">
        <f>NRG_CM_E!P50+NRG_OIL_NG_E!P50+NRG_PF_E!P50+NRG_CO_E!P50+NRG_BKBPB_E!P50+NRG_GW_E!P50+NRG_BF_E!P50+NRG_PR_E!P50+NRG_NI_E!P50+NRG_CL_E!P50+NRG_LNG_E!P50+NRG_BIOG_E!P50+NRG_GTL_E!P50+NRG_CPP_E!P50+NRG_NSP_E!P50</f>
        <v>3600.8555511600002</v>
      </c>
      <c r="Q50" s="8">
        <f>NRG_CM_E!Q50+NRG_OIL_NG_E!Q50+NRG_PF_E!Q50+NRG_CO_E!Q50+NRG_BKBPB_E!Q50+NRG_GW_E!Q50+NRG_BF_E!Q50+NRG_PR_E!Q50+NRG_NI_E!Q50+NRG_CL_E!Q50+NRG_LNG_E!Q50+NRG_BIOG_E!Q50+NRG_GTL_E!Q50+NRG_CPP_E!Q50+NRG_NSP_E!Q50</f>
        <v>3106.2087968400001</v>
      </c>
      <c r="R50" s="8">
        <f>NRG_CM_E!R50+NRG_OIL_NG_E!R50+NRG_PF_E!R50+NRG_CO_E!R50+NRG_BKBPB_E!R50+NRG_GW_E!R50+NRG_BF_E!R50+NRG_PR_E!R50+NRG_NI_E!R50+NRG_CL_E!R50+NRG_LNG_E!R50+NRG_BIOG_E!R50+NRG_GTL_E!R50+NRG_CPP_E!R50+NRG_NSP_E!R50</f>
        <v>3018.23463528</v>
      </c>
      <c r="S50" s="8">
        <f>NRG_CM_E!S50+NRG_OIL_NG_E!S50+NRG_PF_E!S50+NRG_CO_E!S50+NRG_BKBPB_E!S50+NRG_GW_E!S50+NRG_BF_E!S50+NRG_PR_E!S50+NRG_NI_E!S50+NRG_CL_E!S50+NRG_LNG_E!S50+NRG_BIOG_E!S50+NRG_GTL_E!S50+NRG_CPP_E!S50+NRG_NSP_E!S50</f>
        <v>3129.7830444000001</v>
      </c>
      <c r="T50" s="8">
        <f>NRG_CM_E!T50+NRG_OIL_NG_E!T50+NRG_PF_E!T50+NRG_CO_E!T50+NRG_BKBPB_E!T50+NRG_GW_E!T50+NRG_BF_E!T50+NRG_PR_E!T50+NRG_NI_E!T50+NRG_CL_E!T50+NRG_LNG_E!T50+NRG_BIOG_E!T50+NRG_GTL_E!T50+NRG_CPP_E!T50+NRG_NSP_E!T50</f>
        <v>3604.1171079599994</v>
      </c>
      <c r="U50" s="8">
        <f>NRG_CM_E!U50+NRG_OIL_NG_E!U50+NRG_PF_E!U50+NRG_CO_E!U50+NRG_BKBPB_E!U50+NRG_GW_E!U50+NRG_BF_E!U50+NRG_PR_E!U50+NRG_NI_E!U50+NRG_CL_E!U50+NRG_LNG_E!U50+NRG_BIOG_E!U50+NRG_GTL_E!U50+NRG_CPP_E!U50+NRG_NSP_E!U50</f>
        <v>3359.0665292399999</v>
      </c>
      <c r="V50" s="8">
        <f>NRG_CM_E!V50+NRG_OIL_NG_E!V50+NRG_PF_E!V50+NRG_CO_E!V50+NRG_BKBPB_E!V50+NRG_GW_E!V50+NRG_BF_E!V50+NRG_PR_E!V50+NRG_NI_E!V50+NRG_CL_E!V50+NRG_LNG_E!V50+NRG_BIOG_E!V50+NRG_GTL_E!V50+NRG_CPP_E!V50+NRG_NSP_E!V50</f>
        <v>3470.4985672799999</v>
      </c>
      <c r="W50" s="8">
        <f>NRG_CM_E!W50+NRG_OIL_NG_E!W50+NRG_PF_E!W50+NRG_CO_E!W50+NRG_BKBPB_E!W50+NRG_GW_E!W50+NRG_BF_E!W50+NRG_PR_E!W50+NRG_NI_E!W50+NRG_CL_E!W50+NRG_LNG_E!W50+NRG_BIOG_E!W50+NRG_GTL_E!W50+NRG_CPP_E!W50+NRG_NSP_E!W50</f>
        <v>3541.95885456</v>
      </c>
      <c r="X50" s="8">
        <f>NRG_CM_E!X50+NRG_OIL_NG_E!X50+NRG_PF_E!X50+NRG_CO_E!X50+NRG_BKBPB_E!X50+NRG_GW_E!X50+NRG_BF_E!X50+NRG_PR_E!X50+NRG_NI_E!X50+NRG_CL_E!X50+NRG_LNG_E!X50+NRG_BIOG_E!X50+NRG_GTL_E!X50+NRG_CPP_E!X50+NRG_NSP_E!X50</f>
        <v>3136.3336015200007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16772.157982800003</v>
      </c>
      <c r="D51" s="27">
        <f>NRG_CM_E!D51+NRG_OIL_NG_E!D51+NRG_PF_E!D51+NRG_CO_E!D51+NRG_BKBPB_E!D51+NRG_GW_E!D51+NRG_BF_E!D51+NRG_PR_E!D51+NRG_NI_E!D51+NRG_CL_E!D51+NRG_LNG_E!D51+NRG_BIOG_E!D51+NRG_GTL_E!D51+NRG_CPP_E!D51+NRG_NSP_E!D51</f>
        <v>14870.960264159999</v>
      </c>
      <c r="E51" s="27">
        <f>NRG_CM_E!E51+NRG_OIL_NG_E!E51+NRG_PF_E!E51+NRG_CO_E!E51+NRG_BKBPB_E!E51+NRG_GW_E!E51+NRG_BF_E!E51+NRG_PR_E!E51+NRG_NI_E!E51+NRG_CL_E!E51+NRG_LNG_E!E51+NRG_BIOG_E!E51+NRG_GTL_E!E51+NRG_CPP_E!E51+NRG_NSP_E!E51</f>
        <v>16078.8929202</v>
      </c>
      <c r="F51" s="27">
        <f>NRG_CM_E!F51+NRG_OIL_NG_E!F51+NRG_PF_E!F51+NRG_CO_E!F51+NRG_BKBPB_E!F51+NRG_GW_E!F51+NRG_BF_E!F51+NRG_PR_E!F51+NRG_NI_E!F51+NRG_CL_E!F51+NRG_LNG_E!F51+NRG_BIOG_E!F51+NRG_GTL_E!F51+NRG_CPP_E!F51+NRG_NSP_E!F51</f>
        <v>13491.020699640001</v>
      </c>
      <c r="G51" s="27">
        <f>NRG_CM_E!G51+NRG_OIL_NG_E!G51+NRG_PF_E!G51+NRG_CO_E!G51+NRG_BKBPB_E!G51+NRG_GW_E!G51+NRG_BF_E!G51+NRG_PR_E!G51+NRG_NI_E!G51+NRG_CL_E!G51+NRG_LNG_E!G51+NRG_BIOG_E!G51+NRG_GTL_E!G51+NRG_CPP_E!G51+NRG_NSP_E!G51</f>
        <v>13825.16008632</v>
      </c>
      <c r="H51" s="27">
        <f>NRG_CM_E!H51+NRG_OIL_NG_E!H51+NRG_PF_E!H51+NRG_CO_E!H51+NRG_BKBPB_E!H51+NRG_GW_E!H51+NRG_BF_E!H51+NRG_PR_E!H51+NRG_NI_E!H51+NRG_CL_E!H51+NRG_LNG_E!H51+NRG_BIOG_E!H51+NRG_GTL_E!H51+NRG_CPP_E!H51+NRG_NSP_E!H51</f>
        <v>14718.0914892</v>
      </c>
      <c r="I51" s="27">
        <f>NRG_CM_E!I51+NRG_OIL_NG_E!I51+NRG_PF_E!I51+NRG_CO_E!I51+NRG_BKBPB_E!I51+NRG_GW_E!I51+NRG_BF_E!I51+NRG_PR_E!I51+NRG_NI_E!I51+NRG_CL_E!I51+NRG_LNG_E!I51+NRG_BIOG_E!I51+NRG_GTL_E!I51+NRG_CPP_E!I51+NRG_NSP_E!I51</f>
        <v>18171.718163280002</v>
      </c>
      <c r="J51" s="27">
        <f>NRG_CM_E!J51+NRG_OIL_NG_E!J51+NRG_PF_E!J51+NRG_CO_E!J51+NRG_BKBPB_E!J51+NRG_GW_E!J51+NRG_BF_E!J51+NRG_PR_E!J51+NRG_NI_E!J51+NRG_CL_E!J51+NRG_LNG_E!J51+NRG_BIOG_E!J51+NRG_GTL_E!J51+NRG_CPP_E!J51+NRG_NSP_E!J51</f>
        <v>19290.371775839998</v>
      </c>
      <c r="K51" s="27">
        <f>NRG_CM_E!K51+NRG_OIL_NG_E!K51+NRG_PF_E!K51+NRG_CO_E!K51+NRG_BKBPB_E!K51+NRG_GW_E!K51+NRG_BF_E!K51+NRG_PR_E!K51+NRG_NI_E!K51+NRG_CL_E!K51+NRG_LNG_E!K51+NRG_BIOG_E!K51+NRG_GTL_E!K51+NRG_CPP_E!K51+NRG_NSP_E!K51</f>
        <v>20726.203164480001</v>
      </c>
      <c r="L51" s="27">
        <f>NRG_CM_E!L51+NRG_OIL_NG_E!L51+NRG_PF_E!L51+NRG_CO_E!L51+NRG_BKBPB_E!L51+NRG_GW_E!L51+NRG_BF_E!L51+NRG_PR_E!L51+NRG_NI_E!L51+NRG_CL_E!L51+NRG_LNG_E!L51+NRG_BIOG_E!L51+NRG_GTL_E!L51+NRG_CPP_E!L51+NRG_NSP_E!L51</f>
        <v>19800.254330999996</v>
      </c>
      <c r="M51" s="27">
        <f>NRG_CM_E!M51+NRG_OIL_NG_E!M51+NRG_PF_E!M51+NRG_CO_E!M51+NRG_BKBPB_E!M51+NRG_GW_E!M51+NRG_BF_E!M51+NRG_PR_E!M51+NRG_NI_E!M51+NRG_CL_E!M51+NRG_LNG_E!M51+NRG_BIOG_E!M51+NRG_GTL_E!M51+NRG_CPP_E!M51+NRG_NSP_E!M51</f>
        <v>22307.160383639995</v>
      </c>
      <c r="N51" s="27">
        <f>NRG_CM_E!N51+NRG_OIL_NG_E!N51+NRG_PF_E!N51+NRG_CO_E!N51+NRG_BKBPB_E!N51+NRG_GW_E!N51+NRG_BF_E!N51+NRG_PR_E!N51+NRG_NI_E!N51+NRG_CL_E!N51+NRG_LNG_E!N51+NRG_BIOG_E!N51+NRG_GTL_E!N51+NRG_CPP_E!N51+NRG_NSP_E!N51</f>
        <v>22608.221145840005</v>
      </c>
      <c r="O51" s="27">
        <f>NRG_CM_E!O51+NRG_OIL_NG_E!O51+NRG_PF_E!O51+NRG_CO_E!O51+NRG_BKBPB_E!O51+NRG_GW_E!O51+NRG_BF_E!O51+NRG_PR_E!O51+NRG_NI_E!O51+NRG_CL_E!O51+NRG_LNG_E!O51+NRG_BIOG_E!O51+NRG_GTL_E!O51+NRG_CPP_E!O51+NRG_NSP_E!O51</f>
        <v>23808.781454040003</v>
      </c>
      <c r="P51" s="27">
        <f>NRG_CM_E!P51+NRG_OIL_NG_E!P51+NRG_PF_E!P51+NRG_CO_E!P51+NRG_BKBPB_E!P51+NRG_GW_E!P51+NRG_BF_E!P51+NRG_PR_E!P51+NRG_NI_E!P51+NRG_CL_E!P51+NRG_LNG_E!P51+NRG_BIOG_E!P51+NRG_GTL_E!P51+NRG_CPP_E!P51+NRG_NSP_E!P51</f>
        <v>24592.287495600001</v>
      </c>
      <c r="Q51" s="27">
        <f>NRG_CM_E!Q51+NRG_OIL_NG_E!Q51+NRG_PF_E!Q51+NRG_CO_E!Q51+NRG_BKBPB_E!Q51+NRG_GW_E!Q51+NRG_BF_E!Q51+NRG_PR_E!Q51+NRG_NI_E!Q51+NRG_CL_E!Q51+NRG_LNG_E!Q51+NRG_BIOG_E!Q51+NRG_GTL_E!Q51+NRG_CPP_E!Q51+NRG_NSP_E!Q51</f>
        <v>24402.344519519997</v>
      </c>
      <c r="R51" s="27">
        <f>NRG_CM_E!R51+NRG_OIL_NG_E!R51+NRG_PF_E!R51+NRG_CO_E!R51+NRG_BKBPB_E!R51+NRG_GW_E!R51+NRG_BF_E!R51+NRG_PR_E!R51+NRG_NI_E!R51+NRG_CL_E!R51+NRG_LNG_E!R51+NRG_BIOG_E!R51+NRG_GTL_E!R51+NRG_CPP_E!R51+NRG_NSP_E!R51</f>
        <v>26398.602790559991</v>
      </c>
      <c r="S51" s="27">
        <f>NRG_CM_E!S51+NRG_OIL_NG_E!S51+NRG_PF_E!S51+NRG_CO_E!S51+NRG_BKBPB_E!S51+NRG_GW_E!S51+NRG_BF_E!S51+NRG_PR_E!S51+NRG_NI_E!S51+NRG_CL_E!S51+NRG_LNG_E!S51+NRG_BIOG_E!S51+NRG_GTL_E!S51+NRG_CPP_E!S51+NRG_NSP_E!S51</f>
        <v>25529.023416599997</v>
      </c>
      <c r="T51" s="27">
        <f>NRG_CM_E!T51+NRG_OIL_NG_E!T51+NRG_PF_E!T51+NRG_CO_E!T51+NRG_BKBPB_E!T51+NRG_GW_E!T51+NRG_BF_E!T51+NRG_PR_E!T51+NRG_NI_E!T51+NRG_CL_E!T51+NRG_LNG_E!T51+NRG_BIOG_E!T51+NRG_GTL_E!T51+NRG_CPP_E!T51+NRG_NSP_E!T51</f>
        <v>27685.773240839997</v>
      </c>
      <c r="U51" s="27">
        <f>NRG_CM_E!U51+NRG_OIL_NG_E!U51+NRG_PF_E!U51+NRG_CO_E!U51+NRG_BKBPB_E!U51+NRG_GW_E!U51+NRG_BF_E!U51+NRG_PR_E!U51+NRG_NI_E!U51+NRG_CL_E!U51+NRG_LNG_E!U51+NRG_BIOG_E!U51+NRG_GTL_E!U51+NRG_CPP_E!U51+NRG_NSP_E!U51</f>
        <v>29501.836337159999</v>
      </c>
      <c r="V51" s="27">
        <f>NRG_CM_E!V51+NRG_OIL_NG_E!V51+NRG_PF_E!V51+NRG_CO_E!V51+NRG_BKBPB_E!V51+NRG_GW_E!V51+NRG_BF_E!V51+NRG_PR_E!V51+NRG_NI_E!V51+NRG_CL_E!V51+NRG_LNG_E!V51+NRG_BIOG_E!V51+NRG_GTL_E!V51+NRG_CPP_E!V51+NRG_NSP_E!V51</f>
        <v>29607.9125958</v>
      </c>
      <c r="W51" s="27">
        <f>NRG_CM_E!W51+NRG_OIL_NG_E!W51+NRG_PF_E!W51+NRG_CO_E!W51+NRG_BKBPB_E!W51+NRG_GW_E!W51+NRG_BF_E!W51+NRG_PR_E!W51+NRG_NI_E!W51+NRG_CL_E!W51+NRG_LNG_E!W51+NRG_BIOG_E!W51+NRG_GTL_E!W51+NRG_CPP_E!W51+NRG_NSP_E!W51</f>
        <v>28903.88266128</v>
      </c>
      <c r="X51" s="27">
        <f>NRG_CM_E!X51+NRG_OIL_NG_E!X51+NRG_PF_E!X51+NRG_CO_E!X51+NRG_BKBPB_E!X51+NRG_GW_E!X51+NRG_BF_E!X51+NRG_PR_E!X51+NRG_NI_E!X51+NRG_CL_E!X51+NRG_LNG_E!X51+NRG_BIOG_E!X51+NRG_GTL_E!X51+NRG_CPP_E!X51+NRG_NSP_E!X51</f>
        <v>27306.662613120006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198.34111440000001</v>
      </c>
      <c r="D52" s="27">
        <f t="shared" si="10"/>
        <v>778.77811439999982</v>
      </c>
      <c r="E52" s="27">
        <f t="shared" si="10"/>
        <v>94.237228799999997</v>
      </c>
      <c r="F52" s="27">
        <f t="shared" si="10"/>
        <v>150.15017159999999</v>
      </c>
      <c r="G52" s="27">
        <f t="shared" si="10"/>
        <v>119.26217159999997</v>
      </c>
      <c r="H52" s="27">
        <f t="shared" si="10"/>
        <v>265.85647077624964</v>
      </c>
      <c r="I52" s="27">
        <f t="shared" si="10"/>
        <v>426.7319594140809</v>
      </c>
      <c r="J52" s="27">
        <f t="shared" si="10"/>
        <v>276.94511270643937</v>
      </c>
      <c r="K52" s="27">
        <f t="shared" si="10"/>
        <v>448.71426475697172</v>
      </c>
      <c r="L52" s="27">
        <f t="shared" si="10"/>
        <v>352.61175821946455</v>
      </c>
      <c r="M52" s="27">
        <f t="shared" si="10"/>
        <v>378.91045940476096</v>
      </c>
      <c r="N52" s="27">
        <f t="shared" si="10"/>
        <v>403.40912039999995</v>
      </c>
      <c r="O52" s="27">
        <f t="shared" si="10"/>
        <v>319.26925602</v>
      </c>
      <c r="P52" s="27">
        <f t="shared" si="10"/>
        <v>272.85602572799996</v>
      </c>
      <c r="Q52" s="27">
        <f t="shared" si="10"/>
        <v>301.73628355200003</v>
      </c>
      <c r="R52" s="27">
        <f t="shared" si="10"/>
        <v>309.35525227199997</v>
      </c>
      <c r="S52" s="27">
        <f t="shared" si="10"/>
        <v>335.04110639999999</v>
      </c>
      <c r="T52" s="27">
        <f t="shared" si="10"/>
        <v>236.13773040000007</v>
      </c>
      <c r="U52" s="27">
        <f t="shared" si="10"/>
        <v>147.606983832</v>
      </c>
      <c r="V52" s="27">
        <f t="shared" si="10"/>
        <v>172.80347436</v>
      </c>
      <c r="W52" s="27">
        <f t="shared" si="10"/>
        <v>263.238638256</v>
      </c>
      <c r="X52" s="27">
        <f t="shared" si="10"/>
        <v>265.51980998400001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198.34111440000001</v>
      </c>
      <c r="D53" s="8">
        <f>NRG_CM_E!D53+NRG_OIL_NG_E!D53+NRG_PF_E!D53+NRG_CO_E!D53+NRG_BKBPB_E!D53+NRG_GW_E!D53+NRG_BF_E!D53+NRG_PR_E!D53+NRG_NI_E!D53+NRG_CL_E!D53+NRG_LNG_E!D53+NRG_BIOG_E!D53+NRG_GTL_E!D53+NRG_CPP_E!D53+NRG_NSP_E!D53</f>
        <v>778.77811439999982</v>
      </c>
      <c r="E53" s="8">
        <f>NRG_CM_E!E53+NRG_OIL_NG_E!E53+NRG_PF_E!E53+NRG_CO_E!E53+NRG_BKBPB_E!E53+NRG_GW_E!E53+NRG_BF_E!E53+NRG_PR_E!E53+NRG_NI_E!E53+NRG_CL_E!E53+NRG_LNG_E!E53+NRG_BIOG_E!E53+NRG_GTL_E!E53+NRG_CPP_E!E53+NRG_NSP_E!E53</f>
        <v>94.237228799999997</v>
      </c>
      <c r="F53" s="8">
        <f>NRG_CM_E!F53+NRG_OIL_NG_E!F53+NRG_PF_E!F53+NRG_CO_E!F53+NRG_BKBPB_E!F53+NRG_GW_E!F53+NRG_BF_E!F53+NRG_PR_E!F53+NRG_NI_E!F53+NRG_CL_E!F53+NRG_LNG_E!F53+NRG_BIOG_E!F53+NRG_GTL_E!F53+NRG_CPP_E!F53+NRG_NSP_E!F53</f>
        <v>150.15017159999999</v>
      </c>
      <c r="G53" s="8">
        <f>NRG_CM_E!G53+NRG_OIL_NG_E!G53+NRG_PF_E!G53+NRG_CO_E!G53+NRG_BKBPB_E!G53+NRG_GW_E!G53+NRG_BF_E!G53+NRG_PR_E!G53+NRG_NI_E!G53+NRG_CL_E!G53+NRG_LNG_E!G53+NRG_BIOG_E!G53+NRG_GTL_E!G53+NRG_CPP_E!G53+NRG_NSP_E!G53</f>
        <v>119.26217159999997</v>
      </c>
      <c r="H53" s="8">
        <f>NRG_CM_E!H53+NRG_OIL_NG_E!H53+NRG_PF_E!H53+NRG_CO_E!H53+NRG_BKBPB_E!H53+NRG_GW_E!H53+NRG_BF_E!H53+NRG_PR_E!H53+NRG_NI_E!H53+NRG_CL_E!H53+NRG_LNG_E!H53+NRG_BIOG_E!H53+NRG_GTL_E!H53+NRG_CPP_E!H53+NRG_NSP_E!H53</f>
        <v>235.28161799999998</v>
      </c>
      <c r="I53" s="8">
        <f>NRG_CM_E!I53+NRG_OIL_NG_E!I53+NRG_PF_E!I53+NRG_CO_E!I53+NRG_BKBPB_E!I53+NRG_GW_E!I53+NRG_BF_E!I53+NRG_PR_E!I53+NRG_NI_E!I53+NRG_CL_E!I53+NRG_LNG_E!I53+NRG_BIOG_E!I53+NRG_GTL_E!I53+NRG_CPP_E!I53+NRG_NSP_E!I53</f>
        <v>373.68302400000005</v>
      </c>
      <c r="J53" s="8">
        <f>NRG_CM_E!J53+NRG_OIL_NG_E!J53+NRG_PF_E!J53+NRG_CO_E!J53+NRG_BKBPB_E!J53+NRG_GW_E!J53+NRG_BF_E!J53+NRG_PR_E!J53+NRG_NI_E!J53+NRG_CL_E!J53+NRG_LNG_E!J53+NRG_BIOG_E!J53+NRG_GTL_E!J53+NRG_CPP_E!J53+NRG_NSP_E!J53</f>
        <v>226.93001760000001</v>
      </c>
      <c r="K53" s="8">
        <f>NRG_CM_E!K53+NRG_OIL_NG_E!K53+NRG_PF_E!K53+NRG_CO_E!K53+NRG_BKBPB_E!K53+NRG_GW_E!K53+NRG_BF_E!K53+NRG_PR_E!K53+NRG_NI_E!K53+NRG_CL_E!K53+NRG_LNG_E!K53+NRG_BIOG_E!K53+NRG_GTL_E!K53+NRG_CPP_E!K53+NRG_NSP_E!K53</f>
        <v>410.08401719999995</v>
      </c>
      <c r="L53" s="8">
        <f>NRG_CM_E!L53+NRG_OIL_NG_E!L53+NRG_PF_E!L53+NRG_CO_E!L53+NRG_BKBPB_E!L53+NRG_GW_E!L53+NRG_BF_E!L53+NRG_PR_E!L53+NRG_NI_E!L53+NRG_CL_E!L53+NRG_LNG_E!L53+NRG_BIOG_E!L53+NRG_GTL_E!L53+NRG_CPP_E!L53+NRG_NSP_E!L53</f>
        <v>320.06351519999998</v>
      </c>
      <c r="M53" s="8">
        <f>NRG_CM_E!M53+NRG_OIL_NG_E!M53+NRG_PF_E!M53+NRG_CO_E!M53+NRG_BKBPB_E!M53+NRG_GW_E!M53+NRG_BF_E!M53+NRG_PR_E!M53+NRG_NI_E!M53+NRG_CL_E!M53+NRG_LNG_E!M53+NRG_BIOG_E!M53+NRG_GTL_E!M53+NRG_CPP_E!M53+NRG_NSP_E!M53</f>
        <v>332.52939720000001</v>
      </c>
      <c r="N53" s="8">
        <f>NRG_CM_E!N53+NRG_OIL_NG_E!N53+NRG_PF_E!N53+NRG_CO_E!N53+NRG_BKBPB_E!N53+NRG_GW_E!N53+NRG_BF_E!N53+NRG_PR_E!N53+NRG_NI_E!N53+NRG_CL_E!N53+NRG_LNG_E!N53+NRG_BIOG_E!N53+NRG_GTL_E!N53+NRG_CPP_E!N53+NRG_NSP_E!N53</f>
        <v>403.40912039999995</v>
      </c>
      <c r="O53" s="8">
        <f>NRG_CM_E!O53+NRG_OIL_NG_E!O53+NRG_PF_E!O53+NRG_CO_E!O53+NRG_BKBPB_E!O53+NRG_GW_E!O53+NRG_BF_E!O53+NRG_PR_E!O53+NRG_NI_E!O53+NRG_CL_E!O53+NRG_LNG_E!O53+NRG_BIOG_E!O53+NRG_GTL_E!O53+NRG_CPP_E!O53+NRG_NSP_E!O53</f>
        <v>305.66558880000002</v>
      </c>
      <c r="P53" s="8">
        <f>NRG_CM_E!P53+NRG_OIL_NG_E!P53+NRG_PF_E!P53+NRG_CO_E!P53+NRG_BKBPB_E!P53+NRG_GW_E!P53+NRG_BF_E!P53+NRG_PR_E!P53+NRG_NI_E!P53+NRG_CL_E!P53+NRG_LNG_E!P53+NRG_BIOG_E!P53+NRG_GTL_E!P53+NRG_CPP_E!P53+NRG_NSP_E!P53</f>
        <v>256.75083719999998</v>
      </c>
      <c r="Q53" s="8">
        <f>NRG_CM_E!Q53+NRG_OIL_NG_E!Q53+NRG_PF_E!Q53+NRG_CO_E!Q53+NRG_BKBPB_E!Q53+NRG_GW_E!Q53+NRG_BF_E!Q53+NRG_PR_E!Q53+NRG_NI_E!Q53+NRG_CL_E!Q53+NRG_LNG_E!Q53+NRG_BIOG_E!Q53+NRG_GTL_E!Q53+NRG_CPP_E!Q53+NRG_NSP_E!Q53</f>
        <v>287.09057520000005</v>
      </c>
      <c r="R53" s="8">
        <f>NRG_CM_E!R53+NRG_OIL_NG_E!R53+NRG_PF_E!R53+NRG_CO_E!R53+NRG_BKBPB_E!R53+NRG_GW_E!R53+NRG_BF_E!R53+NRG_PR_E!R53+NRG_NI_E!R53+NRG_CL_E!R53+NRG_LNG_E!R53+NRG_BIOG_E!R53+NRG_GTL_E!R53+NRG_CPP_E!R53+NRG_NSP_E!R53</f>
        <v>267.03757079999997</v>
      </c>
      <c r="S53" s="8">
        <f>NRG_CM_E!S53+NRG_OIL_NG_E!S53+NRG_PF_E!S53+NRG_CO_E!S53+NRG_BKBPB_E!S53+NRG_GW_E!S53+NRG_BF_E!S53+NRG_PR_E!S53+NRG_NI_E!S53+NRG_CL_E!S53+NRG_LNG_E!S53+NRG_BIOG_E!S53+NRG_GTL_E!S53+NRG_CPP_E!S53+NRG_NSP_E!S53</f>
        <v>335.04110639999999</v>
      </c>
      <c r="T53" s="8">
        <f>NRG_CM_E!T53+NRG_OIL_NG_E!T53+NRG_PF_E!T53+NRG_CO_E!T53+NRG_BKBPB_E!T53+NRG_GW_E!T53+NRG_BF_E!T53+NRG_PR_E!T53+NRG_NI_E!T53+NRG_CL_E!T53+NRG_LNG_E!T53+NRG_BIOG_E!T53+NRG_GTL_E!T53+NRG_CPP_E!T53+NRG_NSP_E!T53</f>
        <v>236.13773040000007</v>
      </c>
      <c r="U53" s="8">
        <f>NRG_CM_E!U53+NRG_OIL_NG_E!U53+NRG_PF_E!U53+NRG_CO_E!U53+NRG_BKBPB_E!U53+NRG_GW_E!U53+NRG_BF_E!U53+NRG_PR_E!U53+NRG_NI_E!U53+NRG_CL_E!U53+NRG_LNG_E!U53+NRG_BIOG_E!U53+NRG_GTL_E!U53+NRG_CPP_E!U53+NRG_NSP_E!U53</f>
        <v>86.745344399999993</v>
      </c>
      <c r="V53" s="8">
        <f>NRG_CM_E!V53+NRG_OIL_NG_E!V53+NRG_PF_E!V53+NRG_CO_E!V53+NRG_BKBPB_E!V53+NRG_GW_E!V53+NRG_BF_E!V53+NRG_PR_E!V53+NRG_NI_E!V53+NRG_CL_E!V53+NRG_LNG_E!V53+NRG_BIOG_E!V53+NRG_GTL_E!V53+NRG_CPP_E!V53+NRG_NSP_E!V53</f>
        <v>160.18310879999999</v>
      </c>
      <c r="W53" s="8">
        <f>NRG_CM_E!W53+NRG_OIL_NG_E!W53+NRG_PF_E!W53+NRG_CO_E!W53+NRG_BKBPB_E!W53+NRG_GW_E!W53+NRG_BF_E!W53+NRG_PR_E!W53+NRG_NI_E!W53+NRG_CL_E!W53+NRG_LNG_E!W53+NRG_BIOG_E!W53+NRG_GTL_E!W53+NRG_CPP_E!W53+NRG_NSP_E!W53</f>
        <v>253.09060920000002</v>
      </c>
      <c r="X53" s="8">
        <f>NRG_CM_E!X53+NRG_OIL_NG_E!X53+NRG_PF_E!X53+NRG_CO_E!X53+NRG_BKBPB_E!X53+NRG_GW_E!X53+NRG_BF_E!X53+NRG_PR_E!X53+NRG_NI_E!X53+NRG_CL_E!X53+NRG_LNG_E!X53+NRG_BIOG_E!X53+NRG_GTL_E!X53+NRG_CPP_E!X53+NRG_NSP_E!X53</f>
        <v>256.17323160000001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30.574852776249642</v>
      </c>
      <c r="I54" s="45">
        <f>NRG_CM_E!I54+NRG_OIL_NG_E!I54+NRG_PF_E!I54+NRG_CO_E!I54+NRG_BKBPB_E!I54+NRG_GW_E!I54+NRG_BF_E!I54+NRG_PR_E!I54+NRG_NI_E!I54+NRG_CL_E!I54+NRG_LNG_E!I54+NRG_BIOG_E!I54+NRG_GTL_E!I54+NRG_CPP_E!I54+NRG_NSP_E!I54</f>
        <v>53.048935414080873</v>
      </c>
      <c r="J54" s="45">
        <f>NRG_CM_E!J54+NRG_OIL_NG_E!J54+NRG_PF_E!J54+NRG_CO_E!J54+NRG_BKBPB_E!J54+NRG_GW_E!J54+NRG_BF_E!J54+NRG_PR_E!J54+NRG_NI_E!J54+NRG_CL_E!J54+NRG_LNG_E!J54+NRG_BIOG_E!J54+NRG_GTL_E!J54+NRG_CPP_E!J54+NRG_NSP_E!J54</f>
        <v>50.015095106439382</v>
      </c>
      <c r="K54" s="45">
        <f>NRG_CM_E!K54+NRG_OIL_NG_E!K54+NRG_PF_E!K54+NRG_CO_E!K54+NRG_BKBPB_E!K54+NRG_GW_E!K54+NRG_BF_E!K54+NRG_PR_E!K54+NRG_NI_E!K54+NRG_CL_E!K54+NRG_LNG_E!K54+NRG_BIOG_E!K54+NRG_GTL_E!K54+NRG_CPP_E!K54+NRG_NSP_E!K54</f>
        <v>38.630247556971781</v>
      </c>
      <c r="L54" s="45">
        <f>NRG_CM_E!L54+NRG_OIL_NG_E!L54+NRG_PF_E!L54+NRG_CO_E!L54+NRG_BKBPB_E!L54+NRG_GW_E!L54+NRG_BF_E!L54+NRG_PR_E!L54+NRG_NI_E!L54+NRG_CL_E!L54+NRG_LNG_E!L54+NRG_BIOG_E!L54+NRG_GTL_E!L54+NRG_CPP_E!L54+NRG_NSP_E!L54</f>
        <v>32.548243019464557</v>
      </c>
      <c r="M54" s="45">
        <f>NRG_CM_E!M54+NRG_OIL_NG_E!M54+NRG_PF_E!M54+NRG_CO_E!M54+NRG_BKBPB_E!M54+NRG_GW_E!M54+NRG_BF_E!M54+NRG_PR_E!M54+NRG_NI_E!M54+NRG_CL_E!M54+NRG_LNG_E!M54+NRG_BIOG_E!M54+NRG_GTL_E!M54+NRG_CPP_E!M54+NRG_NSP_E!M54</f>
        <v>46.381062204760944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13.603667219999998</v>
      </c>
      <c r="P54" s="45">
        <f>NRG_CM_E!P54+NRG_OIL_NG_E!P54+NRG_PF_E!P54+NRG_CO_E!P54+NRG_BKBPB_E!P54+NRG_GW_E!P54+NRG_BF_E!P54+NRG_PR_E!P54+NRG_NI_E!P54+NRG_CL_E!P54+NRG_LNG_E!P54+NRG_BIOG_E!P54+NRG_GTL_E!P54+NRG_CPP_E!P54+NRG_NSP_E!P54</f>
        <v>16.105188527999999</v>
      </c>
      <c r="Q54" s="45">
        <f>NRG_CM_E!Q54+NRG_OIL_NG_E!Q54+NRG_PF_E!Q54+NRG_CO_E!Q54+NRG_BKBPB_E!Q54+NRG_GW_E!Q54+NRG_BF_E!Q54+NRG_PR_E!Q54+NRG_NI_E!Q54+NRG_CL_E!Q54+NRG_LNG_E!Q54+NRG_BIOG_E!Q54+NRG_GTL_E!Q54+NRG_CPP_E!Q54+NRG_NSP_E!Q54</f>
        <v>14.645708352</v>
      </c>
      <c r="R54" s="45">
        <f>NRG_CM_E!R54+NRG_OIL_NG_E!R54+NRG_PF_E!R54+NRG_CO_E!R54+NRG_BKBPB_E!R54+NRG_GW_E!R54+NRG_BF_E!R54+NRG_PR_E!R54+NRG_NI_E!R54+NRG_CL_E!R54+NRG_LNG_E!R54+NRG_BIOG_E!R54+NRG_GTL_E!R54+NRG_CPP_E!R54+NRG_NSP_E!R54</f>
        <v>42.317681471999997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60.861639432000004</v>
      </c>
      <c r="V54" s="45">
        <f>NRG_CM_E!V54+NRG_OIL_NG_E!V54+NRG_PF_E!V54+NRG_CO_E!V54+NRG_BKBPB_E!V54+NRG_GW_E!V54+NRG_BF_E!V54+NRG_PR_E!V54+NRG_NI_E!V54+NRG_CL_E!V54+NRG_LNG_E!V54+NRG_BIOG_E!V54+NRG_GTL_E!V54+NRG_CPP_E!V54+NRG_NSP_E!V54</f>
        <v>12.620365559999998</v>
      </c>
      <c r="W54" s="45">
        <f>NRG_CM_E!W54+NRG_OIL_NG_E!W54+NRG_PF_E!W54+NRG_CO_E!W54+NRG_BKBPB_E!W54+NRG_GW_E!W54+NRG_BF_E!W54+NRG_PR_E!W54+NRG_NI_E!W54+NRG_CL_E!W54+NRG_LNG_E!W54+NRG_BIOG_E!W54+NRG_GTL_E!W54+NRG_CPP_E!W54+NRG_NSP_E!W54</f>
        <v>10.148029056</v>
      </c>
      <c r="X54" s="45">
        <f>NRG_CM_E!X54+NRG_OIL_NG_E!X54+NRG_PF_E!X54+NRG_CO_E!X54+NRG_BKBPB_E!X54+NRG_GW_E!X54+NRG_BF_E!X54+NRG_PR_E!X54+NRG_NI_E!X54+NRG_CL_E!X54+NRG_LNG_E!X54+NRG_BIOG_E!X54+NRG_GTL_E!X54+NRG_CPP_E!X54+NRG_NSP_E!X54</f>
        <v>9.3465783840000007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1">SUM(C62:C72)</f>
        <v>4.1425322399999995</v>
      </c>
      <c r="D61" s="49">
        <f t="shared" ref="D61:X61" si="12">SUM(D62:D72)</f>
        <v>5.5608436799999996</v>
      </c>
      <c r="E61" s="49">
        <f t="shared" si="12"/>
        <v>10.232419680000001</v>
      </c>
      <c r="F61" s="49">
        <f t="shared" si="12"/>
        <v>127.05715511999998</v>
      </c>
      <c r="G61" s="49">
        <f t="shared" si="12"/>
        <v>569.50231464000001</v>
      </c>
      <c r="H61" s="49">
        <f t="shared" si="12"/>
        <v>281.1226752</v>
      </c>
      <c r="I61" s="49">
        <f t="shared" si="12"/>
        <v>648.27104328000007</v>
      </c>
      <c r="J61" s="49">
        <f t="shared" si="12"/>
        <v>530.67547583999976</v>
      </c>
      <c r="K61" s="49">
        <f t="shared" si="12"/>
        <v>639.39142440000023</v>
      </c>
      <c r="L61" s="49">
        <f t="shared" si="12"/>
        <v>1641.0570623999997</v>
      </c>
      <c r="M61" s="49">
        <f t="shared" si="12"/>
        <v>1626.8435546400001</v>
      </c>
      <c r="N61" s="49">
        <f t="shared" si="12"/>
        <v>1686.0680071200002</v>
      </c>
      <c r="O61" s="49">
        <f t="shared" si="12"/>
        <v>1860.1640985599997</v>
      </c>
      <c r="P61" s="49">
        <f t="shared" si="12"/>
        <v>2411.8680031199997</v>
      </c>
      <c r="Q61" s="49">
        <f t="shared" si="12"/>
        <v>2325.7113515999999</v>
      </c>
      <c r="R61" s="49">
        <f t="shared" si="12"/>
        <v>1504.3154291999999</v>
      </c>
      <c r="S61" s="49">
        <f t="shared" si="12"/>
        <v>1460.5490102399999</v>
      </c>
      <c r="T61" s="49">
        <f t="shared" si="12"/>
        <v>1461.70304136</v>
      </c>
      <c r="U61" s="49">
        <f t="shared" si="12"/>
        <v>1417.5249530399999</v>
      </c>
      <c r="V61" s="49">
        <f t="shared" si="12"/>
        <v>1345.3113851999997</v>
      </c>
      <c r="W61" s="49">
        <f t="shared" si="12"/>
        <v>1430.0890358399997</v>
      </c>
      <c r="X61" s="49">
        <f t="shared" si="12"/>
        <v>1260.3500632800001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1.9039104</v>
      </c>
      <c r="D62" s="52">
        <f>NRG_CM_E!D62+NRG_OIL_NG_E!D62+NRG_PF_E!D62+NRG_CO_E!D62+NRG_BKBPB_E!D62+NRG_GW_E!D62+NRG_BF_E!D62+NRG_PR_E!D62+NRG_NI_E!D62+NRG_CL_E!D62+NRG_LNG_E!D62+NRG_BIOG_E!D62+NRG_GTL_E!D62+NRG_CPP_E!D62+NRG_NSP_E!D62</f>
        <v>4.032</v>
      </c>
      <c r="E62" s="52">
        <f>NRG_CM_E!E62+NRG_OIL_NG_E!E62+NRG_PF_E!E62+NRG_CO_E!E62+NRG_BKBPB_E!E62+NRG_GW_E!E62+NRG_BF_E!E62+NRG_PR_E!E62+NRG_NI_E!E62+NRG_CL_E!E62+NRG_LNG_E!E62+NRG_BIOG_E!E62+NRG_GTL_E!E62+NRG_CPP_E!E62+NRG_NSP_E!E62</f>
        <v>5.263776</v>
      </c>
      <c r="F62" s="52">
        <f>NRG_CM_E!F62+NRG_OIL_NG_E!F62+NRG_PF_E!F62+NRG_CO_E!F62+NRG_BKBPB_E!F62+NRG_GW_E!F62+NRG_BF_E!F62+NRG_PR_E!F62+NRG_NI_E!F62+NRG_CL_E!F62+NRG_LNG_E!F62+NRG_BIOG_E!F62+NRG_GTL_E!F62+NRG_CPP_E!F62+NRG_NSP_E!F62</f>
        <v>52.528089599999973</v>
      </c>
      <c r="G62" s="52">
        <f>NRG_CM_E!G62+NRG_OIL_NG_E!G62+NRG_PF_E!G62+NRG_CO_E!G62+NRG_BKBPB_E!G62+NRG_GW_E!G62+NRG_BF_E!G62+NRG_PR_E!G62+NRG_NI_E!G62+NRG_CL_E!G62+NRG_LNG_E!G62+NRG_BIOG_E!G62+NRG_GTL_E!G62+NRG_CPP_E!G62+NRG_NSP_E!G62</f>
        <v>514.19249279999997</v>
      </c>
      <c r="H62" s="52">
        <f>NRG_CM_E!H62+NRG_OIL_NG_E!H62+NRG_PF_E!H62+NRG_CO_E!H62+NRG_BKBPB_E!H62+NRG_GW_E!H62+NRG_BF_E!H62+NRG_PR_E!H62+NRG_NI_E!H62+NRG_CL_E!H62+NRG_LNG_E!H62+NRG_BIOG_E!H62+NRG_GTL_E!H62+NRG_CPP_E!H62+NRG_NSP_E!H62</f>
        <v>172.81595519999999</v>
      </c>
      <c r="I62" s="52">
        <f>NRG_CM_E!I62+NRG_OIL_NG_E!I62+NRG_PF_E!I62+NRG_CO_E!I62+NRG_BKBPB_E!I62+NRG_GW_E!I62+NRG_BF_E!I62+NRG_PR_E!I62+NRG_NI_E!I62+NRG_CL_E!I62+NRG_LNG_E!I62+NRG_BIOG_E!I62+NRG_GTL_E!I62+NRG_CPP_E!I62+NRG_NSP_E!I62</f>
        <v>443.85626880000001</v>
      </c>
      <c r="J62" s="52">
        <f>NRG_CM_E!J62+NRG_OIL_NG_E!J62+NRG_PF_E!J62+NRG_CO_E!J62+NRG_BKBPB_E!J62+NRG_GW_E!J62+NRG_BF_E!J62+NRG_PR_E!J62+NRG_NI_E!J62+NRG_CL_E!J62+NRG_LNG_E!J62+NRG_BIOG_E!J62+NRG_GTL_E!J62+NRG_CPP_E!J62+NRG_NSP_E!J62</f>
        <v>81.760089599999972</v>
      </c>
      <c r="K62" s="52">
        <f>NRG_CM_E!K62+NRG_OIL_NG_E!K62+NRG_PF_E!K62+NRG_CO_E!K62+NRG_BKBPB_E!K62+NRG_GW_E!K62+NRG_BF_E!K62+NRG_PR_E!K62+NRG_NI_E!K62+NRG_CL_E!K62+NRG_LNG_E!K62+NRG_BIOG_E!K62+NRG_GTL_E!K62+NRG_CPP_E!K62+NRG_NSP_E!K62</f>
        <v>84.448224000000025</v>
      </c>
      <c r="L62" s="52">
        <f>NRG_CM_E!L62+NRG_OIL_NG_E!L62+NRG_PF_E!L62+NRG_CO_E!L62+NRG_BKBPB_E!L62+NRG_GW_E!L62+NRG_BF_E!L62+NRG_PR_E!L62+NRG_NI_E!L62+NRG_CL_E!L62+NRG_LNG_E!L62+NRG_BIOG_E!L62+NRG_GTL_E!L62+NRG_CPP_E!L62+NRG_NSP_E!L62</f>
        <v>959.61599999999976</v>
      </c>
      <c r="M62" s="52">
        <f>NRG_CM_E!M62+NRG_OIL_NG_E!M62+NRG_PF_E!M62+NRG_CO_E!M62+NRG_BKBPB_E!M62+NRG_GW_E!M62+NRG_BF_E!M62+NRG_PR_E!M62+NRG_NI_E!M62+NRG_CL_E!M62+NRG_LNG_E!M62+NRG_BIOG_E!M62+NRG_GTL_E!M62+NRG_CPP_E!M62+NRG_NSP_E!M62</f>
        <v>815.02404480000007</v>
      </c>
      <c r="N62" s="52">
        <f>NRG_CM_E!N62+NRG_OIL_NG_E!N62+NRG_PF_E!N62+NRG_CO_E!N62+NRG_BKBPB_E!N62+NRG_GW_E!N62+NRG_BF_E!N62+NRG_PR_E!N62+NRG_NI_E!N62+NRG_CL_E!N62+NRG_LNG_E!N62+NRG_BIOG_E!N62+NRG_GTL_E!N62+NRG_CPP_E!N62+NRG_NSP_E!N62</f>
        <v>769.55155200000013</v>
      </c>
      <c r="O62" s="52">
        <f>NRG_CM_E!O62+NRG_OIL_NG_E!O62+NRG_PF_E!O62+NRG_CO_E!O62+NRG_BKBPB_E!O62+NRG_GW_E!O62+NRG_BF_E!O62+NRG_PR_E!O62+NRG_NI_E!O62+NRG_CL_E!O62+NRG_LNG_E!O62+NRG_BIOG_E!O62+NRG_GTL_E!O62+NRG_CPP_E!O62+NRG_NSP_E!O62</f>
        <v>712.32013439999957</v>
      </c>
      <c r="P62" s="52">
        <f>NRG_CM_E!P62+NRG_OIL_NG_E!P62+NRG_PF_E!P62+NRG_CO_E!P62+NRG_BKBPB_E!P62+NRG_GW_E!P62+NRG_BF_E!P62+NRG_PR_E!P62+NRG_NI_E!P62+NRG_CL_E!P62+NRG_LNG_E!P62+NRG_BIOG_E!P62+NRG_GTL_E!P62+NRG_CPP_E!P62+NRG_NSP_E!P62</f>
        <v>926.57617919999973</v>
      </c>
      <c r="Q62" s="52">
        <f>NRG_CM_E!Q62+NRG_OIL_NG_E!Q62+NRG_PF_E!Q62+NRG_CO_E!Q62+NRG_BKBPB_E!Q62+NRG_GW_E!Q62+NRG_BF_E!Q62+NRG_PR_E!Q62+NRG_NI_E!Q62+NRG_CL_E!Q62+NRG_LNG_E!Q62+NRG_BIOG_E!Q62+NRG_GTL_E!Q62+NRG_CPP_E!Q62+NRG_NSP_E!Q62</f>
        <v>933.63217919999977</v>
      </c>
      <c r="R62" s="52">
        <f>NRG_CM_E!R62+NRG_OIL_NG_E!R62+NRG_PF_E!R62+NRG_CO_E!R62+NRG_BKBPB_E!R62+NRG_GW_E!R62+NRG_BF_E!R62+NRG_PR_E!R62+NRG_NI_E!R62+NRG_CL_E!R62+NRG_LNG_E!R62+NRG_BIOG_E!R62+NRG_GTL_E!R62+NRG_CPP_E!R62+NRG_NSP_E!R62</f>
        <v>125.44035839999997</v>
      </c>
      <c r="S62" s="52">
        <f>NRG_CM_E!S62+NRG_OIL_NG_E!S62+NRG_PF_E!S62+NRG_CO_E!S62+NRG_BKBPB_E!S62+NRG_GW_E!S62+NRG_BF_E!S62+NRG_PR_E!S62+NRG_NI_E!S62+NRG_CL_E!S62+NRG_LNG_E!S62+NRG_BIOG_E!S62+NRG_GTL_E!S62+NRG_CPP_E!S62+NRG_NSP_E!S62</f>
        <v>50.176223999999991</v>
      </c>
      <c r="T62" s="52">
        <f>NRG_CM_E!T62+NRG_OIL_NG_E!T62+NRG_PF_E!T62+NRG_CO_E!T62+NRG_BKBPB_E!T62+NRG_GW_E!T62+NRG_BF_E!T62+NRG_PR_E!T62+NRG_NI_E!T62+NRG_CL_E!T62+NRG_LNG_E!T62+NRG_BIOG_E!T62+NRG_GTL_E!T62+NRG_CPP_E!T62+NRG_NSP_E!T62</f>
        <v>59.636505599999992</v>
      </c>
      <c r="U62" s="52">
        <f>NRG_CM_E!U62+NRG_OIL_NG_E!U62+NRG_PF_E!U62+NRG_CO_E!U62+NRG_BKBPB_E!U62+NRG_GW_E!U62+NRG_BF_E!U62+NRG_PR_E!U62+NRG_NI_E!U62+NRG_CL_E!U62+NRG_LNG_E!U62+NRG_BIOG_E!U62+NRG_GTL_E!U62+NRG_CPP_E!U62+NRG_NSP_E!U62</f>
        <v>63.461663999999999</v>
      </c>
      <c r="V62" s="52">
        <f>NRG_CM_E!V62+NRG_OIL_NG_E!V62+NRG_PF_E!V62+NRG_CO_E!V62+NRG_BKBPB_E!V62+NRG_GW_E!V62+NRG_BF_E!V62+NRG_PR_E!V62+NRG_NI_E!V62+NRG_CL_E!V62+NRG_LNG_E!V62+NRG_BIOG_E!V62+NRG_GTL_E!V62+NRG_CPP_E!V62+NRG_NSP_E!V62</f>
        <v>80.313407999999995</v>
      </c>
      <c r="W62" s="52">
        <f>NRG_CM_E!W62+NRG_OIL_NG_E!W62+NRG_PF_E!W62+NRG_CO_E!W62+NRG_BKBPB_E!W62+NRG_GW_E!W62+NRG_BF_E!W62+NRG_PR_E!W62+NRG_NI_E!W62+NRG_CL_E!W62+NRG_LNG_E!W62+NRG_BIOG_E!W62+NRG_GTL_E!W62+NRG_CPP_E!W62+NRG_NSP_E!W62</f>
        <v>119.86934400000001</v>
      </c>
      <c r="X62" s="52">
        <f>NRG_CM_E!X62+NRG_OIL_NG_E!X62+NRG_PF_E!X62+NRG_CO_E!X62+NRG_BKBPB_E!X62+NRG_GW_E!X62+NRG_BF_E!X62+NRG_PR_E!X62+NRG_NI_E!X62+NRG_CL_E!X62+NRG_LNG_E!X62+NRG_BIOG_E!X62+NRG_GTL_E!X62+NRG_CPP_E!X62+NRG_NSP_E!X62</f>
        <v>119.9165184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2.23862184</v>
      </c>
      <c r="D64" s="52">
        <f>NRG_CM_E!D64+NRG_OIL_NG_E!D64+NRG_PF_E!D64+NRG_CO_E!D64+NRG_BKBPB_E!D64+NRG_GW_E!D64+NRG_BF_E!D64+NRG_PR_E!D64+NRG_NI_E!D64+NRG_CL_E!D64+NRG_LNG_E!D64+NRG_BIOG_E!D64+NRG_GTL_E!D64+NRG_CPP_E!D64+NRG_NSP_E!D64</f>
        <v>1.52884368</v>
      </c>
      <c r="E64" s="52">
        <f>NRG_CM_E!E64+NRG_OIL_NG_E!E64+NRG_PF_E!E64+NRG_CO_E!E64+NRG_BKBPB_E!E64+NRG_GW_E!E64+NRG_BF_E!E64+NRG_PR_E!E64+NRG_NI_E!E64+NRG_CL_E!E64+NRG_LNG_E!E64+NRG_BIOG_E!E64+NRG_GTL_E!E64+NRG_CPP_E!E64+NRG_NSP_E!E64</f>
        <v>4.9686436800000013</v>
      </c>
      <c r="F64" s="52">
        <f>NRG_CM_E!F64+NRG_OIL_NG_E!F64+NRG_PF_E!F64+NRG_CO_E!F64+NRG_BKBPB_E!F64+NRG_GW_E!F64+NRG_BF_E!F64+NRG_PR_E!F64+NRG_NI_E!F64+NRG_CL_E!F64+NRG_LNG_E!F64+NRG_BIOG_E!F64+NRG_GTL_E!F64+NRG_CPP_E!F64+NRG_NSP_E!F64</f>
        <v>74.529065520000003</v>
      </c>
      <c r="G64" s="52">
        <f>NRG_CM_E!G64+NRG_OIL_NG_E!G64+NRG_PF_E!G64+NRG_CO_E!G64+NRG_BKBPB_E!G64+NRG_GW_E!G64+NRG_BF_E!G64+NRG_PR_E!G64+NRG_NI_E!G64+NRG_CL_E!G64+NRG_LNG_E!G64+NRG_BIOG_E!G64+NRG_GTL_E!G64+NRG_CPP_E!G64+NRG_NSP_E!G64</f>
        <v>55.309821839999998</v>
      </c>
      <c r="H64" s="52">
        <f>NRG_CM_E!H64+NRG_OIL_NG_E!H64+NRG_PF_E!H64+NRG_CO_E!H64+NRG_BKBPB_E!H64+NRG_GW_E!H64+NRG_BF_E!H64+NRG_PR_E!H64+NRG_NI_E!H64+NRG_CL_E!H64+NRG_LNG_E!H64+NRG_BIOG_E!H64+NRG_GTL_E!H64+NRG_CPP_E!H64+NRG_NSP_E!H64</f>
        <v>79.606799999999993</v>
      </c>
      <c r="I64" s="52">
        <f>NRG_CM_E!I64+NRG_OIL_NG_E!I64+NRG_PF_E!I64+NRG_CO_E!I64+NRG_BKBPB_E!I64+NRG_GW_E!I64+NRG_BF_E!I64+NRG_PR_E!I64+NRG_NI_E!I64+NRG_CL_E!I64+NRG_LNG_E!I64+NRG_BIOG_E!I64+NRG_GTL_E!I64+NRG_CPP_E!I64+NRG_NSP_E!I64</f>
        <v>151.51493447999999</v>
      </c>
      <c r="J64" s="52">
        <f>NRG_CM_E!J64+NRG_OIL_NG_E!J64+NRG_PF_E!J64+NRG_CO_E!J64+NRG_BKBPB_E!J64+NRG_GW_E!J64+NRG_BF_E!J64+NRG_PR_E!J64+NRG_NI_E!J64+NRG_CL_E!J64+NRG_LNG_E!J64+NRG_BIOG_E!J64+NRG_GTL_E!J64+NRG_CPP_E!J64+NRG_NSP_E!J64</f>
        <v>382.30919999999992</v>
      </c>
      <c r="K64" s="52">
        <f>NRG_CM_E!K64+NRG_OIL_NG_E!K64+NRG_PF_E!K64+NRG_CO_E!K64+NRG_BKBPB_E!K64+NRG_GW_E!K64+NRG_BF_E!K64+NRG_PR_E!K64+NRG_NI_E!K64+NRG_CL_E!K64+NRG_LNG_E!K64+NRG_BIOG_E!K64+NRG_GTL_E!K64+NRG_CPP_E!K64+NRG_NSP_E!K64</f>
        <v>479.4921986400002</v>
      </c>
      <c r="L64" s="52">
        <f>NRG_CM_E!L64+NRG_OIL_NG_E!L64+NRG_PF_E!L64+NRG_CO_E!L64+NRG_BKBPB_E!L64+NRG_GW_E!L64+NRG_BF_E!L64+NRG_PR_E!L64+NRG_NI_E!L64+NRG_CL_E!L64+NRG_LNG_E!L64+NRG_BIOG_E!L64+NRG_GTL_E!L64+NRG_CPP_E!L64+NRG_NSP_E!L64</f>
        <v>591.29021951999994</v>
      </c>
      <c r="M64" s="52">
        <f>NRG_CM_E!M64+NRG_OIL_NG_E!M64+NRG_PF_E!M64+NRG_CO_E!M64+NRG_BKBPB_E!M64+NRG_GW_E!M64+NRG_BF_E!M64+NRG_PR_E!M64+NRG_NI_E!M64+NRG_CL_E!M64+NRG_LNG_E!M64+NRG_BIOG_E!M64+NRG_GTL_E!M64+NRG_CPP_E!M64+NRG_NSP_E!M64</f>
        <v>713.89353672000004</v>
      </c>
      <c r="N64" s="52">
        <f>NRG_CM_E!N64+NRG_OIL_NG_E!N64+NRG_PF_E!N64+NRG_CO_E!N64+NRG_BKBPB_E!N64+NRG_GW_E!N64+NRG_BF_E!N64+NRG_PR_E!N64+NRG_NI_E!N64+NRG_CL_E!N64+NRG_LNG_E!N64+NRG_BIOG_E!N64+NRG_GTL_E!N64+NRG_CPP_E!N64+NRG_NSP_E!N64</f>
        <v>872.81347608000021</v>
      </c>
      <c r="O64" s="52">
        <f>NRG_CM_E!O64+NRG_OIL_NG_E!O64+NRG_PF_E!O64+NRG_CO_E!O64+NRG_BKBPB_E!O64+NRG_GW_E!O64+NRG_BF_E!O64+NRG_PR_E!O64+NRG_NI_E!O64+NRG_CL_E!O64+NRG_LNG_E!O64+NRG_BIOG_E!O64+NRG_GTL_E!O64+NRG_CPP_E!O64+NRG_NSP_E!O64</f>
        <v>1078.5954816000001</v>
      </c>
      <c r="P64" s="52">
        <f>NRG_CM_E!P64+NRG_OIL_NG_E!P64+NRG_PF_E!P64+NRG_CO_E!P64+NRG_BKBPB_E!P64+NRG_GW_E!P64+NRG_BF_E!P64+NRG_PR_E!P64+NRG_NI_E!P64+NRG_CL_E!P64+NRG_LNG_E!P64+NRG_BIOG_E!P64+NRG_GTL_E!P64+NRG_CPP_E!P64+NRG_NSP_E!P64</f>
        <v>1349.6546700000001</v>
      </c>
      <c r="Q64" s="52">
        <f>NRG_CM_E!Q64+NRG_OIL_NG_E!Q64+NRG_PF_E!Q64+NRG_CO_E!Q64+NRG_BKBPB_E!Q64+NRG_GW_E!Q64+NRG_BF_E!Q64+NRG_PR_E!Q64+NRG_NI_E!Q64+NRG_CL_E!Q64+NRG_LNG_E!Q64+NRG_BIOG_E!Q64+NRG_GTL_E!Q64+NRG_CPP_E!Q64+NRG_NSP_E!Q64</f>
        <v>1245.2188039200003</v>
      </c>
      <c r="R64" s="52">
        <f>NRG_CM_E!R64+NRG_OIL_NG_E!R64+NRG_PF_E!R64+NRG_CO_E!R64+NRG_BKBPB_E!R64+NRG_GW_E!R64+NRG_BF_E!R64+NRG_PR_E!R64+NRG_NI_E!R64+NRG_CL_E!R64+NRG_LNG_E!R64+NRG_BIOG_E!R64+NRG_GTL_E!R64+NRG_CPP_E!R64+NRG_NSP_E!R64</f>
        <v>1201.9103459999999</v>
      </c>
      <c r="S64" s="52">
        <f>NRG_CM_E!S64+NRG_OIL_NG_E!S64+NRG_PF_E!S64+NRG_CO_E!S64+NRG_BKBPB_E!S64+NRG_GW_E!S64+NRG_BF_E!S64+NRG_PR_E!S64+NRG_NI_E!S64+NRG_CL_E!S64+NRG_LNG_E!S64+NRG_BIOG_E!S64+NRG_GTL_E!S64+NRG_CPP_E!S64+NRG_NSP_E!S64</f>
        <v>1230.7392115199998</v>
      </c>
      <c r="T64" s="52">
        <f>NRG_CM_E!T64+NRG_OIL_NG_E!T64+NRG_PF_E!T64+NRG_CO_E!T64+NRG_BKBPB_E!T64+NRG_GW_E!T64+NRG_BF_E!T64+NRG_PR_E!T64+NRG_NI_E!T64+NRG_CL_E!T64+NRG_LNG_E!T64+NRG_BIOG_E!T64+NRG_GTL_E!T64+NRG_CPP_E!T64+NRG_NSP_E!T64</f>
        <v>1251.5036133600001</v>
      </c>
      <c r="U64" s="52">
        <f>NRG_CM_E!U64+NRG_OIL_NG_E!U64+NRG_PF_E!U64+NRG_CO_E!U64+NRG_BKBPB_E!U64+NRG_GW_E!U64+NRG_BF_E!U64+NRG_PR_E!U64+NRG_NI_E!U64+NRG_CL_E!U64+NRG_LNG_E!U64+NRG_BIOG_E!U64+NRG_GTL_E!U64+NRG_CPP_E!U64+NRG_NSP_E!U64</f>
        <v>1141.4504555999999</v>
      </c>
      <c r="V64" s="52">
        <f>NRG_CM_E!V64+NRG_OIL_NG_E!V64+NRG_PF_E!V64+NRG_CO_E!V64+NRG_BKBPB_E!V64+NRG_GW_E!V64+NRG_BF_E!V64+NRG_PR_E!V64+NRG_NI_E!V64+NRG_CL_E!V64+NRG_LNG_E!V64+NRG_BIOG_E!V64+NRG_GTL_E!V64+NRG_CPP_E!V64+NRG_NSP_E!V64</f>
        <v>1133.8023059999998</v>
      </c>
      <c r="W64" s="52">
        <f>NRG_CM_E!W64+NRG_OIL_NG_E!W64+NRG_PF_E!W64+NRG_CO_E!W64+NRG_BKBPB_E!W64+NRG_GW_E!W64+NRG_BF_E!W64+NRG_PR_E!W64+NRG_NI_E!W64+NRG_CL_E!W64+NRG_LNG_E!W64+NRG_BIOG_E!W64+NRG_GTL_E!W64+NRG_CPP_E!W64+NRG_NSP_E!W64</f>
        <v>1144.7056857599998</v>
      </c>
      <c r="X64" s="52">
        <f>NRG_CM_E!X64+NRG_OIL_NG_E!X64+NRG_PF_E!X64+NRG_CO_E!X64+NRG_BKBPB_E!X64+NRG_GW_E!X64+NRG_BF_E!X64+NRG_PR_E!X64+NRG_NI_E!X64+NRG_CL_E!X64+NRG_LNG_E!X64+NRG_BIOG_E!X64+NRG_GTL_E!X64+NRG_CPP_E!X64+NRG_NSP_E!X64</f>
        <v>985.39439543999993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28.699919999999992</v>
      </c>
      <c r="I65" s="52">
        <f>NRG_CM_E!I65+NRG_OIL_NG_E!I65+NRG_PF_E!I65+NRG_CO_E!I65+NRG_BKBPB_E!I65+NRG_GW_E!I65+NRG_BF_E!I65+NRG_PR_E!I65+NRG_NI_E!I65+NRG_CL_E!I65+NRG_LNG_E!I65+NRG_BIOG_E!I65+NRG_GTL_E!I65+NRG_CPP_E!I65+NRG_NSP_E!I65</f>
        <v>52.899839999999998</v>
      </c>
      <c r="J65" s="52">
        <f>NRG_CM_E!J65+NRG_OIL_NG_E!J65+NRG_PF_E!J65+NRG_CO_E!J65+NRG_BKBPB_E!J65+NRG_GW_E!J65+NRG_BF_E!J65+NRG_PR_E!J65+NRG_NI_E!J65+NRG_CL_E!J65+NRG_LNG_E!J65+NRG_BIOG_E!J65+NRG_GTL_E!J65+NRG_CPP_E!J65+NRG_NSP_E!J65</f>
        <v>50.411519999999989</v>
      </c>
      <c r="K65" s="52">
        <f>NRG_CM_E!K65+NRG_OIL_NG_E!K65+NRG_PF_E!K65+NRG_CO_E!K65+NRG_BKBPB_E!K65+NRG_GW_E!K65+NRG_BF_E!K65+NRG_PR_E!K65+NRG_NI_E!K65+NRG_CL_E!K65+NRG_LNG_E!K65+NRG_BIOG_E!K65+NRG_GTL_E!K65+NRG_CPP_E!K65+NRG_NSP_E!K65</f>
        <v>36.707759999999993</v>
      </c>
      <c r="L65" s="52">
        <f>NRG_CM_E!L65+NRG_OIL_NG_E!L65+NRG_PF_E!L65+NRG_CO_E!L65+NRG_BKBPB_E!L65+NRG_GW_E!L65+NRG_BF_E!L65+NRG_PR_E!L65+NRG_NI_E!L65+NRG_CL_E!L65+NRG_LNG_E!L65+NRG_BIOG_E!L65+NRG_GTL_E!L65+NRG_CPP_E!L65+NRG_NSP_E!L65</f>
        <v>30.366720000000004</v>
      </c>
      <c r="M65" s="52">
        <f>NRG_CM_E!M65+NRG_OIL_NG_E!M65+NRG_PF_E!M65+NRG_CO_E!M65+NRG_BKBPB_E!M65+NRG_GW_E!M65+NRG_BF_E!M65+NRG_PR_E!M65+NRG_NI_E!M65+NRG_CL_E!M65+NRG_LNG_E!M65+NRG_BIOG_E!M65+NRG_GTL_E!M65+NRG_CPP_E!M65+NRG_NSP_E!M65</f>
        <v>42.500519999999987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16.599959999999996</v>
      </c>
      <c r="P65" s="52">
        <f>NRG_CM_E!P65+NRG_OIL_NG_E!P65+NRG_PF_E!P65+NRG_CO_E!P65+NRG_BKBPB_E!P65+NRG_GW_E!P65+NRG_BF_E!P65+NRG_PR_E!P65+NRG_NI_E!P65+NRG_CL_E!P65+NRG_LNG_E!P65+NRG_BIOG_E!P65+NRG_GTL_E!P65+NRG_CPP_E!P65+NRG_NSP_E!P65</f>
        <v>19.599839999999997</v>
      </c>
      <c r="Q65" s="52">
        <f>NRG_CM_E!Q65+NRG_OIL_NG_E!Q65+NRG_PF_E!Q65+NRG_CO_E!Q65+NRG_BKBPB_E!Q65+NRG_GW_E!Q65+NRG_BF_E!Q65+NRG_PR_E!Q65+NRG_NI_E!Q65+NRG_CL_E!Q65+NRG_LNG_E!Q65+NRG_BIOG_E!Q65+NRG_GTL_E!Q65+NRG_CPP_E!Q65+NRG_NSP_E!Q65</f>
        <v>17.79984</v>
      </c>
      <c r="R65" s="52">
        <f>NRG_CM_E!R65+NRG_OIL_NG_E!R65+NRG_PF_E!R65+NRG_CO_E!R65+NRG_BKBPB_E!R65+NRG_GW_E!R65+NRG_BF_E!R65+NRG_PR_E!R65+NRG_NI_E!R65+NRG_CL_E!R65+NRG_LNG_E!R65+NRG_BIOG_E!R65+NRG_GTL_E!R65+NRG_CPP_E!R65+NRG_NSP_E!R65</f>
        <v>51.500159999999994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74.300039999999996</v>
      </c>
      <c r="V65" s="52">
        <f>NRG_CM_E!V65+NRG_OIL_NG_E!V65+NRG_PF_E!V65+NRG_CO_E!V65+NRG_BKBPB_E!V65+NRG_GW_E!V65+NRG_BF_E!V65+NRG_PR_E!V65+NRG_NI_E!V65+NRG_CL_E!V65+NRG_LNG_E!V65+NRG_BIOG_E!V65+NRG_GTL_E!V65+NRG_CPP_E!V65+NRG_NSP_E!V65</f>
        <v>15.400079999999996</v>
      </c>
      <c r="W65" s="52">
        <f>NRG_CM_E!W65+NRG_OIL_NG_E!W65+NRG_PF_E!W65+NRG_CO_E!W65+NRG_BKBPB_E!W65+NRG_GW_E!W65+NRG_BF_E!W65+NRG_PR_E!W65+NRG_NI_E!W65+NRG_CL_E!W65+NRG_LNG_E!W65+NRG_BIOG_E!W65+NRG_GTL_E!W65+NRG_CPP_E!W65+NRG_NSP_E!W65</f>
        <v>12.399839999999998</v>
      </c>
      <c r="X65" s="52">
        <f>NRG_CM_E!X65+NRG_OIL_NG_E!X65+NRG_PF_E!X65+NRG_CO_E!X65+NRG_BKBPB_E!X65+NRG_GW_E!X65+NRG_BF_E!X65+NRG_PR_E!X65+NRG_NI_E!X65+NRG_CL_E!X65+NRG_LNG_E!X65+NRG_BIOG_E!X65+NRG_GTL_E!X65+NRG_CPP_E!X65+NRG_NSP_E!X65</f>
        <v>11.400119999999999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0.83447712000000007</v>
      </c>
      <c r="K68" s="52">
        <f>NRG_CM_E!K68+NRG_OIL_NG_E!K68+NRG_PF_E!K68+NRG_CO_E!K68+NRG_BKBPB_E!K68+NRG_GW_E!K68+NRG_BF_E!K68+NRG_PR_E!K68+NRG_NI_E!K68+NRG_CL_E!K68+NRG_LNG_E!K68+NRG_BIOG_E!K68+NRG_GTL_E!K68+NRG_CPP_E!K68+NRG_NSP_E!K68</f>
        <v>1.8096479999999998E-2</v>
      </c>
      <c r="L68" s="52">
        <f>NRG_CM_E!L68+NRG_OIL_NG_E!L68+NRG_PF_E!L68+NRG_CO_E!L68+NRG_BKBPB_E!L68+NRG_GW_E!L68+NRG_BF_E!L68+NRG_PR_E!L68+NRG_NI_E!L68+NRG_CL_E!L68+NRG_LNG_E!L68+NRG_BIOG_E!L68+NRG_GTL_E!L68+NRG_CPP_E!L68+NRG_NSP_E!L68</f>
        <v>2.5487999999999999E-3</v>
      </c>
      <c r="M68" s="52">
        <f>NRG_CM_E!M68+NRG_OIL_NG_E!M68+NRG_PF_E!M68+NRG_CO_E!M68+NRG_BKBPB_E!M68+NRG_GW_E!M68+NRG_BF_E!M68+NRG_PR_E!M68+NRG_NI_E!M68+NRG_CL_E!M68+NRG_LNG_E!M68+NRG_BIOG_E!M68+NRG_GTL_E!M68+NRG_CPP_E!M68+NRG_NSP_E!M68</f>
        <v>7.9012800000000018E-3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0.83982960000000006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3.8996640000000013E-2</v>
      </c>
      <c r="V69" s="52">
        <f>NRG_CM_E!V69+NRG_OIL_NG_E!V69+NRG_PF_E!V69+NRG_CO_E!V69+NRG_BKBPB_E!V69+NRG_GW_E!V69+NRG_BF_E!V69+NRG_PR_E!V69+NRG_NI_E!V69+NRG_CL_E!V69+NRG_LNG_E!V69+NRG_BIOG_E!V69+NRG_GTL_E!V69+NRG_CPP_E!V69+NRG_NSP_E!V69</f>
        <v>1.045008E-2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2.5487999999999999E-3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15.360189119999998</v>
      </c>
      <c r="K72" s="55">
        <f>NRG_CM_E!K72+NRG_OIL_NG_E!K72+NRG_PF_E!K72+NRG_CO_E!K72+NRG_BKBPB_E!K72+NRG_GW_E!K72+NRG_BF_E!K72+NRG_PR_E!K72+NRG_NI_E!K72+NRG_CL_E!K72+NRG_LNG_E!K72+NRG_BIOG_E!K72+NRG_GTL_E!K72+NRG_CPP_E!K72+NRG_NSP_E!K72</f>
        <v>38.725145280000007</v>
      </c>
      <c r="L72" s="55">
        <f>NRG_CM_E!L72+NRG_OIL_NG_E!L72+NRG_PF_E!L72+NRG_CO_E!L72+NRG_BKBPB_E!L72+NRG_GW_E!L72+NRG_BF_E!L72+NRG_PR_E!L72+NRG_NI_E!L72+NRG_CL_E!L72+NRG_LNG_E!L72+NRG_BIOG_E!L72+NRG_GTL_E!L72+NRG_CPP_E!L72+NRG_NSP_E!L72</f>
        <v>59.781574079999992</v>
      </c>
      <c r="M72" s="55">
        <f>NRG_CM_E!M72+NRG_OIL_NG_E!M72+NRG_PF_E!M72+NRG_CO_E!M72+NRG_BKBPB_E!M72+NRG_GW_E!M72+NRG_BF_E!M72+NRG_PR_E!M72+NRG_NI_E!M72+NRG_CL_E!M72+NRG_LNG_E!M72+NRG_BIOG_E!M72+NRG_GTL_E!M72+NRG_CPP_E!M72+NRG_NSP_E!M72</f>
        <v>55.417551839999987</v>
      </c>
      <c r="N72" s="55">
        <f>NRG_CM_E!N72+NRG_OIL_NG_E!N72+NRG_PF_E!N72+NRG_CO_E!N72+NRG_BKBPB_E!N72+NRG_GW_E!N72+NRG_BF_E!N72+NRG_PR_E!N72+NRG_NI_E!N72+NRG_CL_E!N72+NRG_LNG_E!N72+NRG_BIOG_E!N72+NRG_GTL_E!N72+NRG_CPP_E!N72+NRG_NSP_E!N72</f>
        <v>43.702979039999995</v>
      </c>
      <c r="O72" s="55">
        <f>NRG_CM_E!O72+NRG_OIL_NG_E!O72+NRG_PF_E!O72+NRG_CO_E!O72+NRG_BKBPB_E!O72+NRG_GW_E!O72+NRG_BF_E!O72+NRG_PR_E!O72+NRG_NI_E!O72+NRG_CL_E!O72+NRG_LNG_E!O72+NRG_BIOG_E!O72+NRG_GTL_E!O72+NRG_CPP_E!O72+NRG_NSP_E!O72</f>
        <v>52.648522559999982</v>
      </c>
      <c r="P72" s="55">
        <f>NRG_CM_E!P72+NRG_OIL_NG_E!P72+NRG_PF_E!P72+NRG_CO_E!P72+NRG_BKBPB_E!P72+NRG_GW_E!P72+NRG_BF_E!P72+NRG_PR_E!P72+NRG_NI_E!P72+NRG_CL_E!P72+NRG_LNG_E!P72+NRG_BIOG_E!P72+NRG_GTL_E!P72+NRG_CPP_E!P72+NRG_NSP_E!P72</f>
        <v>116.03731392</v>
      </c>
      <c r="Q72" s="55">
        <f>NRG_CM_E!Q72+NRG_OIL_NG_E!Q72+NRG_PF_E!Q72+NRG_CO_E!Q72+NRG_BKBPB_E!Q72+NRG_GW_E!Q72+NRG_BF_E!Q72+NRG_PR_E!Q72+NRG_NI_E!Q72+NRG_CL_E!Q72+NRG_LNG_E!Q72+NRG_BIOG_E!Q72+NRG_GTL_E!Q72+NRG_CPP_E!Q72+NRG_NSP_E!Q72</f>
        <v>128.22069887999999</v>
      </c>
      <c r="R72" s="55">
        <f>NRG_CM_E!R72+NRG_OIL_NG_E!R72+NRG_PF_E!R72+NRG_CO_E!R72+NRG_BKBPB_E!R72+NRG_GW_E!R72+NRG_BF_E!R72+NRG_PR_E!R72+NRG_NI_E!R72+NRG_CL_E!R72+NRG_LNG_E!R72+NRG_BIOG_E!R72+NRG_GTL_E!R72+NRG_CPP_E!R72+NRG_NSP_E!R72</f>
        <v>125.46456479999998</v>
      </c>
      <c r="S72" s="55">
        <f>NRG_CM_E!S72+NRG_OIL_NG_E!S72+NRG_PF_E!S72+NRG_CO_E!S72+NRG_BKBPB_E!S72+NRG_GW_E!S72+NRG_BF_E!S72+NRG_PR_E!S72+NRG_NI_E!S72+NRG_CL_E!S72+NRG_LNG_E!S72+NRG_BIOG_E!S72+NRG_GTL_E!S72+NRG_CPP_E!S72+NRG_NSP_E!S72</f>
        <v>179.63357471999996</v>
      </c>
      <c r="T72" s="55">
        <f>NRG_CM_E!T72+NRG_OIL_NG_E!T72+NRG_PF_E!T72+NRG_CO_E!T72+NRG_BKBPB_E!T72+NRG_GW_E!T72+NRG_BF_E!T72+NRG_PR_E!T72+NRG_NI_E!T72+NRG_CL_E!T72+NRG_LNG_E!T72+NRG_BIOG_E!T72+NRG_GTL_E!T72+NRG_CPP_E!T72+NRG_NSP_E!T72</f>
        <v>150.56292239999993</v>
      </c>
      <c r="U72" s="55">
        <f>NRG_CM_E!U72+NRG_OIL_NG_E!U72+NRG_PF_E!U72+NRG_CO_E!U72+NRG_BKBPB_E!U72+NRG_GW_E!U72+NRG_BF_E!U72+NRG_PR_E!U72+NRG_NI_E!U72+NRG_CL_E!U72+NRG_LNG_E!U72+NRG_BIOG_E!U72+NRG_GTL_E!U72+NRG_CPP_E!U72+NRG_NSP_E!U72</f>
        <v>138.27379679999999</v>
      </c>
      <c r="V72" s="55">
        <f>NRG_CM_E!V72+NRG_OIL_NG_E!V72+NRG_PF_E!V72+NRG_CO_E!V72+NRG_BKBPB_E!V72+NRG_GW_E!V72+NRG_BF_E!V72+NRG_PR_E!V72+NRG_NI_E!V72+NRG_CL_E!V72+NRG_LNG_E!V72+NRG_BIOG_E!V72+NRG_GTL_E!V72+NRG_CPP_E!V72+NRG_NSP_E!V72</f>
        <v>115.78514112000001</v>
      </c>
      <c r="W72" s="55">
        <f>NRG_CM_E!W72+NRG_OIL_NG_E!W72+NRG_PF_E!W72+NRG_CO_E!W72+NRG_BKBPB_E!W72+NRG_GW_E!W72+NRG_BF_E!W72+NRG_PR_E!W72+NRG_NI_E!W72+NRG_CL_E!W72+NRG_LNG_E!W72+NRG_BIOG_E!W72+NRG_GTL_E!W72+NRG_CPP_E!W72+NRG_NSP_E!W72</f>
        <v>153.11416607999996</v>
      </c>
      <c r="X72" s="55">
        <f>NRG_CM_E!X72+NRG_OIL_NG_E!X72+NRG_PF_E!X72+NRG_CO_E!X72+NRG_BKBPB_E!X72+NRG_GW_E!X72+NRG_BF_E!X72+NRG_PR_E!X72+NRG_NI_E!X72+NRG_CL_E!X72+NRG_LNG_E!X72+NRG_BIOG_E!X72+NRG_GTL_E!X72+NRG_CPP_E!X72+NRG_NSP_E!X72</f>
        <v>143.63648064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3862.0798758476831</v>
      </c>
      <c r="D2" s="21">
        <f t="shared" ref="D2:X2" si="0">SUM(D3,D17,D22,D25,D26,D51,D52)</f>
        <v>3474.6283784778198</v>
      </c>
      <c r="E2" s="21">
        <f t="shared" si="0"/>
        <v>2017.3572872796585</v>
      </c>
      <c r="F2" s="21">
        <f t="shared" si="0"/>
        <v>2196.9076559616151</v>
      </c>
      <c r="G2" s="21">
        <f t="shared" si="0"/>
        <v>2016.2076210565119</v>
      </c>
      <c r="H2" s="21">
        <f t="shared" si="0"/>
        <v>1284.4475259444685</v>
      </c>
      <c r="I2" s="21">
        <f t="shared" si="0"/>
        <v>1285.0246365157402</v>
      </c>
      <c r="J2" s="21">
        <f t="shared" si="0"/>
        <v>2034.5217668893085</v>
      </c>
      <c r="K2" s="21">
        <f t="shared" si="0"/>
        <v>1675.7897202262952</v>
      </c>
      <c r="L2" s="21">
        <f t="shared" si="0"/>
        <v>1077.1851748006359</v>
      </c>
      <c r="M2" s="21">
        <f t="shared" si="0"/>
        <v>1583.8409820750232</v>
      </c>
      <c r="N2" s="21">
        <f t="shared" si="0"/>
        <v>2128.3264970660484</v>
      </c>
      <c r="O2" s="21">
        <f t="shared" si="0"/>
        <v>1821.0701939986377</v>
      </c>
      <c r="P2" s="21">
        <f t="shared" si="0"/>
        <v>1781.5644409657566</v>
      </c>
      <c r="Q2" s="21">
        <f t="shared" si="0"/>
        <v>1820.160890738</v>
      </c>
      <c r="R2" s="21">
        <f t="shared" si="0"/>
        <v>1913.0990279981343</v>
      </c>
      <c r="S2" s="21">
        <f t="shared" si="0"/>
        <v>1905.0375635496109</v>
      </c>
      <c r="T2" s="21">
        <f t="shared" si="0"/>
        <v>1730.3051911811062</v>
      </c>
      <c r="U2" s="21">
        <f t="shared" si="0"/>
        <v>1780.6848466501481</v>
      </c>
      <c r="V2" s="21">
        <f t="shared" si="0"/>
        <v>1721.2344539673984</v>
      </c>
      <c r="W2" s="21">
        <f t="shared" si="0"/>
        <v>1453.1456936472439</v>
      </c>
      <c r="X2" s="21">
        <f t="shared" si="0"/>
        <v>715.09373542477601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3405.942388127683</v>
      </c>
      <c r="D3" s="24">
        <f t="shared" ref="D3:X3" si="2">SUM(D4,D8,D11)</f>
        <v>3081.87051327782</v>
      </c>
      <c r="E3" s="24">
        <f t="shared" si="2"/>
        <v>1627.2935205744143</v>
      </c>
      <c r="F3" s="24">
        <f t="shared" si="2"/>
        <v>1861.3949344416146</v>
      </c>
      <c r="G3" s="24">
        <f t="shared" si="2"/>
        <v>1652.1162003837551</v>
      </c>
      <c r="H3" s="24">
        <f t="shared" si="2"/>
        <v>940.48382450078861</v>
      </c>
      <c r="I3" s="24">
        <f t="shared" si="2"/>
        <v>904.46242866365276</v>
      </c>
      <c r="J3" s="24">
        <f t="shared" si="2"/>
        <v>1572.2761063693083</v>
      </c>
      <c r="K3" s="24">
        <f t="shared" si="2"/>
        <v>1358.1183181388521</v>
      </c>
      <c r="L3" s="24">
        <f t="shared" si="2"/>
        <v>802.23260109345028</v>
      </c>
      <c r="M3" s="24">
        <f t="shared" si="2"/>
        <v>1146.4445788350231</v>
      </c>
      <c r="N3" s="24">
        <f t="shared" si="2"/>
        <v>1653.3361084284554</v>
      </c>
      <c r="O3" s="24">
        <f t="shared" si="2"/>
        <v>1425.4644285586376</v>
      </c>
      <c r="P3" s="24">
        <f t="shared" si="2"/>
        <v>1309.961596702811</v>
      </c>
      <c r="Q3" s="24">
        <f t="shared" si="2"/>
        <v>1396.3566986179999</v>
      </c>
      <c r="R3" s="24">
        <f t="shared" si="2"/>
        <v>1410.0347335181343</v>
      </c>
      <c r="S3" s="24">
        <f t="shared" si="2"/>
        <v>1436.142865989611</v>
      </c>
      <c r="T3" s="24">
        <f t="shared" si="2"/>
        <v>1231.4865232211062</v>
      </c>
      <c r="U3" s="24">
        <f t="shared" si="2"/>
        <v>1257.5263234501481</v>
      </c>
      <c r="V3" s="24">
        <f t="shared" si="2"/>
        <v>1195.8380936073984</v>
      </c>
      <c r="W3" s="24">
        <f t="shared" si="2"/>
        <v>1027.1076874872438</v>
      </c>
      <c r="X3" s="24">
        <f t="shared" si="2"/>
        <v>527.89616398477608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3235.238481381105</v>
      </c>
      <c r="D4" s="19">
        <f t="shared" ref="D4:X4" si="4">SUM(D5:D7)</f>
        <v>2980.8999920703586</v>
      </c>
      <c r="E4" s="19">
        <f t="shared" si="4"/>
        <v>1536.9526564243058</v>
      </c>
      <c r="F4" s="19">
        <f t="shared" si="4"/>
        <v>1750.1287524930835</v>
      </c>
      <c r="G4" s="19">
        <f t="shared" si="4"/>
        <v>1305.6546916606669</v>
      </c>
      <c r="H4" s="19">
        <f t="shared" si="4"/>
        <v>856.74904747257915</v>
      </c>
      <c r="I4" s="19">
        <f t="shared" si="4"/>
        <v>826.84087042813007</v>
      </c>
      <c r="J4" s="19">
        <f t="shared" si="4"/>
        <v>1490.6337389926537</v>
      </c>
      <c r="K4" s="19">
        <f t="shared" si="4"/>
        <v>1254.7038467220018</v>
      </c>
      <c r="L4" s="19">
        <f t="shared" si="4"/>
        <v>723.15485251497955</v>
      </c>
      <c r="M4" s="19">
        <f t="shared" si="4"/>
        <v>198.82968392145011</v>
      </c>
      <c r="N4" s="19">
        <f t="shared" si="4"/>
        <v>263.19180284657534</v>
      </c>
      <c r="O4" s="19">
        <f t="shared" si="4"/>
        <v>74.684988185073792</v>
      </c>
      <c r="P4" s="19">
        <f t="shared" si="4"/>
        <v>70.387295403496296</v>
      </c>
      <c r="Q4" s="19">
        <f t="shared" si="4"/>
        <v>66.127794237097575</v>
      </c>
      <c r="R4" s="19">
        <f t="shared" si="4"/>
        <v>100.24851448526002</v>
      </c>
      <c r="S4" s="19">
        <f t="shared" si="4"/>
        <v>93.474429709036684</v>
      </c>
      <c r="T4" s="19">
        <f t="shared" si="4"/>
        <v>74.109412299501713</v>
      </c>
      <c r="U4" s="19">
        <f t="shared" si="4"/>
        <v>66.926233125980062</v>
      </c>
      <c r="V4" s="19">
        <f t="shared" si="4"/>
        <v>89.686701380655975</v>
      </c>
      <c r="W4" s="19">
        <f t="shared" si="4"/>
        <v>59.192006761006276</v>
      </c>
      <c r="X4" s="19">
        <f t="shared" si="4"/>
        <v>66.904951043270444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7.9499508369322314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118.48768081919999</v>
      </c>
      <c r="D6" s="8">
        <v>120.56004644481924</v>
      </c>
      <c r="E6" s="8">
        <v>106.24512140786503</v>
      </c>
      <c r="F6" s="8">
        <v>7.7995051200000001</v>
      </c>
      <c r="G6" s="8">
        <v>5.4509535695999984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3116.7508005619052</v>
      </c>
      <c r="D7" s="8">
        <v>2860.3399456255393</v>
      </c>
      <c r="E7" s="8">
        <v>1430.7075350164407</v>
      </c>
      <c r="F7" s="8">
        <v>1742.3292473730835</v>
      </c>
      <c r="G7" s="8">
        <v>1300.203738091067</v>
      </c>
      <c r="H7" s="8">
        <v>856.74904747257915</v>
      </c>
      <c r="I7" s="8">
        <v>818.89091959119787</v>
      </c>
      <c r="J7" s="8">
        <v>1490.6337389926537</v>
      </c>
      <c r="K7" s="8">
        <v>1254.7038467220018</v>
      </c>
      <c r="L7" s="8">
        <v>723.15485251497955</v>
      </c>
      <c r="M7" s="8">
        <v>198.82968392145011</v>
      </c>
      <c r="N7" s="8">
        <v>263.19180284657534</v>
      </c>
      <c r="O7" s="8">
        <v>74.684988185073792</v>
      </c>
      <c r="P7" s="8">
        <v>70.387295403496296</v>
      </c>
      <c r="Q7" s="8">
        <v>66.127794237097575</v>
      </c>
      <c r="R7" s="8">
        <v>100.24851448526002</v>
      </c>
      <c r="S7" s="8">
        <v>93.474429709036684</v>
      </c>
      <c r="T7" s="8">
        <v>74.109412299501713</v>
      </c>
      <c r="U7" s="8">
        <v>66.926233125980062</v>
      </c>
      <c r="V7" s="8">
        <v>89.686701380655975</v>
      </c>
      <c r="W7" s="8">
        <v>59.192006761006276</v>
      </c>
      <c r="X7" s="8">
        <v>66.904951043270444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150.52057418657813</v>
      </c>
      <c r="D8" s="19">
        <f t="shared" ref="D8:X8" si="6">SUM(D9:D10)</f>
        <v>97.758520207461714</v>
      </c>
      <c r="E8" s="19">
        <f t="shared" si="6"/>
        <v>87.114823150108464</v>
      </c>
      <c r="F8" s="19">
        <f t="shared" si="6"/>
        <v>96.420031356531226</v>
      </c>
      <c r="G8" s="19">
        <f t="shared" si="6"/>
        <v>331.57334608308804</v>
      </c>
      <c r="H8" s="19">
        <f t="shared" si="6"/>
        <v>70.843315028209474</v>
      </c>
      <c r="I8" s="19">
        <f t="shared" si="6"/>
        <v>56.02003951552274</v>
      </c>
      <c r="J8" s="19">
        <f t="shared" si="6"/>
        <v>41.673408944654781</v>
      </c>
      <c r="K8" s="19">
        <f t="shared" si="6"/>
        <v>56.063446740850388</v>
      </c>
      <c r="L8" s="19">
        <f t="shared" si="6"/>
        <v>46.973542002470722</v>
      </c>
      <c r="M8" s="19">
        <f t="shared" si="6"/>
        <v>936.20892599357285</v>
      </c>
      <c r="N8" s="19">
        <f t="shared" si="6"/>
        <v>1343.1164541418802</v>
      </c>
      <c r="O8" s="19">
        <f t="shared" si="6"/>
        <v>1337.5605135775638</v>
      </c>
      <c r="P8" s="19">
        <f t="shared" si="6"/>
        <v>1215.6397224313146</v>
      </c>
      <c r="Q8" s="19">
        <f t="shared" si="6"/>
        <v>1324.5444687769022</v>
      </c>
      <c r="R8" s="19">
        <f t="shared" si="6"/>
        <v>1306.0887306728741</v>
      </c>
      <c r="S8" s="19">
        <f t="shared" si="6"/>
        <v>1338.9916509085742</v>
      </c>
      <c r="T8" s="19">
        <f t="shared" si="6"/>
        <v>1153.8794859216046</v>
      </c>
      <c r="U8" s="19">
        <f t="shared" si="6"/>
        <v>1189.4099783241679</v>
      </c>
      <c r="V8" s="19">
        <f t="shared" si="6"/>
        <v>1103.4112914187424</v>
      </c>
      <c r="W8" s="19">
        <f t="shared" si="6"/>
        <v>962.30261898623758</v>
      </c>
      <c r="X8" s="19">
        <f t="shared" si="6"/>
        <v>454.66974350150571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11.480209949879145</v>
      </c>
      <c r="H9" s="8">
        <v>11.480209949879145</v>
      </c>
      <c r="I9" s="8">
        <v>4.5919495945377111</v>
      </c>
      <c r="J9" s="8">
        <v>8.6733782400000017</v>
      </c>
      <c r="K9" s="8">
        <v>18.830178013733153</v>
      </c>
      <c r="L9" s="8">
        <v>16.542666700530578</v>
      </c>
      <c r="M9" s="8">
        <v>4.9655707199999988</v>
      </c>
      <c r="N9" s="8">
        <v>5.1329572799999994</v>
      </c>
      <c r="O9" s="8">
        <v>0</v>
      </c>
      <c r="P9" s="8">
        <v>0</v>
      </c>
      <c r="Q9" s="8">
        <v>0</v>
      </c>
      <c r="R9" s="8">
        <v>0</v>
      </c>
      <c r="S9" s="8">
        <v>3.49021728</v>
      </c>
      <c r="T9" s="8">
        <v>0.19190629817971072</v>
      </c>
      <c r="U9" s="8">
        <v>0.11548206645759958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150.52057418657813</v>
      </c>
      <c r="D10" s="8">
        <v>97.758520207461714</v>
      </c>
      <c r="E10" s="8">
        <v>87.114823150108464</v>
      </c>
      <c r="F10" s="8">
        <v>96.420031356531226</v>
      </c>
      <c r="G10" s="8">
        <v>320.09313613320887</v>
      </c>
      <c r="H10" s="8">
        <v>59.363105078330335</v>
      </c>
      <c r="I10" s="8">
        <v>51.42808992098503</v>
      </c>
      <c r="J10" s="8">
        <v>33.000030704654776</v>
      </c>
      <c r="K10" s="8">
        <v>37.233268727117235</v>
      </c>
      <c r="L10" s="8">
        <v>30.430875301940144</v>
      </c>
      <c r="M10" s="8">
        <v>931.24335527357289</v>
      </c>
      <c r="N10" s="8">
        <v>1337.9834968618802</v>
      </c>
      <c r="O10" s="8">
        <v>1337.5605135775638</v>
      </c>
      <c r="P10" s="8">
        <v>1215.6397224313146</v>
      </c>
      <c r="Q10" s="8">
        <v>1324.5444687769022</v>
      </c>
      <c r="R10" s="8">
        <v>1306.0887306728741</v>
      </c>
      <c r="S10" s="8">
        <v>1335.5014336285742</v>
      </c>
      <c r="T10" s="8">
        <v>1153.6875796234249</v>
      </c>
      <c r="U10" s="8">
        <v>1189.2944962577103</v>
      </c>
      <c r="V10" s="8">
        <v>1103.4112914187424</v>
      </c>
      <c r="W10" s="8">
        <v>962.30261898623758</v>
      </c>
      <c r="X10" s="8">
        <v>454.66974350150571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20.183332559999997</v>
      </c>
      <c r="D11" s="19">
        <f t="shared" ref="D11:X11" si="8">SUM(D12:D16)</f>
        <v>3.2120009999999999</v>
      </c>
      <c r="E11" s="19">
        <f t="shared" si="8"/>
        <v>3.2260410000000004</v>
      </c>
      <c r="F11" s="19">
        <f t="shared" si="8"/>
        <v>14.846150592000001</v>
      </c>
      <c r="G11" s="19">
        <f t="shared" si="8"/>
        <v>14.888162640000001</v>
      </c>
      <c r="H11" s="19">
        <f t="shared" si="8"/>
        <v>12.891462000000001</v>
      </c>
      <c r="I11" s="19">
        <f t="shared" si="8"/>
        <v>21.601518719999998</v>
      </c>
      <c r="J11" s="19">
        <f t="shared" si="8"/>
        <v>39.968958431999994</v>
      </c>
      <c r="K11" s="19">
        <f t="shared" si="8"/>
        <v>47.351024675999994</v>
      </c>
      <c r="L11" s="19">
        <f t="shared" si="8"/>
        <v>32.104206575999996</v>
      </c>
      <c r="M11" s="19">
        <f t="shared" si="8"/>
        <v>11.405968919999999</v>
      </c>
      <c r="N11" s="19">
        <f t="shared" si="8"/>
        <v>47.027851439999992</v>
      </c>
      <c r="O11" s="19">
        <f t="shared" si="8"/>
        <v>13.218926795999996</v>
      </c>
      <c r="P11" s="19">
        <f t="shared" si="8"/>
        <v>23.934578868000003</v>
      </c>
      <c r="Q11" s="19">
        <f t="shared" si="8"/>
        <v>5.6844356040000008</v>
      </c>
      <c r="R11" s="19">
        <f t="shared" si="8"/>
        <v>3.6974883600000004</v>
      </c>
      <c r="S11" s="19">
        <f t="shared" si="8"/>
        <v>3.6767853719999999</v>
      </c>
      <c r="T11" s="19">
        <f t="shared" si="8"/>
        <v>3.4976249999999998</v>
      </c>
      <c r="U11" s="19">
        <f t="shared" si="8"/>
        <v>1.1901120000000001</v>
      </c>
      <c r="V11" s="19">
        <f t="shared" si="8"/>
        <v>2.7401008080000002</v>
      </c>
      <c r="W11" s="19">
        <f t="shared" si="8"/>
        <v>5.6130617400000027</v>
      </c>
      <c r="X11" s="19">
        <f t="shared" si="8"/>
        <v>6.3214694400000004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15.396097199999998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6.0061055999999997</v>
      </c>
      <c r="L13" s="8">
        <v>0</v>
      </c>
      <c r="M13" s="8">
        <v>0</v>
      </c>
      <c r="N13" s="8">
        <v>0</v>
      </c>
      <c r="O13" s="8">
        <v>0</v>
      </c>
      <c r="P13" s="8">
        <v>12.404174112</v>
      </c>
      <c r="Q13" s="8">
        <v>0</v>
      </c>
      <c r="R13" s="8">
        <v>0</v>
      </c>
      <c r="S13" s="8">
        <v>0</v>
      </c>
      <c r="T13" s="8">
        <v>8.44998E-2</v>
      </c>
      <c r="U13" s="8">
        <v>0.109032</v>
      </c>
      <c r="V13" s="8">
        <v>3.3099000000000003E-2</v>
      </c>
      <c r="W13" s="8">
        <v>6.2303999999999971E-2</v>
      </c>
      <c r="X13" s="8">
        <v>3.3099000000000003E-2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4.7872353600000004</v>
      </c>
      <c r="D16" s="8">
        <v>3.2120009999999999</v>
      </c>
      <c r="E16" s="8">
        <v>3.2260410000000004</v>
      </c>
      <c r="F16" s="8">
        <v>14.846150592000001</v>
      </c>
      <c r="G16" s="8">
        <v>14.888162640000001</v>
      </c>
      <c r="H16" s="8">
        <v>12.891462000000001</v>
      </c>
      <c r="I16" s="8">
        <v>21.601518719999998</v>
      </c>
      <c r="J16" s="8">
        <v>39.968958431999994</v>
      </c>
      <c r="K16" s="8">
        <v>41.344919075999996</v>
      </c>
      <c r="L16" s="8">
        <v>32.104206575999996</v>
      </c>
      <c r="M16" s="8">
        <v>11.405968919999999</v>
      </c>
      <c r="N16" s="8">
        <v>47.027851439999992</v>
      </c>
      <c r="O16" s="8">
        <v>13.218926795999996</v>
      </c>
      <c r="P16" s="8">
        <v>11.530404756000003</v>
      </c>
      <c r="Q16" s="8">
        <v>5.6844356040000008</v>
      </c>
      <c r="R16" s="8">
        <v>3.6974883600000004</v>
      </c>
      <c r="S16" s="8">
        <v>3.6767853719999999</v>
      </c>
      <c r="T16" s="8">
        <v>3.4131251999999996</v>
      </c>
      <c r="U16" s="8">
        <v>1.08108</v>
      </c>
      <c r="V16" s="8">
        <v>2.7070018080000002</v>
      </c>
      <c r="W16" s="8">
        <v>5.5507577400000025</v>
      </c>
      <c r="X16" s="8">
        <v>6.2883704400000004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48.950999999999993</v>
      </c>
      <c r="D17" s="27">
        <f t="shared" ref="D17:X17" si="10">SUM(D18:D21)</f>
        <v>53.02691999999999</v>
      </c>
      <c r="E17" s="27">
        <f t="shared" si="10"/>
        <v>56.183760000000007</v>
      </c>
      <c r="F17" s="27">
        <f t="shared" si="10"/>
        <v>50.789160000000003</v>
      </c>
      <c r="G17" s="27">
        <f t="shared" si="10"/>
        <v>60.459479999999999</v>
      </c>
      <c r="H17" s="27">
        <f t="shared" si="10"/>
        <v>47.19276</v>
      </c>
      <c r="I17" s="27">
        <f t="shared" si="10"/>
        <v>21.25872</v>
      </c>
      <c r="J17" s="27">
        <f t="shared" si="10"/>
        <v>35.1648</v>
      </c>
      <c r="K17" s="27">
        <f t="shared" si="10"/>
        <v>48.631320000000002</v>
      </c>
      <c r="L17" s="27">
        <f t="shared" si="10"/>
        <v>20.699279999999998</v>
      </c>
      <c r="M17" s="27">
        <f t="shared" si="10"/>
        <v>163.17681840000003</v>
      </c>
      <c r="N17" s="27">
        <f t="shared" si="10"/>
        <v>156.85992719999999</v>
      </c>
      <c r="O17" s="27">
        <f t="shared" si="10"/>
        <v>141.16753440000002</v>
      </c>
      <c r="P17" s="27">
        <f t="shared" si="10"/>
        <v>169.91712000000001</v>
      </c>
      <c r="Q17" s="27">
        <f t="shared" si="10"/>
        <v>152.89524000000003</v>
      </c>
      <c r="R17" s="27">
        <f t="shared" si="10"/>
        <v>196.25001119999999</v>
      </c>
      <c r="S17" s="27">
        <f t="shared" si="10"/>
        <v>170.12049120000003</v>
      </c>
      <c r="T17" s="27">
        <f t="shared" si="10"/>
        <v>212.94017711999999</v>
      </c>
      <c r="U17" s="27">
        <f t="shared" si="10"/>
        <v>232.43572655999998</v>
      </c>
      <c r="V17" s="27">
        <f t="shared" si="10"/>
        <v>216.84507840000001</v>
      </c>
      <c r="W17" s="27">
        <f t="shared" si="10"/>
        <v>182.8207008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6.1538399999999989</v>
      </c>
      <c r="F18" s="8">
        <v>4.5953999999999997</v>
      </c>
      <c r="G18" s="8">
        <v>7.7122799999999989</v>
      </c>
      <c r="H18" s="8">
        <v>6.2737199999999991</v>
      </c>
      <c r="I18" s="8">
        <v>4.4755199999999995</v>
      </c>
      <c r="J18" s="8">
        <v>2.5574400000000006</v>
      </c>
      <c r="K18" s="8">
        <v>15.5844</v>
      </c>
      <c r="L18" s="8">
        <v>3.7961999999999994</v>
      </c>
      <c r="M18" s="8">
        <v>5.0749200000000005</v>
      </c>
      <c r="N18" s="8">
        <v>5.5944000000000011</v>
      </c>
      <c r="O18" s="8">
        <v>4.3156799999999995</v>
      </c>
      <c r="P18" s="8">
        <v>15.384599999999997</v>
      </c>
      <c r="Q18" s="8">
        <v>3.4765199999999994</v>
      </c>
      <c r="R18" s="8">
        <v>17.542439999999999</v>
      </c>
      <c r="S18" s="8">
        <v>10.988999999999999</v>
      </c>
      <c r="T18" s="8">
        <v>10.76969952</v>
      </c>
      <c r="U18" s="8">
        <v>14.667557759999998</v>
      </c>
      <c r="V18" s="8">
        <v>10.065924000000001</v>
      </c>
      <c r="W18" s="8">
        <v>6.2049887999999989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48.950999999999993</v>
      </c>
      <c r="D19" s="8">
        <v>53.02691999999999</v>
      </c>
      <c r="E19" s="8">
        <v>50.029920000000004</v>
      </c>
      <c r="F19" s="8">
        <v>46.193760000000005</v>
      </c>
      <c r="G19" s="8">
        <v>52.747199999999999</v>
      </c>
      <c r="H19" s="8">
        <v>40.919040000000003</v>
      </c>
      <c r="I19" s="8">
        <v>16.783200000000001</v>
      </c>
      <c r="J19" s="8">
        <v>32.60736</v>
      </c>
      <c r="K19" s="8">
        <v>33.04692</v>
      </c>
      <c r="L19" s="8">
        <v>16.903079999999999</v>
      </c>
      <c r="M19" s="8">
        <v>6.3136799999999988</v>
      </c>
      <c r="N19" s="8">
        <v>6.3935999999999984</v>
      </c>
      <c r="O19" s="8">
        <v>5.9939999999999998</v>
      </c>
      <c r="P19" s="8">
        <v>5.4745200000000001</v>
      </c>
      <c r="Q19" s="8">
        <v>5.2747200000000003</v>
      </c>
      <c r="R19" s="8">
        <v>4.7152799999999999</v>
      </c>
      <c r="S19" s="8">
        <v>4.7951999999999995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151.78821840000003</v>
      </c>
      <c r="N21" s="8">
        <v>144.87192719999999</v>
      </c>
      <c r="O21" s="8">
        <v>130.85785440000004</v>
      </c>
      <c r="P21" s="8">
        <v>149.05800000000002</v>
      </c>
      <c r="Q21" s="8">
        <v>144.14400000000003</v>
      </c>
      <c r="R21" s="8">
        <v>173.99229119999998</v>
      </c>
      <c r="S21" s="8">
        <v>154.33629120000003</v>
      </c>
      <c r="T21" s="8">
        <v>202.1704776</v>
      </c>
      <c r="U21" s="8">
        <v>217.76816879999998</v>
      </c>
      <c r="V21" s="8">
        <v>206.77915440000001</v>
      </c>
      <c r="W21" s="8">
        <v>176.615712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41.233930585244451</v>
      </c>
      <c r="F22" s="27">
        <f t="shared" si="12"/>
        <v>0</v>
      </c>
      <c r="G22" s="27">
        <f t="shared" si="12"/>
        <v>19.238150672756884</v>
      </c>
      <c r="H22" s="27">
        <f t="shared" si="12"/>
        <v>29.244914363679822</v>
      </c>
      <c r="I22" s="27">
        <f t="shared" si="12"/>
        <v>27.858562572087383</v>
      </c>
      <c r="J22" s="27">
        <f t="shared" si="12"/>
        <v>57.761520000000004</v>
      </c>
      <c r="K22" s="27">
        <f t="shared" si="12"/>
        <v>30.765047167443072</v>
      </c>
      <c r="L22" s="27">
        <f t="shared" si="12"/>
        <v>14.324293507185615</v>
      </c>
      <c r="M22" s="27">
        <f t="shared" si="12"/>
        <v>0</v>
      </c>
      <c r="N22" s="27">
        <f t="shared" si="12"/>
        <v>41.066811077593208</v>
      </c>
      <c r="O22" s="27">
        <f t="shared" si="12"/>
        <v>0</v>
      </c>
      <c r="P22" s="27">
        <f t="shared" si="12"/>
        <v>12.362066902945596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10.723021319999999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41.233930585244451</v>
      </c>
      <c r="F23" s="8">
        <v>0</v>
      </c>
      <c r="G23" s="8">
        <v>19.238150672756884</v>
      </c>
      <c r="H23" s="8">
        <v>29.244914363679822</v>
      </c>
      <c r="I23" s="8">
        <v>27.858562572087383</v>
      </c>
      <c r="J23" s="8">
        <v>57.761520000000004</v>
      </c>
      <c r="K23" s="8">
        <v>30.765047167443072</v>
      </c>
      <c r="L23" s="8">
        <v>14.324293507185615</v>
      </c>
      <c r="M23" s="8">
        <v>0</v>
      </c>
      <c r="N23" s="8">
        <v>41.066811077593208</v>
      </c>
      <c r="O23" s="8">
        <v>0</v>
      </c>
      <c r="P23" s="8">
        <v>12.362066902945596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10.723021319999999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314.35208892000003</v>
      </c>
      <c r="D26" s="27">
        <f t="shared" ref="D26:X26" si="14">SUM(D27,D33)</f>
        <v>277.88069519999993</v>
      </c>
      <c r="E26" s="27">
        <f t="shared" si="14"/>
        <v>236.04678612000006</v>
      </c>
      <c r="F26" s="27">
        <f t="shared" si="14"/>
        <v>239.33305152000005</v>
      </c>
      <c r="G26" s="27">
        <f t="shared" si="14"/>
        <v>255.00861</v>
      </c>
      <c r="H26" s="27">
        <f t="shared" si="14"/>
        <v>223.14531707999998</v>
      </c>
      <c r="I26" s="27">
        <f t="shared" si="14"/>
        <v>180.12780900000001</v>
      </c>
      <c r="J26" s="27">
        <f t="shared" si="14"/>
        <v>243.14483052000006</v>
      </c>
      <c r="K26" s="27">
        <f t="shared" si="14"/>
        <v>201.72027492000001</v>
      </c>
      <c r="L26" s="27">
        <f t="shared" si="14"/>
        <v>198.88063020000001</v>
      </c>
      <c r="M26" s="27">
        <f t="shared" si="14"/>
        <v>221.56666848000009</v>
      </c>
      <c r="N26" s="27">
        <f t="shared" si="14"/>
        <v>227.47870835999998</v>
      </c>
      <c r="O26" s="27">
        <f t="shared" si="14"/>
        <v>208.21673088</v>
      </c>
      <c r="P26" s="27">
        <f t="shared" si="14"/>
        <v>256.49998164000004</v>
      </c>
      <c r="Q26" s="27">
        <f t="shared" si="14"/>
        <v>247.73028012000006</v>
      </c>
      <c r="R26" s="27">
        <f t="shared" si="14"/>
        <v>256.27972535999999</v>
      </c>
      <c r="S26" s="27">
        <f t="shared" si="14"/>
        <v>218.50757640000003</v>
      </c>
      <c r="T26" s="27">
        <f t="shared" si="14"/>
        <v>223.69465044</v>
      </c>
      <c r="U26" s="27">
        <f t="shared" si="14"/>
        <v>243.67528008000008</v>
      </c>
      <c r="V26" s="27">
        <f t="shared" si="14"/>
        <v>258.27337692000003</v>
      </c>
      <c r="W26" s="27">
        <f t="shared" si="14"/>
        <v>229.84744248000004</v>
      </c>
      <c r="X26" s="27">
        <f t="shared" si="14"/>
        <v>176.61193703999996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314.35208892000003</v>
      </c>
      <c r="D33" s="19">
        <f t="shared" ref="D33:X33" si="18">SUM(D34:D50)</f>
        <v>277.88069519999993</v>
      </c>
      <c r="E33" s="19">
        <f t="shared" si="18"/>
        <v>236.04678612000006</v>
      </c>
      <c r="F33" s="19">
        <f t="shared" si="18"/>
        <v>239.33305152000005</v>
      </c>
      <c r="G33" s="19">
        <f t="shared" si="18"/>
        <v>255.00861</v>
      </c>
      <c r="H33" s="19">
        <f t="shared" si="18"/>
        <v>223.14531707999998</v>
      </c>
      <c r="I33" s="19">
        <f t="shared" si="18"/>
        <v>180.12780900000001</v>
      </c>
      <c r="J33" s="19">
        <f t="shared" si="18"/>
        <v>243.14483052000006</v>
      </c>
      <c r="K33" s="19">
        <f t="shared" si="18"/>
        <v>201.72027492000001</v>
      </c>
      <c r="L33" s="19">
        <f t="shared" si="18"/>
        <v>198.88063020000001</v>
      </c>
      <c r="M33" s="19">
        <f t="shared" si="18"/>
        <v>221.56666848000009</v>
      </c>
      <c r="N33" s="19">
        <f t="shared" si="18"/>
        <v>227.47870835999998</v>
      </c>
      <c r="O33" s="19">
        <f t="shared" si="18"/>
        <v>208.21673088</v>
      </c>
      <c r="P33" s="19">
        <f t="shared" si="18"/>
        <v>256.49998164000004</v>
      </c>
      <c r="Q33" s="19">
        <f t="shared" si="18"/>
        <v>247.73028012000006</v>
      </c>
      <c r="R33" s="19">
        <f t="shared" si="18"/>
        <v>256.27972535999999</v>
      </c>
      <c r="S33" s="19">
        <f t="shared" si="18"/>
        <v>218.50757640000003</v>
      </c>
      <c r="T33" s="19">
        <f t="shared" si="18"/>
        <v>223.69465044</v>
      </c>
      <c r="U33" s="19">
        <f t="shared" si="18"/>
        <v>243.67528008000008</v>
      </c>
      <c r="V33" s="19">
        <f t="shared" si="18"/>
        <v>258.27337692000003</v>
      </c>
      <c r="W33" s="19">
        <f t="shared" si="18"/>
        <v>229.84744248000004</v>
      </c>
      <c r="X33" s="19">
        <f t="shared" si="18"/>
        <v>176.61193703999996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8.707724279999999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2.9026504799999988</v>
      </c>
      <c r="L36" s="8">
        <v>2.9026504799999988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0.40911516000000003</v>
      </c>
      <c r="U36" s="8">
        <v>0.52814699999999992</v>
      </c>
      <c r="V36" s="8">
        <v>0.53700623999999997</v>
      </c>
      <c r="W36" s="8">
        <v>0.58925304000000023</v>
      </c>
      <c r="X36" s="8">
        <v>0.47317428000000011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9.230759999999999E-2</v>
      </c>
      <c r="U37" s="8">
        <v>0.13995828000000002</v>
      </c>
      <c r="V37" s="8">
        <v>0.15268176</v>
      </c>
      <c r="W37" s="8">
        <v>0.12548844000000003</v>
      </c>
      <c r="X37" s="8">
        <v>8.6569560000000004E-2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0.54408168000000001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5.2544519999999997E-2</v>
      </c>
      <c r="U41" s="8">
        <v>2.1742560000000001E-2</v>
      </c>
      <c r="V41" s="8">
        <v>6.2121600000000004E-3</v>
      </c>
      <c r="W41" s="8">
        <v>9.3182400000000002E-3</v>
      </c>
      <c r="X41" s="8">
        <v>1.2424320000000001E-2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308.15234892000001</v>
      </c>
      <c r="D43" s="8">
        <v>268.60811327999994</v>
      </c>
      <c r="E43" s="8">
        <v>221.26541580000006</v>
      </c>
      <c r="F43" s="8">
        <v>211.74421788000004</v>
      </c>
      <c r="G43" s="8">
        <v>227.42116955999998</v>
      </c>
      <c r="H43" s="8">
        <v>204.90582527999999</v>
      </c>
      <c r="I43" s="8">
        <v>161.76753216</v>
      </c>
      <c r="J43" s="8">
        <v>224.66473848000004</v>
      </c>
      <c r="K43" s="8">
        <v>190.27030464000001</v>
      </c>
      <c r="L43" s="8">
        <v>187.65632339999999</v>
      </c>
      <c r="M43" s="8">
        <v>213.17191740000007</v>
      </c>
      <c r="N43" s="8">
        <v>213.05000807999997</v>
      </c>
      <c r="O43" s="8">
        <v>196.83766908000001</v>
      </c>
      <c r="P43" s="8">
        <v>248.08306536000003</v>
      </c>
      <c r="Q43" s="8">
        <v>238.62348900000006</v>
      </c>
      <c r="R43" s="8">
        <v>244.13715144</v>
      </c>
      <c r="S43" s="8">
        <v>206.36500248000004</v>
      </c>
      <c r="T43" s="8">
        <v>221.81574168</v>
      </c>
      <c r="U43" s="8">
        <v>241.48742436000006</v>
      </c>
      <c r="V43" s="8">
        <v>254.88197747999999</v>
      </c>
      <c r="W43" s="8">
        <v>224.89228476000002</v>
      </c>
      <c r="X43" s="8">
        <v>174.38261255999996</v>
      </c>
    </row>
    <row r="44" spans="1:24" ht="11.25" customHeight="1" x14ac:dyDescent="0.2">
      <c r="A44" s="28" t="s">
        <v>74</v>
      </c>
      <c r="B44" s="7" t="s">
        <v>75</v>
      </c>
      <c r="C44" s="8">
        <v>6.1997400000000003</v>
      </c>
      <c r="D44" s="8">
        <v>9.2725819200000004</v>
      </c>
      <c r="E44" s="8">
        <v>3.1268980800000001</v>
      </c>
      <c r="F44" s="8">
        <v>24.642085680000005</v>
      </c>
      <c r="G44" s="8">
        <v>24.640692480000006</v>
      </c>
      <c r="H44" s="8">
        <v>12.346259760000002</v>
      </c>
      <c r="I44" s="8">
        <v>15.413528880000001</v>
      </c>
      <c r="J44" s="8">
        <v>15.533344080000003</v>
      </c>
      <c r="K44" s="8">
        <v>6.2016904799999999</v>
      </c>
      <c r="L44" s="8">
        <v>6.195839040000001</v>
      </c>
      <c r="M44" s="8">
        <v>6.195839040000001</v>
      </c>
      <c r="N44" s="8">
        <v>12.229788240000003</v>
      </c>
      <c r="O44" s="8">
        <v>9.1067911200000022</v>
      </c>
      <c r="P44" s="8">
        <v>6.0712869600000001</v>
      </c>
      <c r="Q44" s="8">
        <v>9.1067911200000022</v>
      </c>
      <c r="R44" s="8">
        <v>12.14257392</v>
      </c>
      <c r="S44" s="8">
        <v>12.14257392</v>
      </c>
      <c r="T44" s="8">
        <v>0</v>
      </c>
      <c r="U44" s="8">
        <v>0</v>
      </c>
      <c r="V44" s="8">
        <v>1.8225842400000003</v>
      </c>
      <c r="W44" s="8">
        <v>3.4779844799999986</v>
      </c>
      <c r="X44" s="8">
        <v>0.91143144000000009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2.9467479600000002</v>
      </c>
      <c r="F50" s="8">
        <v>2.9467479600000002</v>
      </c>
      <c r="G50" s="8">
        <v>2.9467479600000002</v>
      </c>
      <c r="H50" s="8">
        <v>5.89323204</v>
      </c>
      <c r="I50" s="8">
        <v>2.9467479600000002</v>
      </c>
      <c r="J50" s="8">
        <v>2.9467479600000002</v>
      </c>
      <c r="K50" s="8">
        <v>2.3456293199999996</v>
      </c>
      <c r="L50" s="8">
        <v>2.1258172799999997</v>
      </c>
      <c r="M50" s="8">
        <v>2.1989120400000002</v>
      </c>
      <c r="N50" s="8">
        <v>2.1989120400000002</v>
      </c>
      <c r="O50" s="8">
        <v>2.2722706800000001</v>
      </c>
      <c r="P50" s="8">
        <v>2.3456293199999996</v>
      </c>
      <c r="Q50" s="8">
        <v>0</v>
      </c>
      <c r="R50" s="8">
        <v>0</v>
      </c>
      <c r="S50" s="8">
        <v>0</v>
      </c>
      <c r="T50" s="8">
        <v>1.3249414799999999</v>
      </c>
      <c r="U50" s="8">
        <v>0.95392620000000006</v>
      </c>
      <c r="V50" s="8">
        <v>0.87291503999999975</v>
      </c>
      <c r="W50" s="8">
        <v>0.75311351999999998</v>
      </c>
      <c r="X50" s="8">
        <v>0.74572488000000015</v>
      </c>
    </row>
    <row r="51" spans="1:24" ht="11.25" customHeight="1" x14ac:dyDescent="0.2">
      <c r="A51" s="25" t="s">
        <v>88</v>
      </c>
      <c r="B51" s="26" t="s">
        <v>89</v>
      </c>
      <c r="C51" s="27">
        <v>92.548170000000027</v>
      </c>
      <c r="D51" s="27">
        <v>61.850250000000017</v>
      </c>
      <c r="E51" s="27">
        <v>56.599289999999996</v>
      </c>
      <c r="F51" s="27">
        <v>45.390510000000006</v>
      </c>
      <c r="G51" s="27">
        <v>29.385179999999998</v>
      </c>
      <c r="H51" s="27">
        <v>44.380710000000008</v>
      </c>
      <c r="I51" s="27">
        <v>151.31711627999999</v>
      </c>
      <c r="J51" s="27">
        <v>126.17451</v>
      </c>
      <c r="K51" s="27">
        <v>36.554760000000002</v>
      </c>
      <c r="L51" s="27">
        <v>41.048370000000006</v>
      </c>
      <c r="M51" s="27">
        <v>52.509801959999997</v>
      </c>
      <c r="N51" s="27">
        <v>49.441827600000003</v>
      </c>
      <c r="O51" s="27">
        <v>46.078385759999996</v>
      </c>
      <c r="P51" s="27">
        <v>32.680561319999995</v>
      </c>
      <c r="Q51" s="27">
        <v>23.035557600000001</v>
      </c>
      <c r="R51" s="27">
        <v>50.391443520000017</v>
      </c>
      <c r="S51" s="27">
        <v>79.980401159999985</v>
      </c>
      <c r="T51" s="27">
        <v>61.876504800000006</v>
      </c>
      <c r="U51" s="27">
        <v>46.904402160000004</v>
      </c>
      <c r="V51" s="27">
        <v>39.417946919999999</v>
      </c>
      <c r="W51" s="27">
        <v>13.290583680000003</v>
      </c>
      <c r="X51" s="27">
        <v>10.485763200000001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0.28622880000000006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0.14311439999999997</v>
      </c>
      <c r="N52" s="27">
        <f t="shared" si="20"/>
        <v>0.14311439999999997</v>
      </c>
      <c r="O52" s="27">
        <f t="shared" si="20"/>
        <v>0.14311439999999997</v>
      </c>
      <c r="P52" s="27">
        <f t="shared" si="20"/>
        <v>0.14311439999999997</v>
      </c>
      <c r="Q52" s="27">
        <f t="shared" si="20"/>
        <v>0.14311439999999997</v>
      </c>
      <c r="R52" s="27">
        <f t="shared" si="20"/>
        <v>0.14311439999999997</v>
      </c>
      <c r="S52" s="27">
        <f t="shared" si="20"/>
        <v>0.28622880000000006</v>
      </c>
      <c r="T52" s="27">
        <f t="shared" si="20"/>
        <v>0.30733559999999999</v>
      </c>
      <c r="U52" s="27">
        <f t="shared" si="20"/>
        <v>0.14311439999999997</v>
      </c>
      <c r="V52" s="27">
        <f t="shared" si="20"/>
        <v>0.1369368</v>
      </c>
      <c r="W52" s="27">
        <f t="shared" si="20"/>
        <v>7.927919999999998E-2</v>
      </c>
      <c r="X52" s="27">
        <f t="shared" si="20"/>
        <v>9.9871200000000021E-2</v>
      </c>
    </row>
    <row r="53" spans="1:24" ht="11.25" customHeight="1" x14ac:dyDescent="0.2">
      <c r="A53" s="29" t="s">
        <v>116</v>
      </c>
      <c r="B53" s="7" t="s">
        <v>117</v>
      </c>
      <c r="C53" s="8">
        <v>0.28622880000000006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0.14311439999999997</v>
      </c>
      <c r="N53" s="8">
        <v>0.14311439999999997</v>
      </c>
      <c r="O53" s="8">
        <v>0.14311439999999997</v>
      </c>
      <c r="P53" s="8">
        <v>0.14311439999999997</v>
      </c>
      <c r="Q53" s="8">
        <v>0.14311439999999997</v>
      </c>
      <c r="R53" s="8">
        <v>0.14311439999999997</v>
      </c>
      <c r="S53" s="8">
        <v>0.28622880000000006</v>
      </c>
      <c r="T53" s="8">
        <v>0.30733559999999999</v>
      </c>
      <c r="U53" s="8">
        <v>0.14311439999999997</v>
      </c>
      <c r="V53" s="8">
        <v>0.1369368</v>
      </c>
      <c r="W53" s="8">
        <v>7.927919999999998E-2</v>
      </c>
      <c r="X53" s="8">
        <v>9.9871200000000021E-2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1.2317760000000002</v>
      </c>
      <c r="D61" s="49">
        <f t="shared" ref="D61:X61" si="22">SUM(D62:D72)</f>
        <v>3.9199104</v>
      </c>
      <c r="E61" s="49">
        <f t="shared" si="22"/>
        <v>4.9279104</v>
      </c>
      <c r="F61" s="49">
        <f t="shared" si="22"/>
        <v>52.192223999999975</v>
      </c>
      <c r="G61" s="49">
        <f t="shared" si="22"/>
        <v>45.808358399999996</v>
      </c>
      <c r="H61" s="49">
        <f t="shared" si="22"/>
        <v>45.920044799999992</v>
      </c>
      <c r="I61" s="49">
        <f t="shared" si="22"/>
        <v>51.520492799999992</v>
      </c>
      <c r="J61" s="49">
        <f t="shared" si="22"/>
        <v>59.584089599999977</v>
      </c>
      <c r="K61" s="49">
        <f t="shared" si="22"/>
        <v>53.311910400000016</v>
      </c>
      <c r="L61" s="49">
        <f t="shared" si="22"/>
        <v>69.21613440000003</v>
      </c>
      <c r="M61" s="49">
        <f t="shared" si="22"/>
        <v>62.943955200000019</v>
      </c>
      <c r="N61" s="49">
        <f t="shared" si="22"/>
        <v>60.591686399999979</v>
      </c>
      <c r="O61" s="49">
        <f t="shared" si="22"/>
        <v>59.472000000000016</v>
      </c>
      <c r="P61" s="49">
        <f t="shared" si="22"/>
        <v>56.224224</v>
      </c>
      <c r="Q61" s="49">
        <f t="shared" si="22"/>
        <v>48.048134400000002</v>
      </c>
      <c r="R61" s="49">
        <f t="shared" si="22"/>
        <v>48.383999999999972</v>
      </c>
      <c r="S61" s="49">
        <f t="shared" si="22"/>
        <v>3.024</v>
      </c>
      <c r="T61" s="49">
        <f t="shared" si="22"/>
        <v>1.6773120000000001</v>
      </c>
      <c r="U61" s="49">
        <f t="shared" si="22"/>
        <v>3.6606527999999998</v>
      </c>
      <c r="V61" s="49">
        <f t="shared" si="22"/>
        <v>2.6320895999999996</v>
      </c>
      <c r="W61" s="49">
        <f t="shared" si="22"/>
        <v>2.7449856000000001</v>
      </c>
      <c r="X61" s="49">
        <f t="shared" si="22"/>
        <v>2.1059136000000001</v>
      </c>
    </row>
    <row r="62" spans="1:24" ht="11.25" customHeight="1" x14ac:dyDescent="0.2">
      <c r="A62" s="50" t="s">
        <v>92</v>
      </c>
      <c r="B62" s="51" t="s">
        <v>93</v>
      </c>
      <c r="C62" s="52">
        <v>1.2317760000000002</v>
      </c>
      <c r="D62" s="52">
        <v>3.9199104</v>
      </c>
      <c r="E62" s="52">
        <v>4.9279104</v>
      </c>
      <c r="F62" s="52">
        <v>52.192223999999975</v>
      </c>
      <c r="G62" s="52">
        <v>45.808358399999996</v>
      </c>
      <c r="H62" s="52">
        <v>45.920044799999992</v>
      </c>
      <c r="I62" s="52">
        <v>51.520492799999992</v>
      </c>
      <c r="J62" s="52">
        <v>59.584089599999977</v>
      </c>
      <c r="K62" s="52">
        <v>53.311910400000016</v>
      </c>
      <c r="L62" s="52">
        <v>69.21613440000003</v>
      </c>
      <c r="M62" s="52">
        <v>62.943955200000019</v>
      </c>
      <c r="N62" s="52">
        <v>60.591686399999979</v>
      </c>
      <c r="O62" s="52">
        <v>59.472000000000016</v>
      </c>
      <c r="P62" s="52">
        <v>56.224224</v>
      </c>
      <c r="Q62" s="52">
        <v>48.048134400000002</v>
      </c>
      <c r="R62" s="52">
        <v>48.383999999999972</v>
      </c>
      <c r="S62" s="52">
        <v>3.024</v>
      </c>
      <c r="T62" s="52">
        <v>1.6773120000000001</v>
      </c>
      <c r="U62" s="52">
        <v>3.6606527999999998</v>
      </c>
      <c r="V62" s="52">
        <v>2.6320895999999996</v>
      </c>
      <c r="W62" s="52">
        <v>2.7449856000000001</v>
      </c>
      <c r="X62" s="52">
        <v>2.1059136000000001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9499.8682810800019</v>
      </c>
      <c r="D2" s="21">
        <f t="shared" ref="D2:X2" si="0">SUM(D3,D17,D22,D25,D26,D51,D52)</f>
        <v>8794.0382810399988</v>
      </c>
      <c r="E2" s="21">
        <f t="shared" si="0"/>
        <v>8872.7942437199999</v>
      </c>
      <c r="F2" s="21">
        <f t="shared" si="0"/>
        <v>7739.6032187999999</v>
      </c>
      <c r="G2" s="21">
        <f t="shared" si="0"/>
        <v>8443.8365119199989</v>
      </c>
      <c r="H2" s="21">
        <f t="shared" si="0"/>
        <v>8561.2419612000012</v>
      </c>
      <c r="I2" s="21">
        <f t="shared" si="0"/>
        <v>7132.8459729600017</v>
      </c>
      <c r="J2" s="21">
        <f t="shared" si="0"/>
        <v>6075.9851749199997</v>
      </c>
      <c r="K2" s="21">
        <f t="shared" si="0"/>
        <v>6165.2750173199984</v>
      </c>
      <c r="L2" s="21">
        <f t="shared" si="0"/>
        <v>5907.6093751199987</v>
      </c>
      <c r="M2" s="21">
        <f t="shared" si="0"/>
        <v>6567.4308070799989</v>
      </c>
      <c r="N2" s="21">
        <f t="shared" si="0"/>
        <v>6052.7954743200007</v>
      </c>
      <c r="O2" s="21">
        <f t="shared" si="0"/>
        <v>6046.3667682000014</v>
      </c>
      <c r="P2" s="21">
        <f t="shared" si="0"/>
        <v>6375.4272107999996</v>
      </c>
      <c r="Q2" s="21">
        <f t="shared" si="0"/>
        <v>6132.0300739200002</v>
      </c>
      <c r="R2" s="21">
        <f t="shared" si="0"/>
        <v>6551.9343648000004</v>
      </c>
      <c r="S2" s="21">
        <f t="shared" si="0"/>
        <v>6075.0198075600001</v>
      </c>
      <c r="T2" s="21">
        <f t="shared" si="0"/>
        <v>6007.9970721600002</v>
      </c>
      <c r="U2" s="21">
        <f t="shared" si="0"/>
        <v>5631.2499592799995</v>
      </c>
      <c r="V2" s="21">
        <f t="shared" si="0"/>
        <v>5240.0846933999992</v>
      </c>
      <c r="W2" s="21">
        <f t="shared" si="0"/>
        <v>4897.5688418399995</v>
      </c>
      <c r="X2" s="21">
        <f t="shared" si="0"/>
        <v>4906.9763265600004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666.44970732000002</v>
      </c>
      <c r="D26" s="27">
        <f t="shared" ref="D26:X26" si="14">SUM(D27,D33)</f>
        <v>528.7562107199999</v>
      </c>
      <c r="E26" s="27">
        <f t="shared" si="14"/>
        <v>507.14269848000004</v>
      </c>
      <c r="F26" s="27">
        <f t="shared" si="14"/>
        <v>441.02954915999999</v>
      </c>
      <c r="G26" s="27">
        <f t="shared" si="14"/>
        <v>1094.02235892</v>
      </c>
      <c r="H26" s="27">
        <f t="shared" si="14"/>
        <v>887.58111096000005</v>
      </c>
      <c r="I26" s="27">
        <f t="shared" si="14"/>
        <v>603.31376771999999</v>
      </c>
      <c r="J26" s="27">
        <f t="shared" si="14"/>
        <v>457.20794844000005</v>
      </c>
      <c r="K26" s="27">
        <f t="shared" si="14"/>
        <v>272.96680212000001</v>
      </c>
      <c r="L26" s="27">
        <f t="shared" si="14"/>
        <v>211.38553764</v>
      </c>
      <c r="M26" s="27">
        <f t="shared" si="14"/>
        <v>281.07581040000002</v>
      </c>
      <c r="N26" s="27">
        <f t="shared" si="14"/>
        <v>276.24366251999999</v>
      </c>
      <c r="O26" s="27">
        <f t="shared" si="14"/>
        <v>249.91119252000007</v>
      </c>
      <c r="P26" s="27">
        <f t="shared" si="14"/>
        <v>273.01091939999998</v>
      </c>
      <c r="Q26" s="27">
        <f t="shared" si="14"/>
        <v>236.10899628000004</v>
      </c>
      <c r="R26" s="27">
        <f t="shared" si="14"/>
        <v>196.15662792000001</v>
      </c>
      <c r="S26" s="27">
        <f t="shared" si="14"/>
        <v>150.78333204</v>
      </c>
      <c r="T26" s="27">
        <f t="shared" si="14"/>
        <v>77.763596399999997</v>
      </c>
      <c r="U26" s="27">
        <f t="shared" si="14"/>
        <v>57.009153960000006</v>
      </c>
      <c r="V26" s="27">
        <f t="shared" si="14"/>
        <v>46.689352200000002</v>
      </c>
      <c r="W26" s="27">
        <f t="shared" si="14"/>
        <v>52.683755040000008</v>
      </c>
      <c r="X26" s="27">
        <f t="shared" si="14"/>
        <v>31.184089200000003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388.74696047999998</v>
      </c>
      <c r="D27" s="19">
        <f t="shared" ref="D27:X27" si="16">SUM(D28:D32)</f>
        <v>216.95474735999997</v>
      </c>
      <c r="E27" s="19">
        <f t="shared" si="16"/>
        <v>207.06747444000001</v>
      </c>
      <c r="F27" s="19">
        <f t="shared" si="16"/>
        <v>226.66857228000001</v>
      </c>
      <c r="G27" s="19">
        <f t="shared" si="16"/>
        <v>449.80804223999991</v>
      </c>
      <c r="H27" s="19">
        <f t="shared" si="16"/>
        <v>126.98618076</v>
      </c>
      <c r="I27" s="19">
        <f t="shared" si="16"/>
        <v>42.56516340000001</v>
      </c>
      <c r="J27" s="19">
        <f t="shared" si="16"/>
        <v>3.0369949200000002</v>
      </c>
      <c r="K27" s="19">
        <f t="shared" si="16"/>
        <v>3.0367310399999998</v>
      </c>
      <c r="L27" s="19">
        <f t="shared" si="16"/>
        <v>9.1104570000000002</v>
      </c>
      <c r="M27" s="19">
        <f t="shared" si="16"/>
        <v>3.0367310399999998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1.43788212</v>
      </c>
      <c r="U27" s="19">
        <f t="shared" si="16"/>
        <v>6.7067740799999997</v>
      </c>
      <c r="V27" s="19">
        <f t="shared" si="16"/>
        <v>6.1433902800000002</v>
      </c>
      <c r="W27" s="19">
        <f t="shared" si="16"/>
        <v>5.6900444399999994</v>
      </c>
      <c r="X27" s="19">
        <f t="shared" si="16"/>
        <v>4.7508955199999994</v>
      </c>
    </row>
    <row r="28" spans="1:24" ht="11.25" customHeight="1" x14ac:dyDescent="0.2">
      <c r="A28" s="28" t="s">
        <v>44</v>
      </c>
      <c r="B28" s="7" t="s">
        <v>45</v>
      </c>
      <c r="C28" s="8">
        <v>388.74696047999998</v>
      </c>
      <c r="D28" s="8">
        <v>216.95474735999997</v>
      </c>
      <c r="E28" s="8">
        <v>75.725907480000004</v>
      </c>
      <c r="F28" s="8">
        <v>124.16847011999999</v>
      </c>
      <c r="G28" s="8">
        <v>418.59389951999992</v>
      </c>
      <c r="H28" s="8">
        <v>126.98618076</v>
      </c>
      <c r="I28" s="8">
        <v>42.56516340000001</v>
      </c>
      <c r="J28" s="8">
        <v>3.0369949200000002</v>
      </c>
      <c r="K28" s="8">
        <v>3.0367310399999998</v>
      </c>
      <c r="L28" s="8">
        <v>9.1104570000000002</v>
      </c>
      <c r="M28" s="8">
        <v>3.0367310399999998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1.43788212</v>
      </c>
      <c r="U28" s="8">
        <v>6.7067740799999997</v>
      </c>
      <c r="V28" s="8">
        <v>6.1433902800000002</v>
      </c>
      <c r="W28" s="8">
        <v>5.6900444399999994</v>
      </c>
      <c r="X28" s="8">
        <v>4.7508955199999994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131.34156696000002</v>
      </c>
      <c r="F29" s="8">
        <v>102.50010216000001</v>
      </c>
      <c r="G29" s="8">
        <v>31.214142719999995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277.70274683999997</v>
      </c>
      <c r="D33" s="19">
        <f t="shared" ref="D33:X33" si="18">SUM(D34:D50)</f>
        <v>311.80146335999996</v>
      </c>
      <c r="E33" s="19">
        <f t="shared" si="18"/>
        <v>300.07522404000002</v>
      </c>
      <c r="F33" s="19">
        <f t="shared" si="18"/>
        <v>214.36097688000001</v>
      </c>
      <c r="G33" s="19">
        <f t="shared" si="18"/>
        <v>644.21431668000002</v>
      </c>
      <c r="H33" s="19">
        <f t="shared" si="18"/>
        <v>760.59493020000002</v>
      </c>
      <c r="I33" s="19">
        <f t="shared" si="18"/>
        <v>560.74860432000003</v>
      </c>
      <c r="J33" s="19">
        <f t="shared" si="18"/>
        <v>454.17095352000007</v>
      </c>
      <c r="K33" s="19">
        <f t="shared" si="18"/>
        <v>269.93007108</v>
      </c>
      <c r="L33" s="19">
        <f t="shared" si="18"/>
        <v>202.27508064</v>
      </c>
      <c r="M33" s="19">
        <f t="shared" si="18"/>
        <v>278.03907936000002</v>
      </c>
      <c r="N33" s="19">
        <f t="shared" si="18"/>
        <v>276.24366251999999</v>
      </c>
      <c r="O33" s="19">
        <f t="shared" si="18"/>
        <v>249.91119252000007</v>
      </c>
      <c r="P33" s="19">
        <f t="shared" si="18"/>
        <v>273.01091939999998</v>
      </c>
      <c r="Q33" s="19">
        <f t="shared" si="18"/>
        <v>236.10899628000004</v>
      </c>
      <c r="R33" s="19">
        <f t="shared" si="18"/>
        <v>196.15662792000001</v>
      </c>
      <c r="S33" s="19">
        <f t="shared" si="18"/>
        <v>150.78333204</v>
      </c>
      <c r="T33" s="19">
        <f t="shared" si="18"/>
        <v>76.32571428</v>
      </c>
      <c r="U33" s="19">
        <f t="shared" si="18"/>
        <v>50.302379880000004</v>
      </c>
      <c r="V33" s="19">
        <f t="shared" si="18"/>
        <v>40.545961920000003</v>
      </c>
      <c r="W33" s="19">
        <f t="shared" si="18"/>
        <v>46.993710600000007</v>
      </c>
      <c r="X33" s="19">
        <f t="shared" si="18"/>
        <v>26.433193680000002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71.28</v>
      </c>
      <c r="H34" s="8">
        <v>83.180805120000002</v>
      </c>
      <c r="I34" s="8">
        <v>72.094510080000006</v>
      </c>
      <c r="J34" s="8">
        <v>66.544519680000008</v>
      </c>
      <c r="K34" s="8">
        <v>61.003031040000018</v>
      </c>
      <c r="L34" s="8">
        <v>74.867328000000015</v>
      </c>
      <c r="M34" s="8">
        <v>61.003031040000018</v>
      </c>
      <c r="N34" s="8">
        <v>85.958807039999996</v>
      </c>
      <c r="O34" s="8">
        <v>80.412963840000003</v>
      </c>
      <c r="P34" s="8">
        <v>105.36873984000002</v>
      </c>
      <c r="Q34" s="8">
        <v>72.094510080000006</v>
      </c>
      <c r="R34" s="8">
        <v>41.592890880000013</v>
      </c>
      <c r="S34" s="8">
        <v>27.728593919999991</v>
      </c>
      <c r="T34" s="8">
        <v>2.9807999999999995</v>
      </c>
      <c r="U34" s="8">
        <v>5.8423679999999996</v>
      </c>
      <c r="V34" s="8">
        <v>3.2275584000000008</v>
      </c>
      <c r="W34" s="8">
        <v>2.7535334400000009</v>
      </c>
      <c r="X34" s="8">
        <v>1.7136230399999999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5.943414240000001</v>
      </c>
      <c r="D36" s="8">
        <v>2.9846552400000008</v>
      </c>
      <c r="E36" s="8">
        <v>0</v>
      </c>
      <c r="F36" s="8">
        <v>0</v>
      </c>
      <c r="G36" s="8">
        <v>0</v>
      </c>
      <c r="H36" s="8">
        <v>0</v>
      </c>
      <c r="I36" s="8">
        <v>35.715685320000006</v>
      </c>
      <c r="J36" s="8">
        <v>47.326060080000005</v>
      </c>
      <c r="K36" s="8">
        <v>14.513025240000001</v>
      </c>
      <c r="L36" s="8">
        <v>8.707724279999999</v>
      </c>
      <c r="M36" s="8">
        <v>64.6145262</v>
      </c>
      <c r="N36" s="8">
        <v>38.427975719999992</v>
      </c>
      <c r="O36" s="8">
        <v>35.588475720000012</v>
      </c>
      <c r="P36" s="8">
        <v>0</v>
      </c>
      <c r="Q36" s="8">
        <v>0</v>
      </c>
      <c r="R36" s="8">
        <v>0</v>
      </c>
      <c r="S36" s="8">
        <v>0</v>
      </c>
      <c r="T36" s="8">
        <v>0.52246799999999993</v>
      </c>
      <c r="U36" s="8">
        <v>0.64149984000000015</v>
      </c>
      <c r="V36" s="8">
        <v>0</v>
      </c>
      <c r="W36" s="8">
        <v>0</v>
      </c>
      <c r="X36" s="8">
        <v>5.8152959999999997E-2</v>
      </c>
    </row>
    <row r="37" spans="1:24" ht="11.25" customHeight="1" x14ac:dyDescent="0.2">
      <c r="A37" s="28" t="s">
        <v>60</v>
      </c>
      <c r="B37" s="7" t="s">
        <v>61</v>
      </c>
      <c r="C37" s="8">
        <v>6.1399522800000002</v>
      </c>
      <c r="D37" s="8">
        <v>3.0701008799999987</v>
      </c>
      <c r="E37" s="8">
        <v>3.0701008799999987</v>
      </c>
      <c r="F37" s="8">
        <v>3.0701008799999987</v>
      </c>
      <c r="G37" s="8">
        <v>18.419856839999998</v>
      </c>
      <c r="H37" s="8">
        <v>12.064353840000001</v>
      </c>
      <c r="I37" s="8">
        <v>9.0481406399999997</v>
      </c>
      <c r="J37" s="8">
        <v>0</v>
      </c>
      <c r="K37" s="8">
        <v>3.0246955200000007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0.58552956</v>
      </c>
      <c r="U37" s="8">
        <v>2.6300181599999997</v>
      </c>
      <c r="V37" s="8">
        <v>0.30461507999999993</v>
      </c>
      <c r="W37" s="8">
        <v>0.32582088000000003</v>
      </c>
      <c r="X37" s="8">
        <v>0.12673584000000002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3.0908084399999991</v>
      </c>
      <c r="J41" s="8">
        <v>3.0926203200000013</v>
      </c>
      <c r="K41" s="8">
        <v>3.0913261199999997</v>
      </c>
      <c r="L41" s="8">
        <v>0</v>
      </c>
      <c r="M41" s="8">
        <v>3.0905495999999988</v>
      </c>
      <c r="N41" s="8">
        <v>0</v>
      </c>
      <c r="O41" s="8">
        <v>0</v>
      </c>
      <c r="P41" s="8">
        <v>6.179287320000002</v>
      </c>
      <c r="Q41" s="8">
        <v>6.2983537199999997</v>
      </c>
      <c r="R41" s="8">
        <v>6.179287320000002</v>
      </c>
      <c r="S41" s="8">
        <v>9.2690604000000025</v>
      </c>
      <c r="T41" s="8">
        <v>0</v>
      </c>
      <c r="U41" s="8">
        <v>0</v>
      </c>
      <c r="V41" s="8">
        <v>0</v>
      </c>
      <c r="W41" s="8">
        <v>3.1060799999999989E-3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3.2008643999999995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171.91694988</v>
      </c>
      <c r="D43" s="8">
        <v>305.74670723999998</v>
      </c>
      <c r="E43" s="8">
        <v>159.17675904000001</v>
      </c>
      <c r="F43" s="8">
        <v>108.10128888</v>
      </c>
      <c r="G43" s="8">
        <v>312.11053380000004</v>
      </c>
      <c r="H43" s="8">
        <v>194.22208727999998</v>
      </c>
      <c r="I43" s="8">
        <v>194.49498275999997</v>
      </c>
      <c r="J43" s="8">
        <v>63.776714040000002</v>
      </c>
      <c r="K43" s="8">
        <v>82.863925559999998</v>
      </c>
      <c r="L43" s="8">
        <v>86.250176999999994</v>
      </c>
      <c r="M43" s="8">
        <v>67.097342519999984</v>
      </c>
      <c r="N43" s="8">
        <v>83.063728800000021</v>
      </c>
      <c r="O43" s="8">
        <v>76.06074528000002</v>
      </c>
      <c r="P43" s="8">
        <v>161.46289223999997</v>
      </c>
      <c r="Q43" s="8">
        <v>151.62478344000004</v>
      </c>
      <c r="R43" s="8">
        <v>148.38444971999999</v>
      </c>
      <c r="S43" s="8">
        <v>113.78567772000001</v>
      </c>
      <c r="T43" s="8">
        <v>72.130836959999996</v>
      </c>
      <c r="U43" s="8">
        <v>40.108433040000001</v>
      </c>
      <c r="V43" s="8">
        <v>36.772866</v>
      </c>
      <c r="W43" s="8">
        <v>43.876418040000004</v>
      </c>
      <c r="X43" s="8">
        <v>24.50697444</v>
      </c>
    </row>
    <row r="44" spans="1:24" ht="11.25" customHeight="1" x14ac:dyDescent="0.2">
      <c r="A44" s="28" t="s">
        <v>74</v>
      </c>
      <c r="B44" s="7" t="s">
        <v>75</v>
      </c>
      <c r="C44" s="8">
        <v>87.554818080000018</v>
      </c>
      <c r="D44" s="8">
        <v>0</v>
      </c>
      <c r="E44" s="8">
        <v>90.681716160000008</v>
      </c>
      <c r="F44" s="8">
        <v>103.18958712000001</v>
      </c>
      <c r="G44" s="8">
        <v>115.69745808</v>
      </c>
      <c r="H44" s="8">
        <v>300.18806712000003</v>
      </c>
      <c r="I44" s="8">
        <v>226.95283727999998</v>
      </c>
      <c r="J44" s="8">
        <v>196.00680024000002</v>
      </c>
      <c r="K44" s="8">
        <v>31.269538080000004</v>
      </c>
      <c r="L44" s="8">
        <v>0</v>
      </c>
      <c r="M44" s="8">
        <v>82.233629999999991</v>
      </c>
      <c r="N44" s="8">
        <v>68.793150959999991</v>
      </c>
      <c r="O44" s="8">
        <v>57.849007680000021</v>
      </c>
      <c r="P44" s="8">
        <v>0</v>
      </c>
      <c r="Q44" s="8">
        <v>6.0913490400000017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2.9467479600000002</v>
      </c>
      <c r="D50" s="8">
        <v>0</v>
      </c>
      <c r="E50" s="8">
        <v>47.146647959999996</v>
      </c>
      <c r="F50" s="8">
        <v>0</v>
      </c>
      <c r="G50" s="8">
        <v>126.70646795999998</v>
      </c>
      <c r="H50" s="8">
        <v>170.93961684000001</v>
      </c>
      <c r="I50" s="8">
        <v>19.351639799999997</v>
      </c>
      <c r="J50" s="8">
        <v>77.424239159999999</v>
      </c>
      <c r="K50" s="8">
        <v>74.164529519999988</v>
      </c>
      <c r="L50" s="8">
        <v>32.44985135999999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0.10607976000000001</v>
      </c>
      <c r="U50" s="8">
        <v>1.0800608399999998</v>
      </c>
      <c r="V50" s="8">
        <v>0.24092244000000002</v>
      </c>
      <c r="W50" s="8">
        <v>3.4832160000000008E-2</v>
      </c>
      <c r="X50" s="8">
        <v>2.77074E-2</v>
      </c>
    </row>
    <row r="51" spans="1:24" ht="11.25" customHeight="1" x14ac:dyDescent="0.2">
      <c r="A51" s="25" t="s">
        <v>88</v>
      </c>
      <c r="B51" s="26" t="s">
        <v>89</v>
      </c>
      <c r="C51" s="27">
        <v>8833.4185737600019</v>
      </c>
      <c r="D51" s="27">
        <v>8265.2820703199995</v>
      </c>
      <c r="E51" s="27">
        <v>8365.6515452399999</v>
      </c>
      <c r="F51" s="27">
        <v>7298.5736696399999</v>
      </c>
      <c r="G51" s="27">
        <v>7349.8141529999994</v>
      </c>
      <c r="H51" s="27">
        <v>7673.6608502400004</v>
      </c>
      <c r="I51" s="27">
        <v>6529.5322052400015</v>
      </c>
      <c r="J51" s="27">
        <v>5618.7772264799996</v>
      </c>
      <c r="K51" s="27">
        <v>5892.3082151999979</v>
      </c>
      <c r="L51" s="27">
        <v>5696.223837479999</v>
      </c>
      <c r="M51" s="27">
        <v>6286.3549966799992</v>
      </c>
      <c r="N51" s="27">
        <v>5776.5518118000009</v>
      </c>
      <c r="O51" s="27">
        <v>5796.4555756800009</v>
      </c>
      <c r="P51" s="27">
        <v>6102.4162913999999</v>
      </c>
      <c r="Q51" s="27">
        <v>5895.9210776400005</v>
      </c>
      <c r="R51" s="27">
        <v>6355.7777368800007</v>
      </c>
      <c r="S51" s="27">
        <v>5924.2364755200006</v>
      </c>
      <c r="T51" s="27">
        <v>5930.2334757600001</v>
      </c>
      <c r="U51" s="27">
        <v>5574.2408053199997</v>
      </c>
      <c r="V51" s="27">
        <v>5193.3953411999992</v>
      </c>
      <c r="W51" s="27">
        <v>4844.8850868</v>
      </c>
      <c r="X51" s="27">
        <v>4875.7922373600004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3.9929366400000004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2.14569432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3.9929366400000004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2.14569432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3.9929366400000004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2.14569432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3.9929366400000004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2.14569432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19870.379971181326</v>
      </c>
      <c r="D2" s="21">
        <f t="shared" ref="D2:X2" si="0">SUM(D3,D17,D22,D25,D26,D51,D52)</f>
        <v>18759.876137501811</v>
      </c>
      <c r="E2" s="21">
        <f t="shared" si="0"/>
        <v>19405.777491551202</v>
      </c>
      <c r="F2" s="21">
        <f t="shared" si="0"/>
        <v>17422.606644160463</v>
      </c>
      <c r="G2" s="21">
        <f t="shared" si="0"/>
        <v>17828.242202456164</v>
      </c>
      <c r="H2" s="21">
        <f t="shared" si="0"/>
        <v>18623.603366100517</v>
      </c>
      <c r="I2" s="21">
        <f t="shared" si="0"/>
        <v>17718.408902830914</v>
      </c>
      <c r="J2" s="21">
        <f t="shared" si="0"/>
        <v>18019.721559383888</v>
      </c>
      <c r="K2" s="21">
        <f t="shared" si="0"/>
        <v>17378.999203871073</v>
      </c>
      <c r="L2" s="21">
        <f t="shared" si="0"/>
        <v>13992.114009046727</v>
      </c>
      <c r="M2" s="21">
        <f t="shared" si="0"/>
        <v>15414.350063430617</v>
      </c>
      <c r="N2" s="21">
        <f t="shared" si="0"/>
        <v>15216.338722760132</v>
      </c>
      <c r="O2" s="21">
        <f t="shared" si="0"/>
        <v>16082.879933007827</v>
      </c>
      <c r="P2" s="21">
        <f t="shared" si="0"/>
        <v>14759.838364476091</v>
      </c>
      <c r="Q2" s="21">
        <f t="shared" si="0"/>
        <v>13368.263416713564</v>
      </c>
      <c r="R2" s="21">
        <f t="shared" si="0"/>
        <v>13279.488910621811</v>
      </c>
      <c r="S2" s="21">
        <f t="shared" si="0"/>
        <v>13858.826587262403</v>
      </c>
      <c r="T2" s="21">
        <f t="shared" si="0"/>
        <v>15376.139472981542</v>
      </c>
      <c r="U2" s="21">
        <f t="shared" si="0"/>
        <v>16208.434723741511</v>
      </c>
      <c r="V2" s="21">
        <f t="shared" si="0"/>
        <v>15299.355613314428</v>
      </c>
      <c r="W2" s="21">
        <f t="shared" si="0"/>
        <v>13276.082981401394</v>
      </c>
      <c r="X2" s="21">
        <f t="shared" si="0"/>
        <v>14100.748127890882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803.47945102132894</v>
      </c>
      <c r="D3" s="24">
        <f t="shared" si="1"/>
        <v>1163.9208094618116</v>
      </c>
      <c r="E3" s="24">
        <f t="shared" si="1"/>
        <v>723.93419071120229</v>
      </c>
      <c r="F3" s="24">
        <f t="shared" si="1"/>
        <v>1463.1331860404637</v>
      </c>
      <c r="G3" s="24">
        <f t="shared" si="1"/>
        <v>863.60834909616165</v>
      </c>
      <c r="H3" s="24">
        <f t="shared" si="1"/>
        <v>2289.7786336205113</v>
      </c>
      <c r="I3" s="24">
        <f t="shared" si="1"/>
        <v>1153.1274853909113</v>
      </c>
      <c r="J3" s="24">
        <f t="shared" si="1"/>
        <v>1373.1269307838859</v>
      </c>
      <c r="K3" s="24">
        <f t="shared" si="1"/>
        <v>1446.8669353910732</v>
      </c>
      <c r="L3" s="24">
        <f t="shared" si="1"/>
        <v>1708.8758303267277</v>
      </c>
      <c r="M3" s="24">
        <f t="shared" si="1"/>
        <v>1449.1187370306191</v>
      </c>
      <c r="N3" s="24">
        <f t="shared" si="1"/>
        <v>833.66798120013141</v>
      </c>
      <c r="O3" s="24">
        <f t="shared" si="1"/>
        <v>1738.625144967828</v>
      </c>
      <c r="P3" s="24">
        <f t="shared" si="1"/>
        <v>405.50543403609259</v>
      </c>
      <c r="Q3" s="24">
        <f t="shared" si="1"/>
        <v>312.74309499356332</v>
      </c>
      <c r="R3" s="24">
        <f t="shared" si="1"/>
        <v>292.38286038181326</v>
      </c>
      <c r="S3" s="24">
        <f t="shared" si="1"/>
        <v>310.37834526240215</v>
      </c>
      <c r="T3" s="24">
        <f t="shared" si="1"/>
        <v>469.80600446154233</v>
      </c>
      <c r="U3" s="24">
        <f t="shared" si="1"/>
        <v>685.41905811751576</v>
      </c>
      <c r="V3" s="24">
        <f t="shared" si="1"/>
        <v>622.75134059443099</v>
      </c>
      <c r="W3" s="24">
        <f t="shared" si="1"/>
        <v>499.7163521053933</v>
      </c>
      <c r="X3" s="24">
        <f t="shared" si="1"/>
        <v>631.49545364288201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146.28474806532503</v>
      </c>
      <c r="D4" s="19">
        <f t="shared" si="2"/>
        <v>479.23705368000003</v>
      </c>
      <c r="E4" s="19">
        <f t="shared" si="2"/>
        <v>373.40219070901827</v>
      </c>
      <c r="F4" s="19">
        <f t="shared" si="2"/>
        <v>1083.3347940381677</v>
      </c>
      <c r="G4" s="19">
        <f t="shared" si="2"/>
        <v>624.49276349470563</v>
      </c>
      <c r="H4" s="19">
        <f t="shared" si="2"/>
        <v>1270.0914339841781</v>
      </c>
      <c r="I4" s="19">
        <f t="shared" si="2"/>
        <v>393.331402400397</v>
      </c>
      <c r="J4" s="19">
        <f t="shared" si="2"/>
        <v>416.73127609666142</v>
      </c>
      <c r="K4" s="19">
        <f t="shared" si="2"/>
        <v>353.85989381025377</v>
      </c>
      <c r="L4" s="19">
        <f t="shared" si="2"/>
        <v>371.35101577018543</v>
      </c>
      <c r="M4" s="19">
        <f t="shared" si="2"/>
        <v>187.15410341474626</v>
      </c>
      <c r="N4" s="19">
        <f t="shared" si="2"/>
        <v>442.6307647075825</v>
      </c>
      <c r="O4" s="19">
        <f t="shared" si="2"/>
        <v>327.73469430967367</v>
      </c>
      <c r="P4" s="19">
        <f t="shared" si="2"/>
        <v>289.65077787766955</v>
      </c>
      <c r="Q4" s="19">
        <f t="shared" si="2"/>
        <v>206.38038079684495</v>
      </c>
      <c r="R4" s="19">
        <f t="shared" si="2"/>
        <v>187.45274793637395</v>
      </c>
      <c r="S4" s="19">
        <f t="shared" si="2"/>
        <v>234.55566842399998</v>
      </c>
      <c r="T4" s="19">
        <f t="shared" si="2"/>
        <v>218.90297388959996</v>
      </c>
      <c r="U4" s="19">
        <f t="shared" si="2"/>
        <v>249.50853700079998</v>
      </c>
      <c r="V4" s="19">
        <f t="shared" si="2"/>
        <v>249.78105065760002</v>
      </c>
      <c r="W4" s="19">
        <f t="shared" si="2"/>
        <v>232.67290865279998</v>
      </c>
      <c r="X4" s="19">
        <f t="shared" si="2"/>
        <v>227.39818738560001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2.5092196799999997</v>
      </c>
      <c r="I5" s="8">
        <v>2.5092196799999997</v>
      </c>
      <c r="J5" s="8">
        <v>0</v>
      </c>
      <c r="K5" s="8">
        <v>2.5092196799999997</v>
      </c>
      <c r="L5" s="8">
        <v>0</v>
      </c>
      <c r="M5" s="8">
        <v>0</v>
      </c>
      <c r="N5" s="8">
        <v>2.9301263999999994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146.28474806532503</v>
      </c>
      <c r="D6" s="8">
        <v>196.38290232000006</v>
      </c>
      <c r="E6" s="8">
        <v>331.21264967999997</v>
      </c>
      <c r="F6" s="8">
        <v>1075.3951665599998</v>
      </c>
      <c r="G6" s="8">
        <v>603.33115476479998</v>
      </c>
      <c r="H6" s="8">
        <v>1240.3840266825296</v>
      </c>
      <c r="I6" s="8">
        <v>378.42242703476109</v>
      </c>
      <c r="J6" s="8">
        <v>409.82393351107351</v>
      </c>
      <c r="K6" s="8">
        <v>346.94855863838825</v>
      </c>
      <c r="L6" s="8">
        <v>309.43030103267967</v>
      </c>
      <c r="M6" s="8">
        <v>155.34970273360369</v>
      </c>
      <c r="N6" s="8">
        <v>431.48414905363518</v>
      </c>
      <c r="O6" s="8">
        <v>318.66629576313676</v>
      </c>
      <c r="P6" s="8">
        <v>282.96121931956748</v>
      </c>
      <c r="Q6" s="8">
        <v>201.80825662620771</v>
      </c>
      <c r="R6" s="8">
        <v>187.45274793637395</v>
      </c>
      <c r="S6" s="8">
        <v>234.55566842399998</v>
      </c>
      <c r="T6" s="8">
        <v>218.90297388959996</v>
      </c>
      <c r="U6" s="8">
        <v>249.50853700079998</v>
      </c>
      <c r="V6" s="8">
        <v>249.78105065760002</v>
      </c>
      <c r="W6" s="8">
        <v>232.67290865279998</v>
      </c>
      <c r="X6" s="8">
        <v>227.39818738560001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282.85415136</v>
      </c>
      <c r="E7" s="8">
        <v>42.189541029018287</v>
      </c>
      <c r="F7" s="8">
        <v>7.9396274781679717</v>
      </c>
      <c r="G7" s="8">
        <v>21.161608729905616</v>
      </c>
      <c r="H7" s="8">
        <v>27.198187621648614</v>
      </c>
      <c r="I7" s="8">
        <v>12.399755685635883</v>
      </c>
      <c r="J7" s="8">
        <v>6.9073425855879114</v>
      </c>
      <c r="K7" s="8">
        <v>4.4021154918655334</v>
      </c>
      <c r="L7" s="8">
        <v>61.920714737505769</v>
      </c>
      <c r="M7" s="8">
        <v>31.804400681142557</v>
      </c>
      <c r="N7" s="8">
        <v>8.2164892539472945</v>
      </c>
      <c r="O7" s="8">
        <v>9.0683985465369386</v>
      </c>
      <c r="P7" s="8">
        <v>6.6895585581020613</v>
      </c>
      <c r="Q7" s="8">
        <v>4.5721241706372382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657.19470295600388</v>
      </c>
      <c r="D11" s="19">
        <f t="shared" si="4"/>
        <v>684.68375578181144</v>
      </c>
      <c r="E11" s="19">
        <f t="shared" si="4"/>
        <v>350.53200000218402</v>
      </c>
      <c r="F11" s="19">
        <f t="shared" si="4"/>
        <v>379.798392002296</v>
      </c>
      <c r="G11" s="19">
        <f t="shared" si="4"/>
        <v>239.11558560145599</v>
      </c>
      <c r="H11" s="19">
        <f t="shared" si="4"/>
        <v>1019.6871996363333</v>
      </c>
      <c r="I11" s="19">
        <f t="shared" si="4"/>
        <v>759.79608299051415</v>
      </c>
      <c r="J11" s="19">
        <f t="shared" si="4"/>
        <v>956.39565468722446</v>
      </c>
      <c r="K11" s="19">
        <f t="shared" si="4"/>
        <v>1093.0070415808193</v>
      </c>
      <c r="L11" s="19">
        <f t="shared" si="4"/>
        <v>1337.5248145565422</v>
      </c>
      <c r="M11" s="19">
        <f t="shared" si="4"/>
        <v>1261.9646336158728</v>
      </c>
      <c r="N11" s="19">
        <f t="shared" si="4"/>
        <v>391.03721649254896</v>
      </c>
      <c r="O11" s="19">
        <f t="shared" si="4"/>
        <v>1410.8904506581544</v>
      </c>
      <c r="P11" s="19">
        <f t="shared" si="4"/>
        <v>115.85465615842305</v>
      </c>
      <c r="Q11" s="19">
        <f t="shared" si="4"/>
        <v>106.36271419671839</v>
      </c>
      <c r="R11" s="19">
        <f t="shared" si="4"/>
        <v>104.93011244543932</v>
      </c>
      <c r="S11" s="19">
        <f t="shared" si="4"/>
        <v>75.822676838402145</v>
      </c>
      <c r="T11" s="19">
        <f t="shared" si="4"/>
        <v>250.90303057194239</v>
      </c>
      <c r="U11" s="19">
        <f t="shared" si="4"/>
        <v>435.91052111671581</v>
      </c>
      <c r="V11" s="19">
        <f t="shared" si="4"/>
        <v>372.97028993683091</v>
      </c>
      <c r="W11" s="19">
        <f t="shared" si="4"/>
        <v>267.04344345259329</v>
      </c>
      <c r="X11" s="19">
        <f t="shared" si="4"/>
        <v>404.09726625728206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657.19470295600388</v>
      </c>
      <c r="D13" s="8">
        <v>684.68375578181144</v>
      </c>
      <c r="E13" s="8">
        <v>350.53200000218402</v>
      </c>
      <c r="F13" s="8">
        <v>379.798392002296</v>
      </c>
      <c r="G13" s="8">
        <v>239.11558560145599</v>
      </c>
      <c r="H13" s="8">
        <v>1019.6871996363333</v>
      </c>
      <c r="I13" s="8">
        <v>746.2383861505142</v>
      </c>
      <c r="J13" s="8">
        <v>949.6169515272245</v>
      </c>
      <c r="K13" s="8">
        <v>1081.7090093008194</v>
      </c>
      <c r="L13" s="8">
        <v>1337.5248145565422</v>
      </c>
      <c r="M13" s="8">
        <v>1081.1966981758728</v>
      </c>
      <c r="N13" s="8">
        <v>350.36441649254891</v>
      </c>
      <c r="O13" s="8">
        <v>1388.2943860981543</v>
      </c>
      <c r="P13" s="8">
        <v>93.258591598423052</v>
      </c>
      <c r="Q13" s="8">
        <v>79.247611036718382</v>
      </c>
      <c r="R13" s="8">
        <v>71.036015605439331</v>
      </c>
      <c r="S13" s="8">
        <v>75.822676838402145</v>
      </c>
      <c r="T13" s="8">
        <v>91.326488171942387</v>
      </c>
      <c r="U13" s="8">
        <v>221.31305231671584</v>
      </c>
      <c r="V13" s="8">
        <v>209.49338513683088</v>
      </c>
      <c r="W13" s="8">
        <v>147.05742345259327</v>
      </c>
      <c r="X13" s="8">
        <v>295.47024225728205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13.557696840000002</v>
      </c>
      <c r="J15" s="8">
        <v>6.7787031599999992</v>
      </c>
      <c r="K15" s="8">
        <v>11.298032279999999</v>
      </c>
      <c r="L15" s="8">
        <v>0</v>
      </c>
      <c r="M15" s="8">
        <v>180.76793544000003</v>
      </c>
      <c r="N15" s="8">
        <v>40.672800000000024</v>
      </c>
      <c r="O15" s="8">
        <v>22.596064559999999</v>
      </c>
      <c r="P15" s="8">
        <v>22.596064559999999</v>
      </c>
      <c r="Q15" s="8">
        <v>27.11510316</v>
      </c>
      <c r="R15" s="8">
        <v>33.894096839999989</v>
      </c>
      <c r="S15" s="8">
        <v>0</v>
      </c>
      <c r="T15" s="8">
        <v>159.57654240000002</v>
      </c>
      <c r="U15" s="8">
        <v>214.5974688</v>
      </c>
      <c r="V15" s="8">
        <v>163.47690480000003</v>
      </c>
      <c r="W15" s="8">
        <v>119.98602000000002</v>
      </c>
      <c r="X15" s="8">
        <v>108.62702400000002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18165.813335999999</v>
      </c>
      <c r="D17" s="27">
        <f t="shared" si="5"/>
        <v>16667.093829599999</v>
      </c>
      <c r="E17" s="27">
        <f t="shared" si="5"/>
        <v>17600.913885599999</v>
      </c>
      <c r="F17" s="27">
        <f t="shared" si="5"/>
        <v>15772.623912000001</v>
      </c>
      <c r="G17" s="27">
        <f t="shared" si="5"/>
        <v>16864.327224000001</v>
      </c>
      <c r="H17" s="27">
        <f t="shared" si="5"/>
        <v>16252.032214080004</v>
      </c>
      <c r="I17" s="27">
        <f t="shared" si="5"/>
        <v>16555.43978352</v>
      </c>
      <c r="J17" s="27">
        <f t="shared" si="5"/>
        <v>16582.423622400001</v>
      </c>
      <c r="K17" s="27">
        <f t="shared" si="5"/>
        <v>15923.920855680002</v>
      </c>
      <c r="L17" s="27">
        <f t="shared" si="5"/>
        <v>12268.262236319999</v>
      </c>
      <c r="M17" s="27">
        <f t="shared" si="5"/>
        <v>13950.810855359998</v>
      </c>
      <c r="N17" s="27">
        <f t="shared" si="5"/>
        <v>14369.807069280001</v>
      </c>
      <c r="O17" s="27">
        <f t="shared" si="5"/>
        <v>14333.75213904</v>
      </c>
      <c r="P17" s="27">
        <f t="shared" si="5"/>
        <v>14345.925818399997</v>
      </c>
      <c r="Q17" s="27">
        <f t="shared" si="5"/>
        <v>13047.006978719999</v>
      </c>
      <c r="R17" s="27">
        <f t="shared" si="5"/>
        <v>12970.019494079999</v>
      </c>
      <c r="S17" s="27">
        <f t="shared" si="5"/>
        <v>13541.863075200001</v>
      </c>
      <c r="T17" s="27">
        <f t="shared" si="5"/>
        <v>14891.505191999999</v>
      </c>
      <c r="U17" s="27">
        <f t="shared" si="5"/>
        <v>15488.482985279998</v>
      </c>
      <c r="V17" s="27">
        <f t="shared" si="5"/>
        <v>14619.953507039998</v>
      </c>
      <c r="W17" s="27">
        <f t="shared" si="5"/>
        <v>12718.77647472</v>
      </c>
      <c r="X17" s="27">
        <f t="shared" si="5"/>
        <v>13444.767326880001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4719.3159599999999</v>
      </c>
      <c r="D19" s="8">
        <v>4454.6608800000004</v>
      </c>
      <c r="E19" s="8">
        <v>4476.4790399999993</v>
      </c>
      <c r="F19" s="8">
        <v>4570.7846399999999</v>
      </c>
      <c r="G19" s="8">
        <v>4905.8892000000005</v>
      </c>
      <c r="H19" s="8">
        <v>4676.0451940799994</v>
      </c>
      <c r="I19" s="8">
        <v>4901.2639099199987</v>
      </c>
      <c r="J19" s="8">
        <v>4991.9958071999999</v>
      </c>
      <c r="K19" s="8">
        <v>4971.3543892800008</v>
      </c>
      <c r="L19" s="8">
        <v>3580.6850107199994</v>
      </c>
      <c r="M19" s="8">
        <v>4371.4080561599994</v>
      </c>
      <c r="N19" s="8">
        <v>4033.44843408</v>
      </c>
      <c r="O19" s="8">
        <v>3752.5646390399997</v>
      </c>
      <c r="P19" s="8">
        <v>3755.4607799999994</v>
      </c>
      <c r="Q19" s="8">
        <v>3898.5124651199999</v>
      </c>
      <c r="R19" s="8">
        <v>3753.8235388799999</v>
      </c>
      <c r="S19" s="8">
        <v>3821.0623127999997</v>
      </c>
      <c r="T19" s="8">
        <v>3971.3974271999996</v>
      </c>
      <c r="U19" s="8">
        <v>3690.9816436799997</v>
      </c>
      <c r="V19" s="8">
        <v>3551.8255790399994</v>
      </c>
      <c r="W19" s="8">
        <v>3124.83731472</v>
      </c>
      <c r="X19" s="8">
        <v>3643.2829900799998</v>
      </c>
    </row>
    <row r="20" spans="1:24" ht="11.25" customHeight="1" x14ac:dyDescent="0.2">
      <c r="A20" s="29" t="s">
        <v>30</v>
      </c>
      <c r="B20" s="7" t="s">
        <v>31</v>
      </c>
      <c r="C20" s="8">
        <v>12281.879376000001</v>
      </c>
      <c r="D20" s="8">
        <v>11219.259168</v>
      </c>
      <c r="E20" s="8">
        <v>12018.239063999999</v>
      </c>
      <c r="F20" s="8">
        <v>11201.839272000001</v>
      </c>
      <c r="G20" s="8">
        <v>11958.438023999999</v>
      </c>
      <c r="H20" s="8">
        <v>11499.299136000003</v>
      </c>
      <c r="I20" s="8">
        <v>11561.833296000001</v>
      </c>
      <c r="J20" s="8">
        <v>11500.592688000002</v>
      </c>
      <c r="K20" s="8">
        <v>10860.964920000002</v>
      </c>
      <c r="L20" s="8">
        <v>8635.1887439999991</v>
      </c>
      <c r="M20" s="8">
        <v>9498.6225359999989</v>
      </c>
      <c r="N20" s="8">
        <v>9821.3347440000016</v>
      </c>
      <c r="O20" s="8">
        <v>10062.246168</v>
      </c>
      <c r="P20" s="8">
        <v>10016.167823999998</v>
      </c>
      <c r="Q20" s="8">
        <v>8810.7402239999992</v>
      </c>
      <c r="R20" s="8">
        <v>8973.4666319999997</v>
      </c>
      <c r="S20" s="8">
        <v>9281.0324880000007</v>
      </c>
      <c r="T20" s="8">
        <v>10418.759207999999</v>
      </c>
      <c r="U20" s="8">
        <v>11644.300511999998</v>
      </c>
      <c r="V20" s="8">
        <v>10964.462183999998</v>
      </c>
      <c r="W20" s="8">
        <v>9510.3683999999994</v>
      </c>
      <c r="X20" s="8">
        <v>9706.5661680000012</v>
      </c>
    </row>
    <row r="21" spans="1:24" ht="11.25" customHeight="1" x14ac:dyDescent="0.2">
      <c r="A21" s="29" t="s">
        <v>32</v>
      </c>
      <c r="B21" s="7" t="s">
        <v>33</v>
      </c>
      <c r="C21" s="8">
        <v>1164.6179999999997</v>
      </c>
      <c r="D21" s="8">
        <v>993.17378159999987</v>
      </c>
      <c r="E21" s="8">
        <v>1106.1957815999997</v>
      </c>
      <c r="F21" s="8">
        <v>0</v>
      </c>
      <c r="G21" s="8">
        <v>0</v>
      </c>
      <c r="H21" s="8">
        <v>76.687883999999968</v>
      </c>
      <c r="I21" s="8">
        <v>92.342577600000013</v>
      </c>
      <c r="J21" s="8">
        <v>89.83512719999996</v>
      </c>
      <c r="K21" s="8">
        <v>91.601546400000032</v>
      </c>
      <c r="L21" s="8">
        <v>52.388481599999999</v>
      </c>
      <c r="M21" s="8">
        <v>80.780263200000036</v>
      </c>
      <c r="N21" s="8">
        <v>515.02389119999998</v>
      </c>
      <c r="O21" s="8">
        <v>518.94133199999999</v>
      </c>
      <c r="P21" s="8">
        <v>574.29721440000003</v>
      </c>
      <c r="Q21" s="8">
        <v>337.75428959999999</v>
      </c>
      <c r="R21" s="8">
        <v>242.72932319999995</v>
      </c>
      <c r="S21" s="8">
        <v>439.76827440000005</v>
      </c>
      <c r="T21" s="8">
        <v>501.34855679999998</v>
      </c>
      <c r="U21" s="8">
        <v>153.20082959999999</v>
      </c>
      <c r="V21" s="8">
        <v>103.66574400000002</v>
      </c>
      <c r="W21" s="8">
        <v>83.570760000000007</v>
      </c>
      <c r="X21" s="8">
        <v>94.918168799999961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59.721824159999997</v>
      </c>
      <c r="D26" s="27">
        <f t="shared" si="7"/>
        <v>96.786298439999982</v>
      </c>
      <c r="E26" s="27">
        <f t="shared" si="7"/>
        <v>259.40662523999998</v>
      </c>
      <c r="F26" s="27">
        <f t="shared" si="7"/>
        <v>175.99419612000003</v>
      </c>
      <c r="G26" s="27">
        <f t="shared" si="7"/>
        <v>88.34049936000001</v>
      </c>
      <c r="H26" s="27">
        <f t="shared" si="7"/>
        <v>70.925050799999994</v>
      </c>
      <c r="I26" s="27">
        <f t="shared" si="7"/>
        <v>1.2625750799999997</v>
      </c>
      <c r="J26" s="27">
        <f t="shared" si="7"/>
        <v>59.314676040000016</v>
      </c>
      <c r="K26" s="27">
        <f t="shared" si="7"/>
        <v>1.2625750799999997</v>
      </c>
      <c r="L26" s="27">
        <f t="shared" si="7"/>
        <v>4.1652255599999988</v>
      </c>
      <c r="M26" s="27">
        <f t="shared" si="7"/>
        <v>1.2625750799999997</v>
      </c>
      <c r="N26" s="27">
        <f t="shared" si="7"/>
        <v>1.2625750799999997</v>
      </c>
      <c r="O26" s="27">
        <f t="shared" si="7"/>
        <v>1.2625750799999997</v>
      </c>
      <c r="P26" s="27">
        <f t="shared" si="7"/>
        <v>1.2625750799999997</v>
      </c>
      <c r="Q26" s="27">
        <f t="shared" si="7"/>
        <v>1.2625750799999997</v>
      </c>
      <c r="R26" s="27">
        <f t="shared" si="7"/>
        <v>0.9469979999999999</v>
      </c>
      <c r="S26" s="27">
        <f t="shared" si="7"/>
        <v>0.9469979999999999</v>
      </c>
      <c r="T26" s="27">
        <f t="shared" si="7"/>
        <v>0.69197544</v>
      </c>
      <c r="U26" s="27">
        <f t="shared" si="7"/>
        <v>0.74612771999999994</v>
      </c>
      <c r="V26" s="27">
        <f t="shared" si="7"/>
        <v>0.68877431999999994</v>
      </c>
      <c r="W26" s="27">
        <f t="shared" si="7"/>
        <v>0.63728963999999999</v>
      </c>
      <c r="X26" s="27">
        <f t="shared" si="7"/>
        <v>0.63728963999999999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59.721824159999997</v>
      </c>
      <c r="D33" s="19">
        <f t="shared" si="9"/>
        <v>96.786298439999982</v>
      </c>
      <c r="E33" s="19">
        <f t="shared" si="9"/>
        <v>259.40662523999998</v>
      </c>
      <c r="F33" s="19">
        <f t="shared" si="9"/>
        <v>175.99419612000003</v>
      </c>
      <c r="G33" s="19">
        <f t="shared" si="9"/>
        <v>88.34049936000001</v>
      </c>
      <c r="H33" s="19">
        <f t="shared" si="9"/>
        <v>70.925050799999994</v>
      </c>
      <c r="I33" s="19">
        <f t="shared" si="9"/>
        <v>1.2625750799999997</v>
      </c>
      <c r="J33" s="19">
        <f t="shared" si="9"/>
        <v>59.314676040000016</v>
      </c>
      <c r="K33" s="19">
        <f t="shared" si="9"/>
        <v>1.2625750799999997</v>
      </c>
      <c r="L33" s="19">
        <f t="shared" si="9"/>
        <v>4.1652255599999988</v>
      </c>
      <c r="M33" s="19">
        <f t="shared" si="9"/>
        <v>1.2625750799999997</v>
      </c>
      <c r="N33" s="19">
        <f t="shared" si="9"/>
        <v>1.2625750799999997</v>
      </c>
      <c r="O33" s="19">
        <f t="shared" si="9"/>
        <v>1.2625750799999997</v>
      </c>
      <c r="P33" s="19">
        <f t="shared" si="9"/>
        <v>1.2625750799999997</v>
      </c>
      <c r="Q33" s="19">
        <f t="shared" si="9"/>
        <v>1.2625750799999997</v>
      </c>
      <c r="R33" s="19">
        <f t="shared" si="9"/>
        <v>0.9469979999999999</v>
      </c>
      <c r="S33" s="19">
        <f t="shared" si="9"/>
        <v>0.9469979999999999</v>
      </c>
      <c r="T33" s="19">
        <f t="shared" si="9"/>
        <v>0.69197544</v>
      </c>
      <c r="U33" s="19">
        <f t="shared" si="9"/>
        <v>0.74612771999999994</v>
      </c>
      <c r="V33" s="19">
        <f t="shared" si="9"/>
        <v>0.68877431999999994</v>
      </c>
      <c r="W33" s="19">
        <f t="shared" si="9"/>
        <v>0.63728963999999999</v>
      </c>
      <c r="X33" s="19">
        <f t="shared" si="9"/>
        <v>0.63728963999999999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119.00662524000002</v>
      </c>
      <c r="F36" s="8">
        <v>124.81169904000001</v>
      </c>
      <c r="G36" s="8">
        <v>87.077924280000005</v>
      </c>
      <c r="H36" s="8">
        <v>69.662475719999989</v>
      </c>
      <c r="I36" s="8">
        <v>0</v>
      </c>
      <c r="J36" s="8">
        <v>58.052100960000018</v>
      </c>
      <c r="K36" s="8">
        <v>0</v>
      </c>
      <c r="L36" s="8">
        <v>2.9026504799999988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9.6028570799999979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9.5588110799999999</v>
      </c>
      <c r="D43" s="8">
        <v>3.1861814399999999</v>
      </c>
      <c r="E43" s="8">
        <v>0</v>
      </c>
      <c r="F43" s="8">
        <v>1.2625750799999997</v>
      </c>
      <c r="G43" s="8">
        <v>1.2625750799999997</v>
      </c>
      <c r="H43" s="8">
        <v>1.2625750799999997</v>
      </c>
      <c r="I43" s="8">
        <v>1.2625750799999997</v>
      </c>
      <c r="J43" s="8">
        <v>1.2625750799999997</v>
      </c>
      <c r="K43" s="8">
        <v>1.2625750799999997</v>
      </c>
      <c r="L43" s="8">
        <v>1.2625750799999997</v>
      </c>
      <c r="M43" s="8">
        <v>1.2625750799999997</v>
      </c>
      <c r="N43" s="8">
        <v>1.2625750799999997</v>
      </c>
      <c r="O43" s="8">
        <v>1.2625750799999997</v>
      </c>
      <c r="P43" s="8">
        <v>1.2625750799999997</v>
      </c>
      <c r="Q43" s="8">
        <v>1.2625750799999997</v>
      </c>
      <c r="R43" s="8">
        <v>0.9469979999999999</v>
      </c>
      <c r="S43" s="8">
        <v>0.9469979999999999</v>
      </c>
      <c r="T43" s="8">
        <v>0.69197544</v>
      </c>
      <c r="U43" s="8">
        <v>0.74612771999999994</v>
      </c>
      <c r="V43" s="8">
        <v>0.68877431999999994</v>
      </c>
      <c r="W43" s="8">
        <v>0.63728963999999999</v>
      </c>
      <c r="X43" s="8">
        <v>0.63728963999999999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40.560155999999999</v>
      </c>
      <c r="D48" s="8">
        <v>93.600116999999983</v>
      </c>
      <c r="E48" s="8">
        <v>140.39999999999998</v>
      </c>
      <c r="F48" s="8">
        <v>49.919922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841.3653599999999</v>
      </c>
      <c r="D51" s="27">
        <v>832.07519999999988</v>
      </c>
      <c r="E51" s="27">
        <v>821.52278999999987</v>
      </c>
      <c r="F51" s="27">
        <v>10.855350000000001</v>
      </c>
      <c r="G51" s="27">
        <v>11.96613</v>
      </c>
      <c r="H51" s="27">
        <v>10.867467600000001</v>
      </c>
      <c r="I51" s="27">
        <v>8.5790588399999983</v>
      </c>
      <c r="J51" s="27">
        <v>4.8563301600000006</v>
      </c>
      <c r="K51" s="27">
        <v>6.9488377200000029</v>
      </c>
      <c r="L51" s="27">
        <v>10.810716839999998</v>
      </c>
      <c r="M51" s="27">
        <v>13.157895960000003</v>
      </c>
      <c r="N51" s="27">
        <v>10.314097199999999</v>
      </c>
      <c r="O51" s="27">
        <v>9.2400739199999986</v>
      </c>
      <c r="P51" s="27">
        <v>7.1445369599999999</v>
      </c>
      <c r="Q51" s="27">
        <v>7.2507679200000013</v>
      </c>
      <c r="R51" s="27">
        <v>15.996443760000004</v>
      </c>
      <c r="S51" s="27">
        <v>5.3519400000000017</v>
      </c>
      <c r="T51" s="27">
        <v>13.741964279999999</v>
      </c>
      <c r="U51" s="27">
        <v>19.169235360000002</v>
      </c>
      <c r="V51" s="27">
        <v>43.341625799999996</v>
      </c>
      <c r="W51" s="27">
        <v>46.804835879999999</v>
      </c>
      <c r="X51" s="27">
        <v>14.583531600000002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1.2869999999999999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0.14311439999999997</v>
      </c>
      <c r="S52" s="27">
        <f t="shared" si="10"/>
        <v>0.28622880000000006</v>
      </c>
      <c r="T52" s="27">
        <f t="shared" si="10"/>
        <v>0.39433680000000004</v>
      </c>
      <c r="U52" s="27">
        <f t="shared" si="10"/>
        <v>14.617317263999997</v>
      </c>
      <c r="V52" s="27">
        <f t="shared" si="10"/>
        <v>12.620365559999998</v>
      </c>
      <c r="W52" s="27">
        <f t="shared" si="10"/>
        <v>10.148029056</v>
      </c>
      <c r="X52" s="27">
        <f t="shared" si="10"/>
        <v>9.264526128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1.2869999999999999</v>
      </c>
      <c r="O53" s="8">
        <v>0</v>
      </c>
      <c r="P53" s="8">
        <v>0</v>
      </c>
      <c r="Q53" s="8">
        <v>0</v>
      </c>
      <c r="R53" s="8">
        <v>0.14311439999999997</v>
      </c>
      <c r="S53" s="8">
        <v>0.28622880000000006</v>
      </c>
      <c r="T53" s="8">
        <v>0.39433680000000004</v>
      </c>
      <c r="U53" s="8">
        <v>1.2653784000000001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13.351938863999997</v>
      </c>
      <c r="V54" s="45">
        <v>12.620365559999998</v>
      </c>
      <c r="W54" s="45">
        <v>10.148029056</v>
      </c>
      <c r="X54" s="45">
        <v>9.264526128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1">SUM(C62:C72)</f>
        <v>0</v>
      </c>
      <c r="D61" s="49">
        <f t="shared" ref="D61:X61" si="12">SUM(D62:D72)</f>
        <v>0</v>
      </c>
      <c r="E61" s="49">
        <f t="shared" si="12"/>
        <v>0</v>
      </c>
      <c r="F61" s="49">
        <f t="shared" si="12"/>
        <v>0</v>
      </c>
      <c r="G61" s="49">
        <f t="shared" si="12"/>
        <v>0</v>
      </c>
      <c r="H61" s="49">
        <f t="shared" si="12"/>
        <v>0</v>
      </c>
      <c r="I61" s="49">
        <f t="shared" si="12"/>
        <v>0</v>
      </c>
      <c r="J61" s="49">
        <f t="shared" si="12"/>
        <v>0</v>
      </c>
      <c r="K61" s="49">
        <f t="shared" si="12"/>
        <v>0</v>
      </c>
      <c r="L61" s="49">
        <f t="shared" si="12"/>
        <v>0</v>
      </c>
      <c r="M61" s="49">
        <f t="shared" si="12"/>
        <v>0</v>
      </c>
      <c r="N61" s="49">
        <f t="shared" si="12"/>
        <v>0</v>
      </c>
      <c r="O61" s="49">
        <f t="shared" si="12"/>
        <v>0</v>
      </c>
      <c r="P61" s="49">
        <f t="shared" si="12"/>
        <v>0</v>
      </c>
      <c r="Q61" s="49">
        <f t="shared" si="12"/>
        <v>0</v>
      </c>
      <c r="R61" s="49">
        <f t="shared" si="12"/>
        <v>0</v>
      </c>
      <c r="S61" s="49">
        <f t="shared" si="12"/>
        <v>0</v>
      </c>
      <c r="T61" s="49">
        <f t="shared" si="12"/>
        <v>0</v>
      </c>
      <c r="U61" s="49">
        <f t="shared" si="12"/>
        <v>44.972035199999993</v>
      </c>
      <c r="V61" s="49">
        <f t="shared" si="12"/>
        <v>52.02394559999999</v>
      </c>
      <c r="W61" s="49">
        <f t="shared" si="12"/>
        <v>74.223705599999988</v>
      </c>
      <c r="X61" s="49">
        <f t="shared" si="12"/>
        <v>78.388084799999987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28.671955199999999</v>
      </c>
      <c r="V62" s="52">
        <v>36.623865599999995</v>
      </c>
      <c r="W62" s="52">
        <v>61.823865599999998</v>
      </c>
      <c r="X62" s="52">
        <v>67.088044799999992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16.300079999999994</v>
      </c>
      <c r="V65" s="52">
        <v>15.400079999999996</v>
      </c>
      <c r="W65" s="52">
        <v>12.399839999999998</v>
      </c>
      <c r="X65" s="52">
        <v>11.300039999999999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846.98983094399989</v>
      </c>
      <c r="D2" s="21">
        <f t="shared" ref="D2:X2" si="0">SUM(D3,D17,D22,D25,D26,D51,D52)</f>
        <v>858.33653932800007</v>
      </c>
      <c r="E2" s="21">
        <f t="shared" si="0"/>
        <v>1155.9972809928004</v>
      </c>
      <c r="F2" s="21">
        <f t="shared" si="0"/>
        <v>1299.7247604141355</v>
      </c>
      <c r="G2" s="21">
        <f t="shared" si="0"/>
        <v>1335.5329909752002</v>
      </c>
      <c r="H2" s="21">
        <f t="shared" si="0"/>
        <v>1172.3541699395837</v>
      </c>
      <c r="I2" s="21">
        <f t="shared" si="0"/>
        <v>1219.0664910068938</v>
      </c>
      <c r="J2" s="21">
        <f t="shared" si="0"/>
        <v>1336.8081618384001</v>
      </c>
      <c r="K2" s="21">
        <f t="shared" si="0"/>
        <v>1212.0398267808</v>
      </c>
      <c r="L2" s="21">
        <f t="shared" si="0"/>
        <v>1232.6059898485069</v>
      </c>
      <c r="M2" s="21">
        <f t="shared" si="0"/>
        <v>1186.7053396430515</v>
      </c>
      <c r="N2" s="21">
        <f t="shared" si="0"/>
        <v>1230.4064106600001</v>
      </c>
      <c r="O2" s="21">
        <f t="shared" si="0"/>
        <v>1256.5136531399999</v>
      </c>
      <c r="P2" s="21">
        <f t="shared" si="0"/>
        <v>1196.3517436080003</v>
      </c>
      <c r="Q2" s="21">
        <f t="shared" si="0"/>
        <v>1111.7622377159998</v>
      </c>
      <c r="R2" s="21">
        <f t="shared" si="0"/>
        <v>1121.6242734239995</v>
      </c>
      <c r="S2" s="21">
        <f t="shared" si="0"/>
        <v>1009.0988321772844</v>
      </c>
      <c r="T2" s="21">
        <f t="shared" si="0"/>
        <v>948.16536843599988</v>
      </c>
      <c r="U2" s="21">
        <f t="shared" si="0"/>
        <v>896.31060192000018</v>
      </c>
      <c r="V2" s="21">
        <f t="shared" si="0"/>
        <v>860.73084838800014</v>
      </c>
      <c r="W2" s="21">
        <f t="shared" si="0"/>
        <v>741.9505435799997</v>
      </c>
      <c r="X2" s="21">
        <f t="shared" si="0"/>
        <v>693.45232706399997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807.03858707999984</v>
      </c>
      <c r="D3" s="24">
        <f t="shared" ref="D3:X3" si="2">SUM(D4,D8,D11)</f>
        <v>775.15689398400013</v>
      </c>
      <c r="E3" s="24">
        <f t="shared" si="2"/>
        <v>1047.8136772488003</v>
      </c>
      <c r="F3" s="24">
        <f t="shared" si="2"/>
        <v>1110.2171325696002</v>
      </c>
      <c r="G3" s="24">
        <f t="shared" si="2"/>
        <v>1156.3393549752002</v>
      </c>
      <c r="H3" s="24">
        <f t="shared" si="2"/>
        <v>1047.6619727904003</v>
      </c>
      <c r="I3" s="24">
        <f t="shared" si="2"/>
        <v>1096.3891585943995</v>
      </c>
      <c r="J3" s="24">
        <f t="shared" si="2"/>
        <v>1214.5613976144</v>
      </c>
      <c r="K3" s="24">
        <f t="shared" si="2"/>
        <v>1072.0368059808</v>
      </c>
      <c r="L3" s="24">
        <f t="shared" si="2"/>
        <v>1091.792772048</v>
      </c>
      <c r="M3" s="24">
        <f t="shared" si="2"/>
        <v>1077.5214845999999</v>
      </c>
      <c r="N3" s="24">
        <f t="shared" si="2"/>
        <v>1142.9219357160002</v>
      </c>
      <c r="O3" s="24">
        <f t="shared" si="2"/>
        <v>1147.8076292759999</v>
      </c>
      <c r="P3" s="24">
        <f t="shared" si="2"/>
        <v>1086.3742420080002</v>
      </c>
      <c r="Q3" s="24">
        <f t="shared" si="2"/>
        <v>1027.7113995719999</v>
      </c>
      <c r="R3" s="24">
        <f t="shared" si="2"/>
        <v>1024.1524175519994</v>
      </c>
      <c r="S3" s="24">
        <f t="shared" si="2"/>
        <v>850.42961163600046</v>
      </c>
      <c r="T3" s="24">
        <f t="shared" si="2"/>
        <v>859.44646141199985</v>
      </c>
      <c r="U3" s="24">
        <f t="shared" si="2"/>
        <v>828.35870832000012</v>
      </c>
      <c r="V3" s="24">
        <f t="shared" si="2"/>
        <v>805.97719105200008</v>
      </c>
      <c r="W3" s="24">
        <f t="shared" si="2"/>
        <v>682.02869895599974</v>
      </c>
      <c r="X3" s="24">
        <f t="shared" si="2"/>
        <v>618.75109322399999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769.39631999999983</v>
      </c>
      <c r="D8" s="19">
        <f t="shared" ref="D8:X8" si="6">SUM(D9:D10)</f>
        <v>736.15104288000009</v>
      </c>
      <c r="E8" s="19">
        <f t="shared" si="6"/>
        <v>978.31175310000037</v>
      </c>
      <c r="F8" s="19">
        <f t="shared" si="6"/>
        <v>1052.5865961600002</v>
      </c>
      <c r="G8" s="19">
        <f t="shared" si="6"/>
        <v>1104.9031018080002</v>
      </c>
      <c r="H8" s="19">
        <f t="shared" si="6"/>
        <v>995.12047800000028</v>
      </c>
      <c r="I8" s="19">
        <f t="shared" si="6"/>
        <v>1036.2590504639995</v>
      </c>
      <c r="J8" s="19">
        <f t="shared" si="6"/>
        <v>1177.5248297999999</v>
      </c>
      <c r="K8" s="19">
        <f t="shared" si="6"/>
        <v>1041.170804652</v>
      </c>
      <c r="L8" s="19">
        <f t="shared" si="6"/>
        <v>1059.587734128</v>
      </c>
      <c r="M8" s="19">
        <f t="shared" si="6"/>
        <v>1073.5626191399999</v>
      </c>
      <c r="N8" s="19">
        <f t="shared" si="6"/>
        <v>1137.0154539480002</v>
      </c>
      <c r="O8" s="19">
        <f t="shared" si="6"/>
        <v>1141.998</v>
      </c>
      <c r="P8" s="19">
        <f t="shared" si="6"/>
        <v>1060.3840903920002</v>
      </c>
      <c r="Q8" s="19">
        <f t="shared" si="6"/>
        <v>1008.2670879599998</v>
      </c>
      <c r="R8" s="19">
        <f t="shared" si="6"/>
        <v>1006.8065705279995</v>
      </c>
      <c r="S8" s="19">
        <f t="shared" si="6"/>
        <v>831.40724990400042</v>
      </c>
      <c r="T8" s="19">
        <f t="shared" si="6"/>
        <v>830.20605637199981</v>
      </c>
      <c r="U8" s="19">
        <f t="shared" si="6"/>
        <v>799.37201520000008</v>
      </c>
      <c r="V8" s="19">
        <f t="shared" si="6"/>
        <v>786.64565812800004</v>
      </c>
      <c r="W8" s="19">
        <f t="shared" si="6"/>
        <v>652.84874054399972</v>
      </c>
      <c r="X8" s="19">
        <f t="shared" si="6"/>
        <v>592.87386232799997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769.39631999999983</v>
      </c>
      <c r="D10" s="8">
        <v>736.15104288000009</v>
      </c>
      <c r="E10" s="8">
        <v>978.31175310000037</v>
      </c>
      <c r="F10" s="8">
        <v>1052.5865961600002</v>
      </c>
      <c r="G10" s="8">
        <v>1104.9031018080002</v>
      </c>
      <c r="H10" s="8">
        <v>995.12047800000028</v>
      </c>
      <c r="I10" s="8">
        <v>1036.2590504639995</v>
      </c>
      <c r="J10" s="8">
        <v>1177.5248297999999</v>
      </c>
      <c r="K10" s="8">
        <v>1041.170804652</v>
      </c>
      <c r="L10" s="8">
        <v>1059.587734128</v>
      </c>
      <c r="M10" s="8">
        <v>1073.5626191399999</v>
      </c>
      <c r="N10" s="8">
        <v>1137.0154539480002</v>
      </c>
      <c r="O10" s="8">
        <v>1141.998</v>
      </c>
      <c r="P10" s="8">
        <v>1060.3840903920002</v>
      </c>
      <c r="Q10" s="8">
        <v>1008.2670879599998</v>
      </c>
      <c r="R10" s="8">
        <v>1006.8065705279995</v>
      </c>
      <c r="S10" s="8">
        <v>831.40724990400042</v>
      </c>
      <c r="T10" s="8">
        <v>830.20605637199981</v>
      </c>
      <c r="U10" s="8">
        <v>799.37201520000008</v>
      </c>
      <c r="V10" s="8">
        <v>786.64565812800004</v>
      </c>
      <c r="W10" s="8">
        <v>652.84874054399972</v>
      </c>
      <c r="X10" s="8">
        <v>592.87386232799997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37.642267080000003</v>
      </c>
      <c r="D11" s="19">
        <f t="shared" ref="D11:X11" si="8">SUM(D12:D16)</f>
        <v>39.005851104000001</v>
      </c>
      <c r="E11" s="19">
        <f t="shared" si="8"/>
        <v>69.501924148800001</v>
      </c>
      <c r="F11" s="19">
        <f t="shared" si="8"/>
        <v>57.630536409599998</v>
      </c>
      <c r="G11" s="19">
        <f t="shared" si="8"/>
        <v>51.436253167199993</v>
      </c>
      <c r="H11" s="19">
        <f t="shared" si="8"/>
        <v>52.541494790399994</v>
      </c>
      <c r="I11" s="19">
        <f t="shared" si="8"/>
        <v>60.130108130400004</v>
      </c>
      <c r="J11" s="19">
        <f t="shared" si="8"/>
        <v>37.036567814400009</v>
      </c>
      <c r="K11" s="19">
        <f t="shared" si="8"/>
        <v>30.866001328800003</v>
      </c>
      <c r="L11" s="19">
        <f t="shared" si="8"/>
        <v>32.205037919999995</v>
      </c>
      <c r="M11" s="19">
        <f t="shared" si="8"/>
        <v>3.9588654600000002</v>
      </c>
      <c r="N11" s="19">
        <f t="shared" si="8"/>
        <v>5.9064817680000017</v>
      </c>
      <c r="O11" s="19">
        <f t="shared" si="8"/>
        <v>5.8096292759999981</v>
      </c>
      <c r="P11" s="19">
        <f t="shared" si="8"/>
        <v>25.990151616000006</v>
      </c>
      <c r="Q11" s="19">
        <f t="shared" si="8"/>
        <v>19.444311612000003</v>
      </c>
      <c r="R11" s="19">
        <f t="shared" si="8"/>
        <v>17.345847024000001</v>
      </c>
      <c r="S11" s="19">
        <f t="shared" si="8"/>
        <v>19.022361731999997</v>
      </c>
      <c r="T11" s="19">
        <f t="shared" si="8"/>
        <v>29.240405040000002</v>
      </c>
      <c r="U11" s="19">
        <f t="shared" si="8"/>
        <v>28.986693119999998</v>
      </c>
      <c r="V11" s="19">
        <f t="shared" si="8"/>
        <v>19.331532924000005</v>
      </c>
      <c r="W11" s="19">
        <f t="shared" si="8"/>
        <v>29.179958412000001</v>
      </c>
      <c r="X11" s="19">
        <f t="shared" si="8"/>
        <v>25.877230896000004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37.642267080000003</v>
      </c>
      <c r="D16" s="8">
        <v>39.005851104000001</v>
      </c>
      <c r="E16" s="8">
        <v>69.501924148800001</v>
      </c>
      <c r="F16" s="8">
        <v>57.630536409599998</v>
      </c>
      <c r="G16" s="8">
        <v>51.436253167199993</v>
      </c>
      <c r="H16" s="8">
        <v>52.541494790399994</v>
      </c>
      <c r="I16" s="8">
        <v>60.130108130400004</v>
      </c>
      <c r="J16" s="8">
        <v>37.036567814400009</v>
      </c>
      <c r="K16" s="8">
        <v>30.866001328800003</v>
      </c>
      <c r="L16" s="8">
        <v>32.205037919999995</v>
      </c>
      <c r="M16" s="8">
        <v>3.9588654600000002</v>
      </c>
      <c r="N16" s="8">
        <v>5.9064817680000017</v>
      </c>
      <c r="O16" s="8">
        <v>5.8096292759999981</v>
      </c>
      <c r="P16" s="8">
        <v>25.990151616000006</v>
      </c>
      <c r="Q16" s="8">
        <v>19.444311612000003</v>
      </c>
      <c r="R16" s="8">
        <v>17.345847024000001</v>
      </c>
      <c r="S16" s="8">
        <v>19.022361731999997</v>
      </c>
      <c r="T16" s="8">
        <v>29.240405040000002</v>
      </c>
      <c r="U16" s="8">
        <v>28.986693119999998</v>
      </c>
      <c r="V16" s="8">
        <v>19.331532924000005</v>
      </c>
      <c r="W16" s="8">
        <v>29.179958412000001</v>
      </c>
      <c r="X16" s="8">
        <v>25.877230896000004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39.951243863999998</v>
      </c>
      <c r="D22" s="27">
        <f t="shared" ref="D22:X22" si="12">SUM(D23:D24)</f>
        <v>83.179645343999979</v>
      </c>
      <c r="E22" s="27">
        <f t="shared" si="12"/>
        <v>108.183603744</v>
      </c>
      <c r="F22" s="27">
        <f t="shared" si="12"/>
        <v>189.50762784453528</v>
      </c>
      <c r="G22" s="27">
        <f t="shared" si="12"/>
        <v>179.19363599999997</v>
      </c>
      <c r="H22" s="27">
        <f t="shared" si="12"/>
        <v>124.69219714918343</v>
      </c>
      <c r="I22" s="27">
        <f t="shared" si="12"/>
        <v>110.49064189649424</v>
      </c>
      <c r="J22" s="27">
        <f t="shared" si="12"/>
        <v>109.91052444000002</v>
      </c>
      <c r="K22" s="27">
        <f t="shared" si="12"/>
        <v>119.55413519999998</v>
      </c>
      <c r="L22" s="27">
        <f t="shared" si="12"/>
        <v>140.813217800507</v>
      </c>
      <c r="M22" s="27">
        <f t="shared" si="12"/>
        <v>109.18385504305152</v>
      </c>
      <c r="N22" s="27">
        <f t="shared" si="12"/>
        <v>87.48447494399997</v>
      </c>
      <c r="O22" s="27">
        <f t="shared" si="12"/>
        <v>108.70602386399996</v>
      </c>
      <c r="P22" s="27">
        <f t="shared" si="12"/>
        <v>109.97750160000002</v>
      </c>
      <c r="Q22" s="27">
        <f t="shared" si="12"/>
        <v>84.050838143999997</v>
      </c>
      <c r="R22" s="27">
        <f t="shared" si="12"/>
        <v>55.154174400000002</v>
      </c>
      <c r="S22" s="27">
        <f t="shared" si="12"/>
        <v>84.166334941283907</v>
      </c>
      <c r="T22" s="27">
        <f t="shared" si="12"/>
        <v>88.718907024000004</v>
      </c>
      <c r="U22" s="27">
        <f t="shared" si="12"/>
        <v>67.951893600000005</v>
      </c>
      <c r="V22" s="27">
        <f t="shared" si="12"/>
        <v>54.753657336000011</v>
      </c>
      <c r="W22" s="27">
        <f t="shared" si="12"/>
        <v>59.921844623999995</v>
      </c>
      <c r="X22" s="27">
        <f t="shared" si="12"/>
        <v>74.047238783999973</v>
      </c>
    </row>
    <row r="23" spans="1:24" ht="11.25" customHeight="1" x14ac:dyDescent="0.2">
      <c r="A23" s="29" t="s">
        <v>36</v>
      </c>
      <c r="B23" s="7" t="s">
        <v>37</v>
      </c>
      <c r="C23" s="8">
        <v>39.951243863999998</v>
      </c>
      <c r="D23" s="8">
        <v>83.179645343999979</v>
      </c>
      <c r="E23" s="8">
        <v>108.183603744</v>
      </c>
      <c r="F23" s="8">
        <v>184.74973200000002</v>
      </c>
      <c r="G23" s="8">
        <v>179.19363599999997</v>
      </c>
      <c r="H23" s="8">
        <v>123.00800054399996</v>
      </c>
      <c r="I23" s="8">
        <v>107.11512374399997</v>
      </c>
      <c r="J23" s="8">
        <v>108.22176000000002</v>
      </c>
      <c r="K23" s="8">
        <v>119.55413519999998</v>
      </c>
      <c r="L23" s="8">
        <v>139.12639920000001</v>
      </c>
      <c r="M23" s="8">
        <v>107.49519360000002</v>
      </c>
      <c r="N23" s="8">
        <v>87.48447494399997</v>
      </c>
      <c r="O23" s="8">
        <v>108.70602386399996</v>
      </c>
      <c r="P23" s="8">
        <v>109.97750160000002</v>
      </c>
      <c r="Q23" s="8">
        <v>84.050838143999997</v>
      </c>
      <c r="R23" s="8">
        <v>55.154174400000002</v>
      </c>
      <c r="S23" s="8">
        <v>72.976039200000002</v>
      </c>
      <c r="T23" s="8">
        <v>88.718907024000004</v>
      </c>
      <c r="U23" s="8">
        <v>67.951893600000005</v>
      </c>
      <c r="V23" s="8">
        <v>54.476071200000014</v>
      </c>
      <c r="W23" s="8">
        <v>59.921844623999995</v>
      </c>
      <c r="X23" s="8">
        <v>73.769652647999976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4.7578958445352484</v>
      </c>
      <c r="G24" s="8">
        <v>0</v>
      </c>
      <c r="H24" s="8">
        <v>1.684196605183474</v>
      </c>
      <c r="I24" s="8">
        <v>3.3755181524942715</v>
      </c>
      <c r="J24" s="8">
        <v>1.6887644399999999</v>
      </c>
      <c r="K24" s="8">
        <v>0</v>
      </c>
      <c r="L24" s="8">
        <v>1.6868186005069925</v>
      </c>
      <c r="M24" s="8">
        <v>1.6886614430514968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11.190295741283904</v>
      </c>
      <c r="T24" s="8">
        <v>0</v>
      </c>
      <c r="U24" s="8">
        <v>0</v>
      </c>
      <c r="V24" s="8">
        <v>0.27758613599999993</v>
      </c>
      <c r="W24" s="8">
        <v>0</v>
      </c>
      <c r="X24" s="8">
        <v>0.27758613599999993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12.186690515999999</v>
      </c>
      <c r="J52" s="27">
        <f t="shared" si="20"/>
        <v>12.336239783999998</v>
      </c>
      <c r="K52" s="27">
        <f t="shared" si="20"/>
        <v>20.448885600000004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42.317681471999997</v>
      </c>
      <c r="S52" s="27">
        <f t="shared" si="20"/>
        <v>74.502885600000013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0.65399505600000007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20.448885600000004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74.502885600000013</v>
      </c>
      <c r="T53" s="8">
        <v>0</v>
      </c>
      <c r="U53" s="8">
        <v>0</v>
      </c>
      <c r="V53" s="8">
        <v>0</v>
      </c>
      <c r="W53" s="8">
        <v>0</v>
      </c>
      <c r="X53" s="8">
        <v>0.57194280000000008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12.186690515999999</v>
      </c>
      <c r="J54" s="45">
        <v>12.336239783999998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42.317681471999997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8.205225599999999E-2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467.71199999999999</v>
      </c>
      <c r="H61" s="49">
        <f t="shared" si="22"/>
        <v>126.7838208</v>
      </c>
      <c r="I61" s="49">
        <f t="shared" si="22"/>
        <v>406.58770079999999</v>
      </c>
      <c r="J61" s="49">
        <f t="shared" si="22"/>
        <v>35.395905599999992</v>
      </c>
      <c r="K61" s="49">
        <f t="shared" si="22"/>
        <v>30.352089600000003</v>
      </c>
      <c r="L61" s="49">
        <f t="shared" si="22"/>
        <v>0</v>
      </c>
      <c r="M61" s="49">
        <f t="shared" si="22"/>
        <v>5.2637759999999991</v>
      </c>
      <c r="N61" s="49">
        <f t="shared" si="22"/>
        <v>4.255776</v>
      </c>
      <c r="O61" s="49">
        <f t="shared" si="22"/>
        <v>3.8082239999999996</v>
      </c>
      <c r="P61" s="49">
        <f t="shared" si="22"/>
        <v>2.7998207999999996</v>
      </c>
      <c r="Q61" s="49">
        <f t="shared" si="22"/>
        <v>2.4639552</v>
      </c>
      <c r="R61" s="49">
        <f t="shared" si="22"/>
        <v>128.33233919999998</v>
      </c>
      <c r="S61" s="49">
        <f t="shared" si="22"/>
        <v>65.19082895999999</v>
      </c>
      <c r="T61" s="49">
        <f t="shared" si="22"/>
        <v>69.880186079999987</v>
      </c>
      <c r="U61" s="49">
        <f t="shared" si="22"/>
        <v>15.680044799999997</v>
      </c>
      <c r="V61" s="49">
        <f t="shared" si="22"/>
        <v>26.320089599999999</v>
      </c>
      <c r="W61" s="49">
        <f t="shared" si="22"/>
        <v>39.1999104</v>
      </c>
      <c r="X61" s="49">
        <f t="shared" si="22"/>
        <v>28.436169599999999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467.71199999999999</v>
      </c>
      <c r="H62" s="52">
        <v>126.7838208</v>
      </c>
      <c r="I62" s="52">
        <v>391.88782079999999</v>
      </c>
      <c r="J62" s="52">
        <v>20.495865599999998</v>
      </c>
      <c r="K62" s="52">
        <v>30.352089600000003</v>
      </c>
      <c r="L62" s="52">
        <v>0</v>
      </c>
      <c r="M62" s="52">
        <v>5.2637759999999991</v>
      </c>
      <c r="N62" s="52">
        <v>4.255776</v>
      </c>
      <c r="O62" s="52">
        <v>3.8082239999999996</v>
      </c>
      <c r="P62" s="52">
        <v>2.7998207999999996</v>
      </c>
      <c r="Q62" s="52">
        <v>2.4639552</v>
      </c>
      <c r="R62" s="52">
        <v>76.832179199999999</v>
      </c>
      <c r="S62" s="52">
        <v>34.944134399999996</v>
      </c>
      <c r="T62" s="52">
        <v>40.544179199999995</v>
      </c>
      <c r="U62" s="52">
        <v>15.680044799999997</v>
      </c>
      <c r="V62" s="52">
        <v>26.320089599999999</v>
      </c>
      <c r="W62" s="52">
        <v>39.1999104</v>
      </c>
      <c r="X62" s="52">
        <v>28.336089600000001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14.69988</v>
      </c>
      <c r="J65" s="52">
        <v>14.900039999999997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51.500159999999994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0.10007999999999997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30.246694559999995</v>
      </c>
      <c r="T72" s="55">
        <v>29.336006879999996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12.297419999999999</v>
      </c>
      <c r="D2" s="21">
        <f t="shared" ref="D2:X2" si="0">SUM(D3,D17,D22,D25,D26,D51,D52)</f>
        <v>8.8427699999999998</v>
      </c>
      <c r="E2" s="21">
        <f t="shared" si="0"/>
        <v>33.860870640000002</v>
      </c>
      <c r="F2" s="21">
        <f t="shared" si="0"/>
        <v>38.216977200000002</v>
      </c>
      <c r="G2" s="21">
        <f t="shared" si="0"/>
        <v>42.254691120000004</v>
      </c>
      <c r="H2" s="21">
        <f t="shared" si="0"/>
        <v>34.294006799999998</v>
      </c>
      <c r="I2" s="21">
        <f t="shared" si="0"/>
        <v>33.919862400000007</v>
      </c>
      <c r="J2" s="21">
        <f t="shared" si="0"/>
        <v>12.473719200000003</v>
      </c>
      <c r="K2" s="21">
        <f t="shared" si="0"/>
        <v>97.47548316000001</v>
      </c>
      <c r="L2" s="21">
        <f t="shared" si="0"/>
        <v>169.86862836</v>
      </c>
      <c r="M2" s="21">
        <f t="shared" si="0"/>
        <v>12.525569999999998</v>
      </c>
      <c r="N2" s="21">
        <f t="shared" si="0"/>
        <v>0.3995999999999999</v>
      </c>
      <c r="O2" s="21">
        <f t="shared" si="0"/>
        <v>0.51947999999999994</v>
      </c>
      <c r="P2" s="21">
        <f t="shared" si="0"/>
        <v>0.35963999999999996</v>
      </c>
      <c r="Q2" s="21">
        <f t="shared" si="0"/>
        <v>3.9959999999999996E-2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6.087888000000001E-2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20.984840640000002</v>
      </c>
      <c r="F3" s="24">
        <f t="shared" si="2"/>
        <v>26.832427199999998</v>
      </c>
      <c r="G3" s="24">
        <f t="shared" si="2"/>
        <v>29.605731120000005</v>
      </c>
      <c r="H3" s="24">
        <f t="shared" si="2"/>
        <v>27.117136800000001</v>
      </c>
      <c r="I3" s="24">
        <f t="shared" si="2"/>
        <v>21.024932400000004</v>
      </c>
      <c r="J3" s="24">
        <f t="shared" si="2"/>
        <v>6.0166692000000017</v>
      </c>
      <c r="K3" s="24">
        <f t="shared" si="2"/>
        <v>62.703803160000021</v>
      </c>
      <c r="L3" s="24">
        <f t="shared" si="2"/>
        <v>158.94145836000001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20.984840640000002</v>
      </c>
      <c r="F11" s="19">
        <f t="shared" si="8"/>
        <v>26.832427199999998</v>
      </c>
      <c r="G11" s="19">
        <f t="shared" si="8"/>
        <v>29.605731120000005</v>
      </c>
      <c r="H11" s="19">
        <f t="shared" si="8"/>
        <v>27.117136800000001</v>
      </c>
      <c r="I11" s="19">
        <f t="shared" si="8"/>
        <v>21.024932400000004</v>
      </c>
      <c r="J11" s="19">
        <f t="shared" si="8"/>
        <v>6.0166692000000017</v>
      </c>
      <c r="K11" s="19">
        <f t="shared" si="8"/>
        <v>62.703803160000021</v>
      </c>
      <c r="L11" s="19">
        <f t="shared" si="8"/>
        <v>158.94145836000001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20.984840640000002</v>
      </c>
      <c r="F15" s="8">
        <v>26.832427199999998</v>
      </c>
      <c r="G15" s="8">
        <v>29.605731120000005</v>
      </c>
      <c r="H15" s="8">
        <v>27.117136800000001</v>
      </c>
      <c r="I15" s="8">
        <v>21.024932400000004</v>
      </c>
      <c r="J15" s="8">
        <v>6.0166692000000017</v>
      </c>
      <c r="K15" s="8">
        <v>62.703803160000021</v>
      </c>
      <c r="L15" s="8">
        <v>158.94145836000001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3.91608</v>
      </c>
      <c r="D17" s="27">
        <f t="shared" ref="D17:X17" si="10">SUM(D18:D21)</f>
        <v>4.9550399999999986</v>
      </c>
      <c r="E17" s="27">
        <f t="shared" si="10"/>
        <v>3.6363600000000007</v>
      </c>
      <c r="F17" s="27">
        <f t="shared" si="10"/>
        <v>3.3566400000000005</v>
      </c>
      <c r="G17" s="27">
        <f t="shared" si="10"/>
        <v>3.1568400000000008</v>
      </c>
      <c r="H17" s="27">
        <f t="shared" si="10"/>
        <v>3.9959999999999991</v>
      </c>
      <c r="I17" s="27">
        <f t="shared" si="10"/>
        <v>3.75624</v>
      </c>
      <c r="J17" s="27">
        <f t="shared" si="10"/>
        <v>5.1948000000000016</v>
      </c>
      <c r="K17" s="27">
        <f t="shared" si="10"/>
        <v>4.2757199999999989</v>
      </c>
      <c r="L17" s="27">
        <f t="shared" si="10"/>
        <v>6.4335599999999999</v>
      </c>
      <c r="M17" s="27">
        <f t="shared" si="10"/>
        <v>8.0319599999999998</v>
      </c>
      <c r="N17" s="27">
        <f t="shared" si="10"/>
        <v>0.3995999999999999</v>
      </c>
      <c r="O17" s="27">
        <f t="shared" si="10"/>
        <v>0.51947999999999994</v>
      </c>
      <c r="P17" s="27">
        <f t="shared" si="10"/>
        <v>0.35963999999999996</v>
      </c>
      <c r="Q17" s="27">
        <f t="shared" si="10"/>
        <v>3.9959999999999996E-2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3.91608</v>
      </c>
      <c r="D18" s="8">
        <v>4.9550399999999986</v>
      </c>
      <c r="E18" s="8">
        <v>3.6363600000000007</v>
      </c>
      <c r="F18" s="8">
        <v>3.3566400000000005</v>
      </c>
      <c r="G18" s="8">
        <v>3.1568400000000008</v>
      </c>
      <c r="H18" s="8">
        <v>3.9959999999999991</v>
      </c>
      <c r="I18" s="8">
        <v>3.75624</v>
      </c>
      <c r="J18" s="8">
        <v>5.1948000000000016</v>
      </c>
      <c r="K18" s="8">
        <v>4.2757199999999989</v>
      </c>
      <c r="L18" s="8">
        <v>6.4335599999999999</v>
      </c>
      <c r="M18" s="8">
        <v>8.0319599999999998</v>
      </c>
      <c r="N18" s="8">
        <v>0.3995999999999999</v>
      </c>
      <c r="O18" s="8">
        <v>0.51947999999999994</v>
      </c>
      <c r="P18" s="8">
        <v>0.35963999999999996</v>
      </c>
      <c r="Q18" s="8">
        <v>3.9959999999999996E-2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6.087888000000001E-2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6.087888000000001E-2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6.087888000000001E-2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8.3813399999999998</v>
      </c>
      <c r="D51" s="27">
        <v>3.8877300000000008</v>
      </c>
      <c r="E51" s="27">
        <v>9.2396700000000003</v>
      </c>
      <c r="F51" s="27">
        <v>8.0279100000000021</v>
      </c>
      <c r="G51" s="27">
        <v>9.4921199999999999</v>
      </c>
      <c r="H51" s="27">
        <v>3.1808700000000005</v>
      </c>
      <c r="I51" s="27">
        <v>9.1386900000000022</v>
      </c>
      <c r="J51" s="27">
        <v>1.2622500000000001</v>
      </c>
      <c r="K51" s="27">
        <v>30.495960000000004</v>
      </c>
      <c r="L51" s="27">
        <v>4.4936099999999994</v>
      </c>
      <c r="M51" s="27">
        <v>4.4936099999999994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3.0449109599999997</v>
      </c>
      <c r="R61" s="49">
        <f t="shared" si="22"/>
        <v>6.9704107200000003</v>
      </c>
      <c r="S61" s="49">
        <f t="shared" si="22"/>
        <v>7.4205331200000018</v>
      </c>
      <c r="T61" s="49">
        <f t="shared" si="22"/>
        <v>6.2962099199999981</v>
      </c>
      <c r="U61" s="49">
        <f t="shared" si="22"/>
        <v>6.4803866400000016</v>
      </c>
      <c r="V61" s="49">
        <f t="shared" si="22"/>
        <v>7.0130642400000012</v>
      </c>
      <c r="W61" s="49">
        <f t="shared" si="22"/>
        <v>6.7133102400000011</v>
      </c>
      <c r="X61" s="49">
        <f t="shared" si="22"/>
        <v>6.8214182400000007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3.0449109599999997</v>
      </c>
      <c r="R64" s="52">
        <v>6.9704107200000003</v>
      </c>
      <c r="S64" s="52">
        <v>7.4205331200000018</v>
      </c>
      <c r="T64" s="52">
        <v>6.2962099199999981</v>
      </c>
      <c r="U64" s="52">
        <v>6.4803866400000016</v>
      </c>
      <c r="V64" s="52">
        <v>7.0130642400000012</v>
      </c>
      <c r="W64" s="52">
        <v>6.7133102400000011</v>
      </c>
      <c r="X64" s="52">
        <v>6.8214182400000007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18270.41392332</v>
      </c>
      <c r="D2" s="21">
        <f t="shared" ref="D2:X2" si="0">SUM(D3,D17,D22,D25,D26,D51,D52)</f>
        <v>16769.606048524798</v>
      </c>
      <c r="E2" s="21">
        <f t="shared" si="0"/>
        <v>18465.351872644802</v>
      </c>
      <c r="F2" s="21">
        <f t="shared" si="0"/>
        <v>20731.822818321602</v>
      </c>
      <c r="G2" s="21">
        <f t="shared" si="0"/>
        <v>20848.677332486401</v>
      </c>
      <c r="H2" s="21">
        <f t="shared" si="0"/>
        <v>20320.247212394399</v>
      </c>
      <c r="I2" s="21">
        <f t="shared" si="0"/>
        <v>20242.544840445604</v>
      </c>
      <c r="J2" s="21">
        <f t="shared" si="0"/>
        <v>20198.640657852004</v>
      </c>
      <c r="K2" s="21">
        <f t="shared" si="0"/>
        <v>18742.416102122403</v>
      </c>
      <c r="L2" s="21">
        <f t="shared" si="0"/>
        <v>13834.288974009603</v>
      </c>
      <c r="M2" s="21">
        <f t="shared" si="0"/>
        <v>19075.122628919999</v>
      </c>
      <c r="N2" s="21">
        <f t="shared" si="0"/>
        <v>19459.887183856801</v>
      </c>
      <c r="O2" s="21">
        <f t="shared" si="0"/>
        <v>18827.967251001599</v>
      </c>
      <c r="P2" s="21">
        <f t="shared" si="0"/>
        <v>19862.604305337598</v>
      </c>
      <c r="Q2" s="21">
        <f t="shared" si="0"/>
        <v>19233.280818072002</v>
      </c>
      <c r="R2" s="21">
        <f t="shared" si="0"/>
        <v>19642.976989891198</v>
      </c>
      <c r="S2" s="21">
        <f t="shared" si="0"/>
        <v>17904.7117239408</v>
      </c>
      <c r="T2" s="21">
        <f t="shared" si="0"/>
        <v>21604.719825554395</v>
      </c>
      <c r="U2" s="21">
        <f t="shared" si="0"/>
        <v>26909.022132691192</v>
      </c>
      <c r="V2" s="21">
        <f t="shared" si="0"/>
        <v>25578.014127551993</v>
      </c>
      <c r="W2" s="21">
        <f t="shared" si="0"/>
        <v>20820.129127228804</v>
      </c>
      <c r="X2" s="21">
        <f t="shared" si="0"/>
        <v>24757.617493065598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43.81339092479999</v>
      </c>
      <c r="E3" s="24">
        <f t="shared" si="2"/>
        <v>75.942869284799997</v>
      </c>
      <c r="F3" s="24">
        <f t="shared" si="2"/>
        <v>14.604463641599999</v>
      </c>
      <c r="G3" s="24">
        <f t="shared" si="2"/>
        <v>90.547332926399989</v>
      </c>
      <c r="H3" s="24">
        <f t="shared" si="2"/>
        <v>142.49402299440001</v>
      </c>
      <c r="I3" s="24">
        <f t="shared" si="2"/>
        <v>39.449646885600011</v>
      </c>
      <c r="J3" s="24">
        <f t="shared" si="2"/>
        <v>102.87839041200002</v>
      </c>
      <c r="K3" s="24">
        <f t="shared" si="2"/>
        <v>154.5315448824</v>
      </c>
      <c r="L3" s="24">
        <f t="shared" si="2"/>
        <v>114.14748108959998</v>
      </c>
      <c r="M3" s="24">
        <f t="shared" si="2"/>
        <v>145.88519904000003</v>
      </c>
      <c r="N3" s="24">
        <f t="shared" si="2"/>
        <v>146.1508330968</v>
      </c>
      <c r="O3" s="24">
        <f t="shared" si="2"/>
        <v>147.90549836160002</v>
      </c>
      <c r="P3" s="24">
        <f t="shared" si="2"/>
        <v>196.5652160976</v>
      </c>
      <c r="Q3" s="24">
        <f t="shared" si="2"/>
        <v>192.89644819199998</v>
      </c>
      <c r="R3" s="24">
        <f t="shared" si="2"/>
        <v>4.9744461311999997</v>
      </c>
      <c r="S3" s="24">
        <f t="shared" si="2"/>
        <v>4.6829035007999993</v>
      </c>
      <c r="T3" s="24">
        <f t="shared" si="2"/>
        <v>4.8369313943999996</v>
      </c>
      <c r="U3" s="24">
        <f t="shared" si="2"/>
        <v>4.5046752911999981</v>
      </c>
      <c r="V3" s="24">
        <f t="shared" si="2"/>
        <v>21.771743111999996</v>
      </c>
      <c r="W3" s="24">
        <f t="shared" si="2"/>
        <v>44.664672628800005</v>
      </c>
      <c r="X3" s="24">
        <f t="shared" si="2"/>
        <v>5.5620867456000012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43.81339092479999</v>
      </c>
      <c r="E11" s="19">
        <f t="shared" si="8"/>
        <v>75.942869284799997</v>
      </c>
      <c r="F11" s="19">
        <f t="shared" si="8"/>
        <v>14.604463641599999</v>
      </c>
      <c r="G11" s="19">
        <f t="shared" si="8"/>
        <v>90.547332926399989</v>
      </c>
      <c r="H11" s="19">
        <f t="shared" si="8"/>
        <v>142.49402299440001</v>
      </c>
      <c r="I11" s="19">
        <f t="shared" si="8"/>
        <v>39.449646885600011</v>
      </c>
      <c r="J11" s="19">
        <f t="shared" si="8"/>
        <v>102.87839041200002</v>
      </c>
      <c r="K11" s="19">
        <f t="shared" si="8"/>
        <v>154.5315448824</v>
      </c>
      <c r="L11" s="19">
        <f t="shared" si="8"/>
        <v>114.14748108959998</v>
      </c>
      <c r="M11" s="19">
        <f t="shared" si="8"/>
        <v>145.88519904000003</v>
      </c>
      <c r="N11" s="19">
        <f t="shared" si="8"/>
        <v>146.1508330968</v>
      </c>
      <c r="O11" s="19">
        <f t="shared" si="8"/>
        <v>147.90549836160002</v>
      </c>
      <c r="P11" s="19">
        <f t="shared" si="8"/>
        <v>196.5652160976</v>
      </c>
      <c r="Q11" s="19">
        <f t="shared" si="8"/>
        <v>192.89644819199998</v>
      </c>
      <c r="R11" s="19">
        <f t="shared" si="8"/>
        <v>4.9744461311999997</v>
      </c>
      <c r="S11" s="19">
        <f t="shared" si="8"/>
        <v>4.6829035007999993</v>
      </c>
      <c r="T11" s="19">
        <f t="shared" si="8"/>
        <v>4.8369313943999996</v>
      </c>
      <c r="U11" s="19">
        <f t="shared" si="8"/>
        <v>4.5046752911999981</v>
      </c>
      <c r="V11" s="19">
        <f t="shared" si="8"/>
        <v>21.771743111999996</v>
      </c>
      <c r="W11" s="19">
        <f t="shared" si="8"/>
        <v>44.664672628800005</v>
      </c>
      <c r="X11" s="19">
        <f t="shared" si="8"/>
        <v>5.5620867456000012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43.81339092479999</v>
      </c>
      <c r="E15" s="8">
        <v>75.942869284799997</v>
      </c>
      <c r="F15" s="8">
        <v>14.604463641599999</v>
      </c>
      <c r="G15" s="8">
        <v>90.547332926399989</v>
      </c>
      <c r="H15" s="8">
        <v>142.49402299440001</v>
      </c>
      <c r="I15" s="8">
        <v>39.449646885600011</v>
      </c>
      <c r="J15" s="8">
        <v>102.87839041200002</v>
      </c>
      <c r="K15" s="8">
        <v>154.5315448824</v>
      </c>
      <c r="L15" s="8">
        <v>114.14748108959998</v>
      </c>
      <c r="M15" s="8">
        <v>145.88519904000003</v>
      </c>
      <c r="N15" s="8">
        <v>146.1508330968</v>
      </c>
      <c r="O15" s="8">
        <v>147.90549836160002</v>
      </c>
      <c r="P15" s="8">
        <v>196.5652160976</v>
      </c>
      <c r="Q15" s="8">
        <v>192.89644819199998</v>
      </c>
      <c r="R15" s="8">
        <v>4.9744461311999997</v>
      </c>
      <c r="S15" s="8">
        <v>4.6829035007999993</v>
      </c>
      <c r="T15" s="8">
        <v>4.8369313943999996</v>
      </c>
      <c r="U15" s="8">
        <v>4.5046752911999981</v>
      </c>
      <c r="V15" s="8">
        <v>21.771743111999996</v>
      </c>
      <c r="W15" s="8">
        <v>44.664672628800005</v>
      </c>
      <c r="X15" s="8">
        <v>5.5620867456000012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18137.41215552</v>
      </c>
      <c r="D17" s="27">
        <f t="shared" ref="D17:X17" si="10">SUM(D18:D21)</f>
        <v>16592.393230559999</v>
      </c>
      <c r="E17" s="27">
        <f t="shared" si="10"/>
        <v>18234.716529600002</v>
      </c>
      <c r="F17" s="27">
        <f t="shared" si="10"/>
        <v>20543.15366064</v>
      </c>
      <c r="G17" s="27">
        <f t="shared" si="10"/>
        <v>20592.207120960004</v>
      </c>
      <c r="H17" s="27">
        <f t="shared" si="10"/>
        <v>19941.266635199998</v>
      </c>
      <c r="I17" s="27">
        <f t="shared" si="10"/>
        <v>19937.970616320003</v>
      </c>
      <c r="J17" s="27">
        <f t="shared" si="10"/>
        <v>19767.296852640004</v>
      </c>
      <c r="K17" s="27">
        <f t="shared" si="10"/>
        <v>18138.4378416</v>
      </c>
      <c r="L17" s="27">
        <f t="shared" si="10"/>
        <v>13386.007674720002</v>
      </c>
      <c r="M17" s="27">
        <f t="shared" si="10"/>
        <v>18406.758503520003</v>
      </c>
      <c r="N17" s="27">
        <f t="shared" si="10"/>
        <v>18564.41824128</v>
      </c>
      <c r="O17" s="27">
        <f t="shared" si="10"/>
        <v>18019.7799624</v>
      </c>
      <c r="P17" s="27">
        <f t="shared" si="10"/>
        <v>18422.43117408</v>
      </c>
      <c r="Q17" s="27">
        <f t="shared" si="10"/>
        <v>18320.121131039999</v>
      </c>
      <c r="R17" s="27">
        <f t="shared" si="10"/>
        <v>19235.1070368</v>
      </c>
      <c r="S17" s="27">
        <f t="shared" si="10"/>
        <v>17520.709219199998</v>
      </c>
      <c r="T17" s="27">
        <f t="shared" si="10"/>
        <v>21234.366996479999</v>
      </c>
      <c r="U17" s="27">
        <f t="shared" si="10"/>
        <v>26644.830263999993</v>
      </c>
      <c r="V17" s="27">
        <f t="shared" si="10"/>
        <v>25231.889728799997</v>
      </c>
      <c r="W17" s="27">
        <f t="shared" si="10"/>
        <v>20406.676419360003</v>
      </c>
      <c r="X17" s="27">
        <f t="shared" si="10"/>
        <v>24370.671899519999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1100.55562272</v>
      </c>
      <c r="D19" s="8">
        <v>1050.0591297599999</v>
      </c>
      <c r="E19" s="8">
        <v>1097.3711303999999</v>
      </c>
      <c r="F19" s="8">
        <v>1052.9485574399998</v>
      </c>
      <c r="G19" s="8">
        <v>1038.9502497599999</v>
      </c>
      <c r="H19" s="8">
        <v>1063.5721632</v>
      </c>
      <c r="I19" s="8">
        <v>1099.4167627199997</v>
      </c>
      <c r="J19" s="8">
        <v>1119.0272126399998</v>
      </c>
      <c r="K19" s="8">
        <v>1019.0343455999999</v>
      </c>
      <c r="L19" s="8">
        <v>806.34532751999996</v>
      </c>
      <c r="M19" s="8">
        <v>965.99831471999994</v>
      </c>
      <c r="N19" s="8">
        <v>1124.0887060800001</v>
      </c>
      <c r="O19" s="8">
        <v>1109.7691199999999</v>
      </c>
      <c r="P19" s="8">
        <v>994.6374868800001</v>
      </c>
      <c r="Q19" s="8">
        <v>936.41800463999994</v>
      </c>
      <c r="R19" s="8">
        <v>1044.5871671999998</v>
      </c>
      <c r="S19" s="8">
        <v>823.71466079999993</v>
      </c>
      <c r="T19" s="8">
        <v>853.29497088000005</v>
      </c>
      <c r="U19" s="8">
        <v>328.79967119999992</v>
      </c>
      <c r="V19" s="8">
        <v>340.07158799999996</v>
      </c>
      <c r="W19" s="8">
        <v>308.88104976</v>
      </c>
      <c r="X19" s="8">
        <v>290.76702191999993</v>
      </c>
    </row>
    <row r="20" spans="1:24" ht="11.25" customHeight="1" x14ac:dyDescent="0.2">
      <c r="A20" s="29" t="s">
        <v>30</v>
      </c>
      <c r="B20" s="7" t="s">
        <v>31</v>
      </c>
      <c r="C20" s="8">
        <v>16997.908824000002</v>
      </c>
      <c r="D20" s="8">
        <v>15506.662392</v>
      </c>
      <c r="E20" s="8">
        <v>17100.581472000002</v>
      </c>
      <c r="F20" s="8">
        <v>19453.441176</v>
      </c>
      <c r="G20" s="8">
        <v>19514.854944000002</v>
      </c>
      <c r="H20" s="8">
        <v>18652.325327999999</v>
      </c>
      <c r="I20" s="8">
        <v>18584.819136000002</v>
      </c>
      <c r="J20" s="8">
        <v>18470.048688000003</v>
      </c>
      <c r="K20" s="8">
        <v>16944.471647999999</v>
      </c>
      <c r="L20" s="8">
        <v>12446.855928000003</v>
      </c>
      <c r="M20" s="8">
        <v>17272.561176000003</v>
      </c>
      <c r="N20" s="8">
        <v>16405.696007999999</v>
      </c>
      <c r="O20" s="8">
        <v>16205.142096</v>
      </c>
      <c r="P20" s="8">
        <v>16629.372864000001</v>
      </c>
      <c r="Q20" s="8">
        <v>16468.485696</v>
      </c>
      <c r="R20" s="8">
        <v>17020.402776000003</v>
      </c>
      <c r="S20" s="8">
        <v>15827.804927999998</v>
      </c>
      <c r="T20" s="8">
        <v>19001.890439999999</v>
      </c>
      <c r="U20" s="8">
        <v>25851.573071999996</v>
      </c>
      <c r="V20" s="8">
        <v>24293.015135999998</v>
      </c>
      <c r="W20" s="8">
        <v>19594.694808000004</v>
      </c>
      <c r="X20" s="8">
        <v>23434.622639999998</v>
      </c>
    </row>
    <row r="21" spans="1:24" ht="11.25" customHeight="1" x14ac:dyDescent="0.2">
      <c r="A21" s="29" t="s">
        <v>32</v>
      </c>
      <c r="B21" s="7" t="s">
        <v>33</v>
      </c>
      <c r="C21" s="8">
        <v>38.947708800000001</v>
      </c>
      <c r="D21" s="8">
        <v>35.671708799999998</v>
      </c>
      <c r="E21" s="8">
        <v>36.763927199999998</v>
      </c>
      <c r="F21" s="8">
        <v>36.763927199999998</v>
      </c>
      <c r="G21" s="8">
        <v>38.401927199999989</v>
      </c>
      <c r="H21" s="8">
        <v>225.36914399999998</v>
      </c>
      <c r="I21" s="8">
        <v>253.73471760000001</v>
      </c>
      <c r="J21" s="8">
        <v>178.22095199999998</v>
      </c>
      <c r="K21" s="8">
        <v>174.93184799999997</v>
      </c>
      <c r="L21" s="8">
        <v>132.80641919999997</v>
      </c>
      <c r="M21" s="8">
        <v>168.19901279999999</v>
      </c>
      <c r="N21" s="8">
        <v>1034.6335271999999</v>
      </c>
      <c r="O21" s="8">
        <v>704.86874639999996</v>
      </c>
      <c r="P21" s="8">
        <v>798.42082319999986</v>
      </c>
      <c r="Q21" s="8">
        <v>915.2174303999999</v>
      </c>
      <c r="R21" s="8">
        <v>1170.1170935999999</v>
      </c>
      <c r="S21" s="8">
        <v>869.18963040000006</v>
      </c>
      <c r="T21" s="8">
        <v>1379.1815856000001</v>
      </c>
      <c r="U21" s="8">
        <v>464.45752079999994</v>
      </c>
      <c r="V21" s="8">
        <v>598.80300480000005</v>
      </c>
      <c r="W21" s="8">
        <v>503.10056159999993</v>
      </c>
      <c r="X21" s="8">
        <v>645.28223759999992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1.8939959999999998</v>
      </c>
      <c r="G26" s="27">
        <f t="shared" si="14"/>
        <v>1.8939959999999998</v>
      </c>
      <c r="H26" s="27">
        <f t="shared" si="14"/>
        <v>1.8939959999999998</v>
      </c>
      <c r="I26" s="27">
        <f t="shared" si="14"/>
        <v>1.8939959999999998</v>
      </c>
      <c r="J26" s="27">
        <f t="shared" si="14"/>
        <v>1.8939959999999998</v>
      </c>
      <c r="K26" s="27">
        <f t="shared" si="14"/>
        <v>8.4530134799999992</v>
      </c>
      <c r="L26" s="27">
        <f t="shared" si="14"/>
        <v>1.8939959999999998</v>
      </c>
      <c r="M26" s="27">
        <f t="shared" si="14"/>
        <v>1.8939959999999998</v>
      </c>
      <c r="N26" s="27">
        <f t="shared" si="14"/>
        <v>1.8939959999999998</v>
      </c>
      <c r="O26" s="27">
        <f t="shared" si="14"/>
        <v>1.8939959999999998</v>
      </c>
      <c r="P26" s="27">
        <f t="shared" si="14"/>
        <v>575.43782399999998</v>
      </c>
      <c r="Q26" s="27">
        <f t="shared" si="14"/>
        <v>49.425362999999997</v>
      </c>
      <c r="R26" s="27">
        <f t="shared" si="14"/>
        <v>1.5784189200000001</v>
      </c>
      <c r="S26" s="27">
        <f t="shared" si="14"/>
        <v>1.2625750799999997</v>
      </c>
      <c r="T26" s="27">
        <f t="shared" si="14"/>
        <v>1.8782571599999995</v>
      </c>
      <c r="U26" s="27">
        <f t="shared" si="14"/>
        <v>1.6058754</v>
      </c>
      <c r="V26" s="27">
        <f t="shared" si="14"/>
        <v>1.0925096399999998</v>
      </c>
      <c r="W26" s="27">
        <f t="shared" si="14"/>
        <v>0.63728963999999999</v>
      </c>
      <c r="X26" s="27">
        <f t="shared" si="14"/>
        <v>0.67516955999999995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1.8939959999999998</v>
      </c>
      <c r="G33" s="19">
        <f t="shared" si="18"/>
        <v>1.8939959999999998</v>
      </c>
      <c r="H33" s="19">
        <f t="shared" si="18"/>
        <v>1.8939959999999998</v>
      </c>
      <c r="I33" s="19">
        <f t="shared" si="18"/>
        <v>1.8939959999999998</v>
      </c>
      <c r="J33" s="19">
        <f t="shared" si="18"/>
        <v>1.8939959999999998</v>
      </c>
      <c r="K33" s="19">
        <f t="shared" si="18"/>
        <v>8.4530134799999992</v>
      </c>
      <c r="L33" s="19">
        <f t="shared" si="18"/>
        <v>1.8939959999999998</v>
      </c>
      <c r="M33" s="19">
        <f t="shared" si="18"/>
        <v>1.8939959999999998</v>
      </c>
      <c r="N33" s="19">
        <f t="shared" si="18"/>
        <v>1.8939959999999998</v>
      </c>
      <c r="O33" s="19">
        <f t="shared" si="18"/>
        <v>1.8939959999999998</v>
      </c>
      <c r="P33" s="19">
        <f t="shared" si="18"/>
        <v>575.43782399999998</v>
      </c>
      <c r="Q33" s="19">
        <f t="shared" si="18"/>
        <v>49.425362999999997</v>
      </c>
      <c r="R33" s="19">
        <f t="shared" si="18"/>
        <v>1.5784189200000001</v>
      </c>
      <c r="S33" s="19">
        <f t="shared" si="18"/>
        <v>1.2625750799999997</v>
      </c>
      <c r="T33" s="19">
        <f t="shared" si="18"/>
        <v>1.8782571599999995</v>
      </c>
      <c r="U33" s="19">
        <f t="shared" si="18"/>
        <v>1.6058754</v>
      </c>
      <c r="V33" s="19">
        <f t="shared" si="18"/>
        <v>1.0925096399999998</v>
      </c>
      <c r="W33" s="19">
        <f t="shared" si="18"/>
        <v>0.63728963999999999</v>
      </c>
      <c r="X33" s="19">
        <f t="shared" si="18"/>
        <v>0.67516955999999995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2.9026504799999988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8.4276360000000008E-2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1.8939959999999998</v>
      </c>
      <c r="G43" s="8">
        <v>1.8939959999999998</v>
      </c>
      <c r="H43" s="8">
        <v>1.8939959999999998</v>
      </c>
      <c r="I43" s="8">
        <v>1.8939959999999998</v>
      </c>
      <c r="J43" s="8">
        <v>1.8939959999999998</v>
      </c>
      <c r="K43" s="8">
        <v>1.8939959999999998</v>
      </c>
      <c r="L43" s="8">
        <v>1.8939959999999998</v>
      </c>
      <c r="M43" s="8">
        <v>1.8939959999999998</v>
      </c>
      <c r="N43" s="8">
        <v>1.8939959999999998</v>
      </c>
      <c r="O43" s="8">
        <v>1.8939959999999998</v>
      </c>
      <c r="P43" s="8">
        <v>1.8939959999999998</v>
      </c>
      <c r="Q43" s="8">
        <v>1.8939959999999998</v>
      </c>
      <c r="R43" s="8">
        <v>1.5784189200000001</v>
      </c>
      <c r="S43" s="8">
        <v>1.2625750799999997</v>
      </c>
      <c r="T43" s="8">
        <v>1.8782571599999995</v>
      </c>
      <c r="U43" s="8">
        <v>1.5215990399999999</v>
      </c>
      <c r="V43" s="8">
        <v>0.78294059999999988</v>
      </c>
      <c r="W43" s="8">
        <v>0.63728963999999999</v>
      </c>
      <c r="X43" s="8">
        <v>0.67516955999999995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0.30956904000000007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3.6563669999999999</v>
      </c>
      <c r="L48" s="8">
        <v>0</v>
      </c>
      <c r="M48" s="8">
        <v>0</v>
      </c>
      <c r="N48" s="8">
        <v>0</v>
      </c>
      <c r="O48" s="8">
        <v>0</v>
      </c>
      <c r="P48" s="8">
        <v>573.54382799999996</v>
      </c>
      <c r="Q48" s="8">
        <v>47.531366999999996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133.00176779999998</v>
      </c>
      <c r="D51" s="27">
        <v>133.39942704000003</v>
      </c>
      <c r="E51" s="27">
        <v>154.69247376000001</v>
      </c>
      <c r="F51" s="27">
        <v>172.17069804000005</v>
      </c>
      <c r="G51" s="27">
        <v>164.0288826</v>
      </c>
      <c r="H51" s="27">
        <v>171.48322620000002</v>
      </c>
      <c r="I51" s="27">
        <v>120.92132844000002</v>
      </c>
      <c r="J51" s="27">
        <v>107.07717239999999</v>
      </c>
      <c r="K51" s="27">
        <v>117.99634175999999</v>
      </c>
      <c r="L51" s="27">
        <v>95.974421399999997</v>
      </c>
      <c r="M51" s="27">
        <v>188.19864755999998</v>
      </c>
      <c r="N51" s="27">
        <v>345.44510747999999</v>
      </c>
      <c r="O51" s="27">
        <v>352.86531983999993</v>
      </c>
      <c r="P51" s="27">
        <v>411.56236835999994</v>
      </c>
      <c r="Q51" s="27">
        <v>383.89041504000005</v>
      </c>
      <c r="R51" s="27">
        <v>134.56574604000002</v>
      </c>
      <c r="S51" s="27">
        <v>118.09126296000001</v>
      </c>
      <c r="T51" s="27">
        <v>128.20158252000002</v>
      </c>
      <c r="U51" s="27">
        <v>172.74446640000002</v>
      </c>
      <c r="V51" s="27">
        <v>163.21397400000004</v>
      </c>
      <c r="W51" s="27">
        <v>115.13941560000001</v>
      </c>
      <c r="X51" s="27">
        <v>125.20691964000002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63.109331999999995</v>
      </c>
      <c r="I52" s="27">
        <f t="shared" si="20"/>
        <v>142.30925280000002</v>
      </c>
      <c r="J52" s="27">
        <f t="shared" si="20"/>
        <v>219.49424640000001</v>
      </c>
      <c r="K52" s="27">
        <f t="shared" si="20"/>
        <v>322.99736039999993</v>
      </c>
      <c r="L52" s="27">
        <f t="shared" si="20"/>
        <v>236.26540080000001</v>
      </c>
      <c r="M52" s="27">
        <f t="shared" si="20"/>
        <v>332.3862828</v>
      </c>
      <c r="N52" s="27">
        <f t="shared" si="20"/>
        <v>401.97900599999997</v>
      </c>
      <c r="O52" s="27">
        <f t="shared" si="20"/>
        <v>305.52247440000002</v>
      </c>
      <c r="P52" s="27">
        <f t="shared" si="20"/>
        <v>256.60772279999998</v>
      </c>
      <c r="Q52" s="27">
        <f t="shared" si="20"/>
        <v>286.94746080000004</v>
      </c>
      <c r="R52" s="27">
        <f t="shared" si="20"/>
        <v>266.75134199999997</v>
      </c>
      <c r="S52" s="27">
        <f t="shared" si="20"/>
        <v>259.96576319999997</v>
      </c>
      <c r="T52" s="27">
        <f t="shared" si="20"/>
        <v>235.43605800000006</v>
      </c>
      <c r="U52" s="27">
        <f t="shared" si="20"/>
        <v>85.336851599999989</v>
      </c>
      <c r="V52" s="27">
        <f t="shared" si="20"/>
        <v>160.04617199999998</v>
      </c>
      <c r="W52" s="27">
        <f t="shared" si="20"/>
        <v>253.01133000000002</v>
      </c>
      <c r="X52" s="27">
        <f t="shared" si="20"/>
        <v>255.5014176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63.109331999999995</v>
      </c>
      <c r="I53" s="8">
        <v>142.30925280000002</v>
      </c>
      <c r="J53" s="8">
        <v>219.49424640000001</v>
      </c>
      <c r="K53" s="8">
        <v>322.99736039999993</v>
      </c>
      <c r="L53" s="8">
        <v>236.26540080000001</v>
      </c>
      <c r="M53" s="8">
        <v>332.3862828</v>
      </c>
      <c r="N53" s="8">
        <v>401.97900599999997</v>
      </c>
      <c r="O53" s="8">
        <v>305.52247440000002</v>
      </c>
      <c r="P53" s="8">
        <v>256.60772279999998</v>
      </c>
      <c r="Q53" s="8">
        <v>286.94746080000004</v>
      </c>
      <c r="R53" s="8">
        <v>266.75134199999997</v>
      </c>
      <c r="S53" s="8">
        <v>259.96576319999997</v>
      </c>
      <c r="T53" s="8">
        <v>235.43605800000006</v>
      </c>
      <c r="U53" s="8">
        <v>85.336851599999989</v>
      </c>
      <c r="V53" s="8">
        <v>160.04617199999998</v>
      </c>
      <c r="W53" s="8">
        <v>253.01133000000002</v>
      </c>
      <c r="X53" s="8">
        <v>255.5014176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3.8996640000000013E-2</v>
      </c>
      <c r="V61" s="49">
        <f t="shared" si="22"/>
        <v>1.045008E-2</v>
      </c>
      <c r="W61" s="49">
        <f t="shared" si="22"/>
        <v>0</v>
      </c>
      <c r="X61" s="49">
        <f t="shared" si="22"/>
        <v>2.5487999999999999E-3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3.8996640000000013E-2</v>
      </c>
      <c r="V69" s="52">
        <v>1.045008E-2</v>
      </c>
      <c r="W69" s="52">
        <v>0</v>
      </c>
      <c r="X69" s="52">
        <v>2.5487999999999999E-3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102432.93090999984</v>
      </c>
      <c r="D2" s="21">
        <f t="shared" ref="D2:X2" si="0">SUM(D3,D17,D22,D25,D26,D51,D52)</f>
        <v>102103.15352822465</v>
      </c>
      <c r="E2" s="21">
        <f t="shared" si="0"/>
        <v>101764.69796327362</v>
      </c>
      <c r="F2" s="21">
        <f t="shared" si="0"/>
        <v>98756.618634359984</v>
      </c>
      <c r="G2" s="21">
        <f t="shared" si="0"/>
        <v>101193.16631652003</v>
      </c>
      <c r="H2" s="21">
        <f t="shared" si="0"/>
        <v>101825.48711159998</v>
      </c>
      <c r="I2" s="21">
        <f t="shared" si="0"/>
        <v>105409.46891155202</v>
      </c>
      <c r="J2" s="21">
        <f t="shared" si="0"/>
        <v>107656.08251428802</v>
      </c>
      <c r="K2" s="21">
        <f t="shared" si="0"/>
        <v>107526.25677888001</v>
      </c>
      <c r="L2" s="21">
        <f t="shared" si="0"/>
        <v>100610.11587871397</v>
      </c>
      <c r="M2" s="21">
        <f t="shared" si="0"/>
        <v>100093.8275956748</v>
      </c>
      <c r="N2" s="21">
        <f t="shared" si="0"/>
        <v>95616.557291233839</v>
      </c>
      <c r="O2" s="21">
        <f t="shared" si="0"/>
        <v>93470.73121974674</v>
      </c>
      <c r="P2" s="21">
        <f t="shared" si="0"/>
        <v>87722.00693289387</v>
      </c>
      <c r="Q2" s="21">
        <f t="shared" si="0"/>
        <v>86400.561536703652</v>
      </c>
      <c r="R2" s="21">
        <f t="shared" si="0"/>
        <v>92628.216561060442</v>
      </c>
      <c r="S2" s="21">
        <f t="shared" si="0"/>
        <v>92120.29036005598</v>
      </c>
      <c r="T2" s="21">
        <f t="shared" si="0"/>
        <v>91519.509033328417</v>
      </c>
      <c r="U2" s="21">
        <f t="shared" si="0"/>
        <v>90666.079044042956</v>
      </c>
      <c r="V2" s="21">
        <f t="shared" si="0"/>
        <v>89870.962376570329</v>
      </c>
      <c r="W2" s="21">
        <f t="shared" si="0"/>
        <v>83913.475892669696</v>
      </c>
      <c r="X2" s="21">
        <f t="shared" si="0"/>
        <v>86590.040454540329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18.907450359824523</v>
      </c>
      <c r="D3" s="24">
        <f t="shared" ref="D3:X3" si="2">SUM(D4,D8,D11)</f>
        <v>6.1896447846307456</v>
      </c>
      <c r="E3" s="24">
        <f t="shared" si="2"/>
        <v>2.0890863536060129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108.57455743200002</v>
      </c>
      <c r="J3" s="24">
        <f t="shared" si="2"/>
        <v>108.53778988799999</v>
      </c>
      <c r="K3" s="24">
        <f t="shared" si="2"/>
        <v>418.64525999999995</v>
      </c>
      <c r="L3" s="24">
        <f t="shared" si="2"/>
        <v>266.57654671398603</v>
      </c>
      <c r="M3" s="24">
        <f t="shared" si="2"/>
        <v>276.30825155478612</v>
      </c>
      <c r="N3" s="24">
        <f t="shared" si="2"/>
        <v>261.84676435385535</v>
      </c>
      <c r="O3" s="24">
        <f t="shared" si="2"/>
        <v>250.58281800673925</v>
      </c>
      <c r="P3" s="24">
        <f t="shared" si="2"/>
        <v>17.621805405855373</v>
      </c>
      <c r="Q3" s="24">
        <f t="shared" si="2"/>
        <v>19.016693631650043</v>
      </c>
      <c r="R3" s="24">
        <f t="shared" si="2"/>
        <v>99.1118622604547</v>
      </c>
      <c r="S3" s="24">
        <f t="shared" si="2"/>
        <v>88.554579335994362</v>
      </c>
      <c r="T3" s="24">
        <f t="shared" si="2"/>
        <v>84.300441448397322</v>
      </c>
      <c r="U3" s="24">
        <f t="shared" si="2"/>
        <v>73.706069634938942</v>
      </c>
      <c r="V3" s="24">
        <f t="shared" si="2"/>
        <v>65.858802530304644</v>
      </c>
      <c r="W3" s="24">
        <f t="shared" si="2"/>
        <v>51.016339709675883</v>
      </c>
      <c r="X3" s="24">
        <f t="shared" si="2"/>
        <v>56.989482660306088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18.907450359824523</v>
      </c>
      <c r="D4" s="19">
        <f t="shared" ref="D4:X4" si="4">SUM(D5:D7)</f>
        <v>6.1896447846307456</v>
      </c>
      <c r="E4" s="19">
        <f t="shared" si="4"/>
        <v>2.0890863536060129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12.288444601986063</v>
      </c>
      <c r="M4" s="19">
        <f t="shared" si="4"/>
        <v>12.716921442786147</v>
      </c>
      <c r="N4" s="19">
        <f t="shared" si="4"/>
        <v>12.284483725990446</v>
      </c>
      <c r="O4" s="19">
        <f t="shared" si="4"/>
        <v>10.034412735414014</v>
      </c>
      <c r="P4" s="19">
        <f t="shared" si="4"/>
        <v>12.316302802242957</v>
      </c>
      <c r="Q4" s="19">
        <f t="shared" si="4"/>
        <v>17.236747889288505</v>
      </c>
      <c r="R4" s="19">
        <f t="shared" si="4"/>
        <v>98.20786784775899</v>
      </c>
      <c r="S4" s="19">
        <f t="shared" si="4"/>
        <v>88.554579335994362</v>
      </c>
      <c r="T4" s="19">
        <f t="shared" si="4"/>
        <v>84.300441448397322</v>
      </c>
      <c r="U4" s="19">
        <f t="shared" si="4"/>
        <v>73.706069634938942</v>
      </c>
      <c r="V4" s="19">
        <f t="shared" si="4"/>
        <v>65.858802530304644</v>
      </c>
      <c r="W4" s="19">
        <f t="shared" si="4"/>
        <v>51.016339709675883</v>
      </c>
      <c r="X4" s="19">
        <f t="shared" si="4"/>
        <v>56.989482660306088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18.907450359824523</v>
      </c>
      <c r="D7" s="8">
        <v>6.1896447846307456</v>
      </c>
      <c r="E7" s="8">
        <v>2.0890863536060129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12.288444601986063</v>
      </c>
      <c r="M7" s="8">
        <v>12.716921442786147</v>
      </c>
      <c r="N7" s="8">
        <v>12.284483725990446</v>
      </c>
      <c r="O7" s="8">
        <v>10.034412735414014</v>
      </c>
      <c r="P7" s="8">
        <v>12.316302802242957</v>
      </c>
      <c r="Q7" s="8">
        <v>17.236747889288505</v>
      </c>
      <c r="R7" s="8">
        <v>98.20786784775899</v>
      </c>
      <c r="S7" s="8">
        <v>88.554579335994362</v>
      </c>
      <c r="T7" s="8">
        <v>84.300441448397322</v>
      </c>
      <c r="U7" s="8">
        <v>73.706069634938942</v>
      </c>
      <c r="V7" s="8">
        <v>65.858802530304644</v>
      </c>
      <c r="W7" s="8">
        <v>51.016339709675883</v>
      </c>
      <c r="X7" s="8">
        <v>56.989482660306088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4.577406515864908</v>
      </c>
      <c r="O8" s="19">
        <f t="shared" si="6"/>
        <v>1.7654233833252073</v>
      </c>
      <c r="P8" s="19">
        <f t="shared" si="6"/>
        <v>5.3055026036124158</v>
      </c>
      <c r="Q8" s="19">
        <f t="shared" si="6"/>
        <v>1.7799457423615388</v>
      </c>
      <c r="R8" s="19">
        <f t="shared" si="6"/>
        <v>0.90399441269570624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4.577406515864908</v>
      </c>
      <c r="O10" s="8">
        <v>1.7654233833252073</v>
      </c>
      <c r="P10" s="8">
        <v>5.3055026036124158</v>
      </c>
      <c r="Q10" s="8">
        <v>1.7799457423615388</v>
      </c>
      <c r="R10" s="8">
        <v>0.90399441269570624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108.57455743200002</v>
      </c>
      <c r="J11" s="19">
        <f t="shared" si="8"/>
        <v>108.53778988799999</v>
      </c>
      <c r="K11" s="19">
        <f t="shared" si="8"/>
        <v>418.64525999999995</v>
      </c>
      <c r="L11" s="19">
        <f t="shared" si="8"/>
        <v>254.28810211199999</v>
      </c>
      <c r="M11" s="19">
        <f t="shared" si="8"/>
        <v>263.59133011199998</v>
      </c>
      <c r="N11" s="19">
        <f t="shared" si="8"/>
        <v>244.98487411199997</v>
      </c>
      <c r="O11" s="19">
        <f t="shared" si="8"/>
        <v>238.78298188800002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108.57455743200002</v>
      </c>
      <c r="J13" s="8">
        <v>108.53778988799999</v>
      </c>
      <c r="K13" s="8">
        <v>418.64525999999995</v>
      </c>
      <c r="L13" s="8">
        <v>254.28810211199999</v>
      </c>
      <c r="M13" s="8">
        <v>263.59133011199998</v>
      </c>
      <c r="N13" s="8">
        <v>244.98487411199997</v>
      </c>
      <c r="O13" s="8">
        <v>238.78298188800002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205.23456000000004</v>
      </c>
      <c r="D17" s="27">
        <f t="shared" ref="D17:X17" si="10">SUM(D18:D21)</f>
        <v>67.092839999999995</v>
      </c>
      <c r="E17" s="27">
        <f t="shared" si="10"/>
        <v>209.51027999999999</v>
      </c>
      <c r="F17" s="27">
        <f t="shared" si="10"/>
        <v>123.71615999999999</v>
      </c>
      <c r="G17" s="27">
        <f t="shared" si="10"/>
        <v>128.0718</v>
      </c>
      <c r="H17" s="27">
        <f t="shared" si="10"/>
        <v>211.70808</v>
      </c>
      <c r="I17" s="27">
        <f t="shared" si="10"/>
        <v>87.792119999999997</v>
      </c>
      <c r="J17" s="27">
        <f t="shared" si="10"/>
        <v>159.80004</v>
      </c>
      <c r="K17" s="27">
        <f t="shared" si="10"/>
        <v>155.32451999999998</v>
      </c>
      <c r="L17" s="27">
        <f t="shared" si="10"/>
        <v>142.01783999999998</v>
      </c>
      <c r="M17" s="27">
        <f t="shared" si="10"/>
        <v>35.364599999999996</v>
      </c>
      <c r="N17" s="27">
        <f t="shared" si="10"/>
        <v>48.591360000000009</v>
      </c>
      <c r="O17" s="27">
        <f t="shared" si="10"/>
        <v>53.066879999999991</v>
      </c>
      <c r="P17" s="27">
        <f t="shared" si="10"/>
        <v>58.621320000000004</v>
      </c>
      <c r="Q17" s="27">
        <f t="shared" si="10"/>
        <v>54.545399999999987</v>
      </c>
      <c r="R17" s="27">
        <f t="shared" si="10"/>
        <v>55.864080000000001</v>
      </c>
      <c r="S17" s="27">
        <f t="shared" si="10"/>
        <v>34.245719999999992</v>
      </c>
      <c r="T17" s="27">
        <f t="shared" si="10"/>
        <v>46.513439999999989</v>
      </c>
      <c r="U17" s="27">
        <f t="shared" si="10"/>
        <v>40.839119999999994</v>
      </c>
      <c r="V17" s="27">
        <f t="shared" si="10"/>
        <v>24.335639999999994</v>
      </c>
      <c r="W17" s="27">
        <f t="shared" si="10"/>
        <v>36.49898447999999</v>
      </c>
      <c r="X17" s="27">
        <f t="shared" si="10"/>
        <v>37.274048640000004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205.23456000000004</v>
      </c>
      <c r="D19" s="8">
        <v>67.092839999999995</v>
      </c>
      <c r="E19" s="8">
        <v>209.51027999999999</v>
      </c>
      <c r="F19" s="8">
        <v>123.71615999999999</v>
      </c>
      <c r="G19" s="8">
        <v>128.0718</v>
      </c>
      <c r="H19" s="8">
        <v>211.70808</v>
      </c>
      <c r="I19" s="8">
        <v>87.792119999999997</v>
      </c>
      <c r="J19" s="8">
        <v>159.80004</v>
      </c>
      <c r="K19" s="8">
        <v>155.32451999999998</v>
      </c>
      <c r="L19" s="8">
        <v>142.01783999999998</v>
      </c>
      <c r="M19" s="8">
        <v>35.364599999999996</v>
      </c>
      <c r="N19" s="8">
        <v>48.591360000000009</v>
      </c>
      <c r="O19" s="8">
        <v>53.066879999999991</v>
      </c>
      <c r="P19" s="8">
        <v>58.621320000000004</v>
      </c>
      <c r="Q19" s="8">
        <v>54.545399999999987</v>
      </c>
      <c r="R19" s="8">
        <v>55.864080000000001</v>
      </c>
      <c r="S19" s="8">
        <v>34.245719999999992</v>
      </c>
      <c r="T19" s="8">
        <v>46.513439999999989</v>
      </c>
      <c r="U19" s="8">
        <v>40.839119999999994</v>
      </c>
      <c r="V19" s="8">
        <v>24.335639999999994</v>
      </c>
      <c r="W19" s="8">
        <v>36.49898447999999</v>
      </c>
      <c r="X19" s="8">
        <v>37.274048640000004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95147.291242800013</v>
      </c>
      <c r="D26" s="27">
        <f t="shared" ref="D26:X26" si="14">SUM(D27,D33)</f>
        <v>95676.627342240012</v>
      </c>
      <c r="E26" s="27">
        <f t="shared" si="14"/>
        <v>94787.674216920001</v>
      </c>
      <c r="F26" s="27">
        <f t="shared" si="14"/>
        <v>92526.749740799976</v>
      </c>
      <c r="G26" s="27">
        <f t="shared" si="14"/>
        <v>94714.005942360018</v>
      </c>
      <c r="H26" s="27">
        <f t="shared" si="14"/>
        <v>94659.494478119988</v>
      </c>
      <c r="I26" s="27">
        <f t="shared" si="14"/>
        <v>93671.859202560008</v>
      </c>
      <c r="J26" s="27">
        <f t="shared" si="14"/>
        <v>94090.186509840016</v>
      </c>
      <c r="K26" s="27">
        <f t="shared" si="14"/>
        <v>92389.529752920018</v>
      </c>
      <c r="L26" s="27">
        <f t="shared" si="14"/>
        <v>86369.124711600001</v>
      </c>
      <c r="M26" s="27">
        <f t="shared" si="14"/>
        <v>84239.334551880005</v>
      </c>
      <c r="N26" s="27">
        <f t="shared" si="14"/>
        <v>79088.639678999985</v>
      </c>
      <c r="O26" s="27">
        <f t="shared" si="14"/>
        <v>75671.373518999986</v>
      </c>
      <c r="P26" s="27">
        <f t="shared" si="14"/>
        <v>69713.678566439994</v>
      </c>
      <c r="Q26" s="27">
        <f t="shared" si="14"/>
        <v>68354.945829359989</v>
      </c>
      <c r="R26" s="27">
        <f t="shared" si="14"/>
        <v>72844.323496919998</v>
      </c>
      <c r="S26" s="27">
        <f t="shared" si="14"/>
        <v>72800.655654959992</v>
      </c>
      <c r="T26" s="27">
        <f t="shared" si="14"/>
        <v>70089.590439720021</v>
      </c>
      <c r="U26" s="27">
        <f t="shared" si="14"/>
        <v>67138.331024160012</v>
      </c>
      <c r="V26" s="27">
        <f t="shared" si="14"/>
        <v>66075.335470800012</v>
      </c>
      <c r="W26" s="27">
        <f t="shared" si="14"/>
        <v>60392.366669160008</v>
      </c>
      <c r="X26" s="27">
        <f t="shared" si="14"/>
        <v>64690.885808640014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95147.291242800013</v>
      </c>
      <c r="D33" s="19">
        <f t="shared" ref="D33:X33" si="18">SUM(D34:D50)</f>
        <v>95676.627342240012</v>
      </c>
      <c r="E33" s="19">
        <f t="shared" si="18"/>
        <v>94787.674216920001</v>
      </c>
      <c r="F33" s="19">
        <f t="shared" si="18"/>
        <v>92526.749740799976</v>
      </c>
      <c r="G33" s="19">
        <f t="shared" si="18"/>
        <v>94714.005942360018</v>
      </c>
      <c r="H33" s="19">
        <f t="shared" si="18"/>
        <v>94659.494478119988</v>
      </c>
      <c r="I33" s="19">
        <f t="shared" si="18"/>
        <v>93671.859202560008</v>
      </c>
      <c r="J33" s="19">
        <f t="shared" si="18"/>
        <v>94090.186509840016</v>
      </c>
      <c r="K33" s="19">
        <f t="shared" si="18"/>
        <v>92389.529752920018</v>
      </c>
      <c r="L33" s="19">
        <f t="shared" si="18"/>
        <v>86369.124711600001</v>
      </c>
      <c r="M33" s="19">
        <f t="shared" si="18"/>
        <v>84239.334551880005</v>
      </c>
      <c r="N33" s="19">
        <f t="shared" si="18"/>
        <v>79088.639678999985</v>
      </c>
      <c r="O33" s="19">
        <f t="shared" si="18"/>
        <v>75671.373518999986</v>
      </c>
      <c r="P33" s="19">
        <f t="shared" si="18"/>
        <v>69713.678566439994</v>
      </c>
      <c r="Q33" s="19">
        <f t="shared" si="18"/>
        <v>68354.945829359989</v>
      </c>
      <c r="R33" s="19">
        <f t="shared" si="18"/>
        <v>72844.323496919998</v>
      </c>
      <c r="S33" s="19">
        <f t="shared" si="18"/>
        <v>72800.655654959992</v>
      </c>
      <c r="T33" s="19">
        <f t="shared" si="18"/>
        <v>70089.590439720021</v>
      </c>
      <c r="U33" s="19">
        <f t="shared" si="18"/>
        <v>67138.331024160012</v>
      </c>
      <c r="V33" s="19">
        <f t="shared" si="18"/>
        <v>66075.335470800012</v>
      </c>
      <c r="W33" s="19">
        <f t="shared" si="18"/>
        <v>60392.366669160008</v>
      </c>
      <c r="X33" s="19">
        <f t="shared" si="18"/>
        <v>64690.885808640014</v>
      </c>
    </row>
    <row r="34" spans="1:24" ht="11.25" customHeight="1" x14ac:dyDescent="0.2">
      <c r="A34" s="28" t="s">
        <v>54</v>
      </c>
      <c r="B34" s="7" t="s">
        <v>55</v>
      </c>
      <c r="C34" s="8">
        <v>40158.674449919999</v>
      </c>
      <c r="D34" s="8">
        <v>40881.881018879998</v>
      </c>
      <c r="E34" s="8">
        <v>41397.991557119996</v>
      </c>
      <c r="F34" s="8">
        <v>44078.912916479989</v>
      </c>
      <c r="G34" s="8">
        <v>45983.208038400007</v>
      </c>
      <c r="H34" s="8">
        <v>46894.380433919985</v>
      </c>
      <c r="I34" s="8">
        <v>47091.81245184</v>
      </c>
      <c r="J34" s="8">
        <v>47623.931182080007</v>
      </c>
      <c r="K34" s="8">
        <v>46866.319856640002</v>
      </c>
      <c r="L34" s="8">
        <v>45242.297072639994</v>
      </c>
      <c r="M34" s="8">
        <v>45452.893962240007</v>
      </c>
      <c r="N34" s="8">
        <v>46081.840273920003</v>
      </c>
      <c r="O34" s="8">
        <v>44948.566863359993</v>
      </c>
      <c r="P34" s="8">
        <v>42960.442728959999</v>
      </c>
      <c r="Q34" s="8">
        <v>43974.61415424</v>
      </c>
      <c r="R34" s="8">
        <v>47084.235310080003</v>
      </c>
      <c r="S34" s="8">
        <v>48217.814991360006</v>
      </c>
      <c r="T34" s="8">
        <v>46134.349424640015</v>
      </c>
      <c r="U34" s="8">
        <v>45062.004188160005</v>
      </c>
      <c r="V34" s="8">
        <v>44338.449461759999</v>
      </c>
      <c r="W34" s="8">
        <v>40163.157365760017</v>
      </c>
      <c r="X34" s="8">
        <v>42712.500718080009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43.797600000000003</v>
      </c>
      <c r="M35" s="8">
        <v>46.717513920000016</v>
      </c>
      <c r="N35" s="8">
        <v>46.717513920000016</v>
      </c>
      <c r="O35" s="8">
        <v>46.717513920000016</v>
      </c>
      <c r="P35" s="8">
        <v>49.637206080000013</v>
      </c>
      <c r="Q35" s="8">
        <v>67.156246080000003</v>
      </c>
      <c r="R35" s="8">
        <v>102.19432608000002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1179.17097732</v>
      </c>
      <c r="D36" s="8">
        <v>1157.4288122400003</v>
      </c>
      <c r="E36" s="8">
        <v>1325.8711324800001</v>
      </c>
      <c r="F36" s="8">
        <v>1041.8382190800003</v>
      </c>
      <c r="G36" s="8">
        <v>1115.0868697200003</v>
      </c>
      <c r="H36" s="8">
        <v>1530.3946384800001</v>
      </c>
      <c r="I36" s="8">
        <v>1766.6998729200004</v>
      </c>
      <c r="J36" s="8">
        <v>1819.3210326000003</v>
      </c>
      <c r="K36" s="8">
        <v>1813.8292124400004</v>
      </c>
      <c r="L36" s="8">
        <v>1573.179543</v>
      </c>
      <c r="M36" s="8">
        <v>1046.7362430000001</v>
      </c>
      <c r="N36" s="8">
        <v>901.03809060000026</v>
      </c>
      <c r="O36" s="8">
        <v>809.91013067999995</v>
      </c>
      <c r="P36" s="8">
        <v>807.64012079999998</v>
      </c>
      <c r="Q36" s="8">
        <v>575.70680772000003</v>
      </c>
      <c r="R36" s="8">
        <v>1029.9638844000003</v>
      </c>
      <c r="S36" s="8">
        <v>826.04825856000002</v>
      </c>
      <c r="T36" s="8">
        <v>937.13131584000018</v>
      </c>
      <c r="U36" s="8">
        <v>610.54951716000005</v>
      </c>
      <c r="V36" s="8">
        <v>1037.4045102</v>
      </c>
      <c r="W36" s="8">
        <v>755.56005623999999</v>
      </c>
      <c r="X36" s="8">
        <v>1325.1446748000003</v>
      </c>
    </row>
    <row r="37" spans="1:24" ht="11.25" customHeight="1" x14ac:dyDescent="0.2">
      <c r="A37" s="28" t="s">
        <v>60</v>
      </c>
      <c r="B37" s="7" t="s">
        <v>61</v>
      </c>
      <c r="C37" s="8">
        <v>66.701471759999976</v>
      </c>
      <c r="D37" s="8">
        <v>51.83645543999998</v>
      </c>
      <c r="E37" s="8">
        <v>36.611189999999993</v>
      </c>
      <c r="F37" s="8">
        <v>33.603459119999997</v>
      </c>
      <c r="G37" s="8">
        <v>60.983889120000001</v>
      </c>
      <c r="H37" s="8">
        <v>67.082427719999998</v>
      </c>
      <c r="I37" s="8">
        <v>30.49169508</v>
      </c>
      <c r="J37" s="8">
        <v>64.033033680000003</v>
      </c>
      <c r="K37" s="8">
        <v>24.393655439999996</v>
      </c>
      <c r="L37" s="8">
        <v>33.368448959999995</v>
      </c>
      <c r="M37" s="8">
        <v>3.0152152800000014</v>
      </c>
      <c r="N37" s="8">
        <v>3.0152152800000014</v>
      </c>
      <c r="O37" s="8">
        <v>3.0152152800000014</v>
      </c>
      <c r="P37" s="8">
        <v>9.0456458400000006</v>
      </c>
      <c r="Q37" s="8">
        <v>51.259158720000009</v>
      </c>
      <c r="R37" s="8">
        <v>36.182832839999989</v>
      </c>
      <c r="S37" s="8">
        <v>6.0304305599999983</v>
      </c>
      <c r="T37" s="8">
        <v>8.9812799999999977E-3</v>
      </c>
      <c r="U37" s="8">
        <v>2.1205799999999997E-2</v>
      </c>
      <c r="V37" s="8">
        <v>2.1205799999999997E-2</v>
      </c>
      <c r="W37" s="8">
        <v>0.38095595999999998</v>
      </c>
      <c r="X37" s="8">
        <v>10.999573199999997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3.1707900000000002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2.8506049200000003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170.04338496</v>
      </c>
      <c r="E41" s="8">
        <v>3.09158496</v>
      </c>
      <c r="F41" s="8">
        <v>6.18342876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52.542708120000015</v>
      </c>
      <c r="N41" s="8">
        <v>80.333841240000012</v>
      </c>
      <c r="O41" s="8">
        <v>0</v>
      </c>
      <c r="P41" s="8">
        <v>0</v>
      </c>
      <c r="Q41" s="8">
        <v>0</v>
      </c>
      <c r="R41" s="8">
        <v>0</v>
      </c>
      <c r="S41" s="8">
        <v>18.538120800000002</v>
      </c>
      <c r="T41" s="8">
        <v>0</v>
      </c>
      <c r="U41" s="8">
        <v>0</v>
      </c>
      <c r="V41" s="8">
        <v>0.45814680000000002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709.49257271999988</v>
      </c>
      <c r="D42" s="8">
        <v>1291.31155728</v>
      </c>
      <c r="E42" s="8">
        <v>1463.3024720400001</v>
      </c>
      <c r="F42" s="8">
        <v>1034.9373600000001</v>
      </c>
      <c r="G42" s="8">
        <v>664.27409592000015</v>
      </c>
      <c r="H42" s="8">
        <v>174.16079999999999</v>
      </c>
      <c r="I42" s="8">
        <v>67.729287960000008</v>
      </c>
      <c r="J42" s="8">
        <v>87.080400000000012</v>
      </c>
      <c r="K42" s="8">
        <v>58.05360000000001</v>
      </c>
      <c r="L42" s="8">
        <v>48.37791204000002</v>
      </c>
      <c r="M42" s="8">
        <v>41.927629319999994</v>
      </c>
      <c r="N42" s="8">
        <v>38.702487959999999</v>
      </c>
      <c r="O42" s="8">
        <v>32.251941359999996</v>
      </c>
      <c r="P42" s="8">
        <v>0</v>
      </c>
      <c r="Q42" s="8">
        <v>6.4502827199999979</v>
      </c>
      <c r="R42" s="8">
        <v>6.4502827199999979</v>
      </c>
      <c r="S42" s="8">
        <v>0</v>
      </c>
      <c r="T42" s="8">
        <v>0</v>
      </c>
      <c r="U42" s="8">
        <v>0</v>
      </c>
      <c r="V42" s="8">
        <v>0</v>
      </c>
      <c r="W42" s="8">
        <v>3.4671193200000001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1058.9118228</v>
      </c>
      <c r="D43" s="8">
        <v>612.54151451999996</v>
      </c>
      <c r="E43" s="8">
        <v>1389.90256236</v>
      </c>
      <c r="F43" s="8">
        <v>1072.0028030400001</v>
      </c>
      <c r="G43" s="8">
        <v>1154.2833244799999</v>
      </c>
      <c r="H43" s="8">
        <v>1177.40981592</v>
      </c>
      <c r="I43" s="8">
        <v>529.06670856000005</v>
      </c>
      <c r="J43" s="8">
        <v>467.19065952000005</v>
      </c>
      <c r="K43" s="8">
        <v>381.61245095999999</v>
      </c>
      <c r="L43" s="8">
        <v>612.78346583999985</v>
      </c>
      <c r="M43" s="8">
        <v>501.3540792</v>
      </c>
      <c r="N43" s="8">
        <v>377.42458571999998</v>
      </c>
      <c r="O43" s="8">
        <v>276.69814380000003</v>
      </c>
      <c r="P43" s="8">
        <v>537.23943467999993</v>
      </c>
      <c r="Q43" s="8">
        <v>128.28008232000002</v>
      </c>
      <c r="R43" s="8">
        <v>117.84949956000003</v>
      </c>
      <c r="S43" s="8">
        <v>100.14223752000001</v>
      </c>
      <c r="T43" s="8">
        <v>100.13530176</v>
      </c>
      <c r="U43" s="8">
        <v>118.24643843999998</v>
      </c>
      <c r="V43" s="8">
        <v>127.59797700000001</v>
      </c>
      <c r="W43" s="8">
        <v>123.47893583999999</v>
      </c>
      <c r="X43" s="8">
        <v>95.754569039999993</v>
      </c>
    </row>
    <row r="44" spans="1:24" ht="11.25" customHeight="1" x14ac:dyDescent="0.2">
      <c r="A44" s="28" t="s">
        <v>74</v>
      </c>
      <c r="B44" s="7" t="s">
        <v>75</v>
      </c>
      <c r="C44" s="8">
        <v>32791.253535359996</v>
      </c>
      <c r="D44" s="8">
        <v>31663.651790159998</v>
      </c>
      <c r="E44" s="8">
        <v>29716.411816079999</v>
      </c>
      <c r="F44" s="8">
        <v>24061.305182399996</v>
      </c>
      <c r="G44" s="8">
        <v>23209.315734960008</v>
      </c>
      <c r="H44" s="8">
        <v>22812.561632160006</v>
      </c>
      <c r="I44" s="8">
        <v>21053.459943360001</v>
      </c>
      <c r="J44" s="8">
        <v>21170.579301360001</v>
      </c>
      <c r="K44" s="8">
        <v>20402.013276720001</v>
      </c>
      <c r="L44" s="8">
        <v>18825.645371759998</v>
      </c>
      <c r="M44" s="8">
        <v>17775.681925680001</v>
      </c>
      <c r="N44" s="8">
        <v>15094.705369680003</v>
      </c>
      <c r="O44" s="8">
        <v>13492.151156160002</v>
      </c>
      <c r="P44" s="8">
        <v>10013.84122464</v>
      </c>
      <c r="Q44" s="8">
        <v>8422.9728940800014</v>
      </c>
      <c r="R44" s="8">
        <v>8921.7518688000036</v>
      </c>
      <c r="S44" s="8">
        <v>8151.669763920002</v>
      </c>
      <c r="T44" s="8">
        <v>6807.6773092800004</v>
      </c>
      <c r="U44" s="8">
        <v>5742.3033993600002</v>
      </c>
      <c r="V44" s="8">
        <v>5154.1704280800004</v>
      </c>
      <c r="W44" s="8">
        <v>4391.4499919999998</v>
      </c>
      <c r="X44" s="8">
        <v>4944.3720623999998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2.9467479600000002</v>
      </c>
      <c r="E45" s="8">
        <v>0</v>
      </c>
      <c r="F45" s="8">
        <v>2.9467479600000002</v>
      </c>
      <c r="G45" s="8">
        <v>0</v>
      </c>
      <c r="H45" s="8">
        <v>0</v>
      </c>
      <c r="I45" s="8">
        <v>3.2214470399999988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2.9467479600000002</v>
      </c>
      <c r="D46" s="8">
        <v>0</v>
      </c>
      <c r="E46" s="8">
        <v>0</v>
      </c>
      <c r="F46" s="8">
        <v>2.9467479600000002</v>
      </c>
      <c r="G46" s="8">
        <v>2.9467479600000002</v>
      </c>
      <c r="H46" s="8">
        <v>2.9987323200000002</v>
      </c>
      <c r="I46" s="8">
        <v>3.0538832400000002</v>
      </c>
      <c r="J46" s="8">
        <v>0.10106604000000001</v>
      </c>
      <c r="K46" s="8">
        <v>8.8927560000000017E-2</v>
      </c>
      <c r="L46" s="8">
        <v>0.10713528000000001</v>
      </c>
      <c r="M46" s="8">
        <v>1.0631725200000002</v>
      </c>
      <c r="N46" s="8">
        <v>0</v>
      </c>
      <c r="O46" s="8">
        <v>0.83333304000000008</v>
      </c>
      <c r="P46" s="8">
        <v>0.53303759999999989</v>
      </c>
      <c r="Q46" s="8">
        <v>0.37682063999999998</v>
      </c>
      <c r="R46" s="8">
        <v>0.40743071999999991</v>
      </c>
      <c r="S46" s="8">
        <v>0.47788667999999984</v>
      </c>
      <c r="T46" s="8">
        <v>1.15473888</v>
      </c>
      <c r="U46" s="8">
        <v>1.1800713599999999</v>
      </c>
      <c r="V46" s="8">
        <v>0.80245907999999999</v>
      </c>
      <c r="W46" s="8">
        <v>0.56918915999999997</v>
      </c>
      <c r="X46" s="8">
        <v>0.51403824000000009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12.589103160000001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1.365444E-2</v>
      </c>
      <c r="S47" s="8">
        <v>1.09903716</v>
      </c>
      <c r="T47" s="8">
        <v>0.67284432000000005</v>
      </c>
      <c r="U47" s="8">
        <v>0.11155968000000001</v>
      </c>
      <c r="V47" s="8">
        <v>0.87562728000000012</v>
      </c>
      <c r="W47" s="8">
        <v>0</v>
      </c>
      <c r="X47" s="8">
        <v>3.1957200000000004E-3</v>
      </c>
    </row>
    <row r="48" spans="1:24" ht="11.25" customHeight="1" x14ac:dyDescent="0.2">
      <c r="A48" s="28" t="s">
        <v>82</v>
      </c>
      <c r="B48" s="7" t="s">
        <v>83</v>
      </c>
      <c r="C48" s="8">
        <v>12237.313841999998</v>
      </c>
      <c r="D48" s="8">
        <v>11671.755615</v>
      </c>
      <c r="E48" s="8">
        <v>11539.826648999999</v>
      </c>
      <c r="F48" s="8">
        <v>11312.405676</v>
      </c>
      <c r="G48" s="8">
        <v>12559.314221999999</v>
      </c>
      <c r="H48" s="8">
        <v>13686.884523000004</v>
      </c>
      <c r="I48" s="8">
        <v>13942.980090000001</v>
      </c>
      <c r="J48" s="8">
        <v>14125.477976999999</v>
      </c>
      <c r="K48" s="8">
        <v>14232.970674000004</v>
      </c>
      <c r="L48" s="8">
        <v>13881.170744999998</v>
      </c>
      <c r="M48" s="8">
        <v>13301.849807999999</v>
      </c>
      <c r="N48" s="8">
        <v>12922.501292999999</v>
      </c>
      <c r="O48" s="8">
        <v>12740.542191</v>
      </c>
      <c r="P48" s="8">
        <v>11736.789246</v>
      </c>
      <c r="Q48" s="8">
        <v>12021.920586000002</v>
      </c>
      <c r="R48" s="8">
        <v>12527.039772000002</v>
      </c>
      <c r="S48" s="8">
        <v>12349.051883999999</v>
      </c>
      <c r="T48" s="8">
        <v>12505.774437</v>
      </c>
      <c r="U48" s="8">
        <v>12246.882102</v>
      </c>
      <c r="V48" s="8">
        <v>11946.170925</v>
      </c>
      <c r="W48" s="8">
        <v>11413.132146</v>
      </c>
      <c r="X48" s="8">
        <v>12463.186203000003</v>
      </c>
    </row>
    <row r="49" spans="1:24" ht="11.25" customHeight="1" x14ac:dyDescent="0.2">
      <c r="A49" s="28" t="s">
        <v>84</v>
      </c>
      <c r="B49" s="7" t="s">
        <v>85</v>
      </c>
      <c r="C49" s="8">
        <v>11.78672796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6931.0390949999992</v>
      </c>
      <c r="D50" s="8">
        <v>8173.230445799999</v>
      </c>
      <c r="E50" s="8">
        <v>7914.6652528799996</v>
      </c>
      <c r="F50" s="8">
        <v>9879.6671999999999</v>
      </c>
      <c r="G50" s="8">
        <v>9964.5930197999987</v>
      </c>
      <c r="H50" s="8">
        <v>8310.4506846000022</v>
      </c>
      <c r="I50" s="8">
        <v>9183.3438225599984</v>
      </c>
      <c r="J50" s="8">
        <v>8732.4718575599964</v>
      </c>
      <c r="K50" s="8">
        <v>8597.6589960000001</v>
      </c>
      <c r="L50" s="8">
        <v>6108.3974170800002</v>
      </c>
      <c r="M50" s="8">
        <v>6015.5522946000001</v>
      </c>
      <c r="N50" s="8">
        <v>3542.3610076800005</v>
      </c>
      <c r="O50" s="8">
        <v>3320.6870304000004</v>
      </c>
      <c r="P50" s="8">
        <v>3598.5099218400001</v>
      </c>
      <c r="Q50" s="8">
        <v>3106.2087968400001</v>
      </c>
      <c r="R50" s="8">
        <v>3018.23463528</v>
      </c>
      <c r="S50" s="8">
        <v>3129.7830444000001</v>
      </c>
      <c r="T50" s="8">
        <v>3602.6860867199994</v>
      </c>
      <c r="U50" s="8">
        <v>3357.0325422000001</v>
      </c>
      <c r="V50" s="8">
        <v>3469.3847298000001</v>
      </c>
      <c r="W50" s="8">
        <v>3541.1709088799998</v>
      </c>
      <c r="X50" s="8">
        <v>3135.5601692400005</v>
      </c>
    </row>
    <row r="51" spans="1:24" ht="11.25" customHeight="1" x14ac:dyDescent="0.2">
      <c r="A51" s="25" t="s">
        <v>88</v>
      </c>
      <c r="B51" s="26" t="s">
        <v>89</v>
      </c>
      <c r="C51" s="27">
        <v>6863.4427712400002</v>
      </c>
      <c r="D51" s="27">
        <v>5574.4655868</v>
      </c>
      <c r="E51" s="27">
        <v>6671.1871512000007</v>
      </c>
      <c r="F51" s="27">
        <v>5956.002561960001</v>
      </c>
      <c r="G51" s="27">
        <v>6231.8264025600001</v>
      </c>
      <c r="H51" s="27">
        <v>6782.1122674800008</v>
      </c>
      <c r="I51" s="27">
        <v>11309.869260360001</v>
      </c>
      <c r="J51" s="27">
        <v>13290.122403360001</v>
      </c>
      <c r="K51" s="27">
        <v>14496.119474760002</v>
      </c>
      <c r="L51" s="27">
        <v>13748.598665999998</v>
      </c>
      <c r="M51" s="27">
        <v>15542.820192239999</v>
      </c>
      <c r="N51" s="27">
        <v>16217.479487880002</v>
      </c>
      <c r="O51" s="27">
        <v>17482.104335520002</v>
      </c>
      <c r="P51" s="27">
        <v>17915.980052520004</v>
      </c>
      <c r="Q51" s="27">
        <v>17957.407905359996</v>
      </c>
      <c r="R51" s="27">
        <v>19628.917121879993</v>
      </c>
      <c r="S51" s="27">
        <v>19196.834405759997</v>
      </c>
      <c r="T51" s="27">
        <v>21299.104712159999</v>
      </c>
      <c r="U51" s="27">
        <v>23365.693129679999</v>
      </c>
      <c r="V51" s="27">
        <v>23705.432463240002</v>
      </c>
      <c r="W51" s="27">
        <v>23433.593899320003</v>
      </c>
      <c r="X51" s="27">
        <v>21804.891114600006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198.05488560000001</v>
      </c>
      <c r="D52" s="27">
        <f t="shared" ref="D52:X52" si="20">SUM(D53:D54)</f>
        <v>778.77811439999982</v>
      </c>
      <c r="E52" s="27">
        <f t="shared" si="20"/>
        <v>94.237228799999997</v>
      </c>
      <c r="F52" s="27">
        <f t="shared" si="20"/>
        <v>150.15017159999999</v>
      </c>
      <c r="G52" s="27">
        <f t="shared" si="20"/>
        <v>119.26217159999997</v>
      </c>
      <c r="H52" s="27">
        <f t="shared" si="20"/>
        <v>172.17228599999999</v>
      </c>
      <c r="I52" s="27">
        <f t="shared" si="20"/>
        <v>231.37377120000002</v>
      </c>
      <c r="J52" s="27">
        <f t="shared" si="20"/>
        <v>7.4357711999999978</v>
      </c>
      <c r="K52" s="27">
        <f t="shared" si="20"/>
        <v>66.637771200000003</v>
      </c>
      <c r="L52" s="27">
        <f t="shared" si="20"/>
        <v>83.798114400000003</v>
      </c>
      <c r="M52" s="27">
        <f t="shared" si="20"/>
        <v>0</v>
      </c>
      <c r="N52" s="27">
        <f t="shared" si="20"/>
        <v>0</v>
      </c>
      <c r="O52" s="27">
        <f t="shared" si="20"/>
        <v>13.603667219999998</v>
      </c>
      <c r="P52" s="27">
        <f t="shared" si="20"/>
        <v>16.105188527999999</v>
      </c>
      <c r="Q52" s="27">
        <f t="shared" si="20"/>
        <v>14.645708352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47.509700568000007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198.05488560000001</v>
      </c>
      <c r="D53" s="8">
        <v>778.77811439999982</v>
      </c>
      <c r="E53" s="8">
        <v>94.237228799999997</v>
      </c>
      <c r="F53" s="8">
        <v>150.15017159999999</v>
      </c>
      <c r="G53" s="8">
        <v>119.26217159999997</v>
      </c>
      <c r="H53" s="8">
        <v>172.17228599999999</v>
      </c>
      <c r="I53" s="8">
        <v>231.37377120000002</v>
      </c>
      <c r="J53" s="8">
        <v>7.4357711999999978</v>
      </c>
      <c r="K53" s="8">
        <v>66.637771200000003</v>
      </c>
      <c r="L53" s="8">
        <v>83.798114400000003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13.603667219999998</v>
      </c>
      <c r="P54" s="45">
        <v>16.105188527999999</v>
      </c>
      <c r="Q54" s="45">
        <v>14.645708352</v>
      </c>
      <c r="R54" s="45">
        <v>0</v>
      </c>
      <c r="S54" s="45">
        <v>0</v>
      </c>
      <c r="T54" s="45">
        <v>0</v>
      </c>
      <c r="U54" s="45">
        <v>47.509700568000007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0.67213439999999969</v>
      </c>
      <c r="D61" s="49">
        <f t="shared" ref="D61:X61" si="22">SUM(D62:D72)</f>
        <v>0.11208959999999998</v>
      </c>
      <c r="E61" s="49">
        <f t="shared" si="22"/>
        <v>0.33586559999999993</v>
      </c>
      <c r="F61" s="49">
        <f t="shared" si="22"/>
        <v>0.33586559999999993</v>
      </c>
      <c r="G61" s="49">
        <f t="shared" si="22"/>
        <v>0.67213439999999969</v>
      </c>
      <c r="H61" s="49">
        <f t="shared" si="22"/>
        <v>0.11208959999999998</v>
      </c>
      <c r="I61" s="49">
        <f t="shared" si="22"/>
        <v>0.4479552</v>
      </c>
      <c r="J61" s="49">
        <f t="shared" si="22"/>
        <v>16.418845439999998</v>
      </c>
      <c r="K61" s="49">
        <f t="shared" si="22"/>
        <v>38.855331360000008</v>
      </c>
      <c r="L61" s="49">
        <f t="shared" si="22"/>
        <v>956.16072287999975</v>
      </c>
      <c r="M61" s="49">
        <f t="shared" si="22"/>
        <v>810.9553874400001</v>
      </c>
      <c r="N61" s="49">
        <f t="shared" si="22"/>
        <v>820.53358128000002</v>
      </c>
      <c r="O61" s="49">
        <f t="shared" si="22"/>
        <v>791.01559295999959</v>
      </c>
      <c r="P61" s="49">
        <f t="shared" si="22"/>
        <v>1292.2417756799998</v>
      </c>
      <c r="Q61" s="49">
        <f t="shared" si="22"/>
        <v>1169.2103925599999</v>
      </c>
      <c r="R61" s="49">
        <f t="shared" si="22"/>
        <v>165.60143135999999</v>
      </c>
      <c r="S61" s="49">
        <f t="shared" si="22"/>
        <v>199.37812607999999</v>
      </c>
      <c r="T61" s="49">
        <f t="shared" si="22"/>
        <v>180.79304255999995</v>
      </c>
      <c r="U61" s="49">
        <f t="shared" si="22"/>
        <v>254.80203696000001</v>
      </c>
      <c r="V61" s="49">
        <f t="shared" si="22"/>
        <v>177.64226064000002</v>
      </c>
      <c r="W61" s="49">
        <f t="shared" si="22"/>
        <v>217.69941743999996</v>
      </c>
      <c r="X61" s="49">
        <f t="shared" si="22"/>
        <v>207.30055104000002</v>
      </c>
    </row>
    <row r="62" spans="1:24" ht="11.25" customHeight="1" x14ac:dyDescent="0.2">
      <c r="A62" s="50" t="s">
        <v>92</v>
      </c>
      <c r="B62" s="51" t="s">
        <v>93</v>
      </c>
      <c r="C62" s="52">
        <v>0.67213439999999969</v>
      </c>
      <c r="D62" s="52">
        <v>0.11208959999999998</v>
      </c>
      <c r="E62" s="52">
        <v>0.33586559999999993</v>
      </c>
      <c r="F62" s="52">
        <v>0.33586559999999993</v>
      </c>
      <c r="G62" s="52">
        <v>0.67213439999999969</v>
      </c>
      <c r="H62" s="52">
        <v>0.11208959999999998</v>
      </c>
      <c r="I62" s="52">
        <v>0.4479552</v>
      </c>
      <c r="J62" s="52">
        <v>0.22417919999999997</v>
      </c>
      <c r="K62" s="52">
        <v>0.11208959999999998</v>
      </c>
      <c r="L62" s="52">
        <v>887.03999999999974</v>
      </c>
      <c r="M62" s="52">
        <v>710.97626880000007</v>
      </c>
      <c r="N62" s="52">
        <v>704.70408960000009</v>
      </c>
      <c r="O62" s="52">
        <v>649.0399103999996</v>
      </c>
      <c r="P62" s="52">
        <v>867.55213439999977</v>
      </c>
      <c r="Q62" s="52">
        <v>883.1200895999998</v>
      </c>
      <c r="R62" s="52">
        <v>0.22417920000000002</v>
      </c>
      <c r="S62" s="52">
        <v>12.208089599999997</v>
      </c>
      <c r="T62" s="52">
        <v>17.4150144</v>
      </c>
      <c r="U62" s="52">
        <v>15.449011199999998</v>
      </c>
      <c r="V62" s="52">
        <v>14.737363199999999</v>
      </c>
      <c r="W62" s="52">
        <v>16.1005824</v>
      </c>
      <c r="X62" s="52">
        <v>22.3864704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9.3366000000000007</v>
      </c>
      <c r="M64" s="52">
        <v>44.553665519999996</v>
      </c>
      <c r="N64" s="52">
        <v>72.126512640000016</v>
      </c>
      <c r="O64" s="52">
        <v>72.727199999999996</v>
      </c>
      <c r="P64" s="52">
        <v>289.05248735999999</v>
      </c>
      <c r="Q64" s="52">
        <v>139.22993448</v>
      </c>
      <c r="R64" s="52">
        <v>39.91268736</v>
      </c>
      <c r="S64" s="52">
        <v>37.78315632000001</v>
      </c>
      <c r="T64" s="52">
        <v>42.151112640000001</v>
      </c>
      <c r="U64" s="52">
        <v>43.079268960000007</v>
      </c>
      <c r="V64" s="52">
        <v>47.119756320000008</v>
      </c>
      <c r="W64" s="52">
        <v>48.484668959999993</v>
      </c>
      <c r="X64" s="52">
        <v>41.2776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16.599959999999996</v>
      </c>
      <c r="P65" s="52">
        <v>19.599839999999997</v>
      </c>
      <c r="Q65" s="52">
        <v>17.79984</v>
      </c>
      <c r="R65" s="52">
        <v>0</v>
      </c>
      <c r="S65" s="52">
        <v>0</v>
      </c>
      <c r="T65" s="52">
        <v>0</v>
      </c>
      <c r="U65" s="52">
        <v>57.999960000000002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0.83447712000000007</v>
      </c>
      <c r="K68" s="52">
        <v>1.8096479999999998E-2</v>
      </c>
      <c r="L68" s="52">
        <v>2.5487999999999999E-3</v>
      </c>
      <c r="M68" s="52">
        <v>7.9012800000000018E-3</v>
      </c>
      <c r="N68" s="52">
        <v>0</v>
      </c>
      <c r="O68" s="52">
        <v>0</v>
      </c>
      <c r="P68" s="52">
        <v>0</v>
      </c>
      <c r="Q68" s="52">
        <v>0.83982960000000006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15.360189119999998</v>
      </c>
      <c r="K72" s="55">
        <v>38.725145280000007</v>
      </c>
      <c r="L72" s="55">
        <v>59.781574079999992</v>
      </c>
      <c r="M72" s="55">
        <v>55.417551839999987</v>
      </c>
      <c r="N72" s="55">
        <v>43.702979039999995</v>
      </c>
      <c r="O72" s="55">
        <v>52.648522559999982</v>
      </c>
      <c r="P72" s="55">
        <v>116.03731392</v>
      </c>
      <c r="Q72" s="55">
        <v>128.22069887999999</v>
      </c>
      <c r="R72" s="55">
        <v>125.46456479999998</v>
      </c>
      <c r="S72" s="55">
        <v>149.38688015999998</v>
      </c>
      <c r="T72" s="55">
        <v>121.22691551999995</v>
      </c>
      <c r="U72" s="55">
        <v>138.27379679999999</v>
      </c>
      <c r="V72" s="55">
        <v>115.78514112000001</v>
      </c>
      <c r="W72" s="55">
        <v>153.11416607999996</v>
      </c>
      <c r="X72" s="55">
        <v>143.63648064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11.032796159999998</v>
      </c>
      <c r="N2" s="21">
        <f t="shared" si="0"/>
        <v>25.374599999999994</v>
      </c>
      <c r="O2" s="21">
        <f t="shared" si="0"/>
        <v>17.942039999999999</v>
      </c>
      <c r="P2" s="21">
        <f t="shared" si="0"/>
        <v>21.778199999999988</v>
      </c>
      <c r="Q2" s="21">
        <f t="shared" si="0"/>
        <v>21.724493759999994</v>
      </c>
      <c r="R2" s="21">
        <f t="shared" si="0"/>
        <v>24.537837599999992</v>
      </c>
      <c r="S2" s="21">
        <f t="shared" si="0"/>
        <v>20.45999952</v>
      </c>
      <c r="T2" s="21">
        <f t="shared" si="0"/>
        <v>27.415437119999989</v>
      </c>
      <c r="U2" s="21">
        <f t="shared" si="0"/>
        <v>26.913219839999993</v>
      </c>
      <c r="V2" s="21">
        <f t="shared" si="0"/>
        <v>32.017550400000005</v>
      </c>
      <c r="W2" s="21">
        <f t="shared" si="0"/>
        <v>25.64009424</v>
      </c>
      <c r="X2" s="21">
        <f t="shared" si="0"/>
        <v>25.884010079999996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11.032796159999998</v>
      </c>
      <c r="N17" s="27">
        <f t="shared" si="10"/>
        <v>25.374599999999994</v>
      </c>
      <c r="O17" s="27">
        <f t="shared" si="10"/>
        <v>17.942039999999999</v>
      </c>
      <c r="P17" s="27">
        <f t="shared" si="10"/>
        <v>21.778199999999988</v>
      </c>
      <c r="Q17" s="27">
        <f t="shared" si="10"/>
        <v>21.724493759999994</v>
      </c>
      <c r="R17" s="27">
        <f t="shared" si="10"/>
        <v>24.537837599999992</v>
      </c>
      <c r="S17" s="27">
        <f t="shared" si="10"/>
        <v>20.45999952</v>
      </c>
      <c r="T17" s="27">
        <f t="shared" si="10"/>
        <v>27.415437119999989</v>
      </c>
      <c r="U17" s="27">
        <f t="shared" si="10"/>
        <v>26.913219839999993</v>
      </c>
      <c r="V17" s="27">
        <f t="shared" si="10"/>
        <v>32.017550400000005</v>
      </c>
      <c r="W17" s="27">
        <f t="shared" si="10"/>
        <v>25.64009424</v>
      </c>
      <c r="X17" s="27">
        <f t="shared" si="10"/>
        <v>25.884010079999996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11.032796159999998</v>
      </c>
      <c r="N19" s="8">
        <v>25.374599999999994</v>
      </c>
      <c r="O19" s="8">
        <v>17.942039999999999</v>
      </c>
      <c r="P19" s="8">
        <v>21.778199999999988</v>
      </c>
      <c r="Q19" s="8">
        <v>21.724493759999994</v>
      </c>
      <c r="R19" s="8">
        <v>24.537837599999992</v>
      </c>
      <c r="S19" s="8">
        <v>20.45999952</v>
      </c>
      <c r="T19" s="8">
        <v>27.415437119999989</v>
      </c>
      <c r="U19" s="8">
        <v>26.913219839999993</v>
      </c>
      <c r="V19" s="8">
        <v>32.017550400000005</v>
      </c>
      <c r="W19" s="8">
        <v>25.64009424</v>
      </c>
      <c r="X19" s="8">
        <v>25.884010079999996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28.647218159999994</v>
      </c>
      <c r="H2" s="21">
        <f t="shared" si="0"/>
        <v>32.406097680000009</v>
      </c>
      <c r="I2" s="21">
        <f t="shared" si="0"/>
        <v>42.360504120000002</v>
      </c>
      <c r="J2" s="21">
        <f t="shared" si="0"/>
        <v>142.10188343999999</v>
      </c>
      <c r="K2" s="21">
        <f t="shared" si="0"/>
        <v>145.77957504</v>
      </c>
      <c r="L2" s="21">
        <f t="shared" si="0"/>
        <v>203.10470928000004</v>
      </c>
      <c r="M2" s="21">
        <f t="shared" si="0"/>
        <v>219.62523924000001</v>
      </c>
      <c r="N2" s="21">
        <f t="shared" si="0"/>
        <v>208.98881388000001</v>
      </c>
      <c r="O2" s="21">
        <f t="shared" si="0"/>
        <v>122.03776332000001</v>
      </c>
      <c r="P2" s="21">
        <f t="shared" si="0"/>
        <v>122.50368504000002</v>
      </c>
      <c r="Q2" s="21">
        <f t="shared" si="0"/>
        <v>134.83879596</v>
      </c>
      <c r="R2" s="21">
        <f t="shared" si="0"/>
        <v>212.95429847999998</v>
      </c>
      <c r="S2" s="21">
        <f t="shared" si="0"/>
        <v>204.52893120000002</v>
      </c>
      <c r="T2" s="21">
        <f t="shared" si="0"/>
        <v>252.61500132</v>
      </c>
      <c r="U2" s="21">
        <f t="shared" si="0"/>
        <v>323.08429824000001</v>
      </c>
      <c r="V2" s="21">
        <f t="shared" si="0"/>
        <v>463.11124464</v>
      </c>
      <c r="W2" s="21">
        <f t="shared" si="0"/>
        <v>450.16883999999999</v>
      </c>
      <c r="X2" s="21">
        <f t="shared" si="0"/>
        <v>475.70304672000003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28.647218159999994</v>
      </c>
      <c r="H51" s="27">
        <v>32.406097680000009</v>
      </c>
      <c r="I51" s="27">
        <v>42.360504120000002</v>
      </c>
      <c r="J51" s="27">
        <v>142.10188343999999</v>
      </c>
      <c r="K51" s="27">
        <v>145.77957504</v>
      </c>
      <c r="L51" s="27">
        <v>203.10470928000004</v>
      </c>
      <c r="M51" s="27">
        <v>219.62523924000001</v>
      </c>
      <c r="N51" s="27">
        <v>208.98881388000001</v>
      </c>
      <c r="O51" s="27">
        <v>122.03776332000001</v>
      </c>
      <c r="P51" s="27">
        <v>122.50368504000002</v>
      </c>
      <c r="Q51" s="27">
        <v>134.83879596</v>
      </c>
      <c r="R51" s="27">
        <v>212.95429847999998</v>
      </c>
      <c r="S51" s="27">
        <v>204.52893120000002</v>
      </c>
      <c r="T51" s="27">
        <v>252.61500132</v>
      </c>
      <c r="U51" s="27">
        <v>323.08429824000001</v>
      </c>
      <c r="V51" s="27">
        <v>463.11124464</v>
      </c>
      <c r="W51" s="27">
        <v>450.16883999999999</v>
      </c>
      <c r="X51" s="27">
        <v>475.70304672000003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2.23862184</v>
      </c>
      <c r="D61" s="49">
        <f t="shared" ref="D61:X61" si="22">SUM(D62:D72)</f>
        <v>1.52884368</v>
      </c>
      <c r="E61" s="49">
        <f t="shared" si="22"/>
        <v>4.9686436800000013</v>
      </c>
      <c r="F61" s="49">
        <f t="shared" si="22"/>
        <v>74.529065520000003</v>
      </c>
      <c r="G61" s="49">
        <f t="shared" si="22"/>
        <v>55.309821839999998</v>
      </c>
      <c r="H61" s="49">
        <f t="shared" si="22"/>
        <v>79.606799999999993</v>
      </c>
      <c r="I61" s="49">
        <f t="shared" si="22"/>
        <v>151.51493447999999</v>
      </c>
      <c r="J61" s="49">
        <f t="shared" si="22"/>
        <v>382.30919999999992</v>
      </c>
      <c r="K61" s="49">
        <f t="shared" si="22"/>
        <v>479.4921986400002</v>
      </c>
      <c r="L61" s="49">
        <f t="shared" si="22"/>
        <v>581.95361951999996</v>
      </c>
      <c r="M61" s="49">
        <f t="shared" si="22"/>
        <v>669.33987120000006</v>
      </c>
      <c r="N61" s="49">
        <f t="shared" si="22"/>
        <v>800.68696344000023</v>
      </c>
      <c r="O61" s="49">
        <f t="shared" si="22"/>
        <v>1005.8682816</v>
      </c>
      <c r="P61" s="49">
        <f t="shared" si="22"/>
        <v>1060.6021826400001</v>
      </c>
      <c r="Q61" s="49">
        <f t="shared" si="22"/>
        <v>1102.9439584800002</v>
      </c>
      <c r="R61" s="49">
        <f t="shared" si="22"/>
        <v>1155.0272479199998</v>
      </c>
      <c r="S61" s="49">
        <f t="shared" si="22"/>
        <v>1185.5355220799997</v>
      </c>
      <c r="T61" s="49">
        <f t="shared" si="22"/>
        <v>1203.0562908000002</v>
      </c>
      <c r="U61" s="49">
        <f t="shared" si="22"/>
        <v>1091.8907999999999</v>
      </c>
      <c r="V61" s="49">
        <f t="shared" si="22"/>
        <v>1079.6694854399998</v>
      </c>
      <c r="W61" s="49">
        <f t="shared" si="22"/>
        <v>1089.5077065599999</v>
      </c>
      <c r="X61" s="49">
        <f t="shared" si="22"/>
        <v>937.29537719999996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2.23862184</v>
      </c>
      <c r="D64" s="52">
        <v>1.52884368</v>
      </c>
      <c r="E64" s="52">
        <v>4.9686436800000013</v>
      </c>
      <c r="F64" s="52">
        <v>74.529065520000003</v>
      </c>
      <c r="G64" s="52">
        <v>55.309821839999998</v>
      </c>
      <c r="H64" s="52">
        <v>79.606799999999993</v>
      </c>
      <c r="I64" s="52">
        <v>151.51493447999999</v>
      </c>
      <c r="J64" s="52">
        <v>382.30919999999992</v>
      </c>
      <c r="K64" s="52">
        <v>479.4921986400002</v>
      </c>
      <c r="L64" s="52">
        <v>581.95361951999996</v>
      </c>
      <c r="M64" s="52">
        <v>669.33987120000006</v>
      </c>
      <c r="N64" s="52">
        <v>800.68696344000023</v>
      </c>
      <c r="O64" s="52">
        <v>1005.8682816</v>
      </c>
      <c r="P64" s="52">
        <v>1060.6021826400001</v>
      </c>
      <c r="Q64" s="52">
        <v>1102.9439584800002</v>
      </c>
      <c r="R64" s="52">
        <v>1155.0272479199998</v>
      </c>
      <c r="S64" s="52">
        <v>1185.5355220799997</v>
      </c>
      <c r="T64" s="52">
        <v>1203.0562908000002</v>
      </c>
      <c r="U64" s="52">
        <v>1091.8907999999999</v>
      </c>
      <c r="V64" s="52">
        <v>1079.6694854399998</v>
      </c>
      <c r="W64" s="52">
        <v>1089.5077065599999</v>
      </c>
      <c r="X64" s="52">
        <v>937.29537719999996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30.574852776249642</v>
      </c>
      <c r="I2" s="21">
        <f t="shared" si="0"/>
        <v>40.862244898080874</v>
      </c>
      <c r="J2" s="21">
        <f t="shared" si="0"/>
        <v>37.678855322439382</v>
      </c>
      <c r="K2" s="21">
        <f t="shared" si="0"/>
        <v>38.630247556971781</v>
      </c>
      <c r="L2" s="21">
        <f t="shared" si="0"/>
        <v>32.548243019464557</v>
      </c>
      <c r="M2" s="21">
        <f t="shared" si="0"/>
        <v>46.381062204760944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30.574852776249642</v>
      </c>
      <c r="I52" s="27">
        <f t="shared" si="20"/>
        <v>40.862244898080874</v>
      </c>
      <c r="J52" s="27">
        <f t="shared" si="20"/>
        <v>37.678855322439382</v>
      </c>
      <c r="K52" s="27">
        <f t="shared" si="20"/>
        <v>38.630247556971781</v>
      </c>
      <c r="L52" s="27">
        <f t="shared" si="20"/>
        <v>32.548243019464557</v>
      </c>
      <c r="M52" s="27">
        <f t="shared" si="20"/>
        <v>46.381062204760944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30.574852776249642</v>
      </c>
      <c r="I54" s="45">
        <v>40.862244898080874</v>
      </c>
      <c r="J54" s="45">
        <v>37.678855322439382</v>
      </c>
      <c r="K54" s="45">
        <v>38.630247556971781</v>
      </c>
      <c r="L54" s="45">
        <v>32.548243019464557</v>
      </c>
      <c r="M54" s="45">
        <v>46.381062204760944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28.699919999999992</v>
      </c>
      <c r="I61" s="49">
        <f t="shared" si="22"/>
        <v>38.199959999999997</v>
      </c>
      <c r="J61" s="49">
        <f t="shared" si="22"/>
        <v>36.96743519999999</v>
      </c>
      <c r="K61" s="49">
        <f t="shared" si="22"/>
        <v>37.379894399999991</v>
      </c>
      <c r="L61" s="49">
        <f t="shared" si="22"/>
        <v>33.726585600000007</v>
      </c>
      <c r="M61" s="49">
        <f t="shared" si="22"/>
        <v>78.340564799999981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1.4559552</v>
      </c>
      <c r="K62" s="52">
        <v>0.67213439999999969</v>
      </c>
      <c r="L62" s="52">
        <v>3.3598656</v>
      </c>
      <c r="M62" s="52">
        <v>35.840044799999994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28.699919999999992</v>
      </c>
      <c r="I65" s="52">
        <v>38.199959999999997</v>
      </c>
      <c r="J65" s="52">
        <v>35.511479999999992</v>
      </c>
      <c r="K65" s="52">
        <v>36.707759999999993</v>
      </c>
      <c r="L65" s="52">
        <v>30.366720000000004</v>
      </c>
      <c r="M65" s="52">
        <v>42.500519999999987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1889102.6269393095</v>
      </c>
      <c r="D2" s="21">
        <f t="shared" ref="D2:X2" si="0">SUM(D3,D17,D22,D25,D26,D51,D52)</f>
        <v>1926070.1874763977</v>
      </c>
      <c r="E2" s="21">
        <f t="shared" si="0"/>
        <v>1903052.871201071</v>
      </c>
      <c r="F2" s="21">
        <f t="shared" si="0"/>
        <v>1942555.3286176003</v>
      </c>
      <c r="G2" s="21">
        <f t="shared" si="0"/>
        <v>1943664.9387645533</v>
      </c>
      <c r="H2" s="21">
        <f t="shared" si="0"/>
        <v>1934970.6968483725</v>
      </c>
      <c r="I2" s="21">
        <f t="shared" si="0"/>
        <v>1926446.8078459962</v>
      </c>
      <c r="J2" s="21">
        <f t="shared" si="0"/>
        <v>1856333.143095698</v>
      </c>
      <c r="K2" s="21">
        <f t="shared" si="0"/>
        <v>1863195.2698796855</v>
      </c>
      <c r="L2" s="21">
        <f t="shared" si="0"/>
        <v>1750314.268885473</v>
      </c>
      <c r="M2" s="21">
        <f t="shared" si="0"/>
        <v>1795229.0229627707</v>
      </c>
      <c r="N2" s="21">
        <f t="shared" si="0"/>
        <v>1719166.058647448</v>
      </c>
      <c r="O2" s="21">
        <f t="shared" si="0"/>
        <v>1685030.9676700276</v>
      </c>
      <c r="P2" s="21">
        <f t="shared" si="0"/>
        <v>1679525.3291988904</v>
      </c>
      <c r="Q2" s="21">
        <f t="shared" si="0"/>
        <v>1604329.5506761784</v>
      </c>
      <c r="R2" s="21">
        <f t="shared" si="0"/>
        <v>1637288.1345781193</v>
      </c>
      <c r="S2" s="21">
        <f t="shared" si="0"/>
        <v>1669069.3809008817</v>
      </c>
      <c r="T2" s="21">
        <f t="shared" si="0"/>
        <v>1682389.6405157745</v>
      </c>
      <c r="U2" s="21">
        <f t="shared" si="0"/>
        <v>1677883.5647093689</v>
      </c>
      <c r="V2" s="21">
        <f t="shared" si="0"/>
        <v>1661833.3004914611</v>
      </c>
      <c r="W2" s="21">
        <f t="shared" si="0"/>
        <v>1535247.9799416999</v>
      </c>
      <c r="X2" s="21">
        <f t="shared" si="0"/>
        <v>1625860.6846963656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137662.35857637454</v>
      </c>
      <c r="D3" s="24">
        <f t="shared" ref="D3:X3" si="2">SUM(D4,D8,D11)</f>
        <v>127365.13005207168</v>
      </c>
      <c r="E3" s="24">
        <f t="shared" si="2"/>
        <v>123725.62043559409</v>
      </c>
      <c r="F3" s="24">
        <f t="shared" si="2"/>
        <v>125592.84107241343</v>
      </c>
      <c r="G3" s="24">
        <f t="shared" si="2"/>
        <v>120747.14318744329</v>
      </c>
      <c r="H3" s="24">
        <f t="shared" si="2"/>
        <v>116899.64998191559</v>
      </c>
      <c r="I3" s="24">
        <f t="shared" si="2"/>
        <v>122363.33421974012</v>
      </c>
      <c r="J3" s="24">
        <f t="shared" si="2"/>
        <v>119414.43222034597</v>
      </c>
      <c r="K3" s="24">
        <f t="shared" si="2"/>
        <v>116555.5512532584</v>
      </c>
      <c r="L3" s="24">
        <f t="shared" si="2"/>
        <v>103913.38531568032</v>
      </c>
      <c r="M3" s="24">
        <f t="shared" si="2"/>
        <v>110821.69163626675</v>
      </c>
      <c r="N3" s="24">
        <f t="shared" si="2"/>
        <v>109873.69694577318</v>
      </c>
      <c r="O3" s="24">
        <f t="shared" si="2"/>
        <v>105734.3423554132</v>
      </c>
      <c r="P3" s="24">
        <f t="shared" si="2"/>
        <v>101026.98008880025</v>
      </c>
      <c r="Q3" s="24">
        <f t="shared" si="2"/>
        <v>94738.414295264971</v>
      </c>
      <c r="R3" s="24">
        <f t="shared" si="2"/>
        <v>95914.193797098211</v>
      </c>
      <c r="S3" s="24">
        <f t="shared" si="2"/>
        <v>96738.071331929459</v>
      </c>
      <c r="T3" s="24">
        <f t="shared" si="2"/>
        <v>97455.082487685315</v>
      </c>
      <c r="U3" s="24">
        <f t="shared" si="2"/>
        <v>92167.377789987833</v>
      </c>
      <c r="V3" s="24">
        <f t="shared" si="2"/>
        <v>80755.002574105049</v>
      </c>
      <c r="W3" s="24">
        <f t="shared" si="2"/>
        <v>77814.423179929436</v>
      </c>
      <c r="X3" s="24">
        <f t="shared" si="2"/>
        <v>76555.21934971353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77660.701481356387</v>
      </c>
      <c r="D4" s="19">
        <f t="shared" ref="D4:X4" si="4">SUM(D5:D7)</f>
        <v>77164.535257514799</v>
      </c>
      <c r="E4" s="19">
        <f t="shared" si="4"/>
        <v>74111.506433807401</v>
      </c>
      <c r="F4" s="19">
        <f t="shared" si="4"/>
        <v>71882.135667851602</v>
      </c>
      <c r="G4" s="19">
        <f t="shared" si="4"/>
        <v>74749.423566678524</v>
      </c>
      <c r="H4" s="19">
        <f t="shared" si="4"/>
        <v>75938.191986594713</v>
      </c>
      <c r="I4" s="19">
        <f t="shared" si="4"/>
        <v>77422.857448617913</v>
      </c>
      <c r="J4" s="19">
        <f t="shared" si="4"/>
        <v>81275.199670179893</v>
      </c>
      <c r="K4" s="19">
        <f t="shared" si="4"/>
        <v>80375.973671878062</v>
      </c>
      <c r="L4" s="19">
        <f t="shared" si="4"/>
        <v>72187.406689319541</v>
      </c>
      <c r="M4" s="19">
        <f t="shared" si="4"/>
        <v>78497.174558801329</v>
      </c>
      <c r="N4" s="19">
        <f t="shared" si="4"/>
        <v>75614.482288046609</v>
      </c>
      <c r="O4" s="19">
        <f t="shared" si="4"/>
        <v>74236.4042808784</v>
      </c>
      <c r="P4" s="19">
        <f t="shared" si="4"/>
        <v>69961.967609275787</v>
      </c>
      <c r="Q4" s="19">
        <f t="shared" si="4"/>
        <v>66367.713846786515</v>
      </c>
      <c r="R4" s="19">
        <f t="shared" si="4"/>
        <v>66665.234973639672</v>
      </c>
      <c r="S4" s="19">
        <f t="shared" si="4"/>
        <v>67911.439822837128</v>
      </c>
      <c r="T4" s="19">
        <f t="shared" si="4"/>
        <v>68656.583621132813</v>
      </c>
      <c r="U4" s="19">
        <f t="shared" si="4"/>
        <v>64386.425462852116</v>
      </c>
      <c r="V4" s="19">
        <f t="shared" si="4"/>
        <v>56026.804195457778</v>
      </c>
      <c r="W4" s="19">
        <f t="shared" si="4"/>
        <v>53914.489839024587</v>
      </c>
      <c r="X4" s="19">
        <f t="shared" si="4"/>
        <v>52963.554300962045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392.47638614759995</v>
      </c>
      <c r="D5" s="8">
        <f>FC_IND_E!D5+FC_TRA_E!D5+FC_OTH_E!D5</f>
        <v>395.51307279360003</v>
      </c>
      <c r="E5" s="8">
        <f>FC_IND_E!E5+FC_TRA_E!E5+FC_OTH_E!E5</f>
        <v>1478.7554147976002</v>
      </c>
      <c r="F5" s="8">
        <f>FC_IND_E!F5+FC_TRA_E!F5+FC_OTH_E!F5</f>
        <v>4736.0305339356</v>
      </c>
      <c r="G5" s="8">
        <f>FC_IND_E!G5+FC_TRA_E!G5+FC_OTH_E!G5</f>
        <v>3435.3328985036605</v>
      </c>
      <c r="H5" s="8">
        <f>FC_IND_E!H5+FC_TRA_E!H5+FC_OTH_E!H5</f>
        <v>4182.2523942708267</v>
      </c>
      <c r="I5" s="8">
        <f>FC_IND_E!I5+FC_TRA_E!I5+FC_OTH_E!I5</f>
        <v>4411.1930275407776</v>
      </c>
      <c r="J5" s="8">
        <f>FC_IND_E!J5+FC_TRA_E!J5+FC_OTH_E!J5</f>
        <v>4580.2407163673834</v>
      </c>
      <c r="K5" s="8">
        <f>FC_IND_E!K5+FC_TRA_E!K5+FC_OTH_E!K5</f>
        <v>4844.5120754348327</v>
      </c>
      <c r="L5" s="8">
        <f>FC_IND_E!L5+FC_TRA_E!L5+FC_OTH_E!L5</f>
        <v>3804.1583503943948</v>
      </c>
      <c r="M5" s="8">
        <f>FC_IND_E!M5+FC_TRA_E!M5+FC_OTH_E!M5</f>
        <v>4898.2253479220108</v>
      </c>
      <c r="N5" s="8">
        <f>FC_IND_E!N5+FC_TRA_E!N5+FC_OTH_E!N5</f>
        <v>7602.6978877759702</v>
      </c>
      <c r="O5" s="8">
        <f>FC_IND_E!O5+FC_TRA_E!O5+FC_OTH_E!O5</f>
        <v>7596.9148360753225</v>
      </c>
      <c r="P5" s="8">
        <f>FC_IND_E!P5+FC_TRA_E!P5+FC_OTH_E!P5</f>
        <v>8095.8778199263279</v>
      </c>
      <c r="Q5" s="8">
        <f>FC_IND_E!Q5+FC_TRA_E!Q5+FC_OTH_E!Q5</f>
        <v>6403.1979312185249</v>
      </c>
      <c r="R5" s="8">
        <f>FC_IND_E!R5+FC_TRA_E!R5+FC_OTH_E!R5</f>
        <v>6874.3022569298309</v>
      </c>
      <c r="S5" s="8">
        <f>FC_IND_E!S5+FC_TRA_E!S5+FC_OTH_E!S5</f>
        <v>6727.8927912262498</v>
      </c>
      <c r="T5" s="8">
        <f>FC_IND_E!T5+FC_TRA_E!T5+FC_OTH_E!T5</f>
        <v>6720.2153146283408</v>
      </c>
      <c r="U5" s="8">
        <f>FC_IND_E!U5+FC_TRA_E!U5+FC_OTH_E!U5</f>
        <v>6141.9020965851369</v>
      </c>
      <c r="V5" s="8">
        <f>FC_IND_E!V5+FC_TRA_E!V5+FC_OTH_E!V5</f>
        <v>5353.0020983558234</v>
      </c>
      <c r="W5" s="8">
        <f>FC_IND_E!W5+FC_TRA_E!W5+FC_OTH_E!W5</f>
        <v>4201.9781321381488</v>
      </c>
      <c r="X5" s="8">
        <f>FC_IND_E!X5+FC_TRA_E!X5+FC_OTH_E!X5</f>
        <v>5318.0847831776928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159.93517991189802</v>
      </c>
      <c r="D6" s="8">
        <f>FC_IND_E!D6+FC_TRA_E!D6+FC_OTH_E!D6</f>
        <v>307.37641435842556</v>
      </c>
      <c r="E6" s="8">
        <f>FC_IND_E!E6+FC_TRA_E!E6+FC_OTH_E!E6</f>
        <v>40.045254796800002</v>
      </c>
      <c r="F6" s="8">
        <f>FC_IND_E!F6+FC_TRA_E!F6+FC_OTH_E!F6</f>
        <v>2.6516497391999998</v>
      </c>
      <c r="G6" s="8">
        <f>FC_IND_E!G6+FC_TRA_E!G6+FC_OTH_E!G6</f>
        <v>694.60038648000022</v>
      </c>
      <c r="H6" s="8">
        <f>FC_IND_E!H6+FC_TRA_E!H6+FC_OTH_E!H6</f>
        <v>790.85592432000021</v>
      </c>
      <c r="I6" s="8">
        <f>FC_IND_E!I6+FC_TRA_E!I6+FC_OTH_E!I6</f>
        <v>348.94288439999997</v>
      </c>
      <c r="J6" s="8">
        <f>FC_IND_E!J6+FC_TRA_E!J6+FC_OTH_E!J6</f>
        <v>320.16722572560002</v>
      </c>
      <c r="K6" s="8">
        <f>FC_IND_E!K6+FC_TRA_E!K6+FC_OTH_E!K6</f>
        <v>136.29363184800002</v>
      </c>
      <c r="L6" s="8">
        <f>FC_IND_E!L6+FC_TRA_E!L6+FC_OTH_E!L6</f>
        <v>181.13036367360002</v>
      </c>
      <c r="M6" s="8">
        <f>FC_IND_E!M6+FC_TRA_E!M6+FC_OTH_E!M6</f>
        <v>176.61828822000001</v>
      </c>
      <c r="N6" s="8">
        <f>FC_IND_E!N6+FC_TRA_E!N6+FC_OTH_E!N6</f>
        <v>350.11038406079996</v>
      </c>
      <c r="O6" s="8">
        <f>FC_IND_E!O6+FC_TRA_E!O6+FC_OTH_E!O6</f>
        <v>343.72125614640009</v>
      </c>
      <c r="P6" s="8">
        <f>FC_IND_E!P6+FC_TRA_E!P6+FC_OTH_E!P6</f>
        <v>164.42791981440004</v>
      </c>
      <c r="Q6" s="8">
        <f>FC_IND_E!Q6+FC_TRA_E!Q6+FC_OTH_E!Q6</f>
        <v>67.660922973600023</v>
      </c>
      <c r="R6" s="8">
        <f>FC_IND_E!R6+FC_TRA_E!R6+FC_OTH_E!R6</f>
        <v>42.811286865600003</v>
      </c>
      <c r="S6" s="8">
        <f>FC_IND_E!S6+FC_TRA_E!S6+FC_OTH_E!S6</f>
        <v>60.266272823999962</v>
      </c>
      <c r="T6" s="8">
        <f>FC_IND_E!T6+FC_TRA_E!T6+FC_OTH_E!T6</f>
        <v>85.713262168799901</v>
      </c>
      <c r="U6" s="8">
        <f>FC_IND_E!U6+FC_TRA_E!U6+FC_OTH_E!U6</f>
        <v>99.04164210719992</v>
      </c>
      <c r="V6" s="8">
        <f>FC_IND_E!V6+FC_TRA_E!V6+FC_OTH_E!V6</f>
        <v>42.939142790399956</v>
      </c>
      <c r="W6" s="8">
        <f>FC_IND_E!W6+FC_TRA_E!W6+FC_OTH_E!W6</f>
        <v>86.839499923199966</v>
      </c>
      <c r="X6" s="8">
        <f>FC_IND_E!X6+FC_TRA_E!X6+FC_OTH_E!X6</f>
        <v>112.28197221359994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77108.289915296889</v>
      </c>
      <c r="D7" s="8">
        <f>FC_IND_E!D7+FC_TRA_E!D7+FC_OTH_E!D7</f>
        <v>76461.645770362768</v>
      </c>
      <c r="E7" s="8">
        <f>FC_IND_E!E7+FC_TRA_E!E7+FC_OTH_E!E7</f>
        <v>72592.705764212995</v>
      </c>
      <c r="F7" s="8">
        <f>FC_IND_E!F7+FC_TRA_E!F7+FC_OTH_E!F7</f>
        <v>67143.453484176804</v>
      </c>
      <c r="G7" s="8">
        <f>FC_IND_E!G7+FC_TRA_E!G7+FC_OTH_E!G7</f>
        <v>70619.49028169486</v>
      </c>
      <c r="H7" s="8">
        <f>FC_IND_E!H7+FC_TRA_E!H7+FC_OTH_E!H7</f>
        <v>70965.083668003892</v>
      </c>
      <c r="I7" s="8">
        <f>FC_IND_E!I7+FC_TRA_E!I7+FC_OTH_E!I7</f>
        <v>72662.721536677142</v>
      </c>
      <c r="J7" s="8">
        <f>FC_IND_E!J7+FC_TRA_E!J7+FC_OTH_E!J7</f>
        <v>76374.791728086915</v>
      </c>
      <c r="K7" s="8">
        <f>FC_IND_E!K7+FC_TRA_E!K7+FC_OTH_E!K7</f>
        <v>75395.167964595224</v>
      </c>
      <c r="L7" s="8">
        <f>FC_IND_E!L7+FC_TRA_E!L7+FC_OTH_E!L7</f>
        <v>68202.117975251545</v>
      </c>
      <c r="M7" s="8">
        <f>FC_IND_E!M7+FC_TRA_E!M7+FC_OTH_E!M7</f>
        <v>73422.330922659312</v>
      </c>
      <c r="N7" s="8">
        <f>FC_IND_E!N7+FC_TRA_E!N7+FC_OTH_E!N7</f>
        <v>67661.674016209843</v>
      </c>
      <c r="O7" s="8">
        <f>FC_IND_E!O7+FC_TRA_E!O7+FC_OTH_E!O7</f>
        <v>66295.768188656672</v>
      </c>
      <c r="P7" s="8">
        <f>FC_IND_E!P7+FC_TRA_E!P7+FC_OTH_E!P7</f>
        <v>61701.661869535055</v>
      </c>
      <c r="Q7" s="8">
        <f>FC_IND_E!Q7+FC_TRA_E!Q7+FC_OTH_E!Q7</f>
        <v>59896.854992594395</v>
      </c>
      <c r="R7" s="8">
        <f>FC_IND_E!R7+FC_TRA_E!R7+FC_OTH_E!R7</f>
        <v>59748.121429844236</v>
      </c>
      <c r="S7" s="8">
        <f>FC_IND_E!S7+FC_TRA_E!S7+FC_OTH_E!S7</f>
        <v>61123.280758786874</v>
      </c>
      <c r="T7" s="8">
        <f>FC_IND_E!T7+FC_TRA_E!T7+FC_OTH_E!T7</f>
        <v>61850.655044335668</v>
      </c>
      <c r="U7" s="8">
        <f>FC_IND_E!U7+FC_TRA_E!U7+FC_OTH_E!U7</f>
        <v>58145.481724159778</v>
      </c>
      <c r="V7" s="8">
        <f>FC_IND_E!V7+FC_TRA_E!V7+FC_OTH_E!V7</f>
        <v>50630.862954311553</v>
      </c>
      <c r="W7" s="8">
        <f>FC_IND_E!W7+FC_TRA_E!W7+FC_OTH_E!W7</f>
        <v>49625.672206963238</v>
      </c>
      <c r="X7" s="8">
        <f>FC_IND_E!X7+FC_TRA_E!X7+FC_OTH_E!X7</f>
        <v>47533.187545570749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16713.382364869623</v>
      </c>
      <c r="D8" s="19">
        <f t="shared" ref="D8:X8" si="6">SUM(D9:D10)</f>
        <v>11605.388070628585</v>
      </c>
      <c r="E8" s="19">
        <f t="shared" si="6"/>
        <v>12057.850223532017</v>
      </c>
      <c r="F8" s="19">
        <f t="shared" si="6"/>
        <v>13626.643182710506</v>
      </c>
      <c r="G8" s="19">
        <f t="shared" si="6"/>
        <v>13129.600921738242</v>
      </c>
      <c r="H8" s="19">
        <f t="shared" si="6"/>
        <v>11421.944793273426</v>
      </c>
      <c r="I8" s="19">
        <f t="shared" si="6"/>
        <v>12841.18741724762</v>
      </c>
      <c r="J8" s="19">
        <f t="shared" si="6"/>
        <v>9604.9080553268668</v>
      </c>
      <c r="K8" s="19">
        <f t="shared" si="6"/>
        <v>10143.829963343775</v>
      </c>
      <c r="L8" s="19">
        <f t="shared" si="6"/>
        <v>9688.5063426585293</v>
      </c>
      <c r="M8" s="19">
        <f t="shared" si="6"/>
        <v>8428.8999349425831</v>
      </c>
      <c r="N8" s="19">
        <f t="shared" si="6"/>
        <v>8039.2265318403843</v>
      </c>
      <c r="O8" s="19">
        <f t="shared" si="6"/>
        <v>8492.0947116654261</v>
      </c>
      <c r="P8" s="19">
        <f t="shared" si="6"/>
        <v>8382.3027987777932</v>
      </c>
      <c r="Q8" s="19">
        <f t="shared" si="6"/>
        <v>7760.9394165630383</v>
      </c>
      <c r="R8" s="19">
        <f t="shared" si="6"/>
        <v>7803.8855630970756</v>
      </c>
      <c r="S8" s="19">
        <f t="shared" si="6"/>
        <v>7500.5710006163063</v>
      </c>
      <c r="T8" s="19">
        <f t="shared" si="6"/>
        <v>7450.1278937800162</v>
      </c>
      <c r="U8" s="19">
        <f t="shared" si="6"/>
        <v>6968.1563947468858</v>
      </c>
      <c r="V8" s="19">
        <f t="shared" si="6"/>
        <v>6452.020056328277</v>
      </c>
      <c r="W8" s="19">
        <f t="shared" si="6"/>
        <v>5949.4867659179799</v>
      </c>
      <c r="X8" s="19">
        <f t="shared" si="6"/>
        <v>6059.0391014624411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1290.6379238256</v>
      </c>
      <c r="D9" s="8">
        <f>FC_IND_E!D9+FC_TRA_E!D9+FC_OTH_E!D9</f>
        <v>1178.3626166255999</v>
      </c>
      <c r="E9" s="8">
        <f>FC_IND_E!E9+FC_TRA_E!E9+FC_OTH_E!E9</f>
        <v>1179.7041155855998</v>
      </c>
      <c r="F9" s="8">
        <f>FC_IND_E!F9+FC_TRA_E!F9+FC_OTH_E!F9</f>
        <v>1224.22842216</v>
      </c>
      <c r="G9" s="8">
        <f>FC_IND_E!G9+FC_TRA_E!G9+FC_OTH_E!G9</f>
        <v>1308.2032997401375</v>
      </c>
      <c r="H9" s="8">
        <f>FC_IND_E!H9+FC_TRA_E!H9+FC_OTH_E!H9</f>
        <v>1948.2156278237276</v>
      </c>
      <c r="I9" s="8">
        <f>FC_IND_E!I9+FC_TRA_E!I9+FC_OTH_E!I9</f>
        <v>2325.4972232434347</v>
      </c>
      <c r="J9" s="8">
        <f>FC_IND_E!J9+FC_TRA_E!J9+FC_OTH_E!J9</f>
        <v>2016.5057272151998</v>
      </c>
      <c r="K9" s="8">
        <f>FC_IND_E!K9+FC_TRA_E!K9+FC_OTH_E!K9</f>
        <v>1863.8268350170445</v>
      </c>
      <c r="L9" s="8">
        <f>FC_IND_E!L9+FC_TRA_E!L9+FC_OTH_E!L9</f>
        <v>1121.557155305612</v>
      </c>
      <c r="M9" s="8">
        <f>FC_IND_E!M9+FC_TRA_E!M9+FC_OTH_E!M9</f>
        <v>1337.4611441752363</v>
      </c>
      <c r="N9" s="8">
        <f>FC_IND_E!N9+FC_TRA_E!N9+FC_OTH_E!N9</f>
        <v>973.18945269123083</v>
      </c>
      <c r="O9" s="8">
        <f>FC_IND_E!O9+FC_TRA_E!O9+FC_OTH_E!O9</f>
        <v>1340.9229166981602</v>
      </c>
      <c r="P9" s="8">
        <f>FC_IND_E!P9+FC_TRA_E!P9+FC_OTH_E!P9</f>
        <v>1328.4767436494012</v>
      </c>
      <c r="Q9" s="8">
        <f>FC_IND_E!Q9+FC_TRA_E!Q9+FC_OTH_E!Q9</f>
        <v>1381.019170536505</v>
      </c>
      <c r="R9" s="8">
        <f>FC_IND_E!R9+FC_TRA_E!R9+FC_OTH_E!R9</f>
        <v>1566.8816345074131</v>
      </c>
      <c r="S9" s="8">
        <f>FC_IND_E!S9+FC_TRA_E!S9+FC_OTH_E!S9</f>
        <v>1670.4894969189249</v>
      </c>
      <c r="T9" s="8">
        <f>FC_IND_E!T9+FC_TRA_E!T9+FC_OTH_E!T9</f>
        <v>1242.3708113989487</v>
      </c>
      <c r="U9" s="8">
        <f>FC_IND_E!U9+FC_TRA_E!U9+FC_OTH_E!U9</f>
        <v>1233.6190090648436</v>
      </c>
      <c r="V9" s="8">
        <f>FC_IND_E!V9+FC_TRA_E!V9+FC_OTH_E!V9</f>
        <v>1362.6769318565548</v>
      </c>
      <c r="W9" s="8">
        <f>FC_IND_E!W9+FC_TRA_E!W9+FC_OTH_E!W9</f>
        <v>1218.8754891025037</v>
      </c>
      <c r="X9" s="8">
        <f>FC_IND_E!X9+FC_TRA_E!X9+FC_OTH_E!X9</f>
        <v>1419.2156050177102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15422.744441044022</v>
      </c>
      <c r="D10" s="8">
        <f>FC_IND_E!D10+FC_TRA_E!D10+FC_OTH_E!D10</f>
        <v>10427.025454002985</v>
      </c>
      <c r="E10" s="8">
        <f>FC_IND_E!E10+FC_TRA_E!E10+FC_OTH_E!E10</f>
        <v>10878.146107946417</v>
      </c>
      <c r="F10" s="8">
        <f>FC_IND_E!F10+FC_TRA_E!F10+FC_OTH_E!F10</f>
        <v>12402.414760550506</v>
      </c>
      <c r="G10" s="8">
        <f>FC_IND_E!G10+FC_TRA_E!G10+FC_OTH_E!G10</f>
        <v>11821.397621998105</v>
      </c>
      <c r="H10" s="8">
        <f>FC_IND_E!H10+FC_TRA_E!H10+FC_OTH_E!H10</f>
        <v>9473.7291654496985</v>
      </c>
      <c r="I10" s="8">
        <f>FC_IND_E!I10+FC_TRA_E!I10+FC_OTH_E!I10</f>
        <v>10515.690194004184</v>
      </c>
      <c r="J10" s="8">
        <f>FC_IND_E!J10+FC_TRA_E!J10+FC_OTH_E!J10</f>
        <v>7588.402328111667</v>
      </c>
      <c r="K10" s="8">
        <f>FC_IND_E!K10+FC_TRA_E!K10+FC_OTH_E!K10</f>
        <v>8280.0031283267308</v>
      </c>
      <c r="L10" s="8">
        <f>FC_IND_E!L10+FC_TRA_E!L10+FC_OTH_E!L10</f>
        <v>8566.9491873529169</v>
      </c>
      <c r="M10" s="8">
        <f>FC_IND_E!M10+FC_TRA_E!M10+FC_OTH_E!M10</f>
        <v>7091.4387907673463</v>
      </c>
      <c r="N10" s="8">
        <f>FC_IND_E!N10+FC_TRA_E!N10+FC_OTH_E!N10</f>
        <v>7066.0370791491532</v>
      </c>
      <c r="O10" s="8">
        <f>FC_IND_E!O10+FC_TRA_E!O10+FC_OTH_E!O10</f>
        <v>7151.1717949672657</v>
      </c>
      <c r="P10" s="8">
        <f>FC_IND_E!P10+FC_TRA_E!P10+FC_OTH_E!P10</f>
        <v>7053.8260551283911</v>
      </c>
      <c r="Q10" s="8">
        <f>FC_IND_E!Q10+FC_TRA_E!Q10+FC_OTH_E!Q10</f>
        <v>6379.9202460265333</v>
      </c>
      <c r="R10" s="8">
        <f>FC_IND_E!R10+FC_TRA_E!R10+FC_OTH_E!R10</f>
        <v>6237.0039285896628</v>
      </c>
      <c r="S10" s="8">
        <f>FC_IND_E!S10+FC_TRA_E!S10+FC_OTH_E!S10</f>
        <v>5830.0815036973818</v>
      </c>
      <c r="T10" s="8">
        <f>FC_IND_E!T10+FC_TRA_E!T10+FC_OTH_E!T10</f>
        <v>6207.7570823810674</v>
      </c>
      <c r="U10" s="8">
        <f>FC_IND_E!U10+FC_TRA_E!U10+FC_OTH_E!U10</f>
        <v>5734.5373856820424</v>
      </c>
      <c r="V10" s="8">
        <f>FC_IND_E!V10+FC_TRA_E!V10+FC_OTH_E!V10</f>
        <v>5089.3431244717221</v>
      </c>
      <c r="W10" s="8">
        <f>FC_IND_E!W10+FC_TRA_E!W10+FC_OTH_E!W10</f>
        <v>4730.6112768154762</v>
      </c>
      <c r="X10" s="8">
        <f>FC_IND_E!X10+FC_TRA_E!X10+FC_OTH_E!X10</f>
        <v>4639.8234964447311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43288.274730148536</v>
      </c>
      <c r="D11" s="19">
        <f t="shared" ref="D11:X11" si="8">SUM(D12:D16)</f>
        <v>38595.206723928284</v>
      </c>
      <c r="E11" s="19">
        <f t="shared" si="8"/>
        <v>37556.263778254674</v>
      </c>
      <c r="F11" s="19">
        <f t="shared" si="8"/>
        <v>40084.062221851316</v>
      </c>
      <c r="G11" s="19">
        <f t="shared" si="8"/>
        <v>32868.118699026527</v>
      </c>
      <c r="H11" s="19">
        <f t="shared" si="8"/>
        <v>29539.513202047459</v>
      </c>
      <c r="I11" s="19">
        <f t="shared" si="8"/>
        <v>32099.289353874581</v>
      </c>
      <c r="J11" s="19">
        <f t="shared" si="8"/>
        <v>28534.324494839202</v>
      </c>
      <c r="K11" s="19">
        <f t="shared" si="8"/>
        <v>26035.747618036556</v>
      </c>
      <c r="L11" s="19">
        <f t="shared" si="8"/>
        <v>22037.472283702256</v>
      </c>
      <c r="M11" s="19">
        <f t="shared" si="8"/>
        <v>23895.617142522839</v>
      </c>
      <c r="N11" s="19">
        <f t="shared" si="8"/>
        <v>26219.988125886193</v>
      </c>
      <c r="O11" s="19">
        <f t="shared" si="8"/>
        <v>23005.843362869375</v>
      </c>
      <c r="P11" s="19">
        <f t="shared" si="8"/>
        <v>22682.709680746681</v>
      </c>
      <c r="Q11" s="19">
        <f t="shared" si="8"/>
        <v>20609.761031915423</v>
      </c>
      <c r="R11" s="19">
        <f t="shared" si="8"/>
        <v>21445.073260361467</v>
      </c>
      <c r="S11" s="19">
        <f t="shared" si="8"/>
        <v>21326.060508476028</v>
      </c>
      <c r="T11" s="19">
        <f t="shared" si="8"/>
        <v>21348.370972772478</v>
      </c>
      <c r="U11" s="19">
        <f t="shared" si="8"/>
        <v>20812.795932388832</v>
      </c>
      <c r="V11" s="19">
        <f t="shared" si="8"/>
        <v>18276.178322318985</v>
      </c>
      <c r="W11" s="19">
        <f t="shared" si="8"/>
        <v>17950.446574986869</v>
      </c>
      <c r="X11" s="19">
        <f t="shared" si="8"/>
        <v>17532.625947289045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1204.874468903424</v>
      </c>
      <c r="D12" s="8">
        <f>FC_IND_E!D12+FC_TRA_E!D12+FC_OTH_E!D12</f>
        <v>904.18954402393604</v>
      </c>
      <c r="E12" s="8">
        <f>FC_IND_E!E12+FC_TRA_E!E12+FC_OTH_E!E12</f>
        <v>932.23244501585066</v>
      </c>
      <c r="F12" s="8">
        <f>FC_IND_E!F12+FC_TRA_E!F12+FC_OTH_E!F12</f>
        <v>794.05961821205335</v>
      </c>
      <c r="G12" s="8">
        <f>FC_IND_E!G12+FC_TRA_E!G12+FC_OTH_E!G12</f>
        <v>677.81121552723187</v>
      </c>
      <c r="H12" s="8">
        <f>FC_IND_E!H12+FC_TRA_E!H12+FC_OTH_E!H12</f>
        <v>773.61711340159979</v>
      </c>
      <c r="I12" s="8">
        <f>FC_IND_E!I12+FC_TRA_E!I12+FC_OTH_E!I12</f>
        <v>748.13015358549319</v>
      </c>
      <c r="J12" s="8">
        <f>FC_IND_E!J12+FC_TRA_E!J12+FC_OTH_E!J12</f>
        <v>700.16023457555195</v>
      </c>
      <c r="K12" s="8">
        <f>FC_IND_E!K12+FC_TRA_E!K12+FC_OTH_E!K12</f>
        <v>654.62766182201585</v>
      </c>
      <c r="L12" s="8">
        <f>FC_IND_E!L12+FC_TRA_E!L12+FC_OTH_E!L12</f>
        <v>631.65989090634639</v>
      </c>
      <c r="M12" s="8">
        <f>FC_IND_E!M12+FC_TRA_E!M12+FC_OTH_E!M12</f>
        <v>1481.7916830549332</v>
      </c>
      <c r="N12" s="8">
        <f>FC_IND_E!N12+FC_TRA_E!N12+FC_OTH_E!N12</f>
        <v>1019.4311178775681</v>
      </c>
      <c r="O12" s="8">
        <f>FC_IND_E!O12+FC_TRA_E!O12+FC_OTH_E!O12</f>
        <v>788.19226820585561</v>
      </c>
      <c r="P12" s="8">
        <f>FC_IND_E!P12+FC_TRA_E!P12+FC_OTH_E!P12</f>
        <v>706.84889937315882</v>
      </c>
      <c r="Q12" s="8">
        <f>FC_IND_E!Q12+FC_TRA_E!Q12+FC_OTH_E!Q12</f>
        <v>489.84436947177602</v>
      </c>
      <c r="R12" s="8">
        <f>FC_IND_E!R12+FC_TRA_E!R12+FC_OTH_E!R12</f>
        <v>630.89674871793545</v>
      </c>
      <c r="S12" s="8">
        <f>FC_IND_E!S12+FC_TRA_E!S12+FC_OTH_E!S12</f>
        <v>592.89365577988826</v>
      </c>
      <c r="T12" s="8">
        <f>FC_IND_E!T12+FC_TRA_E!T12+FC_OTH_E!T12</f>
        <v>519.76396967893322</v>
      </c>
      <c r="U12" s="8">
        <f>FC_IND_E!U12+FC_TRA_E!U12+FC_OTH_E!U12</f>
        <v>516.50540248419179</v>
      </c>
      <c r="V12" s="8">
        <f>FC_IND_E!V12+FC_TRA_E!V12+FC_OTH_E!V12</f>
        <v>307.09113399226823</v>
      </c>
      <c r="W12" s="8">
        <f>FC_IND_E!W12+FC_TRA_E!W12+FC_OTH_E!W12</f>
        <v>248.9111676347423</v>
      </c>
      <c r="X12" s="8">
        <f>FC_IND_E!X12+FC_TRA_E!X12+FC_OTH_E!X12</f>
        <v>270.00192892205138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31943.245069766705</v>
      </c>
      <c r="D13" s="8">
        <f>FC_IND_E!D13+FC_TRA_E!D13+FC_OTH_E!D13</f>
        <v>28374.130215064335</v>
      </c>
      <c r="E13" s="8">
        <f>FC_IND_E!E13+FC_TRA_E!E13+FC_OTH_E!E13</f>
        <v>27581.832549581217</v>
      </c>
      <c r="F13" s="8">
        <f>FC_IND_E!F13+FC_TRA_E!F13+FC_OTH_E!F13</f>
        <v>29063.107924615262</v>
      </c>
      <c r="G13" s="8">
        <f>FC_IND_E!G13+FC_TRA_E!G13+FC_OTH_E!G13</f>
        <v>22117.586009216891</v>
      </c>
      <c r="H13" s="8">
        <f>FC_IND_E!H13+FC_TRA_E!H13+FC_OTH_E!H13</f>
        <v>19374.624588066661</v>
      </c>
      <c r="I13" s="8">
        <f>FC_IND_E!I13+FC_TRA_E!I13+FC_OTH_E!I13</f>
        <v>21925.619361524285</v>
      </c>
      <c r="J13" s="8">
        <f>FC_IND_E!J13+FC_TRA_E!J13+FC_OTH_E!J13</f>
        <v>18916.701523009251</v>
      </c>
      <c r="K13" s="8">
        <f>FC_IND_E!K13+FC_TRA_E!K13+FC_OTH_E!K13</f>
        <v>15684.83590564493</v>
      </c>
      <c r="L13" s="8">
        <f>FC_IND_E!L13+FC_TRA_E!L13+FC_OTH_E!L13</f>
        <v>12544.558147099908</v>
      </c>
      <c r="M13" s="8">
        <f>FC_IND_E!M13+FC_TRA_E!M13+FC_OTH_E!M13</f>
        <v>13052.240034515899</v>
      </c>
      <c r="N13" s="8">
        <f>FC_IND_E!N13+FC_TRA_E!N13+FC_OTH_E!N13</f>
        <v>15034.207675588335</v>
      </c>
      <c r="O13" s="8">
        <f>FC_IND_E!O13+FC_TRA_E!O13+FC_OTH_E!O13</f>
        <v>12033.952608345186</v>
      </c>
      <c r="P13" s="8">
        <f>FC_IND_E!P13+FC_TRA_E!P13+FC_OTH_E!P13</f>
        <v>11310.917980409924</v>
      </c>
      <c r="Q13" s="8">
        <f>FC_IND_E!Q13+FC_TRA_E!Q13+FC_OTH_E!Q13</f>
        <v>10522.901412180321</v>
      </c>
      <c r="R13" s="8">
        <f>FC_IND_E!R13+FC_TRA_E!R13+FC_OTH_E!R13</f>
        <v>11509.488235962732</v>
      </c>
      <c r="S13" s="8">
        <f>FC_IND_E!S13+FC_TRA_E!S13+FC_OTH_E!S13</f>
        <v>11118.562847517533</v>
      </c>
      <c r="T13" s="8">
        <f>FC_IND_E!T13+FC_TRA_E!T13+FC_OTH_E!T13</f>
        <v>11123.465609096575</v>
      </c>
      <c r="U13" s="8">
        <f>FC_IND_E!U13+FC_TRA_E!U13+FC_OTH_E!U13</f>
        <v>10810.253335528276</v>
      </c>
      <c r="V13" s="8">
        <f>FC_IND_E!V13+FC_TRA_E!V13+FC_OTH_E!V13</f>
        <v>9369.0233058690828</v>
      </c>
      <c r="W13" s="8">
        <f>FC_IND_E!W13+FC_TRA_E!W13+FC_OTH_E!W13</f>
        <v>8328.1054581033513</v>
      </c>
      <c r="X13" s="8">
        <f>FC_IND_E!X13+FC_TRA_E!X13+FC_OTH_E!X13</f>
        <v>8577.3366100855983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77.285001960000017</v>
      </c>
      <c r="D15" s="8">
        <f>FC_IND_E!D15+FC_TRA_E!D15+FC_OTH_E!D15</f>
        <v>74.034373680000002</v>
      </c>
      <c r="E15" s="8">
        <f>FC_IND_E!E15+FC_TRA_E!E15+FC_OTH_E!E15</f>
        <v>243.15855804000003</v>
      </c>
      <c r="F15" s="8">
        <f>FC_IND_E!F15+FC_TRA_E!F15+FC_OTH_E!F15</f>
        <v>248.24382012000001</v>
      </c>
      <c r="G15" s="8">
        <f>FC_IND_E!G15+FC_TRA_E!G15+FC_OTH_E!G15</f>
        <v>289.63188036000003</v>
      </c>
      <c r="H15" s="8">
        <f>FC_IND_E!H15+FC_TRA_E!H15+FC_OTH_E!H15</f>
        <v>274.69711871999999</v>
      </c>
      <c r="I15" s="8">
        <f>FC_IND_E!I15+FC_TRA_E!I15+FC_OTH_E!I15</f>
        <v>155.31547824</v>
      </c>
      <c r="J15" s="8">
        <f>FC_IND_E!J15+FC_TRA_E!J15+FC_OTH_E!J15</f>
        <v>180.02439012000002</v>
      </c>
      <c r="K15" s="8">
        <f>FC_IND_E!K15+FC_TRA_E!K15+FC_OTH_E!K15</f>
        <v>217.13192868000002</v>
      </c>
      <c r="L15" s="8">
        <f>FC_IND_E!L15+FC_TRA_E!L15+FC_OTH_E!L15</f>
        <v>379.29623004000001</v>
      </c>
      <c r="M15" s="8">
        <f>FC_IND_E!M15+FC_TRA_E!M15+FC_OTH_E!M15</f>
        <v>20.960332319999999</v>
      </c>
      <c r="N15" s="8">
        <f>FC_IND_E!N15+FC_TRA_E!N15+FC_OTH_E!N15</f>
        <v>204.32290188000002</v>
      </c>
      <c r="O15" s="8">
        <f>FC_IND_E!O15+FC_TRA_E!O15+FC_OTH_E!O15</f>
        <v>195.07652184000005</v>
      </c>
      <c r="P15" s="8">
        <f>FC_IND_E!P15+FC_TRA_E!P15+FC_OTH_E!P15</f>
        <v>191.35234596000006</v>
      </c>
      <c r="Q15" s="8">
        <f>FC_IND_E!Q15+FC_TRA_E!Q15+FC_OTH_E!Q15</f>
        <v>181.16943408000003</v>
      </c>
      <c r="R15" s="8">
        <f>FC_IND_E!R15+FC_TRA_E!R15+FC_OTH_E!R15</f>
        <v>184.25620908000002</v>
      </c>
      <c r="S15" s="8">
        <f>FC_IND_E!S15+FC_TRA_E!S15+FC_OTH_E!S15</f>
        <v>255.03029880000003</v>
      </c>
      <c r="T15" s="8">
        <f>FC_IND_E!T15+FC_TRA_E!T15+FC_OTH_E!T15</f>
        <v>50.198079239999991</v>
      </c>
      <c r="U15" s="8">
        <f>FC_IND_E!U15+FC_TRA_E!U15+FC_OTH_E!U15</f>
        <v>70.725350879999993</v>
      </c>
      <c r="V15" s="8">
        <f>FC_IND_E!V15+FC_TRA_E!V15+FC_OTH_E!V15</f>
        <v>49.47352235999999</v>
      </c>
      <c r="W15" s="8">
        <f>FC_IND_E!W15+FC_TRA_E!W15+FC_OTH_E!W15</f>
        <v>13.599241199999996</v>
      </c>
      <c r="X15" s="8">
        <f>FC_IND_E!X15+FC_TRA_E!X15+FC_OTH_E!X15</f>
        <v>4.5568061999999969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10062.870189518408</v>
      </c>
      <c r="D16" s="8">
        <f>FC_IND_E!D16+FC_TRA_E!D16+FC_OTH_E!D16</f>
        <v>9242.8525911600136</v>
      </c>
      <c r="E16" s="8">
        <f>FC_IND_E!E16+FC_TRA_E!E16+FC_OTH_E!E16</f>
        <v>8799.0402256176058</v>
      </c>
      <c r="F16" s="8">
        <f>FC_IND_E!F16+FC_TRA_E!F16+FC_OTH_E!F16</f>
        <v>9978.6508589039986</v>
      </c>
      <c r="G16" s="8">
        <f>FC_IND_E!G16+FC_TRA_E!G16+FC_OTH_E!G16</f>
        <v>9783.0895939224029</v>
      </c>
      <c r="H16" s="8">
        <f>FC_IND_E!H16+FC_TRA_E!H16+FC_OTH_E!H16</f>
        <v>9116.5743818591982</v>
      </c>
      <c r="I16" s="8">
        <f>FC_IND_E!I16+FC_TRA_E!I16+FC_OTH_E!I16</f>
        <v>9270.2243605248004</v>
      </c>
      <c r="J16" s="8">
        <f>FC_IND_E!J16+FC_TRA_E!J16+FC_OTH_E!J16</f>
        <v>8737.438347134399</v>
      </c>
      <c r="K16" s="8">
        <f>FC_IND_E!K16+FC_TRA_E!K16+FC_OTH_E!K16</f>
        <v>9479.1521218896087</v>
      </c>
      <c r="L16" s="8">
        <f>FC_IND_E!L16+FC_TRA_E!L16+FC_OTH_E!L16</f>
        <v>8481.9580156560041</v>
      </c>
      <c r="M16" s="8">
        <f>FC_IND_E!M16+FC_TRA_E!M16+FC_OTH_E!M16</f>
        <v>9340.6250926320063</v>
      </c>
      <c r="N16" s="8">
        <f>FC_IND_E!N16+FC_TRA_E!N16+FC_OTH_E!N16</f>
        <v>9962.0264305402925</v>
      </c>
      <c r="O16" s="8">
        <f>FC_IND_E!O16+FC_TRA_E!O16+FC_OTH_E!O16</f>
        <v>9988.6219644783359</v>
      </c>
      <c r="P16" s="8">
        <f>FC_IND_E!P16+FC_TRA_E!P16+FC_OTH_E!P16</f>
        <v>10473.590455003596</v>
      </c>
      <c r="Q16" s="8">
        <f>FC_IND_E!Q16+FC_TRA_E!Q16+FC_OTH_E!Q16</f>
        <v>9415.845816183326</v>
      </c>
      <c r="R16" s="8">
        <f>FC_IND_E!R16+FC_TRA_E!R16+FC_OTH_E!R16</f>
        <v>9120.4320666007989</v>
      </c>
      <c r="S16" s="8">
        <f>FC_IND_E!S16+FC_TRA_E!S16+FC_OTH_E!S16</f>
        <v>9359.5737063786073</v>
      </c>
      <c r="T16" s="8">
        <f>FC_IND_E!T16+FC_TRA_E!T16+FC_OTH_E!T16</f>
        <v>9654.9433147569671</v>
      </c>
      <c r="U16" s="8">
        <f>FC_IND_E!U16+FC_TRA_E!U16+FC_OTH_E!U16</f>
        <v>9415.3118434963635</v>
      </c>
      <c r="V16" s="8">
        <f>FC_IND_E!V16+FC_TRA_E!V16+FC_OTH_E!V16</f>
        <v>8550.5903600976344</v>
      </c>
      <c r="W16" s="8">
        <f>FC_IND_E!W16+FC_TRA_E!W16+FC_OTH_E!W16</f>
        <v>9359.8307080487739</v>
      </c>
      <c r="X16" s="8">
        <f>FC_IND_E!X16+FC_TRA_E!X16+FC_OTH_E!X16</f>
        <v>8680.7306020813958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57116.732626080011</v>
      </c>
      <c r="D17" s="27">
        <f t="shared" ref="D17:X17" si="10">SUM(D18:D21)</f>
        <v>52601.989551840001</v>
      </c>
      <c r="E17" s="27">
        <f t="shared" si="10"/>
        <v>50990.882335199996</v>
      </c>
      <c r="F17" s="27">
        <f t="shared" si="10"/>
        <v>49748.423549760002</v>
      </c>
      <c r="G17" s="27">
        <f t="shared" si="10"/>
        <v>51175.806294239999</v>
      </c>
      <c r="H17" s="27">
        <f t="shared" si="10"/>
        <v>47437.118089920004</v>
      </c>
      <c r="I17" s="27">
        <f t="shared" si="10"/>
        <v>47571.891062399991</v>
      </c>
      <c r="J17" s="27">
        <f t="shared" si="10"/>
        <v>45184.452336000002</v>
      </c>
      <c r="K17" s="27">
        <f t="shared" si="10"/>
        <v>42608.443360319987</v>
      </c>
      <c r="L17" s="27">
        <f t="shared" si="10"/>
        <v>29940.287254560004</v>
      </c>
      <c r="M17" s="27">
        <f t="shared" si="10"/>
        <v>36196.669487519997</v>
      </c>
      <c r="N17" s="27">
        <f t="shared" si="10"/>
        <v>34975.880059679999</v>
      </c>
      <c r="O17" s="27">
        <f t="shared" si="10"/>
        <v>34747.689725279997</v>
      </c>
      <c r="P17" s="27">
        <f t="shared" si="10"/>
        <v>33405.073663679992</v>
      </c>
      <c r="Q17" s="27">
        <f t="shared" si="10"/>
        <v>34004.850403679993</v>
      </c>
      <c r="R17" s="27">
        <f t="shared" si="10"/>
        <v>34091.613457919993</v>
      </c>
      <c r="S17" s="27">
        <f t="shared" si="10"/>
        <v>32048.106219360001</v>
      </c>
      <c r="T17" s="27">
        <f t="shared" si="10"/>
        <v>32486.192298719994</v>
      </c>
      <c r="U17" s="27">
        <f t="shared" si="10"/>
        <v>35856.136975680005</v>
      </c>
      <c r="V17" s="27">
        <f t="shared" si="10"/>
        <v>32072.151293280007</v>
      </c>
      <c r="W17" s="27">
        <f t="shared" si="10"/>
        <v>28917.938704319997</v>
      </c>
      <c r="X17" s="27">
        <f t="shared" si="10"/>
        <v>30998.498035679997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378.10151999999994</v>
      </c>
      <c r="D18" s="8">
        <f>FC_IND_E!D18+FC_TRA_E!D18+FC_OTH_E!D18</f>
        <v>197.28252000000001</v>
      </c>
      <c r="E18" s="8">
        <f>FC_IND_E!E18+FC_TRA_E!E18+FC_OTH_E!E18</f>
        <v>191.76804000000004</v>
      </c>
      <c r="F18" s="8">
        <f>FC_IND_E!F18+FC_TRA_E!F18+FC_OTH_E!F18</f>
        <v>170.24958000000001</v>
      </c>
      <c r="G18" s="8">
        <f>FC_IND_E!G18+FC_TRA_E!G18+FC_OTH_E!G18</f>
        <v>163.71611999999996</v>
      </c>
      <c r="H18" s="8">
        <f>FC_IND_E!H18+FC_TRA_E!H18+FC_OTH_E!H18</f>
        <v>167.63220000000001</v>
      </c>
      <c r="I18" s="8">
        <f>FC_IND_E!I18+FC_TRA_E!I18+FC_OTH_E!I18</f>
        <v>158.76108000000002</v>
      </c>
      <c r="J18" s="8">
        <f>FC_IND_E!J18+FC_TRA_E!J18+FC_OTH_E!J18</f>
        <v>133.18667999999997</v>
      </c>
      <c r="K18" s="8">
        <f>FC_IND_E!K18+FC_TRA_E!K18+FC_OTH_E!K18</f>
        <v>132.15507263999996</v>
      </c>
      <c r="L18" s="8">
        <f>FC_IND_E!L18+FC_TRA_E!L18+FC_OTH_E!L18</f>
        <v>112.27337424000001</v>
      </c>
      <c r="M18" s="8">
        <f>FC_IND_E!M18+FC_TRA_E!M18+FC_OTH_E!M18</f>
        <v>94.545359999999974</v>
      </c>
      <c r="N18" s="8">
        <f>FC_IND_E!N18+FC_TRA_E!N18+FC_OTH_E!N18</f>
        <v>15.104879999999996</v>
      </c>
      <c r="O18" s="8">
        <f>FC_IND_E!O18+FC_TRA_E!O18+FC_OTH_E!O18</f>
        <v>9.835914240000001</v>
      </c>
      <c r="P18" s="8">
        <f>FC_IND_E!P18+FC_TRA_E!P18+FC_OTH_E!P18</f>
        <v>6.5134800000000022</v>
      </c>
      <c r="Q18" s="8">
        <f>FC_IND_E!Q18+FC_TRA_E!Q18+FC_OTH_E!Q18</f>
        <v>3.91608</v>
      </c>
      <c r="R18" s="8">
        <f>FC_IND_E!R18+FC_TRA_E!R18+FC_OTH_E!R18</f>
        <v>0.95904000000000011</v>
      </c>
      <c r="S18" s="8">
        <f>FC_IND_E!S18+FC_TRA_E!S18+FC_OTH_E!S18</f>
        <v>0.55944000000000027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5731.5654172800005</v>
      </c>
      <c r="D19" s="8">
        <f>FC_IND_E!D19+FC_TRA_E!D19+FC_OTH_E!D19</f>
        <v>5152.4921102400003</v>
      </c>
      <c r="E19" s="8">
        <f>FC_IND_E!E19+FC_TRA_E!E19+FC_OTH_E!E19</f>
        <v>4805.6799095999995</v>
      </c>
      <c r="F19" s="8">
        <f>FC_IND_E!F19+FC_TRA_E!F19+FC_OTH_E!F19</f>
        <v>4407.1858425600012</v>
      </c>
      <c r="G19" s="8">
        <f>FC_IND_E!G19+FC_TRA_E!G19+FC_OTH_E!G19</f>
        <v>4543.7814302400011</v>
      </c>
      <c r="H19" s="8">
        <f>FC_IND_E!H19+FC_TRA_E!H19+FC_OTH_E!H19</f>
        <v>4308.9160507199995</v>
      </c>
      <c r="I19" s="8">
        <f>FC_IND_E!I19+FC_TRA_E!I19+FC_OTH_E!I19</f>
        <v>4462.4370959999978</v>
      </c>
      <c r="J19" s="8">
        <f>FC_IND_E!J19+FC_TRA_E!J19+FC_OTH_E!J19</f>
        <v>4293.0714311999991</v>
      </c>
      <c r="K19" s="8">
        <f>FC_IND_E!K19+FC_TRA_E!K19+FC_OTH_E!K19</f>
        <v>4058.5289284800006</v>
      </c>
      <c r="L19" s="8">
        <f>FC_IND_E!L19+FC_TRA_E!L19+FC_OTH_E!L19</f>
        <v>2919.4748827200006</v>
      </c>
      <c r="M19" s="8">
        <f>FC_IND_E!M19+FC_TRA_E!M19+FC_OTH_E!M19</f>
        <v>3711.46130352</v>
      </c>
      <c r="N19" s="8">
        <f>FC_IND_E!N19+FC_TRA_E!N19+FC_OTH_E!N19</f>
        <v>4015.1115892799994</v>
      </c>
      <c r="O19" s="8">
        <f>FC_IND_E!O19+FC_TRA_E!O19+FC_OTH_E!O19</f>
        <v>4302.7299230400004</v>
      </c>
      <c r="P19" s="8">
        <f>FC_IND_E!P19+FC_TRA_E!P19+FC_OTH_E!P19</f>
        <v>3920.65653888</v>
      </c>
      <c r="Q19" s="8">
        <f>FC_IND_E!Q19+FC_TRA_E!Q19+FC_OTH_E!Q19</f>
        <v>3856.5559036800005</v>
      </c>
      <c r="R19" s="8">
        <f>FC_IND_E!R19+FC_TRA_E!R19+FC_OTH_E!R19</f>
        <v>3710.3184475200005</v>
      </c>
      <c r="S19" s="8">
        <f>FC_IND_E!S19+FC_TRA_E!S19+FC_OTH_E!S19</f>
        <v>3695.4558849599998</v>
      </c>
      <c r="T19" s="8">
        <f>FC_IND_E!T19+FC_TRA_E!T19+FC_OTH_E!T19</f>
        <v>3438.3538843199999</v>
      </c>
      <c r="U19" s="8">
        <f>FC_IND_E!U19+FC_TRA_E!U19+FC_OTH_E!U19</f>
        <v>3278.28435408</v>
      </c>
      <c r="V19" s="8">
        <f>FC_IND_E!V19+FC_TRA_E!V19+FC_OTH_E!V19</f>
        <v>3149.3190484800002</v>
      </c>
      <c r="W19" s="8">
        <f>FC_IND_E!W19+FC_TRA_E!W19+FC_OTH_E!W19</f>
        <v>3008.4122563199994</v>
      </c>
      <c r="X19" s="8">
        <f>FC_IND_E!X19+FC_TRA_E!X19+FC_OTH_E!X19</f>
        <v>3344.45731488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48530.410344000011</v>
      </c>
      <c r="D20" s="8">
        <f>FC_IND_E!D20+FC_TRA_E!D20+FC_OTH_E!D20</f>
        <v>44702.577504000001</v>
      </c>
      <c r="E20" s="8">
        <f>FC_IND_E!E20+FC_TRA_E!E20+FC_OTH_E!E20</f>
        <v>43361.896968000001</v>
      </c>
      <c r="F20" s="8">
        <f>FC_IND_E!F20+FC_TRA_E!F20+FC_OTH_E!F20</f>
        <v>42363.638928</v>
      </c>
      <c r="G20" s="8">
        <f>FC_IND_E!G20+FC_TRA_E!G20+FC_OTH_E!G20</f>
        <v>43654.224743999992</v>
      </c>
      <c r="H20" s="8">
        <f>FC_IND_E!H20+FC_TRA_E!H20+FC_OTH_E!H20</f>
        <v>40709.570616000005</v>
      </c>
      <c r="I20" s="8">
        <f>FC_IND_E!I20+FC_TRA_E!I20+FC_OTH_E!I20</f>
        <v>40561.144415999996</v>
      </c>
      <c r="J20" s="8">
        <f>FC_IND_E!J20+FC_TRA_E!J20+FC_OTH_E!J20</f>
        <v>38215.940256000002</v>
      </c>
      <c r="K20" s="8">
        <f>FC_IND_E!K20+FC_TRA_E!K20+FC_OTH_E!K20</f>
        <v>35999.690687999988</v>
      </c>
      <c r="L20" s="8">
        <f>FC_IND_E!L20+FC_TRA_E!L20+FC_OTH_E!L20</f>
        <v>25089.066288000005</v>
      </c>
      <c r="M20" s="8">
        <f>FC_IND_E!M20+FC_TRA_E!M20+FC_OTH_E!M20</f>
        <v>29808.978263999994</v>
      </c>
      <c r="N20" s="8">
        <f>FC_IND_E!N20+FC_TRA_E!N20+FC_OTH_E!N20</f>
        <v>28205.334144</v>
      </c>
      <c r="O20" s="8">
        <f>FC_IND_E!O20+FC_TRA_E!O20+FC_OTH_E!O20</f>
        <v>27609.678719999996</v>
      </c>
      <c r="P20" s="8">
        <f>FC_IND_E!P20+FC_TRA_E!P20+FC_OTH_E!P20</f>
        <v>26420.777135999997</v>
      </c>
      <c r="Q20" s="8">
        <f>FC_IND_E!Q20+FC_TRA_E!Q20+FC_OTH_E!Q20</f>
        <v>26113.060583999995</v>
      </c>
      <c r="R20" s="8">
        <f>FC_IND_E!R20+FC_TRA_E!R20+FC_OTH_E!R20</f>
        <v>26408.187935999995</v>
      </c>
      <c r="S20" s="8">
        <f>FC_IND_E!S20+FC_TRA_E!S20+FC_OTH_E!S20</f>
        <v>24055.858008000003</v>
      </c>
      <c r="T20" s="8">
        <f>FC_IND_E!T20+FC_TRA_E!T20+FC_OTH_E!T20</f>
        <v>25288.299503999991</v>
      </c>
      <c r="U20" s="8">
        <f>FC_IND_E!U20+FC_TRA_E!U20+FC_OTH_E!U20</f>
        <v>28944.452160000004</v>
      </c>
      <c r="V20" s="8">
        <f>FC_IND_E!V20+FC_TRA_E!V20+FC_OTH_E!V20</f>
        <v>25546.426776000008</v>
      </c>
      <c r="W20" s="8">
        <f>FC_IND_E!W20+FC_TRA_E!W20+FC_OTH_E!W20</f>
        <v>22918.420511999997</v>
      </c>
      <c r="X20" s="8">
        <f>FC_IND_E!X20+FC_TRA_E!X20+FC_OTH_E!X20</f>
        <v>24316.046351999994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2476.6553448</v>
      </c>
      <c r="D21" s="8">
        <f>FC_IND_E!D21+FC_TRA_E!D21+FC_OTH_E!D21</f>
        <v>2549.6374176000004</v>
      </c>
      <c r="E21" s="8">
        <f>FC_IND_E!E21+FC_TRA_E!E21+FC_OTH_E!E21</f>
        <v>2631.5374176</v>
      </c>
      <c r="F21" s="8">
        <f>FC_IND_E!F21+FC_TRA_E!F21+FC_OTH_E!F21</f>
        <v>2807.3491992000004</v>
      </c>
      <c r="G21" s="8">
        <f>FC_IND_E!G21+FC_TRA_E!G21+FC_OTH_E!G21</f>
        <v>2814.0839999999998</v>
      </c>
      <c r="H21" s="8">
        <f>FC_IND_E!H21+FC_TRA_E!H21+FC_OTH_E!H21</f>
        <v>2250.9992232</v>
      </c>
      <c r="I21" s="8">
        <f>FC_IND_E!I21+FC_TRA_E!I21+FC_OTH_E!I21</f>
        <v>2389.5484704</v>
      </c>
      <c r="J21" s="8">
        <f>FC_IND_E!J21+FC_TRA_E!J21+FC_OTH_E!J21</f>
        <v>2542.2539687999997</v>
      </c>
      <c r="K21" s="8">
        <f>FC_IND_E!K21+FC_TRA_E!K21+FC_OTH_E!K21</f>
        <v>2418.0686712000002</v>
      </c>
      <c r="L21" s="8">
        <f>FC_IND_E!L21+FC_TRA_E!L21+FC_OTH_E!L21</f>
        <v>1819.4727095999995</v>
      </c>
      <c r="M21" s="8">
        <f>FC_IND_E!M21+FC_TRA_E!M21+FC_OTH_E!M21</f>
        <v>2581.6845600000001</v>
      </c>
      <c r="N21" s="8">
        <f>FC_IND_E!N21+FC_TRA_E!N21+FC_OTH_E!N21</f>
        <v>2740.3294464000001</v>
      </c>
      <c r="O21" s="8">
        <f>FC_IND_E!O21+FC_TRA_E!O21+FC_OTH_E!O21</f>
        <v>2825.4451680000006</v>
      </c>
      <c r="P21" s="8">
        <f>FC_IND_E!P21+FC_TRA_E!P21+FC_OTH_E!P21</f>
        <v>3057.1265087999986</v>
      </c>
      <c r="Q21" s="8">
        <f>FC_IND_E!Q21+FC_TRA_E!Q21+FC_OTH_E!Q21</f>
        <v>4031.3178359999993</v>
      </c>
      <c r="R21" s="8">
        <f>FC_IND_E!R21+FC_TRA_E!R21+FC_OTH_E!R21</f>
        <v>3972.1480344000006</v>
      </c>
      <c r="S21" s="8">
        <f>FC_IND_E!S21+FC_TRA_E!S21+FC_OTH_E!S21</f>
        <v>4296.2328863999992</v>
      </c>
      <c r="T21" s="8">
        <f>FC_IND_E!T21+FC_TRA_E!T21+FC_OTH_E!T21</f>
        <v>3759.5389104000005</v>
      </c>
      <c r="U21" s="8">
        <f>FC_IND_E!U21+FC_TRA_E!U21+FC_OTH_E!U21</f>
        <v>3633.4004616000002</v>
      </c>
      <c r="V21" s="8">
        <f>FC_IND_E!V21+FC_TRA_E!V21+FC_OTH_E!V21</f>
        <v>3376.4054687999997</v>
      </c>
      <c r="W21" s="8">
        <f>FC_IND_E!W21+FC_TRA_E!W21+FC_OTH_E!W21</f>
        <v>2991.1059359999999</v>
      </c>
      <c r="X21" s="8">
        <f>FC_IND_E!X21+FC_TRA_E!X21+FC_OTH_E!X21</f>
        <v>3337.9943688000008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2904.8857098333647</v>
      </c>
      <c r="D22" s="27">
        <f t="shared" ref="D22:X22" si="12">SUM(D23:D24)</f>
        <v>2943.3347880509023</v>
      </c>
      <c r="E22" s="27">
        <f t="shared" si="12"/>
        <v>2836.328739738241</v>
      </c>
      <c r="F22" s="27">
        <f t="shared" si="12"/>
        <v>2775.2853774227065</v>
      </c>
      <c r="G22" s="27">
        <f t="shared" si="12"/>
        <v>2514.9879906197039</v>
      </c>
      <c r="H22" s="27">
        <f t="shared" si="12"/>
        <v>2519.8266418545036</v>
      </c>
      <c r="I22" s="27">
        <f t="shared" si="12"/>
        <v>2850.9545532274478</v>
      </c>
      <c r="J22" s="27">
        <f t="shared" si="12"/>
        <v>2844.6598257157834</v>
      </c>
      <c r="K22" s="27">
        <f t="shared" si="12"/>
        <v>2842.9260918903474</v>
      </c>
      <c r="L22" s="27">
        <f t="shared" si="12"/>
        <v>2524.1567674721691</v>
      </c>
      <c r="M22" s="27">
        <f t="shared" si="12"/>
        <v>2656.8479137442087</v>
      </c>
      <c r="N22" s="27">
        <f t="shared" si="12"/>
        <v>2546.2933971436678</v>
      </c>
      <c r="O22" s="27">
        <f t="shared" si="12"/>
        <v>2270.894862944242</v>
      </c>
      <c r="P22" s="27">
        <f t="shared" si="12"/>
        <v>2175.7162502132264</v>
      </c>
      <c r="Q22" s="27">
        <f t="shared" si="12"/>
        <v>2140.6426590734054</v>
      </c>
      <c r="R22" s="27">
        <f t="shared" si="12"/>
        <v>2033.5664174262499</v>
      </c>
      <c r="S22" s="27">
        <f t="shared" si="12"/>
        <v>1978.371657449522</v>
      </c>
      <c r="T22" s="27">
        <f t="shared" si="12"/>
        <v>1918.2788496485896</v>
      </c>
      <c r="U22" s="27">
        <f t="shared" si="12"/>
        <v>2045.3696555456947</v>
      </c>
      <c r="V22" s="27">
        <f t="shared" si="12"/>
        <v>1920.5633413992291</v>
      </c>
      <c r="W22" s="27">
        <f t="shared" si="12"/>
        <v>1674.2296740507941</v>
      </c>
      <c r="X22" s="27">
        <f t="shared" si="12"/>
        <v>1581.706612879794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2288.6572939742109</v>
      </c>
      <c r="D23" s="8">
        <f>FC_IND_E!D23+FC_TRA_E!D23+FC_OTH_E!D23</f>
        <v>2399.200520493644</v>
      </c>
      <c r="E23" s="8">
        <f>FC_IND_E!E23+FC_TRA_E!E23+FC_OTH_E!E23</f>
        <v>2277.5668379032118</v>
      </c>
      <c r="F23" s="8">
        <f>FC_IND_E!F23+FC_TRA_E!F23+FC_OTH_E!F23</f>
        <v>2303.9832472204885</v>
      </c>
      <c r="G23" s="8">
        <f>FC_IND_E!G23+FC_TRA_E!G23+FC_OTH_E!G23</f>
        <v>2065.9242663614887</v>
      </c>
      <c r="H23" s="8">
        <f>FC_IND_E!H23+FC_TRA_E!H23+FC_OTH_E!H23</f>
        <v>2070.1888038764464</v>
      </c>
      <c r="I23" s="8">
        <f>FC_IND_E!I23+FC_TRA_E!I23+FC_OTH_E!I23</f>
        <v>2401.6584572940219</v>
      </c>
      <c r="J23" s="8">
        <f>FC_IND_E!J23+FC_TRA_E!J23+FC_OTH_E!J23</f>
        <v>2395.8630805297835</v>
      </c>
      <c r="K23" s="8">
        <f>FC_IND_E!K23+FC_TRA_E!K23+FC_OTH_E!K23</f>
        <v>2276.6326561809765</v>
      </c>
      <c r="L23" s="8">
        <f>FC_IND_E!L23+FC_TRA_E!L23+FC_OTH_E!L23</f>
        <v>1980.5833005950371</v>
      </c>
      <c r="M23" s="8">
        <f>FC_IND_E!M23+FC_TRA_E!M23+FC_OTH_E!M23</f>
        <v>2172.7066367344</v>
      </c>
      <c r="N23" s="8">
        <f>FC_IND_E!N23+FC_TRA_E!N23+FC_OTH_E!N23</f>
        <v>2090.8736212306899</v>
      </c>
      <c r="O23" s="8">
        <f>FC_IND_E!O23+FC_TRA_E!O23+FC_OTH_E!O23</f>
        <v>1763.4362655769796</v>
      </c>
      <c r="P23" s="8">
        <f>FC_IND_E!P23+FC_TRA_E!P23+FC_OTH_E!P23</f>
        <v>1649.1399463805781</v>
      </c>
      <c r="Q23" s="8">
        <f>FC_IND_E!Q23+FC_TRA_E!Q23+FC_OTH_E!Q23</f>
        <v>1710.5249903550218</v>
      </c>
      <c r="R23" s="8">
        <f>FC_IND_E!R23+FC_TRA_E!R23+FC_OTH_E!R23</f>
        <v>1627.664276126161</v>
      </c>
      <c r="S23" s="8">
        <f>FC_IND_E!S23+FC_TRA_E!S23+FC_OTH_E!S23</f>
        <v>1586.2694899413468</v>
      </c>
      <c r="T23" s="8">
        <f>FC_IND_E!T23+FC_TRA_E!T23+FC_OTH_E!T23</f>
        <v>1558.2953285799506</v>
      </c>
      <c r="U23" s="8">
        <f>FC_IND_E!U23+FC_TRA_E!U23+FC_OTH_E!U23</f>
        <v>1634.4917995551164</v>
      </c>
      <c r="V23" s="8">
        <f>FC_IND_E!V23+FC_TRA_E!V23+FC_OTH_E!V23</f>
        <v>1587.5327080304933</v>
      </c>
      <c r="W23" s="8">
        <f>FC_IND_E!W23+FC_TRA_E!W23+FC_OTH_E!W23</f>
        <v>1340.5140889939266</v>
      </c>
      <c r="X23" s="8">
        <f>FC_IND_E!X23+FC_TRA_E!X23+FC_OTH_E!X23</f>
        <v>1276.4696683790178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616.22841585915376</v>
      </c>
      <c r="D24" s="8">
        <f>FC_IND_E!D24+FC_TRA_E!D24+FC_OTH_E!D24</f>
        <v>544.13426755725834</v>
      </c>
      <c r="E24" s="8">
        <f>FC_IND_E!E24+FC_TRA_E!E24+FC_OTH_E!E24</f>
        <v>558.76190183502945</v>
      </c>
      <c r="F24" s="8">
        <f>FC_IND_E!F24+FC_TRA_E!F24+FC_OTH_E!F24</f>
        <v>471.30213020221782</v>
      </c>
      <c r="G24" s="8">
        <f>FC_IND_E!G24+FC_TRA_E!G24+FC_OTH_E!G24</f>
        <v>449.0637242582153</v>
      </c>
      <c r="H24" s="8">
        <f>FC_IND_E!H24+FC_TRA_E!H24+FC_OTH_E!H24</f>
        <v>449.63783797805695</v>
      </c>
      <c r="I24" s="8">
        <f>FC_IND_E!I24+FC_TRA_E!I24+FC_OTH_E!I24</f>
        <v>449.29609593342599</v>
      </c>
      <c r="J24" s="8">
        <f>FC_IND_E!J24+FC_TRA_E!J24+FC_OTH_E!J24</f>
        <v>448.79674518599978</v>
      </c>
      <c r="K24" s="8">
        <f>FC_IND_E!K24+FC_TRA_E!K24+FC_OTH_E!K24</f>
        <v>566.29343570937101</v>
      </c>
      <c r="L24" s="8">
        <f>FC_IND_E!L24+FC_TRA_E!L24+FC_OTH_E!L24</f>
        <v>543.57346687713186</v>
      </c>
      <c r="M24" s="8">
        <f>FC_IND_E!M24+FC_TRA_E!M24+FC_OTH_E!M24</f>
        <v>484.1412770098085</v>
      </c>
      <c r="N24" s="8">
        <f>FC_IND_E!N24+FC_TRA_E!N24+FC_OTH_E!N24</f>
        <v>455.41977591297768</v>
      </c>
      <c r="O24" s="8">
        <f>FC_IND_E!O24+FC_TRA_E!O24+FC_OTH_E!O24</f>
        <v>507.4585973672622</v>
      </c>
      <c r="P24" s="8">
        <f>FC_IND_E!P24+FC_TRA_E!P24+FC_OTH_E!P24</f>
        <v>526.57630383264825</v>
      </c>
      <c r="Q24" s="8">
        <f>FC_IND_E!Q24+FC_TRA_E!Q24+FC_OTH_E!Q24</f>
        <v>430.11766871838347</v>
      </c>
      <c r="R24" s="8">
        <f>FC_IND_E!R24+FC_TRA_E!R24+FC_OTH_E!R24</f>
        <v>405.90214130008894</v>
      </c>
      <c r="S24" s="8">
        <f>FC_IND_E!S24+FC_TRA_E!S24+FC_OTH_E!S24</f>
        <v>392.10216750817517</v>
      </c>
      <c r="T24" s="8">
        <f>FC_IND_E!T24+FC_TRA_E!T24+FC_OTH_E!T24</f>
        <v>359.98352106863911</v>
      </c>
      <c r="U24" s="8">
        <f>FC_IND_E!U24+FC_TRA_E!U24+FC_OTH_E!U24</f>
        <v>410.87785599057833</v>
      </c>
      <c r="V24" s="8">
        <f>FC_IND_E!V24+FC_TRA_E!V24+FC_OTH_E!V24</f>
        <v>333.03063336873578</v>
      </c>
      <c r="W24" s="8">
        <f>FC_IND_E!W24+FC_TRA_E!W24+FC_OTH_E!W24</f>
        <v>333.7155850568675</v>
      </c>
      <c r="X24" s="8">
        <f>FC_IND_E!X24+FC_TRA_E!X24+FC_OTH_E!X24</f>
        <v>305.23694450077613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257.84682989999999</v>
      </c>
      <c r="D25" s="27">
        <f>FC_IND_E!D25+FC_TRA_E!D25+FC_OTH_E!D25</f>
        <v>252.38179097999992</v>
      </c>
      <c r="E25" s="27">
        <f>FC_IND_E!E25+FC_TRA_E!E25+FC_OTH_E!E25</f>
        <v>216.32856234000008</v>
      </c>
      <c r="F25" s="27">
        <f>FC_IND_E!F25+FC_TRA_E!F25+FC_OTH_E!F25</f>
        <v>186.95388623999995</v>
      </c>
      <c r="G25" s="27">
        <f>FC_IND_E!G25+FC_TRA_E!G25+FC_OTH_E!G25</f>
        <v>199.74504279182958</v>
      </c>
      <c r="H25" s="27">
        <f>FC_IND_E!H25+FC_TRA_E!H25+FC_OTH_E!H25</f>
        <v>286.62678763792718</v>
      </c>
      <c r="I25" s="27">
        <f>FC_IND_E!I25+FC_TRA_E!I25+FC_OTH_E!I25</f>
        <v>221.37334467174429</v>
      </c>
      <c r="J25" s="27">
        <f>FC_IND_E!J25+FC_TRA_E!J25+FC_OTH_E!J25</f>
        <v>314.9691380533954</v>
      </c>
      <c r="K25" s="27">
        <f>FC_IND_E!K25+FC_TRA_E!K25+FC_OTH_E!K25</f>
        <v>295.96840134756593</v>
      </c>
      <c r="L25" s="27">
        <f>FC_IND_E!L25+FC_TRA_E!L25+FC_OTH_E!L25</f>
        <v>137.10926821028195</v>
      </c>
      <c r="M25" s="27">
        <f>FC_IND_E!M25+FC_TRA_E!M25+FC_OTH_E!M25</f>
        <v>186.477350494576</v>
      </c>
      <c r="N25" s="27">
        <f>FC_IND_E!N25+FC_TRA_E!N25+FC_OTH_E!N25</f>
        <v>220.89355792255998</v>
      </c>
      <c r="O25" s="27">
        <f>FC_IND_E!O25+FC_TRA_E!O25+FC_OTH_E!O25</f>
        <v>175.96739467135762</v>
      </c>
      <c r="P25" s="27">
        <f>FC_IND_E!P25+FC_TRA_E!P25+FC_OTH_E!P25</f>
        <v>155.94290400644755</v>
      </c>
      <c r="Q25" s="27">
        <f>FC_IND_E!Q25+FC_TRA_E!Q25+FC_OTH_E!Q25</f>
        <v>149.23337913640802</v>
      </c>
      <c r="R25" s="27">
        <f>FC_IND_E!R25+FC_TRA_E!R25+FC_OTH_E!R25</f>
        <v>64.945015309268939</v>
      </c>
      <c r="S25" s="27">
        <f>FC_IND_E!S25+FC_TRA_E!S25+FC_OTH_E!S25</f>
        <v>42.638896049415834</v>
      </c>
      <c r="T25" s="27">
        <f>FC_IND_E!T25+FC_TRA_E!T25+FC_OTH_E!T25</f>
        <v>87.618015900704492</v>
      </c>
      <c r="U25" s="27">
        <f>FC_IND_E!U25+FC_TRA_E!U25+FC_OTH_E!U25</f>
        <v>99.862315849096376</v>
      </c>
      <c r="V25" s="27">
        <f>FC_IND_E!V25+FC_TRA_E!V25+FC_OTH_E!V25</f>
        <v>87.41151388371199</v>
      </c>
      <c r="W25" s="27">
        <f>FC_IND_E!W25+FC_TRA_E!W25+FC_OTH_E!W25</f>
        <v>5.8925610442144398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1203863.9720097599</v>
      </c>
      <c r="D26" s="27">
        <f t="shared" ref="D26:X26" si="14">SUM(D27,D33)</f>
        <v>1237294.9544356803</v>
      </c>
      <c r="E26" s="27">
        <f t="shared" si="14"/>
        <v>1223793.7653276001</v>
      </c>
      <c r="F26" s="27">
        <f t="shared" si="14"/>
        <v>1242061.3437951601</v>
      </c>
      <c r="G26" s="27">
        <f t="shared" si="14"/>
        <v>1245849.3594057604</v>
      </c>
      <c r="H26" s="27">
        <f t="shared" si="14"/>
        <v>1237731.14623572</v>
      </c>
      <c r="I26" s="27">
        <f t="shared" si="14"/>
        <v>1233980.3038208401</v>
      </c>
      <c r="J26" s="27">
        <f t="shared" si="14"/>
        <v>1192399.50835836</v>
      </c>
      <c r="K26" s="27">
        <f t="shared" si="14"/>
        <v>1192322.7546390004</v>
      </c>
      <c r="L26" s="27">
        <f t="shared" si="14"/>
        <v>1132224.3983267997</v>
      </c>
      <c r="M26" s="27">
        <f t="shared" si="14"/>
        <v>1118437.53255828</v>
      </c>
      <c r="N26" s="27">
        <f t="shared" si="14"/>
        <v>1083852.2353359601</v>
      </c>
      <c r="O26" s="27">
        <f t="shared" si="14"/>
        <v>1043218.0449777602</v>
      </c>
      <c r="P26" s="27">
        <f t="shared" si="14"/>
        <v>1030789.3108204802</v>
      </c>
      <c r="Q26" s="27">
        <f t="shared" si="14"/>
        <v>1015351.9618931998</v>
      </c>
      <c r="R26" s="27">
        <f t="shared" si="14"/>
        <v>1032598.1109391202</v>
      </c>
      <c r="S26" s="27">
        <f t="shared" si="14"/>
        <v>1044782.5458168001</v>
      </c>
      <c r="T26" s="27">
        <f t="shared" si="14"/>
        <v>1053353.2279757799</v>
      </c>
      <c r="U26" s="27">
        <f t="shared" si="14"/>
        <v>1048220.3102940002</v>
      </c>
      <c r="V26" s="27">
        <f t="shared" si="14"/>
        <v>1052842.5570077996</v>
      </c>
      <c r="W26" s="27">
        <f t="shared" si="14"/>
        <v>943397.28251892002</v>
      </c>
      <c r="X26" s="27">
        <f t="shared" si="14"/>
        <v>988805.14756775973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40.307669999999995</v>
      </c>
      <c r="D27" s="19">
        <f t="shared" ref="D27:X27" si="16">SUM(D28:D32)</f>
        <v>53.288718839999987</v>
      </c>
      <c r="E27" s="19">
        <f t="shared" si="16"/>
        <v>56.237050079999989</v>
      </c>
      <c r="F27" s="19">
        <f t="shared" si="16"/>
        <v>46.508850000000002</v>
      </c>
      <c r="G27" s="19">
        <f t="shared" si="16"/>
        <v>49.679104319999986</v>
      </c>
      <c r="H27" s="19">
        <f t="shared" si="16"/>
        <v>43.443092159999992</v>
      </c>
      <c r="I27" s="19">
        <f t="shared" si="16"/>
        <v>40.325086079999991</v>
      </c>
      <c r="J27" s="19">
        <f t="shared" si="16"/>
        <v>168.54029279999997</v>
      </c>
      <c r="K27" s="19">
        <f t="shared" si="16"/>
        <v>37.207079999999983</v>
      </c>
      <c r="L27" s="19">
        <f t="shared" si="16"/>
        <v>78.484649760000011</v>
      </c>
      <c r="M27" s="19">
        <f t="shared" si="16"/>
        <v>40.38220656</v>
      </c>
      <c r="N27" s="19">
        <f t="shared" si="16"/>
        <v>37.207079999999983</v>
      </c>
      <c r="O27" s="19">
        <f t="shared" si="16"/>
        <v>43.557564239999984</v>
      </c>
      <c r="P27" s="19">
        <f t="shared" si="16"/>
        <v>46.7326908</v>
      </c>
      <c r="Q27" s="19">
        <f t="shared" si="16"/>
        <v>34.404867360000004</v>
      </c>
      <c r="R27" s="19">
        <f t="shared" si="16"/>
        <v>19.051221599999998</v>
      </c>
      <c r="S27" s="19">
        <f t="shared" si="16"/>
        <v>19.051221600000002</v>
      </c>
      <c r="T27" s="19">
        <f t="shared" si="16"/>
        <v>18.054401040000002</v>
      </c>
      <c r="U27" s="19">
        <f t="shared" si="16"/>
        <v>35.603804879999984</v>
      </c>
      <c r="V27" s="19">
        <f t="shared" si="16"/>
        <v>67.546668959999991</v>
      </c>
      <c r="W27" s="19">
        <f t="shared" si="16"/>
        <v>84.962947679999985</v>
      </c>
      <c r="X27" s="19">
        <f t="shared" si="16"/>
        <v>143.11805543999998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40.307669999999995</v>
      </c>
      <c r="D28" s="8">
        <f>FC_IND_E!D28+FC_TRA_E!D28+FC_OTH_E!D28</f>
        <v>53.288718839999987</v>
      </c>
      <c r="E28" s="8">
        <f>FC_IND_E!E28+FC_TRA_E!E28+FC_OTH_E!E28</f>
        <v>56.237050079999989</v>
      </c>
      <c r="F28" s="8">
        <f>FC_IND_E!F28+FC_TRA_E!F28+FC_OTH_E!F28</f>
        <v>46.508850000000002</v>
      </c>
      <c r="G28" s="8">
        <f>FC_IND_E!G28+FC_TRA_E!G28+FC_OTH_E!G28</f>
        <v>49.679104319999986</v>
      </c>
      <c r="H28" s="8">
        <f>FC_IND_E!H28+FC_TRA_E!H28+FC_OTH_E!H28</f>
        <v>43.443092159999992</v>
      </c>
      <c r="I28" s="8">
        <f>FC_IND_E!I28+FC_TRA_E!I28+FC_OTH_E!I28</f>
        <v>40.325086079999991</v>
      </c>
      <c r="J28" s="8">
        <f>FC_IND_E!J28+FC_TRA_E!J28+FC_OTH_E!J28</f>
        <v>40.325086079999991</v>
      </c>
      <c r="K28" s="8">
        <f>FC_IND_E!K28+FC_TRA_E!K28+FC_OTH_E!K28</f>
        <v>37.207079999999983</v>
      </c>
      <c r="L28" s="8">
        <f>FC_IND_E!L28+FC_TRA_E!L28+FC_OTH_E!L28</f>
        <v>37.207079999999991</v>
      </c>
      <c r="M28" s="8">
        <f>FC_IND_E!M28+FC_TRA_E!M28+FC_OTH_E!M28</f>
        <v>37.207079999999998</v>
      </c>
      <c r="N28" s="8">
        <f>FC_IND_E!N28+FC_TRA_E!N28+FC_OTH_E!N28</f>
        <v>37.207079999999983</v>
      </c>
      <c r="O28" s="8">
        <f>FC_IND_E!O28+FC_TRA_E!O28+FC_OTH_E!O28</f>
        <v>37.207079999999983</v>
      </c>
      <c r="P28" s="8">
        <f>FC_IND_E!P28+FC_TRA_E!P28+FC_OTH_E!P28</f>
        <v>37.207079999999998</v>
      </c>
      <c r="Q28" s="8">
        <f>FC_IND_E!Q28+FC_TRA_E!Q28+FC_OTH_E!Q28</f>
        <v>21.704129999999999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128.21520672</v>
      </c>
      <c r="K29" s="8">
        <f>FC_IND_E!K29+FC_TRA_E!K29+FC_OTH_E!K29</f>
        <v>0</v>
      </c>
      <c r="L29" s="8">
        <f>FC_IND_E!L29+FC_TRA_E!L29+FC_OTH_E!L29</f>
        <v>41.27756976000002</v>
      </c>
      <c r="M29" s="8">
        <f>FC_IND_E!M29+FC_TRA_E!M29+FC_OTH_E!M29</f>
        <v>3.1751265599999998</v>
      </c>
      <c r="N29" s="8">
        <f>FC_IND_E!N29+FC_TRA_E!N29+FC_OTH_E!N29</f>
        <v>0</v>
      </c>
      <c r="O29" s="8">
        <f>FC_IND_E!O29+FC_TRA_E!O29+FC_OTH_E!O29</f>
        <v>6.3504842400000001</v>
      </c>
      <c r="P29" s="8">
        <f>FC_IND_E!P29+FC_TRA_E!P29+FC_OTH_E!P29</f>
        <v>9.525610799999999</v>
      </c>
      <c r="Q29" s="8">
        <f>FC_IND_E!Q29+FC_TRA_E!Q29+FC_OTH_E!Q29</f>
        <v>12.700737360000005</v>
      </c>
      <c r="R29" s="8">
        <f>FC_IND_E!R29+FC_TRA_E!R29+FC_OTH_E!R29</f>
        <v>19.051221599999998</v>
      </c>
      <c r="S29" s="8">
        <f>FC_IND_E!S29+FC_TRA_E!S29+FC_OTH_E!S29</f>
        <v>19.051221600000002</v>
      </c>
      <c r="T29" s="8">
        <f>FC_IND_E!T29+FC_TRA_E!T29+FC_OTH_E!T29</f>
        <v>18.054401040000002</v>
      </c>
      <c r="U29" s="8">
        <f>FC_IND_E!U29+FC_TRA_E!U29+FC_OTH_E!U29</f>
        <v>35.603804879999984</v>
      </c>
      <c r="V29" s="8">
        <f>FC_IND_E!V29+FC_TRA_E!V29+FC_OTH_E!V29</f>
        <v>67.546668959999991</v>
      </c>
      <c r="W29" s="8">
        <f>FC_IND_E!W29+FC_TRA_E!W29+FC_OTH_E!W29</f>
        <v>84.962947679999985</v>
      </c>
      <c r="X29" s="8">
        <f>FC_IND_E!X29+FC_TRA_E!X29+FC_OTH_E!X29</f>
        <v>143.11805543999998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1203823.6643397599</v>
      </c>
      <c r="D33" s="19">
        <f t="shared" ref="D33:X33" si="18">SUM(D34:D50)</f>
        <v>1237241.6657168402</v>
      </c>
      <c r="E33" s="19">
        <f t="shared" si="18"/>
        <v>1223737.5282775201</v>
      </c>
      <c r="F33" s="19">
        <f t="shared" si="18"/>
        <v>1242014.83494516</v>
      </c>
      <c r="G33" s="19">
        <f t="shared" si="18"/>
        <v>1245799.6803014404</v>
      </c>
      <c r="H33" s="19">
        <f t="shared" si="18"/>
        <v>1237687.7031435601</v>
      </c>
      <c r="I33" s="19">
        <f t="shared" si="18"/>
        <v>1233939.9787347601</v>
      </c>
      <c r="J33" s="19">
        <f t="shared" si="18"/>
        <v>1192230.9680655601</v>
      </c>
      <c r="K33" s="19">
        <f t="shared" si="18"/>
        <v>1192285.5475590003</v>
      </c>
      <c r="L33" s="19">
        <f t="shared" si="18"/>
        <v>1132145.9136770398</v>
      </c>
      <c r="M33" s="19">
        <f t="shared" si="18"/>
        <v>1118397.1503517199</v>
      </c>
      <c r="N33" s="19">
        <f t="shared" si="18"/>
        <v>1083815.02825596</v>
      </c>
      <c r="O33" s="19">
        <f t="shared" si="18"/>
        <v>1043174.4874135202</v>
      </c>
      <c r="P33" s="19">
        <f t="shared" si="18"/>
        <v>1030742.5781296802</v>
      </c>
      <c r="Q33" s="19">
        <f t="shared" si="18"/>
        <v>1015317.5570258398</v>
      </c>
      <c r="R33" s="19">
        <f t="shared" si="18"/>
        <v>1032579.0597175201</v>
      </c>
      <c r="S33" s="19">
        <f t="shared" si="18"/>
        <v>1044763.4945952001</v>
      </c>
      <c r="T33" s="19">
        <f t="shared" si="18"/>
        <v>1053335.1735747398</v>
      </c>
      <c r="U33" s="19">
        <f t="shared" si="18"/>
        <v>1048184.7064891201</v>
      </c>
      <c r="V33" s="19">
        <f t="shared" si="18"/>
        <v>1052775.0103388396</v>
      </c>
      <c r="W33" s="19">
        <f t="shared" si="18"/>
        <v>943312.31957123999</v>
      </c>
      <c r="X33" s="19">
        <f t="shared" si="18"/>
        <v>988662.02951231971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7019.4093004800015</v>
      </c>
      <c r="D34" s="8">
        <f>FC_IND_E!D34+FC_TRA_E!D34+FC_OTH_E!D34</f>
        <v>7705.1927808000019</v>
      </c>
      <c r="E34" s="8">
        <f>FC_IND_E!E34+FC_TRA_E!E34+FC_OTH_E!E34</f>
        <v>8384.5095321600002</v>
      </c>
      <c r="F34" s="8">
        <f>FC_IND_E!F34+FC_TRA_E!F34+FC_OTH_E!F34</f>
        <v>10042.891038719999</v>
      </c>
      <c r="G34" s="8">
        <f>FC_IND_E!G34+FC_TRA_E!G34+FC_OTH_E!G34</f>
        <v>9143.5761100800028</v>
      </c>
      <c r="H34" s="8">
        <f>FC_IND_E!H34+FC_TRA_E!H34+FC_OTH_E!H34</f>
        <v>8294.634938879999</v>
      </c>
      <c r="I34" s="8">
        <f>FC_IND_E!I34+FC_TRA_E!I34+FC_OTH_E!I34</f>
        <v>9526.7587276800004</v>
      </c>
      <c r="J34" s="8">
        <f>FC_IND_E!J34+FC_TRA_E!J34+FC_OTH_E!J34</f>
        <v>11272.395248640003</v>
      </c>
      <c r="K34" s="8">
        <f>FC_IND_E!K34+FC_TRA_E!K34+FC_OTH_E!K34</f>
        <v>9914.2905139199993</v>
      </c>
      <c r="L34" s="8">
        <f>FC_IND_E!L34+FC_TRA_E!L34+FC_OTH_E!L34</f>
        <v>8918.5737139200028</v>
      </c>
      <c r="M34" s="8">
        <f>FC_IND_E!M34+FC_TRA_E!M34+FC_OTH_E!M34</f>
        <v>9303.4326297600001</v>
      </c>
      <c r="N34" s="8">
        <f>FC_IND_E!N34+FC_TRA_E!N34+FC_OTH_E!N34</f>
        <v>8194.5414374399988</v>
      </c>
      <c r="O34" s="8">
        <f>FC_IND_E!O34+FC_TRA_E!O34+FC_OTH_E!O34</f>
        <v>8633.18642688</v>
      </c>
      <c r="P34" s="8">
        <f>FC_IND_E!P34+FC_TRA_E!P34+FC_OTH_E!P34</f>
        <v>7890.2682163199997</v>
      </c>
      <c r="Q34" s="8">
        <f>FC_IND_E!Q34+FC_TRA_E!Q34+FC_OTH_E!Q34</f>
        <v>8125.0277299200006</v>
      </c>
      <c r="R34" s="8">
        <f>FC_IND_E!R34+FC_TRA_E!R34+FC_OTH_E!R34</f>
        <v>8331.9228288000013</v>
      </c>
      <c r="S34" s="8">
        <f>FC_IND_E!S34+FC_TRA_E!S34+FC_OTH_E!S34</f>
        <v>8935.8281395199992</v>
      </c>
      <c r="T34" s="8">
        <f>FC_IND_E!T34+FC_TRA_E!T34+FC_OTH_E!T34</f>
        <v>8893.3207910399979</v>
      </c>
      <c r="U34" s="8">
        <f>FC_IND_E!U34+FC_TRA_E!U34+FC_OTH_E!U34</f>
        <v>9113.7376281599991</v>
      </c>
      <c r="V34" s="8">
        <f>FC_IND_E!V34+FC_TRA_E!V34+FC_OTH_E!V34</f>
        <v>9357.8984294400034</v>
      </c>
      <c r="W34" s="8">
        <f>FC_IND_E!W34+FC_TRA_E!W34+FC_OTH_E!W34</f>
        <v>9944.2318464</v>
      </c>
      <c r="X34" s="8">
        <f>FC_IND_E!X34+FC_TRA_E!X34+FC_OTH_E!X34</f>
        <v>9546.1197235199998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37.157218560000018</v>
      </c>
      <c r="H35" s="8">
        <f>FC_IND_E!H35+FC_TRA_E!H35+FC_OTH_E!H35</f>
        <v>40.015261439999996</v>
      </c>
      <c r="I35" s="8">
        <f>FC_IND_E!I35+FC_TRA_E!I35+FC_OTH_E!I35</f>
        <v>11.433058559999999</v>
      </c>
      <c r="J35" s="8">
        <f>FC_IND_E!J35+FC_TRA_E!J35+FC_OTH_E!J35</f>
        <v>20.438953919999999</v>
      </c>
      <c r="K35" s="8">
        <f>FC_IND_E!K35+FC_TRA_E!K35+FC_OTH_E!K35</f>
        <v>26.278560000000009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0.88881408000000017</v>
      </c>
      <c r="X35" s="8">
        <f>FC_IND_E!X35+FC_TRA_E!X35+FC_OTH_E!X35</f>
        <v>1.12343616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51424.676839079999</v>
      </c>
      <c r="D36" s="8">
        <f>FC_IND_E!D36+FC_TRA_E!D36+FC_OTH_E!D36</f>
        <v>51105.045909240005</v>
      </c>
      <c r="E36" s="8">
        <f>FC_IND_E!E36+FC_TRA_E!E36+FC_OTH_E!E36</f>
        <v>50460.907151520005</v>
      </c>
      <c r="F36" s="8">
        <f>FC_IND_E!F36+FC_TRA_E!F36+FC_OTH_E!F36</f>
        <v>50438.607762959997</v>
      </c>
      <c r="G36" s="8">
        <f>FC_IND_E!G36+FC_TRA_E!G36+FC_OTH_E!G36</f>
        <v>50609.341446120001</v>
      </c>
      <c r="H36" s="8">
        <f>FC_IND_E!H36+FC_TRA_E!H36+FC_OTH_E!H36</f>
        <v>51275.161035719997</v>
      </c>
      <c r="I36" s="8">
        <f>FC_IND_E!I36+FC_TRA_E!I36+FC_OTH_E!I36</f>
        <v>49592.066492160011</v>
      </c>
      <c r="J36" s="8">
        <f>FC_IND_E!J36+FC_TRA_E!J36+FC_OTH_E!J36</f>
        <v>48032.614227960003</v>
      </c>
      <c r="K36" s="8">
        <f>FC_IND_E!K36+FC_TRA_E!K36+FC_OTH_E!K36</f>
        <v>47738.393415720006</v>
      </c>
      <c r="L36" s="8">
        <f>FC_IND_E!L36+FC_TRA_E!L36+FC_OTH_E!L36</f>
        <v>46709.061490440014</v>
      </c>
      <c r="M36" s="8">
        <f>FC_IND_E!M36+FC_TRA_E!M36+FC_OTH_E!M36</f>
        <v>47657.86883028</v>
      </c>
      <c r="N36" s="8">
        <f>FC_IND_E!N36+FC_TRA_E!N36+FC_OTH_E!N36</f>
        <v>45332.674062840015</v>
      </c>
      <c r="O36" s="8">
        <f>FC_IND_E!O36+FC_TRA_E!O36+FC_OTH_E!O36</f>
        <v>44253.392152320012</v>
      </c>
      <c r="P36" s="8">
        <f>FC_IND_E!P36+FC_TRA_E!P36+FC_OTH_E!P36</f>
        <v>44547.312659039992</v>
      </c>
      <c r="Q36" s="8">
        <f>FC_IND_E!Q36+FC_TRA_E!Q36+FC_OTH_E!Q36</f>
        <v>42742.486933200009</v>
      </c>
      <c r="R36" s="8">
        <f>FC_IND_E!R36+FC_TRA_E!R36+FC_OTH_E!R36</f>
        <v>42847.629756480004</v>
      </c>
      <c r="S36" s="8">
        <f>FC_IND_E!S36+FC_TRA_E!S36+FC_OTH_E!S36</f>
        <v>43870.556905560006</v>
      </c>
      <c r="T36" s="8">
        <f>FC_IND_E!T36+FC_TRA_E!T36+FC_OTH_E!T36</f>
        <v>43200.427252539601</v>
      </c>
      <c r="U36" s="8">
        <f>FC_IND_E!U36+FC_TRA_E!U36+FC_OTH_E!U36</f>
        <v>44554.008200040007</v>
      </c>
      <c r="V36" s="8">
        <f>FC_IND_E!V36+FC_TRA_E!V36+FC_OTH_E!V36</f>
        <v>43874.503129080003</v>
      </c>
      <c r="W36" s="8">
        <f>FC_IND_E!W36+FC_TRA_E!W36+FC_OTH_E!W36</f>
        <v>40127.492114280001</v>
      </c>
      <c r="X36" s="8">
        <f>FC_IND_E!X36+FC_TRA_E!X36+FC_OTH_E!X36</f>
        <v>41336.578700640006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320266.04663591989</v>
      </c>
      <c r="D37" s="8">
        <f>FC_IND_E!D37+FC_TRA_E!D37+FC_OTH_E!D37</f>
        <v>315516.90718548</v>
      </c>
      <c r="E37" s="8">
        <f>FC_IND_E!E37+FC_TRA_E!E37+FC_OTH_E!E37</f>
        <v>310511.11443659989</v>
      </c>
      <c r="F37" s="8">
        <f>FC_IND_E!F37+FC_TRA_E!F37+FC_OTH_E!F37</f>
        <v>300246.80395247997</v>
      </c>
      <c r="G37" s="8">
        <f>FC_IND_E!G37+FC_TRA_E!G37+FC_OTH_E!G37</f>
        <v>290811.98478024005</v>
      </c>
      <c r="H37" s="8">
        <f>FC_IND_E!H37+FC_TRA_E!H37+FC_OTH_E!H37</f>
        <v>277801.06140864</v>
      </c>
      <c r="I37" s="8">
        <f>FC_IND_E!I37+FC_TRA_E!I37+FC_OTH_E!I37</f>
        <v>268106.53181004</v>
      </c>
      <c r="J37" s="8">
        <f>FC_IND_E!J37+FC_TRA_E!J37+FC_OTH_E!J37</f>
        <v>259250.97476123992</v>
      </c>
      <c r="K37" s="8">
        <f>FC_IND_E!K37+FC_TRA_E!K37+FC_OTH_E!K37</f>
        <v>245703.42090756001</v>
      </c>
      <c r="L37" s="8">
        <f>FC_IND_E!L37+FC_TRA_E!L37+FC_OTH_E!L37</f>
        <v>236392.81159031997</v>
      </c>
      <c r="M37" s="8">
        <f>FC_IND_E!M37+FC_TRA_E!M37+FC_OTH_E!M37</f>
        <v>222893.79357167997</v>
      </c>
      <c r="N37" s="8">
        <f>FC_IND_E!N37+FC_TRA_E!N37+FC_OTH_E!N37</f>
        <v>214349.30789579992</v>
      </c>
      <c r="O37" s="8">
        <f>FC_IND_E!O37+FC_TRA_E!O37+FC_OTH_E!O37</f>
        <v>201046.80202992001</v>
      </c>
      <c r="P37" s="8">
        <f>FC_IND_E!P37+FC_TRA_E!P37+FC_OTH_E!P37</f>
        <v>194048.62183475998</v>
      </c>
      <c r="Q37" s="8">
        <f>FC_IND_E!Q37+FC_TRA_E!Q37+FC_OTH_E!Q37</f>
        <v>193209.32720628002</v>
      </c>
      <c r="R37" s="8">
        <f>FC_IND_E!R37+FC_TRA_E!R37+FC_OTH_E!R37</f>
        <v>189525.43492344001</v>
      </c>
      <c r="S37" s="8">
        <f>FC_IND_E!S37+FC_TRA_E!S37+FC_OTH_E!S37</f>
        <v>190524.17795796</v>
      </c>
      <c r="T37" s="8">
        <f>FC_IND_E!T37+FC_TRA_E!T37+FC_OTH_E!T37</f>
        <v>191763.86827752012</v>
      </c>
      <c r="U37" s="8">
        <f>FC_IND_E!U37+FC_TRA_E!U37+FC_OTH_E!U37</f>
        <v>192165.47519399994</v>
      </c>
      <c r="V37" s="8">
        <f>FC_IND_E!V37+FC_TRA_E!V37+FC_OTH_E!V37</f>
        <v>196327.24966007998</v>
      </c>
      <c r="W37" s="8">
        <f>FC_IND_E!W37+FC_TRA_E!W37+FC_OTH_E!W37</f>
        <v>168888.34853352004</v>
      </c>
      <c r="X37" s="8">
        <f>FC_IND_E!X37+FC_TRA_E!X37+FC_OTH_E!X37</f>
        <v>184363.83867132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323.24468399999995</v>
      </c>
      <c r="D38" s="8">
        <f>FC_IND_E!D38+FC_TRA_E!D38+FC_OTH_E!D38</f>
        <v>322.98008400000003</v>
      </c>
      <c r="E38" s="8">
        <f>FC_IND_E!E38+FC_TRA_E!E38+FC_OTH_E!E38</f>
        <v>322.50733200000002</v>
      </c>
      <c r="F38" s="8">
        <f>FC_IND_E!F38+FC_TRA_E!F38+FC_OTH_E!F38</f>
        <v>311.172372</v>
      </c>
      <c r="G38" s="8">
        <f>FC_IND_E!G38+FC_TRA_E!G38+FC_OTH_E!G38</f>
        <v>307.63479599999994</v>
      </c>
      <c r="H38" s="8">
        <f>FC_IND_E!H38+FC_TRA_E!H38+FC_OTH_E!H38</f>
        <v>358.956864</v>
      </c>
      <c r="I38" s="8">
        <f>FC_IND_E!I38+FC_TRA_E!I38+FC_OTH_E!I38</f>
        <v>300.21112799999992</v>
      </c>
      <c r="J38" s="8">
        <f>FC_IND_E!J38+FC_TRA_E!J38+FC_OTH_E!J38</f>
        <v>281.37362400000001</v>
      </c>
      <c r="K38" s="8">
        <f>FC_IND_E!K38+FC_TRA_E!K38+FC_OTH_E!K38</f>
        <v>266.04118799999998</v>
      </c>
      <c r="L38" s="8">
        <f>FC_IND_E!L38+FC_TRA_E!L38+FC_OTH_E!L38</f>
        <v>313.64902799999999</v>
      </c>
      <c r="M38" s="8">
        <f>FC_IND_E!M38+FC_TRA_E!M38+FC_OTH_E!M38</f>
        <v>290.63941199999999</v>
      </c>
      <c r="N38" s="8">
        <f>FC_IND_E!N38+FC_TRA_E!N38+FC_OTH_E!N38</f>
        <v>264.91298399999994</v>
      </c>
      <c r="O38" s="8">
        <f>FC_IND_E!O38+FC_TRA_E!O38+FC_OTH_E!O38</f>
        <v>219.951144</v>
      </c>
      <c r="P38" s="8">
        <f>FC_IND_E!P38+FC_TRA_E!P38+FC_OTH_E!P38</f>
        <v>200.42265600000002</v>
      </c>
      <c r="Q38" s="8">
        <f>FC_IND_E!Q38+FC_TRA_E!Q38+FC_OTH_E!Q38</f>
        <v>181.26108000000005</v>
      </c>
      <c r="R38" s="8">
        <f>FC_IND_E!R38+FC_TRA_E!R38+FC_OTH_E!R38</f>
        <v>185.36086800000007</v>
      </c>
      <c r="S38" s="8">
        <f>FC_IND_E!S38+FC_TRA_E!S38+FC_OTH_E!S38</f>
        <v>171.28692000000001</v>
      </c>
      <c r="T38" s="8">
        <f>FC_IND_E!T38+FC_TRA_E!T38+FC_OTH_E!T38</f>
        <v>167.38545599999998</v>
      </c>
      <c r="U38" s="8">
        <f>FC_IND_E!U38+FC_TRA_E!U38+FC_OTH_E!U38</f>
        <v>177.12424800000002</v>
      </c>
      <c r="V38" s="8">
        <f>FC_IND_E!V38+FC_TRA_E!V38+FC_OTH_E!V38</f>
        <v>170.14258800000005</v>
      </c>
      <c r="W38" s="8">
        <f>FC_IND_E!W38+FC_TRA_E!W38+FC_OTH_E!W38</f>
        <v>142.75774800000005</v>
      </c>
      <c r="X38" s="8">
        <f>FC_IND_E!X38+FC_TRA_E!X38+FC_OTH_E!X38</f>
        <v>170.68842000000001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372.66489000000024</v>
      </c>
      <c r="D39" s="8">
        <f>FC_IND_E!D39+FC_TRA_E!D39+FC_OTH_E!D39</f>
        <v>254.7218556</v>
      </c>
      <c r="E39" s="8">
        <f>FC_IND_E!E39+FC_TRA_E!E39+FC_OTH_E!E39</f>
        <v>57.333060000000017</v>
      </c>
      <c r="F39" s="8">
        <f>FC_IND_E!F39+FC_TRA_E!F39+FC_OTH_E!F39</f>
        <v>63.703371239999989</v>
      </c>
      <c r="G39" s="8">
        <f>FC_IND_E!G39+FC_TRA_E!G39+FC_OTH_E!G39</f>
        <v>73.21289400000002</v>
      </c>
      <c r="H39" s="8">
        <f>FC_IND_E!H39+FC_TRA_E!H39+FC_OTH_E!H39</f>
        <v>44.592437520000018</v>
      </c>
      <c r="I39" s="8">
        <f>FC_IND_E!I39+FC_TRA_E!I39+FC_OTH_E!I39</f>
        <v>47.777463720000007</v>
      </c>
      <c r="J39" s="8">
        <f>FC_IND_E!J39+FC_TRA_E!J39+FC_OTH_E!J39</f>
        <v>9.5555962800000014</v>
      </c>
      <c r="K39" s="8">
        <f>FC_IND_E!K39+FC_TRA_E!K39+FC_OTH_E!K39</f>
        <v>3.1852850399999988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19634.804396280007</v>
      </c>
      <c r="D40" s="8">
        <f>FC_IND_E!D40+FC_TRA_E!D40+FC_OTH_E!D40</f>
        <v>18796.242519000003</v>
      </c>
      <c r="E40" s="8">
        <f>FC_IND_E!E40+FC_TRA_E!E40+FC_OTH_E!E40</f>
        <v>17815.093968600002</v>
      </c>
      <c r="F40" s="8">
        <f>FC_IND_E!F40+FC_TRA_E!F40+FC_OTH_E!F40</f>
        <v>18205.568603640004</v>
      </c>
      <c r="G40" s="8">
        <f>FC_IND_E!G40+FC_TRA_E!G40+FC_OTH_E!G40</f>
        <v>18779.41610712</v>
      </c>
      <c r="H40" s="8">
        <f>FC_IND_E!H40+FC_TRA_E!H40+FC_OTH_E!H40</f>
        <v>20018.920109039998</v>
      </c>
      <c r="I40" s="8">
        <f>FC_IND_E!I40+FC_TRA_E!I40+FC_OTH_E!I40</f>
        <v>20254.70652444</v>
      </c>
      <c r="J40" s="8">
        <f>FC_IND_E!J40+FC_TRA_E!J40+FC_OTH_E!J40</f>
        <v>21050.614158120003</v>
      </c>
      <c r="K40" s="8">
        <f>FC_IND_E!K40+FC_TRA_E!K40+FC_OTH_E!K40</f>
        <v>20413.480792320002</v>
      </c>
      <c r="L40" s="8">
        <f>FC_IND_E!L40+FC_TRA_E!L40+FC_OTH_E!L40</f>
        <v>18600.380102880004</v>
      </c>
      <c r="M40" s="8">
        <f>FC_IND_E!M40+FC_TRA_E!M40+FC_OTH_E!M40</f>
        <v>19160.456541840002</v>
      </c>
      <c r="N40" s="8">
        <f>FC_IND_E!N40+FC_TRA_E!N40+FC_OTH_E!N40</f>
        <v>20415.521486879999</v>
      </c>
      <c r="O40" s="8">
        <f>FC_IND_E!O40+FC_TRA_E!O40+FC_OTH_E!O40</f>
        <v>19205.995298400005</v>
      </c>
      <c r="P40" s="8">
        <f>FC_IND_E!P40+FC_TRA_E!P40+FC_OTH_E!P40</f>
        <v>18521.727427440001</v>
      </c>
      <c r="Q40" s="8">
        <f>FC_IND_E!Q40+FC_TRA_E!Q40+FC_OTH_E!Q40</f>
        <v>18486.358494479999</v>
      </c>
      <c r="R40" s="8">
        <f>FC_IND_E!R40+FC_TRA_E!R40+FC_OTH_E!R40</f>
        <v>18811.868948640007</v>
      </c>
      <c r="S40" s="8">
        <f>FC_IND_E!S40+FC_TRA_E!S40+FC_OTH_E!S40</f>
        <v>19398.575623319997</v>
      </c>
      <c r="T40" s="8">
        <f>FC_IND_E!T40+FC_TRA_E!T40+FC_OTH_E!T40</f>
        <v>20016.124119360004</v>
      </c>
      <c r="U40" s="8">
        <f>FC_IND_E!U40+FC_TRA_E!U40+FC_OTH_E!U40</f>
        <v>20847.863233079999</v>
      </c>
      <c r="V40" s="8">
        <f>FC_IND_E!V40+FC_TRA_E!V40+FC_OTH_E!V40</f>
        <v>21528.489484079997</v>
      </c>
      <c r="W40" s="8">
        <f>FC_IND_E!W40+FC_TRA_E!W40+FC_OTH_E!W40</f>
        <v>11038.971564720001</v>
      </c>
      <c r="X40" s="8">
        <f>FC_IND_E!X40+FC_TRA_E!X40+FC_OTH_E!X40</f>
        <v>15201.093916080004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3448.9153918800007</v>
      </c>
      <c r="D41" s="8">
        <f>FC_IND_E!D41+FC_TRA_E!D41+FC_OTH_E!D41</f>
        <v>3608.1009565200011</v>
      </c>
      <c r="E41" s="8">
        <f>FC_IND_E!E41+FC_TRA_E!E41+FC_OTH_E!E41</f>
        <v>3696.0713542800008</v>
      </c>
      <c r="F41" s="8">
        <f>FC_IND_E!F41+FC_TRA_E!F41+FC_OTH_E!F41</f>
        <v>3827.3529315600008</v>
      </c>
      <c r="G41" s="8">
        <f>FC_IND_E!G41+FC_TRA_E!G41+FC_OTH_E!G41</f>
        <v>3899.8250254800014</v>
      </c>
      <c r="H41" s="8">
        <f>FC_IND_E!H41+FC_TRA_E!H41+FC_OTH_E!H41</f>
        <v>3948.1087802399998</v>
      </c>
      <c r="I41" s="8">
        <f>FC_IND_E!I41+FC_TRA_E!I41+FC_OTH_E!I41</f>
        <v>3861.4183462799997</v>
      </c>
      <c r="J41" s="8">
        <f>FC_IND_E!J41+FC_TRA_E!J41+FC_OTH_E!J41</f>
        <v>3656.0207822400007</v>
      </c>
      <c r="K41" s="8">
        <f>FC_IND_E!K41+FC_TRA_E!K41+FC_OTH_E!K41</f>
        <v>4070.1922192799998</v>
      </c>
      <c r="L41" s="8">
        <f>FC_IND_E!L41+FC_TRA_E!L41+FC_OTH_E!L41</f>
        <v>4476.0629163599979</v>
      </c>
      <c r="M41" s="8">
        <f>FC_IND_E!M41+FC_TRA_E!M41+FC_OTH_E!M41</f>
        <v>4502.3061862800005</v>
      </c>
      <c r="N41" s="8">
        <f>FC_IND_E!N41+FC_TRA_E!N41+FC_OTH_E!N41</f>
        <v>3646.2195468000014</v>
      </c>
      <c r="O41" s="8">
        <f>FC_IND_E!O41+FC_TRA_E!O41+FC_OTH_E!O41</f>
        <v>3211.2850003199997</v>
      </c>
      <c r="P41" s="8">
        <f>FC_IND_E!P41+FC_TRA_E!P41+FC_OTH_E!P41</f>
        <v>3255.6525058799994</v>
      </c>
      <c r="Q41" s="8">
        <f>FC_IND_E!Q41+FC_TRA_E!Q41+FC_OTH_E!Q41</f>
        <v>2929.8920122799996</v>
      </c>
      <c r="R41" s="8">
        <f>FC_IND_E!R41+FC_TRA_E!R41+FC_OTH_E!R41</f>
        <v>3388.4288841600005</v>
      </c>
      <c r="S41" s="8">
        <f>FC_IND_E!S41+FC_TRA_E!S41+FC_OTH_E!S41</f>
        <v>3554.8438499999979</v>
      </c>
      <c r="T41" s="8">
        <f>FC_IND_E!T41+FC_TRA_E!T41+FC_OTH_E!T41</f>
        <v>3404.2173476399985</v>
      </c>
      <c r="U41" s="8">
        <f>FC_IND_E!U41+FC_TRA_E!U41+FC_OTH_E!U41</f>
        <v>3611.7713077199978</v>
      </c>
      <c r="V41" s="8">
        <f>FC_IND_E!V41+FC_TRA_E!V41+FC_OTH_E!V41</f>
        <v>3558.7546635600006</v>
      </c>
      <c r="W41" s="8">
        <f>FC_IND_E!W41+FC_TRA_E!W41+FC_OTH_E!W41</f>
        <v>3972.9646677600031</v>
      </c>
      <c r="X41" s="8">
        <f>FC_IND_E!X41+FC_TRA_E!X41+FC_OTH_E!X41</f>
        <v>3668.6053242000021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1825.6463913600003</v>
      </c>
      <c r="D42" s="8">
        <f>FC_IND_E!D42+FC_TRA_E!D42+FC_OTH_E!D42</f>
        <v>16.309103400000001</v>
      </c>
      <c r="E42" s="8">
        <f>FC_IND_E!E42+FC_TRA_E!E42+FC_OTH_E!E42</f>
        <v>9.7854620399999988</v>
      </c>
      <c r="F42" s="8">
        <f>FC_IND_E!F42+FC_TRA_E!F42+FC_OTH_E!F42</f>
        <v>16.309103400000005</v>
      </c>
      <c r="G42" s="8">
        <f>FC_IND_E!G42+FC_TRA_E!G42+FC_OTH_E!G42</f>
        <v>45.666017280000027</v>
      </c>
      <c r="H42" s="8">
        <f>FC_IND_E!H42+FC_TRA_E!H42+FC_OTH_E!H42</f>
        <v>132.08275908000002</v>
      </c>
      <c r="I42" s="8">
        <f>FC_IND_E!I42+FC_TRA_E!I42+FC_OTH_E!I42</f>
        <v>6.4431579600000015</v>
      </c>
      <c r="J42" s="8">
        <f>FC_IND_E!J42+FC_TRA_E!J42+FC_OTH_E!J42</f>
        <v>28.995662159999991</v>
      </c>
      <c r="K42" s="8">
        <f>FC_IND_E!K42+FC_TRA_E!K42+FC_OTH_E!K42</f>
        <v>9.6651327599999988</v>
      </c>
      <c r="L42" s="8">
        <f>FC_IND_E!L42+FC_TRA_E!L42+FC_OTH_E!L42</f>
        <v>2880.0997883999999</v>
      </c>
      <c r="M42" s="8">
        <f>FC_IND_E!M42+FC_TRA_E!M42+FC_OTH_E!M42</f>
        <v>3247.7727643199992</v>
      </c>
      <c r="N42" s="8">
        <f>FC_IND_E!N42+FC_TRA_E!N42+FC_OTH_E!N42</f>
        <v>3580.9983172800003</v>
      </c>
      <c r="O42" s="8">
        <f>FC_IND_E!O42+FC_TRA_E!O42+FC_OTH_E!O42</f>
        <v>3688.6027759200006</v>
      </c>
      <c r="P42" s="8">
        <f>FC_IND_E!P42+FC_TRA_E!P42+FC_OTH_E!P42</f>
        <v>4461.2431520400005</v>
      </c>
      <c r="Q42" s="8">
        <f>FC_IND_E!Q42+FC_TRA_E!Q42+FC_OTH_E!Q42</f>
        <v>4552.3624993200001</v>
      </c>
      <c r="R42" s="8">
        <f>FC_IND_E!R42+FC_TRA_E!R42+FC_OTH_E!R42</f>
        <v>4626.2708013600004</v>
      </c>
      <c r="S42" s="8">
        <f>FC_IND_E!S42+FC_TRA_E!S42+FC_OTH_E!S42</f>
        <v>4789.6344234000017</v>
      </c>
      <c r="T42" s="8">
        <f>FC_IND_E!T42+FC_TRA_E!T42+FC_OTH_E!T42</f>
        <v>3926.7468233999998</v>
      </c>
      <c r="U42" s="8">
        <f>FC_IND_E!U42+FC_TRA_E!U42+FC_OTH_E!U42</f>
        <v>3944.7566334000007</v>
      </c>
      <c r="V42" s="8">
        <f>FC_IND_E!V42+FC_TRA_E!V42+FC_OTH_E!V42</f>
        <v>3171.0240579599999</v>
      </c>
      <c r="W42" s="8">
        <f>FC_IND_E!W42+FC_TRA_E!W42+FC_OTH_E!W42</f>
        <v>3536.4609147600008</v>
      </c>
      <c r="X42" s="8">
        <f>FC_IND_E!X42+FC_TRA_E!X42+FC_OTH_E!X42</f>
        <v>3823.1483270399995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699343.53633143997</v>
      </c>
      <c r="D43" s="8">
        <f>FC_IND_E!D43+FC_TRA_E!D43+FC_OTH_E!D43</f>
        <v>740007.56749607995</v>
      </c>
      <c r="E43" s="8">
        <f>FC_IND_E!E43+FC_TRA_E!E43+FC_OTH_E!E43</f>
        <v>735314.77012500004</v>
      </c>
      <c r="F43" s="8">
        <f>FC_IND_E!F43+FC_TRA_E!F43+FC_OTH_E!F43</f>
        <v>757282.5940399199</v>
      </c>
      <c r="G43" s="8">
        <f>FC_IND_E!G43+FC_TRA_E!G43+FC_OTH_E!G43</f>
        <v>775268.69043780002</v>
      </c>
      <c r="H43" s="8">
        <f>FC_IND_E!H43+FC_TRA_E!H43+FC_OTH_E!H43</f>
        <v>784213.68035555992</v>
      </c>
      <c r="I43" s="8">
        <f>FC_IND_E!I43+FC_TRA_E!I43+FC_OTH_E!I43</f>
        <v>790283.95034004014</v>
      </c>
      <c r="J43" s="8">
        <f>FC_IND_E!J43+FC_TRA_E!J43+FC_OTH_E!J43</f>
        <v>763795.01365596009</v>
      </c>
      <c r="K43" s="8">
        <f>FC_IND_E!K43+FC_TRA_E!K43+FC_OTH_E!K43</f>
        <v>783506.698065</v>
      </c>
      <c r="L43" s="8">
        <f>FC_IND_E!L43+FC_TRA_E!L43+FC_OTH_E!L43</f>
        <v>746594.89758828003</v>
      </c>
      <c r="M43" s="8">
        <f>FC_IND_E!M43+FC_TRA_E!M43+FC_OTH_E!M43</f>
        <v>751423.07859371998</v>
      </c>
      <c r="N43" s="8">
        <f>FC_IND_E!N43+FC_TRA_E!N43+FC_OTH_E!N43</f>
        <v>734099.84931816009</v>
      </c>
      <c r="O43" s="8">
        <f>FC_IND_E!O43+FC_TRA_E!O43+FC_OTH_E!O43</f>
        <v>715694.50490148016</v>
      </c>
      <c r="P43" s="8">
        <f>FC_IND_E!P43+FC_TRA_E!P43+FC_OTH_E!P43</f>
        <v>716392.28743992012</v>
      </c>
      <c r="Q43" s="8">
        <f>FC_IND_E!Q43+FC_TRA_E!Q43+FC_OTH_E!Q43</f>
        <v>706756.74071183987</v>
      </c>
      <c r="R43" s="8">
        <f>FC_IND_E!R43+FC_TRA_E!R43+FC_OTH_E!R43</f>
        <v>723856.91327820008</v>
      </c>
      <c r="S43" s="8">
        <f>FC_IND_E!S43+FC_TRA_E!S43+FC_OTH_E!S43</f>
        <v>735132.33242748003</v>
      </c>
      <c r="T43" s="8">
        <f>FC_IND_E!T43+FC_TRA_E!T43+FC_OTH_E!T43</f>
        <v>746875.51256915997</v>
      </c>
      <c r="U43" s="8">
        <f>FC_IND_E!U43+FC_TRA_E!U43+FC_OTH_E!U43</f>
        <v>738835.82472960022</v>
      </c>
      <c r="V43" s="8">
        <f>FC_IND_E!V43+FC_TRA_E!V43+FC_OTH_E!V43</f>
        <v>741177.52857251978</v>
      </c>
      <c r="W43" s="8">
        <f>FC_IND_E!W43+FC_TRA_E!W43+FC_OTH_E!W43</f>
        <v>674742.22141716001</v>
      </c>
      <c r="X43" s="8">
        <f>FC_IND_E!X43+FC_TRA_E!X43+FC_OTH_E!X43</f>
        <v>699630.1459430398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68229.184714560004</v>
      </c>
      <c r="D44" s="8">
        <f>FC_IND_E!D44+FC_TRA_E!D44+FC_OTH_E!D44</f>
        <v>66337.014871440013</v>
      </c>
      <c r="E44" s="8">
        <f>FC_IND_E!E44+FC_TRA_E!E44+FC_OTH_E!E44</f>
        <v>62710.840444320012</v>
      </c>
      <c r="F44" s="8">
        <f>FC_IND_E!F44+FC_TRA_E!F44+FC_OTH_E!F44</f>
        <v>63738.490677839996</v>
      </c>
      <c r="G44" s="8">
        <f>FC_IND_E!G44+FC_TRA_E!G44+FC_OTH_E!G44</f>
        <v>55527.089414400012</v>
      </c>
      <c r="H44" s="8">
        <f>FC_IND_E!H44+FC_TRA_E!H44+FC_OTH_E!H44</f>
        <v>49652.362633680008</v>
      </c>
      <c r="I44" s="8">
        <f>FC_IND_E!I44+FC_TRA_E!I44+FC_OTH_E!I44</f>
        <v>51380.07329736001</v>
      </c>
      <c r="J44" s="8">
        <f>FC_IND_E!J44+FC_TRA_E!J44+FC_OTH_E!J44</f>
        <v>46030.375329840004</v>
      </c>
      <c r="K44" s="8">
        <f>FC_IND_E!K44+FC_TRA_E!K44+FC_OTH_E!K44</f>
        <v>42677.61891048</v>
      </c>
      <c r="L44" s="8">
        <f>FC_IND_E!L44+FC_TRA_E!L44+FC_OTH_E!L44</f>
        <v>35680.207544639998</v>
      </c>
      <c r="M44" s="8">
        <f>FC_IND_E!M44+FC_TRA_E!M44+FC_OTH_E!M44</f>
        <v>28677.344865840005</v>
      </c>
      <c r="N44" s="8">
        <f>FC_IND_E!N44+FC_TRA_E!N44+FC_OTH_E!N44</f>
        <v>25216.013584080007</v>
      </c>
      <c r="O44" s="8">
        <f>FC_IND_E!O44+FC_TRA_E!O44+FC_OTH_E!O44</f>
        <v>21338.795105280005</v>
      </c>
      <c r="P44" s="8">
        <f>FC_IND_E!P44+FC_TRA_E!P44+FC_OTH_E!P44</f>
        <v>19135.379923920002</v>
      </c>
      <c r="Q44" s="8">
        <f>FC_IND_E!Q44+FC_TRA_E!Q44+FC_OTH_E!Q44</f>
        <v>16970.908583520002</v>
      </c>
      <c r="R44" s="8">
        <f>FC_IND_E!R44+FC_TRA_E!R44+FC_OTH_E!R44</f>
        <v>17600.203648800001</v>
      </c>
      <c r="S44" s="8">
        <f>FC_IND_E!S44+FC_TRA_E!S44+FC_OTH_E!S44</f>
        <v>16660.201856400003</v>
      </c>
      <c r="T44" s="8">
        <f>FC_IND_E!T44+FC_TRA_E!T44+FC_OTH_E!T44</f>
        <v>15390.527426639999</v>
      </c>
      <c r="U44" s="8">
        <f>FC_IND_E!U44+FC_TRA_E!U44+FC_OTH_E!U44</f>
        <v>14800.215769200002</v>
      </c>
      <c r="V44" s="8">
        <f>FC_IND_E!V44+FC_TRA_E!V44+FC_OTH_E!V44</f>
        <v>13546.29425184</v>
      </c>
      <c r="W44" s="8">
        <f>FC_IND_E!W44+FC_TRA_E!W44+FC_OTH_E!W44</f>
        <v>12186.942881760002</v>
      </c>
      <c r="X44" s="8">
        <f>FC_IND_E!X44+FC_TRA_E!X44+FC_OTH_E!X44</f>
        <v>11887.80389424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6.4650599999999994</v>
      </c>
      <c r="D45" s="8">
        <f>FC_IND_E!D45+FC_TRA_E!D45+FC_OTH_E!D45</f>
        <v>9.6975899999999982</v>
      </c>
      <c r="E45" s="8">
        <f>FC_IND_E!E45+FC_TRA_E!E45+FC_OTH_E!E45</f>
        <v>16.162649999999999</v>
      </c>
      <c r="F45" s="8">
        <f>FC_IND_E!F45+FC_TRA_E!F45+FC_OTH_E!F45</f>
        <v>12.930119999999999</v>
      </c>
      <c r="G45" s="8">
        <f>FC_IND_E!G45+FC_TRA_E!G45+FC_OTH_E!G45</f>
        <v>19.39518</v>
      </c>
      <c r="H45" s="8">
        <f>FC_IND_E!H45+FC_TRA_E!H45+FC_OTH_E!H45</f>
        <v>23.284507320000003</v>
      </c>
      <c r="I45" s="8">
        <f>FC_IND_E!I45+FC_TRA_E!I45+FC_OTH_E!I45</f>
        <v>26.904677039999996</v>
      </c>
      <c r="J45" s="8">
        <f>FC_IND_E!J45+FC_TRA_E!J45+FC_OTH_E!J45</f>
        <v>25.427740679999996</v>
      </c>
      <c r="K45" s="8">
        <f>FC_IND_E!K45+FC_TRA_E!K45+FC_OTH_E!K45</f>
        <v>63.015335639999996</v>
      </c>
      <c r="L45" s="8">
        <f>FC_IND_E!L45+FC_TRA_E!L45+FC_OTH_E!L45</f>
        <v>28.885888079999994</v>
      </c>
      <c r="M45" s="8">
        <f>FC_IND_E!M45+FC_TRA_E!M45+FC_OTH_E!M45</f>
        <v>39.569861520000003</v>
      </c>
      <c r="N45" s="8">
        <f>FC_IND_E!N45+FC_TRA_E!N45+FC_OTH_E!N45</f>
        <v>33.553925280000001</v>
      </c>
      <c r="O45" s="8">
        <f>FC_IND_E!O45+FC_TRA_E!O45+FC_OTH_E!O45</f>
        <v>36.812315519999999</v>
      </c>
      <c r="P45" s="8">
        <f>FC_IND_E!P45+FC_TRA_E!P45+FC_OTH_E!P45</f>
        <v>37.756214280000009</v>
      </c>
      <c r="Q45" s="8">
        <f>FC_IND_E!Q45+FC_TRA_E!Q45+FC_OTH_E!Q45</f>
        <v>48.875589720000015</v>
      </c>
      <c r="R45" s="8">
        <f>FC_IND_E!R45+FC_TRA_E!R45+FC_OTH_E!R45</f>
        <v>51.009587280000012</v>
      </c>
      <c r="S45" s="8">
        <f>FC_IND_E!S45+FC_TRA_E!S45+FC_OTH_E!S45</f>
        <v>60.089434199999985</v>
      </c>
      <c r="T45" s="8">
        <f>FC_IND_E!T45+FC_TRA_E!T45+FC_OTH_E!T45</f>
        <v>55.104741000000004</v>
      </c>
      <c r="U45" s="8">
        <f>FC_IND_E!U45+FC_TRA_E!U45+FC_OTH_E!U45</f>
        <v>54.42577776000001</v>
      </c>
      <c r="V45" s="8">
        <f>FC_IND_E!V45+FC_TRA_E!V45+FC_OTH_E!V45</f>
        <v>67.434270119999994</v>
      </c>
      <c r="W45" s="8">
        <f>FC_IND_E!W45+FC_TRA_E!W45+FC_OTH_E!W45</f>
        <v>52.69630824</v>
      </c>
      <c r="X45" s="8">
        <f>FC_IND_E!X45+FC_TRA_E!X45+FC_OTH_E!X45</f>
        <v>731.35503071999995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9.730676879999999</v>
      </c>
      <c r="E47" s="8">
        <f>FC_IND_E!E47+FC_TRA_E!E47+FC_OTH_E!E47</f>
        <v>12.974332680000003</v>
      </c>
      <c r="F47" s="8">
        <f>FC_IND_E!F47+FC_TRA_E!F47+FC_OTH_E!F47</f>
        <v>6.487021079999999</v>
      </c>
      <c r="G47" s="8">
        <f>FC_IND_E!G47+FC_TRA_E!G47+FC_OTH_E!G47</f>
        <v>22.705009560000004</v>
      </c>
      <c r="H47" s="8">
        <f>FC_IND_E!H47+FC_TRA_E!H47+FC_OTH_E!H47</f>
        <v>22.705009560000004</v>
      </c>
      <c r="I47" s="8">
        <f>FC_IND_E!I47+FC_TRA_E!I47+FC_OTH_E!I47</f>
        <v>19.461353760000002</v>
      </c>
      <c r="J47" s="8">
        <f>FC_IND_E!J47+FC_TRA_E!J47+FC_OTH_E!J47</f>
        <v>16.217988480000002</v>
      </c>
      <c r="K47" s="8">
        <f>FC_IND_E!K47+FC_TRA_E!K47+FC_OTH_E!K47</f>
        <v>16.217988480000002</v>
      </c>
      <c r="L47" s="8">
        <f>FC_IND_E!L47+FC_TRA_E!L47+FC_OTH_E!L47</f>
        <v>6.487021079999999</v>
      </c>
      <c r="M47" s="8">
        <f>FC_IND_E!M47+FC_TRA_E!M47+FC_OTH_E!M47</f>
        <v>6.487021079999999</v>
      </c>
      <c r="N47" s="8">
        <f>FC_IND_E!N47+FC_TRA_E!N47+FC_OTH_E!N47</f>
        <v>9.730676879999999</v>
      </c>
      <c r="O47" s="8">
        <f>FC_IND_E!O47+FC_TRA_E!O47+FC_OTH_E!O47</f>
        <v>6.487021079999999</v>
      </c>
      <c r="P47" s="8">
        <f>FC_IND_E!P47+FC_TRA_E!P47+FC_OTH_E!P47</f>
        <v>6.487021079999999</v>
      </c>
      <c r="Q47" s="8">
        <f>FC_IND_E!Q47+FC_TRA_E!Q47+FC_OTH_E!Q47</f>
        <v>6.487021079999999</v>
      </c>
      <c r="R47" s="8">
        <f>FC_IND_E!R47+FC_TRA_E!R47+FC_OTH_E!R47</f>
        <v>6.487021079999999</v>
      </c>
      <c r="S47" s="8">
        <f>FC_IND_E!S47+FC_TRA_E!S47+FC_OTH_E!S47</f>
        <v>3.2436558</v>
      </c>
      <c r="T47" s="8">
        <f>FC_IND_E!T47+FC_TRA_E!T47+FC_OTH_E!T47</f>
        <v>3.2436558</v>
      </c>
      <c r="U47" s="8">
        <f>FC_IND_E!U47+FC_TRA_E!U47+FC_OTH_E!U47</f>
        <v>0</v>
      </c>
      <c r="V47" s="8">
        <f>FC_IND_E!V47+FC_TRA_E!V47+FC_OTH_E!V47</f>
        <v>0.33816528000000001</v>
      </c>
      <c r="W47" s="8">
        <f>FC_IND_E!W47+FC_TRA_E!W47+FC_OTH_E!W47</f>
        <v>0.2164374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30928.561559999998</v>
      </c>
      <c r="D48" s="8">
        <f>FC_IND_E!D48+FC_TRA_E!D48+FC_OTH_E!D48</f>
        <v>31347.930743999994</v>
      </c>
      <c r="E48" s="8">
        <f>FC_IND_E!E48+FC_TRA_E!E48+FC_OTH_E!E48</f>
        <v>31869.882485999991</v>
      </c>
      <c r="F48" s="8">
        <f>FC_IND_E!F48+FC_TRA_E!F48+FC_OTH_E!F48</f>
        <v>34910.202366000005</v>
      </c>
      <c r="G48" s="8">
        <f>FC_IND_E!G48+FC_TRA_E!G48+FC_OTH_E!G48</f>
        <v>37002.566366999999</v>
      </c>
      <c r="H48" s="8">
        <f>FC_IND_E!H48+FC_TRA_E!H48+FC_OTH_E!H48</f>
        <v>38955.030191999998</v>
      </c>
      <c r="I48" s="8">
        <f>FC_IND_E!I48+FC_TRA_E!I48+FC_OTH_E!I48</f>
        <v>37553.244299999991</v>
      </c>
      <c r="J48" s="8">
        <f>FC_IND_E!J48+FC_TRA_E!J48+FC_OTH_E!J48</f>
        <v>35974.988945999998</v>
      </c>
      <c r="K48" s="8">
        <f>FC_IND_E!K48+FC_TRA_E!K48+FC_OTH_E!K48</f>
        <v>35101.339065</v>
      </c>
      <c r="L48" s="8">
        <f>FC_IND_E!L48+FC_TRA_E!L48+FC_OTH_E!L48</f>
        <v>30596.299343999992</v>
      </c>
      <c r="M48" s="8">
        <f>FC_IND_E!M48+FC_TRA_E!M48+FC_OTH_E!M48</f>
        <v>29995.361018999996</v>
      </c>
      <c r="N48" s="8">
        <f>FC_IND_E!N48+FC_TRA_E!N48+FC_OTH_E!N48</f>
        <v>27453.831794999998</v>
      </c>
      <c r="O48" s="8">
        <f>FC_IND_E!O48+FC_TRA_E!O48+FC_OTH_E!O48</f>
        <v>24540.065666999999</v>
      </c>
      <c r="P48" s="8">
        <f>FC_IND_E!P48+FC_TRA_E!P48+FC_OTH_E!P48</f>
        <v>21251.963655000007</v>
      </c>
      <c r="Q48" s="8">
        <f>FC_IND_E!Q48+FC_TRA_E!Q48+FC_OTH_E!Q48</f>
        <v>19823.968592999998</v>
      </c>
      <c r="R48" s="8">
        <f>FC_IND_E!R48+FC_TRA_E!R48+FC_OTH_E!R48</f>
        <v>21906.505296000007</v>
      </c>
      <c r="S48" s="8">
        <f>FC_IND_E!S48+FC_TRA_E!S48+FC_OTH_E!S48</f>
        <v>20665.577087999995</v>
      </c>
      <c r="T48" s="8">
        <f>FC_IND_E!T48+FC_TRA_E!T48+FC_OTH_E!T48</f>
        <v>19052.702604000006</v>
      </c>
      <c r="U48" s="8">
        <f>FC_IND_E!U48+FC_TRA_E!U48+FC_OTH_E!U48</f>
        <v>19113.377868000003</v>
      </c>
      <c r="V48" s="8">
        <f>FC_IND_E!V48+FC_TRA_E!V48+FC_OTH_E!V48</f>
        <v>18835.910262000001</v>
      </c>
      <c r="W48" s="8">
        <f>FC_IND_E!W48+FC_TRA_E!W48+FC_OTH_E!W48</f>
        <v>17628.983775000001</v>
      </c>
      <c r="X48" s="8">
        <f>FC_IND_E!X48+FC_TRA_E!X48+FC_OTH_E!X48</f>
        <v>16975.525320000004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137.71606932</v>
      </c>
      <c r="J49" s="8">
        <f>FC_IND_E!J49+FC_TRA_E!J49+FC_OTH_E!J49</f>
        <v>0</v>
      </c>
      <c r="K49" s="8">
        <f>FC_IND_E!K49+FC_TRA_E!K49+FC_OTH_E!K49</f>
        <v>34.428951359999992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1000.5081447600001</v>
      </c>
      <c r="D50" s="8">
        <f>FC_IND_E!D50+FC_TRA_E!D50+FC_OTH_E!D50</f>
        <v>2204.2239444000002</v>
      </c>
      <c r="E50" s="8">
        <f>FC_IND_E!E50+FC_TRA_E!E50+FC_OTH_E!E50</f>
        <v>2555.5759423200002</v>
      </c>
      <c r="F50" s="8">
        <f>FC_IND_E!F50+FC_TRA_E!F50+FC_OTH_E!F50</f>
        <v>2911.7215843199997</v>
      </c>
      <c r="G50" s="8">
        <f>FC_IND_E!G50+FC_TRA_E!G50+FC_OTH_E!G50</f>
        <v>4251.4194978000005</v>
      </c>
      <c r="H50" s="8">
        <f>FC_IND_E!H50+FC_TRA_E!H50+FC_OTH_E!H50</f>
        <v>2907.1068508799995</v>
      </c>
      <c r="I50" s="8">
        <f>FC_IND_E!I50+FC_TRA_E!I50+FC_OTH_E!I50</f>
        <v>2831.2819883999991</v>
      </c>
      <c r="J50" s="8">
        <f>FC_IND_E!J50+FC_TRA_E!J50+FC_OTH_E!J50</f>
        <v>2785.9613900400004</v>
      </c>
      <c r="K50" s="8">
        <f>FC_IND_E!K50+FC_TRA_E!K50+FC_OTH_E!K50</f>
        <v>2741.2812284399997</v>
      </c>
      <c r="L50" s="8">
        <f>FC_IND_E!L50+FC_TRA_E!L50+FC_OTH_E!L50</f>
        <v>948.49766063999982</v>
      </c>
      <c r="M50" s="8">
        <f>FC_IND_E!M50+FC_TRA_E!M50+FC_OTH_E!M50</f>
        <v>1199.0390544000002</v>
      </c>
      <c r="N50" s="8">
        <f>FC_IND_E!N50+FC_TRA_E!N50+FC_OTH_E!N50</f>
        <v>1217.8732255200002</v>
      </c>
      <c r="O50" s="8">
        <f>FC_IND_E!O50+FC_TRA_E!O50+FC_OTH_E!O50</f>
        <v>1298.6075754000001</v>
      </c>
      <c r="P50" s="8">
        <f>FC_IND_E!P50+FC_TRA_E!P50+FC_OTH_E!P50</f>
        <v>993.45542399999988</v>
      </c>
      <c r="Q50" s="8">
        <f>FC_IND_E!Q50+FC_TRA_E!Q50+FC_OTH_E!Q50</f>
        <v>1483.8605711999999</v>
      </c>
      <c r="R50" s="8">
        <f>FC_IND_E!R50+FC_TRA_E!R50+FC_OTH_E!R50</f>
        <v>1441.0238752800001</v>
      </c>
      <c r="S50" s="8">
        <f>FC_IND_E!S50+FC_TRA_E!S50+FC_OTH_E!S50</f>
        <v>997.14631356000007</v>
      </c>
      <c r="T50" s="8">
        <f>FC_IND_E!T50+FC_TRA_E!T50+FC_OTH_E!T50</f>
        <v>585.99251063999998</v>
      </c>
      <c r="U50" s="8">
        <f>FC_IND_E!U50+FC_TRA_E!U50+FC_OTH_E!U50</f>
        <v>966.12590015999979</v>
      </c>
      <c r="V50" s="8">
        <f>FC_IND_E!V50+FC_TRA_E!V50+FC_OTH_E!V50</f>
        <v>1159.4428048799998</v>
      </c>
      <c r="W50" s="8">
        <f>FC_IND_E!W50+FC_TRA_E!W50+FC_OTH_E!W50</f>
        <v>1049.1425481599997</v>
      </c>
      <c r="X50" s="8">
        <f>FC_IND_E!X50+FC_TRA_E!X50+FC_OTH_E!X50</f>
        <v>1326.0028053600001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481750.53413255996</v>
      </c>
      <c r="D51" s="27">
        <f>FC_IND_E!D51+FC_TRA_E!D51+FC_OTH_E!D51</f>
        <v>500389.86623867997</v>
      </c>
      <c r="E51" s="27">
        <f>FC_IND_E!E51+FC_TRA_E!E51+FC_OTH_E!E51</f>
        <v>496012.08878100011</v>
      </c>
      <c r="F51" s="27">
        <f>FC_IND_E!F51+FC_TRA_E!F51+FC_OTH_E!F51</f>
        <v>515191.35064715997</v>
      </c>
      <c r="G51" s="27">
        <f>FC_IND_E!G51+FC_TRA_E!G51+FC_OTH_E!G51</f>
        <v>515385.86821920006</v>
      </c>
      <c r="H51" s="27">
        <f>FC_IND_E!H51+FC_TRA_E!H51+FC_OTH_E!H51</f>
        <v>523232.82407880016</v>
      </c>
      <c r="I51" s="27">
        <f>FC_IND_E!I51+FC_TRA_E!I51+FC_OTH_E!I51</f>
        <v>511662.23516232002</v>
      </c>
      <c r="J51" s="27">
        <f>FC_IND_E!J51+FC_TRA_E!J51+FC_OTH_E!J51</f>
        <v>488069.93039112003</v>
      </c>
      <c r="K51" s="27">
        <f>FC_IND_E!K51+FC_TRA_E!K51+FC_OTH_E!K51</f>
        <v>496921.29513048008</v>
      </c>
      <c r="L51" s="27">
        <f>FC_IND_E!L51+FC_TRA_E!L51+FC_OTH_E!L51</f>
        <v>468038.95049339999</v>
      </c>
      <c r="M51" s="27">
        <f>FC_IND_E!M51+FC_TRA_E!M51+FC_OTH_E!M51</f>
        <v>511368.96137184009</v>
      </c>
      <c r="N51" s="27">
        <f>FC_IND_E!N51+FC_TRA_E!N51+FC_OTH_E!N51</f>
        <v>469778.79206808005</v>
      </c>
      <c r="O51" s="27">
        <f>FC_IND_E!O51+FC_TRA_E!O51+FC_OTH_E!O51</f>
        <v>481333.72868063999</v>
      </c>
      <c r="P51" s="27">
        <f>FC_IND_E!P51+FC_TRA_E!P51+FC_OTH_E!P51</f>
        <v>492564.57301259995</v>
      </c>
      <c r="Q51" s="27">
        <f>FC_IND_E!Q51+FC_TRA_E!Q51+FC_OTH_E!Q51</f>
        <v>437561.56536047999</v>
      </c>
      <c r="R51" s="27">
        <f>FC_IND_E!R51+FC_TRA_E!R51+FC_OTH_E!R51</f>
        <v>451869.15679091989</v>
      </c>
      <c r="S51" s="27">
        <f>FC_IND_E!S51+FC_TRA_E!S51+FC_OTH_E!S51</f>
        <v>470196.65356884006</v>
      </c>
      <c r="T51" s="27">
        <f>FC_IND_E!T51+FC_TRA_E!T51+FC_OTH_E!T51</f>
        <v>473870.31222960004</v>
      </c>
      <c r="U51" s="27">
        <f>FC_IND_E!U51+FC_TRA_E!U51+FC_OTH_E!U51</f>
        <v>473894.14936644002</v>
      </c>
      <c r="V51" s="27">
        <f>FC_IND_E!V51+FC_TRA_E!V51+FC_OTH_E!V51</f>
        <v>467874.44660088001</v>
      </c>
      <c r="W51" s="27">
        <f>FC_IND_E!W51+FC_TRA_E!W51+FC_OTH_E!W51</f>
        <v>456046.74160056008</v>
      </c>
      <c r="X51" s="27">
        <f>FC_IND_E!X51+FC_TRA_E!X51+FC_OTH_E!X51</f>
        <v>500098.64759315993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5546.2970548019439</v>
      </c>
      <c r="D52" s="27">
        <f t="shared" ref="D52:X52" si="20">SUM(D53:D54)</f>
        <v>5222.5306190947422</v>
      </c>
      <c r="E52" s="27">
        <f t="shared" si="20"/>
        <v>5477.8570195983702</v>
      </c>
      <c r="F52" s="27">
        <f t="shared" si="20"/>
        <v>6999.1302894441351</v>
      </c>
      <c r="G52" s="27">
        <f t="shared" si="20"/>
        <v>7792.0286244981207</v>
      </c>
      <c r="H52" s="27">
        <f t="shared" si="20"/>
        <v>6863.5050325242719</v>
      </c>
      <c r="I52" s="27">
        <f t="shared" si="20"/>
        <v>7796.7156827966701</v>
      </c>
      <c r="J52" s="27">
        <f t="shared" si="20"/>
        <v>8105.1908261026147</v>
      </c>
      <c r="K52" s="27">
        <f t="shared" si="20"/>
        <v>11648.33100338855</v>
      </c>
      <c r="L52" s="27">
        <f t="shared" si="20"/>
        <v>13535.98145935046</v>
      </c>
      <c r="M52" s="27">
        <f t="shared" si="20"/>
        <v>15560.842644625125</v>
      </c>
      <c r="N52" s="27">
        <f t="shared" si="20"/>
        <v>17918.267282888486</v>
      </c>
      <c r="O52" s="27">
        <f t="shared" si="20"/>
        <v>17550.299673318746</v>
      </c>
      <c r="P52" s="27">
        <f t="shared" si="20"/>
        <v>19407.732459110215</v>
      </c>
      <c r="Q52" s="27">
        <f t="shared" si="20"/>
        <v>20382.882685343659</v>
      </c>
      <c r="R52" s="27">
        <f t="shared" si="20"/>
        <v>20716.548160325401</v>
      </c>
      <c r="S52" s="27">
        <f t="shared" si="20"/>
        <v>23282.99341045312</v>
      </c>
      <c r="T52" s="27">
        <f t="shared" si="20"/>
        <v>23218.928658439916</v>
      </c>
      <c r="U52" s="27">
        <f t="shared" si="20"/>
        <v>25600.358311865915</v>
      </c>
      <c r="V52" s="27">
        <f t="shared" si="20"/>
        <v>26281.168160113597</v>
      </c>
      <c r="W52" s="27">
        <f t="shared" si="20"/>
        <v>27391.4717028753</v>
      </c>
      <c r="X52" s="27">
        <f t="shared" si="20"/>
        <v>27821.465537172775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4681.0264643999999</v>
      </c>
      <c r="D53" s="8">
        <f>FC_IND_E!D53+FC_TRA_E!D53+FC_OTH_E!D53</f>
        <v>4165.6936463999991</v>
      </c>
      <c r="E53" s="8">
        <f>FC_IND_E!E53+FC_TRA_E!E53+FC_OTH_E!E53</f>
        <v>4300.8183504000008</v>
      </c>
      <c r="F53" s="8">
        <f>FC_IND_E!F53+FC_TRA_E!F53+FC_OTH_E!F53</f>
        <v>4930.418235600001</v>
      </c>
      <c r="G53" s="8">
        <f>FC_IND_E!G53+FC_TRA_E!G53+FC_OTH_E!G53</f>
        <v>5542.5931704000013</v>
      </c>
      <c r="H53" s="8">
        <f>FC_IND_E!H53+FC_TRA_E!H53+FC_OTH_E!H53</f>
        <v>5228.0591220000006</v>
      </c>
      <c r="I53" s="8">
        <f>FC_IND_E!I53+FC_TRA_E!I53+FC_OTH_E!I53</f>
        <v>5946.0614928000023</v>
      </c>
      <c r="J53" s="8">
        <f>FC_IND_E!J53+FC_TRA_E!J53+FC_OTH_E!J53</f>
        <v>5429.332022399999</v>
      </c>
      <c r="K53" s="8">
        <f>FC_IND_E!K53+FC_TRA_E!K53+FC_OTH_E!K53</f>
        <v>10471.603942800004</v>
      </c>
      <c r="L53" s="8">
        <f>FC_IND_E!L53+FC_TRA_E!L53+FC_OTH_E!L53</f>
        <v>11579.784559199998</v>
      </c>
      <c r="M53" s="8">
        <f>FC_IND_E!M53+FC_TRA_E!M53+FC_OTH_E!M53</f>
        <v>13442.023108800002</v>
      </c>
      <c r="N53" s="8">
        <f>FC_IND_E!N53+FC_TRA_E!N53+FC_OTH_E!N53</f>
        <v>15751.602781199999</v>
      </c>
      <c r="O53" s="8">
        <f>FC_IND_E!O53+FC_TRA_E!O53+FC_OTH_E!O53</f>
        <v>15350.1221016</v>
      </c>
      <c r="P53" s="8">
        <f>FC_IND_E!P53+FC_TRA_E!P53+FC_OTH_E!P53</f>
        <v>16005.0918456</v>
      </c>
      <c r="Q53" s="8">
        <f>FC_IND_E!Q53+FC_TRA_E!Q53+FC_OTH_E!Q53</f>
        <v>17158.284</v>
      </c>
      <c r="R53" s="8">
        <f>FC_IND_E!R53+FC_TRA_E!R53+FC_OTH_E!R53</f>
        <v>17666.905370400003</v>
      </c>
      <c r="S53" s="8">
        <f>FC_IND_E!S53+FC_TRA_E!S53+FC_OTH_E!S53</f>
        <v>19856.699319600004</v>
      </c>
      <c r="T53" s="8">
        <f>FC_IND_E!T53+FC_TRA_E!T53+FC_OTH_E!T53</f>
        <v>19289.198728800002</v>
      </c>
      <c r="U53" s="8">
        <f>FC_IND_E!U53+FC_TRA_E!U53+FC_OTH_E!U53</f>
        <v>21574.923598799996</v>
      </c>
      <c r="V53" s="8">
        <f>FC_IND_E!V53+FC_TRA_E!V53+FC_OTH_E!V53</f>
        <v>22061.708697599999</v>
      </c>
      <c r="W53" s="8">
        <f>FC_IND_E!W53+FC_TRA_E!W53+FC_OTH_E!W53</f>
        <v>23046.405267600003</v>
      </c>
      <c r="X53" s="8">
        <f>FC_IND_E!X53+FC_TRA_E!X53+FC_OTH_E!X53</f>
        <v>23445.741290399994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865.27059040194354</v>
      </c>
      <c r="D54" s="45">
        <f>FC_IND_E!D54+FC_TRA_E!D54+FC_OTH_E!D54</f>
        <v>1056.8369726947431</v>
      </c>
      <c r="E54" s="45">
        <f>FC_IND_E!E54+FC_TRA_E!E54+FC_OTH_E!E54</f>
        <v>1177.038669198369</v>
      </c>
      <c r="F54" s="45">
        <f>FC_IND_E!F54+FC_TRA_E!F54+FC_OTH_E!F54</f>
        <v>2068.7120538441341</v>
      </c>
      <c r="G54" s="45">
        <f>FC_IND_E!G54+FC_TRA_E!G54+FC_OTH_E!G54</f>
        <v>2249.4354540981194</v>
      </c>
      <c r="H54" s="45">
        <f>FC_IND_E!H54+FC_TRA_E!H54+FC_OTH_E!H54</f>
        <v>1635.4459105242713</v>
      </c>
      <c r="I54" s="45">
        <f>FC_IND_E!I54+FC_TRA_E!I54+FC_OTH_E!I54</f>
        <v>1850.6541899966678</v>
      </c>
      <c r="J54" s="45">
        <f>FC_IND_E!J54+FC_TRA_E!J54+FC_OTH_E!J54</f>
        <v>2675.8588037026157</v>
      </c>
      <c r="K54" s="45">
        <f>FC_IND_E!K54+FC_TRA_E!K54+FC_OTH_E!K54</f>
        <v>1176.7270605885456</v>
      </c>
      <c r="L54" s="45">
        <f>FC_IND_E!L54+FC_TRA_E!L54+FC_OTH_E!L54</f>
        <v>1956.1969001504613</v>
      </c>
      <c r="M54" s="45">
        <f>FC_IND_E!M54+FC_TRA_E!M54+FC_OTH_E!M54</f>
        <v>2118.8195358251232</v>
      </c>
      <c r="N54" s="45">
        <f>FC_IND_E!N54+FC_TRA_E!N54+FC_OTH_E!N54</f>
        <v>2166.6645016884881</v>
      </c>
      <c r="O54" s="45">
        <f>FC_IND_E!O54+FC_TRA_E!O54+FC_OTH_E!O54</f>
        <v>2200.1775717187465</v>
      </c>
      <c r="P54" s="45">
        <f>FC_IND_E!P54+FC_TRA_E!P54+FC_OTH_E!P54</f>
        <v>3402.640613510217</v>
      </c>
      <c r="Q54" s="45">
        <f>FC_IND_E!Q54+FC_TRA_E!Q54+FC_OTH_E!Q54</f>
        <v>3224.5986853436589</v>
      </c>
      <c r="R54" s="45">
        <f>FC_IND_E!R54+FC_TRA_E!R54+FC_OTH_E!R54</f>
        <v>3049.6427899253958</v>
      </c>
      <c r="S54" s="45">
        <f>FC_IND_E!S54+FC_TRA_E!S54+FC_OTH_E!S54</f>
        <v>3426.2940908531164</v>
      </c>
      <c r="T54" s="45">
        <f>FC_IND_E!T54+FC_TRA_E!T54+FC_OTH_E!T54</f>
        <v>3929.7299296399151</v>
      </c>
      <c r="U54" s="45">
        <f>FC_IND_E!U54+FC_TRA_E!U54+FC_OTH_E!U54</f>
        <v>4025.4347130659194</v>
      </c>
      <c r="V54" s="45">
        <f>FC_IND_E!V54+FC_TRA_E!V54+FC_OTH_E!V54</f>
        <v>4219.4594625135969</v>
      </c>
      <c r="W54" s="45">
        <f>FC_IND_E!W54+FC_TRA_E!W54+FC_OTH_E!W54</f>
        <v>4345.0664352752992</v>
      </c>
      <c r="X54" s="45">
        <f>FC_IND_E!X54+FC_TRA_E!X54+FC_OTH_E!X54</f>
        <v>4375.7242467727801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221987.71154087994</v>
      </c>
      <c r="D61" s="49">
        <f t="shared" ref="D61:X61" si="22">SUM(D62:D72)</f>
        <v>221782.16916575999</v>
      </c>
      <c r="E61" s="49">
        <f t="shared" si="22"/>
        <v>226112.96684519999</v>
      </c>
      <c r="F61" s="49">
        <f t="shared" si="22"/>
        <v>250052.18440247996</v>
      </c>
      <c r="G61" s="49">
        <f t="shared" si="22"/>
        <v>252206.45171280004</v>
      </c>
      <c r="H61" s="49">
        <f t="shared" si="22"/>
        <v>269000.96726879996</v>
      </c>
      <c r="I61" s="49">
        <f t="shared" si="22"/>
        <v>285148.47420648002</v>
      </c>
      <c r="J61" s="49">
        <f t="shared" si="22"/>
        <v>308320.34994792001</v>
      </c>
      <c r="K61" s="49">
        <f t="shared" si="22"/>
        <v>325595.12774039997</v>
      </c>
      <c r="L61" s="49">
        <f t="shared" si="22"/>
        <v>331742.68261487997</v>
      </c>
      <c r="M61" s="49">
        <f t="shared" si="22"/>
        <v>360459.3080915999</v>
      </c>
      <c r="N61" s="49">
        <f t="shared" si="22"/>
        <v>339036.16009175993</v>
      </c>
      <c r="O61" s="49">
        <f t="shared" si="22"/>
        <v>365079.47932655993</v>
      </c>
      <c r="P61" s="49">
        <f t="shared" si="22"/>
        <v>366671.47964831995</v>
      </c>
      <c r="Q61" s="49">
        <f t="shared" si="22"/>
        <v>342806.19685415993</v>
      </c>
      <c r="R61" s="49">
        <f t="shared" si="22"/>
        <v>356204.87573472003</v>
      </c>
      <c r="S61" s="49">
        <f t="shared" si="22"/>
        <v>357933.62466144003</v>
      </c>
      <c r="T61" s="49">
        <f t="shared" si="22"/>
        <v>365126.73581159982</v>
      </c>
      <c r="U61" s="49">
        <f t="shared" si="22"/>
        <v>381332.30178456003</v>
      </c>
      <c r="V61" s="49">
        <f t="shared" si="22"/>
        <v>383283.85586831998</v>
      </c>
      <c r="W61" s="49">
        <f t="shared" si="22"/>
        <v>375754.10228927992</v>
      </c>
      <c r="X61" s="49">
        <f t="shared" si="22"/>
        <v>399664.32015959988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217627.81971839996</v>
      </c>
      <c r="D62" s="52">
        <f>FC_IND_E!D62+FC_TRA_E!D62+FC_OTH_E!D62</f>
        <v>216398.42703359999</v>
      </c>
      <c r="E62" s="52">
        <f>FC_IND_E!E62+FC_TRA_E!E62+FC_OTH_E!E62</f>
        <v>219560.93026559998</v>
      </c>
      <c r="F62" s="52">
        <f>FC_IND_E!F62+FC_TRA_E!F62+FC_OTH_E!F62</f>
        <v>241421.42707199999</v>
      </c>
      <c r="G62" s="52">
        <f>FC_IND_E!G62+FC_TRA_E!G62+FC_OTH_E!G62</f>
        <v>241642.94313600005</v>
      </c>
      <c r="H62" s="52">
        <f>FC_IND_E!H62+FC_TRA_E!H62+FC_OTH_E!H62</f>
        <v>255064.66433279996</v>
      </c>
      <c r="I62" s="52">
        <f>FC_IND_E!I62+FC_TRA_E!I62+FC_OTH_E!I62</f>
        <v>264207.42633599997</v>
      </c>
      <c r="J62" s="52">
        <f>FC_IND_E!J62+FC_TRA_E!J62+FC_OTH_E!J62</f>
        <v>279185.43864960002</v>
      </c>
      <c r="K62" s="52">
        <f>FC_IND_E!K62+FC_TRA_E!K62+FC_OTH_E!K62</f>
        <v>292953.1562496</v>
      </c>
      <c r="L62" s="52">
        <f>FC_IND_E!L62+FC_TRA_E!L62+FC_OTH_E!L62</f>
        <v>293178.13620479999</v>
      </c>
      <c r="M62" s="52">
        <f>FC_IND_E!M62+FC_TRA_E!M62+FC_OTH_E!M62</f>
        <v>316982.55214079993</v>
      </c>
      <c r="N62" s="52">
        <f>FC_IND_E!N62+FC_TRA_E!N62+FC_OTH_E!N62</f>
        <v>293047.47924479988</v>
      </c>
      <c r="O62" s="52">
        <f>FC_IND_E!O62+FC_TRA_E!O62+FC_OTH_E!O62</f>
        <v>315952.23784319998</v>
      </c>
      <c r="P62" s="52">
        <f>FC_IND_E!P62+FC_TRA_E!P62+FC_OTH_E!P62</f>
        <v>320645.69873279997</v>
      </c>
      <c r="Q62" s="52">
        <f>FC_IND_E!Q62+FC_TRA_E!Q62+FC_OTH_E!Q62</f>
        <v>293396.5613376</v>
      </c>
      <c r="R62" s="52">
        <f>FC_IND_E!R62+FC_TRA_E!R62+FC_OTH_E!R62</f>
        <v>306331.66609920003</v>
      </c>
      <c r="S62" s="52">
        <f>FC_IND_E!S62+FC_TRA_E!S62+FC_OTH_E!S62</f>
        <v>307992.61946880003</v>
      </c>
      <c r="T62" s="52">
        <f>FC_IND_E!T62+FC_TRA_E!T62+FC_OTH_E!T62</f>
        <v>310661.64944639994</v>
      </c>
      <c r="U62" s="52">
        <f>FC_IND_E!U62+FC_TRA_E!U62+FC_OTH_E!U62</f>
        <v>321467.94933119998</v>
      </c>
      <c r="V62" s="52">
        <f>FC_IND_E!V62+FC_TRA_E!V62+FC_OTH_E!V62</f>
        <v>321695.0267328</v>
      </c>
      <c r="W62" s="52">
        <f>FC_IND_E!W62+FC_TRA_E!W62+FC_OTH_E!W62</f>
        <v>313207.85180159996</v>
      </c>
      <c r="X62" s="52">
        <f>FC_IND_E!X62+FC_TRA_E!X62+FC_OTH_E!X62</f>
        <v>335229.37297919992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485.08306559999994</v>
      </c>
      <c r="D63" s="52">
        <f>FC_IND_E!D63+FC_TRA_E!D63+FC_OTH_E!D63</f>
        <v>450.60906239999997</v>
      </c>
      <c r="E63" s="52">
        <f>FC_IND_E!E63+FC_TRA_E!E63+FC_OTH_E!E63</f>
        <v>412.37320319999992</v>
      </c>
      <c r="F63" s="52">
        <f>FC_IND_E!F63+FC_TRA_E!F63+FC_OTH_E!F63</f>
        <v>979.76471040000013</v>
      </c>
      <c r="G63" s="52">
        <f>FC_IND_E!G63+FC_TRA_E!G63+FC_OTH_E!G63</f>
        <v>1018.6118207999999</v>
      </c>
      <c r="H63" s="52">
        <f>FC_IND_E!H63+FC_TRA_E!H63+FC_OTH_E!H63</f>
        <v>1072.57248</v>
      </c>
      <c r="I63" s="52">
        <f>FC_IND_E!I63+FC_TRA_E!I63+FC_OTH_E!I63</f>
        <v>1074.8170943999999</v>
      </c>
      <c r="J63" s="52">
        <f>FC_IND_E!J63+FC_TRA_E!J63+FC_OTH_E!J63</f>
        <v>1350.9490175999999</v>
      </c>
      <c r="K63" s="52">
        <f>FC_IND_E!K63+FC_TRA_E!K63+FC_OTH_E!K63</f>
        <v>1390.9662143999999</v>
      </c>
      <c r="L63" s="52">
        <f>FC_IND_E!L63+FC_TRA_E!L63+FC_OTH_E!L63</f>
        <v>1723.0340735999998</v>
      </c>
      <c r="M63" s="52">
        <f>FC_IND_E!M63+FC_TRA_E!M63+FC_OTH_E!M63</f>
        <v>1654.2203327999996</v>
      </c>
      <c r="N63" s="52">
        <f>FC_IND_E!N63+FC_TRA_E!N63+FC_OTH_E!N63</f>
        <v>2081.9752128</v>
      </c>
      <c r="O63" s="52">
        <f>FC_IND_E!O63+FC_TRA_E!O63+FC_OTH_E!O63</f>
        <v>2259.7997183999992</v>
      </c>
      <c r="P63" s="52">
        <f>FC_IND_E!P63+FC_TRA_E!P63+FC_OTH_E!P63</f>
        <v>2204.4246336000001</v>
      </c>
      <c r="Q63" s="52">
        <f>FC_IND_E!Q63+FC_TRA_E!Q63+FC_OTH_E!Q63</f>
        <v>2204.2685951999993</v>
      </c>
      <c r="R63" s="52">
        <f>FC_IND_E!R63+FC_TRA_E!R63+FC_OTH_E!R63</f>
        <v>2322.5997312000004</v>
      </c>
      <c r="S63" s="52">
        <f>FC_IND_E!S63+FC_TRA_E!S63+FC_OTH_E!S63</f>
        <v>2167.7181119999996</v>
      </c>
      <c r="T63" s="52">
        <f>FC_IND_E!T63+FC_TRA_E!T63+FC_OTH_E!T63</f>
        <v>2173.2996095999988</v>
      </c>
      <c r="U63" s="52">
        <f>FC_IND_E!U63+FC_TRA_E!U63+FC_OTH_E!U63</f>
        <v>2323.9855295999996</v>
      </c>
      <c r="V63" s="52">
        <f>FC_IND_E!V63+FC_TRA_E!V63+FC_OTH_E!V63</f>
        <v>2091.9471552</v>
      </c>
      <c r="W63" s="52">
        <f>FC_IND_E!W63+FC_TRA_E!W63+FC_OTH_E!W63</f>
        <v>1947.2431103999998</v>
      </c>
      <c r="X63" s="52">
        <f>FC_IND_E!X63+FC_TRA_E!X63+FC_OTH_E!X63</f>
        <v>1843.16832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788.08668120000016</v>
      </c>
      <c r="D64" s="52">
        <f>FC_IND_E!D64+FC_TRA_E!D64+FC_OTH_E!D64</f>
        <v>1241.66834064</v>
      </c>
      <c r="E64" s="52">
        <f>FC_IND_E!E64+FC_TRA_E!E64+FC_OTH_E!E64</f>
        <v>1536.4818050399999</v>
      </c>
      <c r="F64" s="52">
        <f>FC_IND_E!F64+FC_TRA_E!F64+FC_OTH_E!F64</f>
        <v>1053.1859738399999</v>
      </c>
      <c r="G64" s="52">
        <f>FC_IND_E!G64+FC_TRA_E!G64+FC_OTH_E!G64</f>
        <v>1176.1053595199999</v>
      </c>
      <c r="H64" s="52">
        <f>FC_IND_E!H64+FC_TRA_E!H64+FC_OTH_E!H64</f>
        <v>1229.8413254400002</v>
      </c>
      <c r="I64" s="52">
        <f>FC_IND_E!I64+FC_TRA_E!I64+FC_OTH_E!I64</f>
        <v>1402.2997279199997</v>
      </c>
      <c r="J64" s="52">
        <f>FC_IND_E!J64+FC_TRA_E!J64+FC_OTH_E!J64</f>
        <v>1841.5476424800001</v>
      </c>
      <c r="K64" s="52">
        <f>FC_IND_E!K64+FC_TRA_E!K64+FC_OTH_E!K64</f>
        <v>1980.3634250399996</v>
      </c>
      <c r="L64" s="52">
        <f>FC_IND_E!L64+FC_TRA_E!L64+FC_OTH_E!L64</f>
        <v>2440.4653728000003</v>
      </c>
      <c r="M64" s="52">
        <f>FC_IND_E!M64+FC_TRA_E!M64+FC_OTH_E!M64</f>
        <v>3150.3616653600002</v>
      </c>
      <c r="N64" s="52">
        <f>FC_IND_E!N64+FC_TRA_E!N64+FC_OTH_E!N64</f>
        <v>3589.2089906399997</v>
      </c>
      <c r="O64" s="52">
        <f>FC_IND_E!O64+FC_TRA_E!O64+FC_OTH_E!O64</f>
        <v>3935.9441721600006</v>
      </c>
      <c r="P64" s="52">
        <f>FC_IND_E!P64+FC_TRA_E!P64+FC_OTH_E!P64</f>
        <v>4537.4543323199996</v>
      </c>
      <c r="Q64" s="52">
        <f>FC_IND_E!Q64+FC_TRA_E!Q64+FC_OTH_E!Q64</f>
        <v>4946.4078299999992</v>
      </c>
      <c r="R64" s="52">
        <f>FC_IND_E!R64+FC_TRA_E!R64+FC_OTH_E!R64</f>
        <v>5194.3354444799998</v>
      </c>
      <c r="S64" s="52">
        <f>FC_IND_E!S64+FC_TRA_E!S64+FC_OTH_E!S64</f>
        <v>5698.0404936000004</v>
      </c>
      <c r="T64" s="52">
        <f>FC_IND_E!T64+FC_TRA_E!T64+FC_OTH_E!T64</f>
        <v>5938.2558799200024</v>
      </c>
      <c r="U64" s="52">
        <f>FC_IND_E!U64+FC_TRA_E!U64+FC_OTH_E!U64</f>
        <v>5846.2555788000009</v>
      </c>
      <c r="V64" s="52">
        <f>FC_IND_E!V64+FC_TRA_E!V64+FC_OTH_E!V64</f>
        <v>5995.5202943999993</v>
      </c>
      <c r="W64" s="52">
        <f>FC_IND_E!W64+FC_TRA_E!W64+FC_OTH_E!W64</f>
        <v>6143.8256006400006</v>
      </c>
      <c r="X64" s="52">
        <f>FC_IND_E!X64+FC_TRA_E!X64+FC_OTH_E!X64</f>
        <v>5839.5473791200002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968.80032000000051</v>
      </c>
      <c r="D65" s="52">
        <f>FC_IND_E!D65+FC_TRA_E!D65+FC_OTH_E!D65</f>
        <v>1196.2000799999998</v>
      </c>
      <c r="E65" s="52">
        <f>FC_IND_E!E65+FC_TRA_E!E65+FC_OTH_E!E65</f>
        <v>1295.3001600000002</v>
      </c>
      <c r="F65" s="52">
        <f>FC_IND_E!F65+FC_TRA_E!F65+FC_OTH_E!F65</f>
        <v>2339.70084</v>
      </c>
      <c r="G65" s="52">
        <f>FC_IND_E!G65+FC_TRA_E!G65+FC_OTH_E!G65</f>
        <v>2532.9002399999999</v>
      </c>
      <c r="H65" s="52">
        <f>FC_IND_E!H65+FC_TRA_E!H65+FC_OTH_E!H65</f>
        <v>1870.7004000000002</v>
      </c>
      <c r="I65" s="52">
        <f>FC_IND_E!I65+FC_TRA_E!I65+FC_OTH_E!I65</f>
        <v>2002.0013999999994</v>
      </c>
      <c r="J65" s="52">
        <f>FC_IND_E!J65+FC_TRA_E!J65+FC_OTH_E!J65</f>
        <v>2938.5478799999996</v>
      </c>
      <c r="K65" s="52">
        <f>FC_IND_E!K65+FC_TRA_E!K65+FC_OTH_E!K65</f>
        <v>1367.1342000000004</v>
      </c>
      <c r="L65" s="52">
        <f>FC_IND_E!L65+FC_TRA_E!L65+FC_OTH_E!L65</f>
        <v>1545.5570400000004</v>
      </c>
      <c r="M65" s="52">
        <f>FC_IND_E!M65+FC_TRA_E!M65+FC_OTH_E!M65</f>
        <v>1699.7965199999992</v>
      </c>
      <c r="N65" s="52">
        <f>FC_IND_E!N65+FC_TRA_E!N65+FC_OTH_E!N65</f>
        <v>1840.2447599999996</v>
      </c>
      <c r="O65" s="52">
        <f>FC_IND_E!O65+FC_TRA_E!O65+FC_OTH_E!O65</f>
        <v>2019.5697599999999</v>
      </c>
      <c r="P65" s="52">
        <f>FC_IND_E!P65+FC_TRA_E!P65+FC_OTH_E!P65</f>
        <v>2829.0884400000004</v>
      </c>
      <c r="Q65" s="52">
        <f>FC_IND_E!Q65+FC_TRA_E!Q65+FC_OTH_E!Q65</f>
        <v>2753.7764400000005</v>
      </c>
      <c r="R65" s="52">
        <f>FC_IND_E!R65+FC_TRA_E!R65+FC_OTH_E!R65</f>
        <v>2831.0976000000001</v>
      </c>
      <c r="S65" s="52">
        <f>FC_IND_E!S65+FC_TRA_E!S65+FC_OTH_E!S65</f>
        <v>2972.5581599999996</v>
      </c>
      <c r="T65" s="52">
        <f>FC_IND_E!T65+FC_TRA_E!T65+FC_OTH_E!T65</f>
        <v>3539.3482799999997</v>
      </c>
      <c r="U65" s="52">
        <f>FC_IND_E!U65+FC_TRA_E!U65+FC_OTH_E!U65</f>
        <v>4009.2663599999987</v>
      </c>
      <c r="V65" s="52">
        <f>FC_IND_E!V65+FC_TRA_E!V65+FC_OTH_E!V65</f>
        <v>4142.7651599999999</v>
      </c>
      <c r="W65" s="52">
        <f>FC_IND_E!W65+FC_TRA_E!W65+FC_OTH_E!W65</f>
        <v>4301.4358799999991</v>
      </c>
      <c r="X65" s="52">
        <f>FC_IND_E!X65+FC_TRA_E!X65+FC_OTH_E!X65</f>
        <v>4267.8050399999984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40.020238079999991</v>
      </c>
      <c r="H66" s="52">
        <f>FC_IND_E!H66+FC_TRA_E!H66+FC_OTH_E!H66</f>
        <v>23.48948592</v>
      </c>
      <c r="I66" s="52">
        <f>FC_IND_E!I66+FC_TRA_E!I66+FC_OTH_E!I66</f>
        <v>27.188049599999996</v>
      </c>
      <c r="J66" s="52">
        <f>FC_IND_E!J66+FC_TRA_E!J66+FC_OTH_E!J66</f>
        <v>42.511180319999994</v>
      </c>
      <c r="K66" s="52">
        <f>FC_IND_E!K66+FC_TRA_E!K66+FC_OTH_E!K66</f>
        <v>48.171045599999999</v>
      </c>
      <c r="L66" s="52">
        <f>FC_IND_E!L66+FC_TRA_E!L66+FC_OTH_E!L66</f>
        <v>48.003334559999999</v>
      </c>
      <c r="M66" s="52">
        <f>FC_IND_E!M66+FC_TRA_E!M66+FC_OTH_E!M66</f>
        <v>67.844213280000019</v>
      </c>
      <c r="N66" s="52">
        <f>FC_IND_E!N66+FC_TRA_E!N66+FC_OTH_E!N66</f>
        <v>82.450876320000006</v>
      </c>
      <c r="O66" s="52">
        <f>FC_IND_E!O66+FC_TRA_E!O66+FC_OTH_E!O66</f>
        <v>88.879204799999982</v>
      </c>
      <c r="P66" s="52">
        <f>FC_IND_E!P66+FC_TRA_E!P66+FC_OTH_E!P66</f>
        <v>77.730498719999986</v>
      </c>
      <c r="Q66" s="52">
        <f>FC_IND_E!Q66+FC_TRA_E!Q66+FC_OTH_E!Q66</f>
        <v>68.016257279999962</v>
      </c>
      <c r="R66" s="52">
        <f>FC_IND_E!R66+FC_TRA_E!R66+FC_OTH_E!R66</f>
        <v>66.629455200000024</v>
      </c>
      <c r="S66" s="52">
        <f>FC_IND_E!S66+FC_TRA_E!S66+FC_OTH_E!S66</f>
        <v>31.516676639999993</v>
      </c>
      <c r="T66" s="52">
        <f>FC_IND_E!T66+FC_TRA_E!T66+FC_OTH_E!T66</f>
        <v>22.571408159999997</v>
      </c>
      <c r="U66" s="52">
        <f>FC_IND_E!U66+FC_TRA_E!U66+FC_OTH_E!U66</f>
        <v>17.742961439999998</v>
      </c>
      <c r="V66" s="52">
        <f>FC_IND_E!V66+FC_TRA_E!V66+FC_OTH_E!V66</f>
        <v>11.062301759999999</v>
      </c>
      <c r="W66" s="52">
        <f>FC_IND_E!W66+FC_TRA_E!W66+FC_OTH_E!W66</f>
        <v>10.247960160000002</v>
      </c>
      <c r="X66" s="52">
        <f>FC_IND_E!X66+FC_TRA_E!X66+FC_OTH_E!X66</f>
        <v>7.554388320000001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173.95560000000003</v>
      </c>
      <c r="D67" s="52">
        <f>FC_IND_E!D67+FC_TRA_E!D67+FC_OTH_E!D67</f>
        <v>194.98320000000001</v>
      </c>
      <c r="E67" s="52">
        <f>FC_IND_E!E67+FC_TRA_E!E67+FC_OTH_E!E67</f>
        <v>472.20394176000002</v>
      </c>
      <c r="F67" s="52">
        <f>FC_IND_E!F67+FC_TRA_E!F67+FC_OTH_E!F67</f>
        <v>718.99430544000006</v>
      </c>
      <c r="G67" s="52">
        <f>FC_IND_E!G67+FC_TRA_E!G67+FC_OTH_E!G67</f>
        <v>867.87965376000022</v>
      </c>
      <c r="H67" s="52">
        <f>FC_IND_E!H67+FC_TRA_E!H67+FC_OTH_E!H67</f>
        <v>1606.4245296000001</v>
      </c>
      <c r="I67" s="52">
        <f>FC_IND_E!I67+FC_TRA_E!I67+FC_OTH_E!I67</f>
        <v>2489.3125372800005</v>
      </c>
      <c r="J67" s="52">
        <f>FC_IND_E!J67+FC_TRA_E!J67+FC_OTH_E!J67</f>
        <v>3218.8267598400002</v>
      </c>
      <c r="K67" s="52">
        <f>FC_IND_E!K67+FC_TRA_E!K67+FC_OTH_E!K67</f>
        <v>5012.1749289600011</v>
      </c>
      <c r="L67" s="52">
        <f>FC_IND_E!L67+FC_TRA_E!L67+FC_OTH_E!L67</f>
        <v>6129.7355404800001</v>
      </c>
      <c r="M67" s="52">
        <f>FC_IND_E!M67+FC_TRA_E!M67+FC_OTH_E!M67</f>
        <v>7329.4885799999984</v>
      </c>
      <c r="N67" s="52">
        <f>FC_IND_E!N67+FC_TRA_E!N67+FC_OTH_E!N67</f>
        <v>7483.6731383999995</v>
      </c>
      <c r="O67" s="52">
        <f>FC_IND_E!O67+FC_TRA_E!O67+FC_OTH_E!O67</f>
        <v>7295.1401865600001</v>
      </c>
      <c r="P67" s="52">
        <f>FC_IND_E!P67+FC_TRA_E!P67+FC_OTH_E!P67</f>
        <v>6781.1382187199997</v>
      </c>
      <c r="Q67" s="52">
        <f>FC_IND_E!Q67+FC_TRA_E!Q67+FC_OTH_E!Q67</f>
        <v>6759.4790260799982</v>
      </c>
      <c r="R67" s="52">
        <f>FC_IND_E!R67+FC_TRA_E!R67+FC_OTH_E!R67</f>
        <v>6883.2558907200009</v>
      </c>
      <c r="S67" s="52">
        <f>FC_IND_E!S67+FC_TRA_E!S67+FC_OTH_E!S67</f>
        <v>6804.5818262399998</v>
      </c>
      <c r="T67" s="52">
        <f>FC_IND_E!T67+FC_TRA_E!T67+FC_OTH_E!T67</f>
        <v>7200.2896531200031</v>
      </c>
      <c r="U67" s="52">
        <f>FC_IND_E!U67+FC_TRA_E!U67+FC_OTH_E!U67</f>
        <v>7756.4230300800009</v>
      </c>
      <c r="V67" s="52">
        <f>FC_IND_E!V67+FC_TRA_E!V67+FC_OTH_E!V67</f>
        <v>8066.4616108799992</v>
      </c>
      <c r="W67" s="52">
        <f>FC_IND_E!W67+FC_TRA_E!W67+FC_OTH_E!W67</f>
        <v>7960.1506531199984</v>
      </c>
      <c r="X67" s="52">
        <f>FC_IND_E!X67+FC_TRA_E!X67+FC_OTH_E!X67</f>
        <v>9051.371710559999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709.40011247999996</v>
      </c>
      <c r="D68" s="52">
        <f>FC_IND_E!D68+FC_TRA_E!D68+FC_OTH_E!D68</f>
        <v>977.87311776000024</v>
      </c>
      <c r="E68" s="52">
        <f>FC_IND_E!E68+FC_TRA_E!E68+FC_OTH_E!E68</f>
        <v>1507.7553839999998</v>
      </c>
      <c r="F68" s="52">
        <f>FC_IND_E!F68+FC_TRA_E!F68+FC_OTH_E!F68</f>
        <v>2164.2959332800001</v>
      </c>
      <c r="G68" s="52">
        <f>FC_IND_E!G68+FC_TRA_E!G68+FC_OTH_E!G68</f>
        <v>1988.7093561600002</v>
      </c>
      <c r="H68" s="52">
        <f>FC_IND_E!H68+FC_TRA_E!H68+FC_OTH_E!H68</f>
        <v>2962.6305595200001</v>
      </c>
      <c r="I68" s="52">
        <f>FC_IND_E!I68+FC_TRA_E!I68+FC_OTH_E!I68</f>
        <v>5089.9388169599997</v>
      </c>
      <c r="J68" s="52">
        <f>FC_IND_E!J68+FC_TRA_E!J68+FC_OTH_E!J68</f>
        <v>5183.2440129600009</v>
      </c>
      <c r="K68" s="52">
        <f>FC_IND_E!K68+FC_TRA_E!K68+FC_OTH_E!K68</f>
        <v>3342.8781302399998</v>
      </c>
      <c r="L68" s="52">
        <f>FC_IND_E!L68+FC_TRA_E!L68+FC_OTH_E!L68</f>
        <v>1617.1322932800003</v>
      </c>
      <c r="M68" s="52">
        <f>FC_IND_E!M68+FC_TRA_E!M68+FC_OTH_E!M68</f>
        <v>1715.6357668799999</v>
      </c>
      <c r="N68" s="52">
        <f>FC_IND_E!N68+FC_TRA_E!N68+FC_OTH_E!N68</f>
        <v>1276.4071800000002</v>
      </c>
      <c r="O68" s="52">
        <f>FC_IND_E!O68+FC_TRA_E!O68+FC_OTH_E!O68</f>
        <v>946.04650703999982</v>
      </c>
      <c r="P68" s="52">
        <f>FC_IND_E!P68+FC_TRA_E!P68+FC_OTH_E!P68</f>
        <v>635.78210256</v>
      </c>
      <c r="Q68" s="52">
        <f>FC_IND_E!Q68+FC_TRA_E!Q68+FC_OTH_E!Q68</f>
        <v>1151.4660235200001</v>
      </c>
      <c r="R68" s="52">
        <f>FC_IND_E!R68+FC_TRA_E!R68+FC_OTH_E!R68</f>
        <v>1327.0459737599997</v>
      </c>
      <c r="S68" s="52">
        <f>FC_IND_E!S68+FC_TRA_E!S68+FC_OTH_E!S68</f>
        <v>1100.77982208</v>
      </c>
      <c r="T68" s="52">
        <f>FC_IND_E!T68+FC_TRA_E!T68+FC_OTH_E!T68</f>
        <v>1749.2529095999998</v>
      </c>
      <c r="U68" s="52">
        <f>FC_IND_E!U68+FC_TRA_E!U68+FC_OTH_E!U68</f>
        <v>1710.01770192</v>
      </c>
      <c r="V68" s="52">
        <f>FC_IND_E!V68+FC_TRA_E!V68+FC_OTH_E!V68</f>
        <v>1566.3647851200001</v>
      </c>
      <c r="W68" s="52">
        <f>FC_IND_E!W68+FC_TRA_E!W68+FC_OTH_E!W68</f>
        <v>1486.9074743999997</v>
      </c>
      <c r="X68" s="52">
        <f>FC_IND_E!X68+FC_TRA_E!X68+FC_OTH_E!X68</f>
        <v>1548.4339771200002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1186.67871504</v>
      </c>
      <c r="D69" s="52">
        <f>FC_IND_E!D69+FC_TRA_E!D69+FC_OTH_E!D69</f>
        <v>1262.54909952</v>
      </c>
      <c r="E69" s="52">
        <f>FC_IND_E!E69+FC_TRA_E!E69+FC_OTH_E!E69</f>
        <v>1256.0909500800003</v>
      </c>
      <c r="F69" s="52">
        <f>FC_IND_E!F69+FC_TRA_E!F69+FC_OTH_E!F69</f>
        <v>1273.5002736000001</v>
      </c>
      <c r="G69" s="52">
        <f>FC_IND_E!G69+FC_TRA_E!G69+FC_OTH_E!G69</f>
        <v>2793.5311881600005</v>
      </c>
      <c r="H69" s="52">
        <f>FC_IND_E!H69+FC_TRA_E!H69+FC_OTH_E!H69</f>
        <v>4543.4901153599994</v>
      </c>
      <c r="I69" s="52">
        <f>FC_IND_E!I69+FC_TRA_E!I69+FC_OTH_E!I69</f>
        <v>6496.3916352000006</v>
      </c>
      <c r="J69" s="52">
        <f>FC_IND_E!J69+FC_TRA_E!J69+FC_OTH_E!J69</f>
        <v>11773.488326399998</v>
      </c>
      <c r="K69" s="52">
        <f>FC_IND_E!K69+FC_TRA_E!K69+FC_OTH_E!K69</f>
        <v>17947.987166879997</v>
      </c>
      <c r="L69" s="52">
        <f>FC_IND_E!L69+FC_TRA_E!L69+FC_OTH_E!L69</f>
        <v>24116.917643999994</v>
      </c>
      <c r="M69" s="52">
        <f>FC_IND_E!M69+FC_TRA_E!M69+FC_OTH_E!M69</f>
        <v>27039.603409919997</v>
      </c>
      <c r="N69" s="52">
        <f>FC_IND_E!N69+FC_TRA_E!N69+FC_OTH_E!N69</f>
        <v>29263.910329440001</v>
      </c>
      <c r="O69" s="52">
        <f>FC_IND_E!O69+FC_TRA_E!O69+FC_OTH_E!O69</f>
        <v>32415.455396160003</v>
      </c>
      <c r="P69" s="52">
        <f>FC_IND_E!P69+FC_TRA_E!P69+FC_OTH_E!P69</f>
        <v>28802.915755199996</v>
      </c>
      <c r="Q69" s="52">
        <f>FC_IND_E!Q69+FC_TRA_E!Q69+FC_OTH_E!Q69</f>
        <v>31298.67063936</v>
      </c>
      <c r="R69" s="52">
        <f>FC_IND_E!R69+FC_TRA_E!R69+FC_OTH_E!R69</f>
        <v>31056.534894240001</v>
      </c>
      <c r="S69" s="52">
        <f>FC_IND_E!S69+FC_TRA_E!S69+FC_OTH_E!S69</f>
        <v>30934.971407519999</v>
      </c>
      <c r="T69" s="52">
        <f>FC_IND_E!T69+FC_TRA_E!T69+FC_OTH_E!T69</f>
        <v>33645.485885759997</v>
      </c>
      <c r="U69" s="52">
        <f>FC_IND_E!U69+FC_TRA_E!U69+FC_OTH_E!U69</f>
        <v>37810.055080800004</v>
      </c>
      <c r="V69" s="52">
        <f>FC_IND_E!V69+FC_TRA_E!V69+FC_OTH_E!V69</f>
        <v>39292.878612960005</v>
      </c>
      <c r="W69" s="52">
        <f>FC_IND_E!W69+FC_TRA_E!W69+FC_OTH_E!W69</f>
        <v>40102.380296640004</v>
      </c>
      <c r="X69" s="52">
        <f>FC_IND_E!X69+FC_TRA_E!X69+FC_OTH_E!X69</f>
        <v>41378.918484959991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47.887328159999996</v>
      </c>
      <c r="D72" s="55">
        <f>FC_IND_E!D72+FC_TRA_E!D72+FC_OTH_E!D72</f>
        <v>59.859231840000007</v>
      </c>
      <c r="E72" s="55">
        <f>FC_IND_E!E72+FC_TRA_E!E72+FC_OTH_E!E72</f>
        <v>71.831135520000004</v>
      </c>
      <c r="F72" s="55">
        <f>FC_IND_E!F72+FC_TRA_E!F72+FC_OTH_E!F72</f>
        <v>101.31529391999999</v>
      </c>
      <c r="G72" s="55">
        <f>FC_IND_E!G72+FC_TRA_E!G72+FC_OTH_E!G72</f>
        <v>145.75072031999997</v>
      </c>
      <c r="H72" s="55">
        <f>FC_IND_E!H72+FC_TRA_E!H72+FC_OTH_E!H72</f>
        <v>627.15404015999979</v>
      </c>
      <c r="I72" s="55">
        <f>FC_IND_E!I72+FC_TRA_E!I72+FC_OTH_E!I72</f>
        <v>2359.0986091199998</v>
      </c>
      <c r="J72" s="55">
        <f>FC_IND_E!J72+FC_TRA_E!J72+FC_OTH_E!J72</f>
        <v>2785.7964787199994</v>
      </c>
      <c r="K72" s="55">
        <f>FC_IND_E!K72+FC_TRA_E!K72+FC_OTH_E!K72</f>
        <v>1552.29637968</v>
      </c>
      <c r="L72" s="55">
        <f>FC_IND_E!L72+FC_TRA_E!L72+FC_OTH_E!L72</f>
        <v>943.70111135999969</v>
      </c>
      <c r="M72" s="55">
        <f>FC_IND_E!M72+FC_TRA_E!M72+FC_OTH_E!M72</f>
        <v>819.80546256000002</v>
      </c>
      <c r="N72" s="55">
        <f>FC_IND_E!N72+FC_TRA_E!N72+FC_OTH_E!N72</f>
        <v>370.81035935999989</v>
      </c>
      <c r="O72" s="55">
        <f>FC_IND_E!O72+FC_TRA_E!O72+FC_OTH_E!O72</f>
        <v>166.40653824</v>
      </c>
      <c r="P72" s="55">
        <f>FC_IND_E!P72+FC_TRA_E!P72+FC_OTH_E!P72</f>
        <v>157.24693439999999</v>
      </c>
      <c r="Q72" s="55">
        <f>FC_IND_E!Q72+FC_TRA_E!Q72+FC_OTH_E!Q72</f>
        <v>227.55070511999992</v>
      </c>
      <c r="R72" s="55">
        <f>FC_IND_E!R72+FC_TRA_E!R72+FC_OTH_E!R72</f>
        <v>191.71064592000005</v>
      </c>
      <c r="S72" s="55">
        <f>FC_IND_E!S72+FC_TRA_E!S72+FC_OTH_E!S72</f>
        <v>230.83869456000005</v>
      </c>
      <c r="T72" s="55">
        <f>FC_IND_E!T72+FC_TRA_E!T72+FC_OTH_E!T72</f>
        <v>196.58273903999992</v>
      </c>
      <c r="U72" s="55">
        <f>FC_IND_E!U72+FC_TRA_E!U72+FC_OTH_E!U72</f>
        <v>390.60621072000004</v>
      </c>
      <c r="V72" s="55">
        <f>FC_IND_E!V72+FC_TRA_E!V72+FC_OTH_E!V72</f>
        <v>421.82921519999991</v>
      </c>
      <c r="W72" s="55">
        <f>FC_IND_E!W72+FC_TRA_E!W72+FC_OTH_E!W72</f>
        <v>594.05951231999995</v>
      </c>
      <c r="X72" s="55">
        <f>FC_IND_E!X72+FC_TRA_E!X72+FC_OTH_E!X72</f>
        <v>498.14788031999996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501970.67432835116</v>
      </c>
      <c r="D2" s="21">
        <f t="shared" ref="D2:X2" si="0">SUM(D3,D17,D22,D25,D26,D51,D52)</f>
        <v>490035.80540883634</v>
      </c>
      <c r="E2" s="21">
        <f t="shared" si="0"/>
        <v>483113.07803685451</v>
      </c>
      <c r="F2" s="21">
        <f t="shared" si="0"/>
        <v>491361.81631566188</v>
      </c>
      <c r="G2" s="21">
        <f t="shared" si="0"/>
        <v>475243.29666820349</v>
      </c>
      <c r="H2" s="21">
        <f t="shared" si="0"/>
        <v>468632.21679557115</v>
      </c>
      <c r="I2" s="21">
        <f t="shared" si="0"/>
        <v>453268.25449706899</v>
      </c>
      <c r="J2" s="21">
        <f t="shared" si="0"/>
        <v>454544.29113617557</v>
      </c>
      <c r="K2" s="21">
        <f t="shared" si="0"/>
        <v>436848.44276703725</v>
      </c>
      <c r="L2" s="21">
        <f t="shared" si="0"/>
        <v>364990.04405106901</v>
      </c>
      <c r="M2" s="21">
        <f t="shared" si="0"/>
        <v>387219.90120686224</v>
      </c>
      <c r="N2" s="21">
        <f t="shared" si="0"/>
        <v>387155.52702776378</v>
      </c>
      <c r="O2" s="21">
        <f t="shared" si="0"/>
        <v>374542.68083717756</v>
      </c>
      <c r="P2" s="21">
        <f t="shared" si="0"/>
        <v>366103.69343907846</v>
      </c>
      <c r="Q2" s="21">
        <f t="shared" si="0"/>
        <v>357798.60905724636</v>
      </c>
      <c r="R2" s="21">
        <f t="shared" si="0"/>
        <v>357711.01885041205</v>
      </c>
      <c r="S2" s="21">
        <f t="shared" si="0"/>
        <v>361148.32295083045</v>
      </c>
      <c r="T2" s="21">
        <f t="shared" si="0"/>
        <v>362166.15703720419</v>
      </c>
      <c r="U2" s="21">
        <f t="shared" si="0"/>
        <v>368603.38787131076</v>
      </c>
      <c r="V2" s="21">
        <f t="shared" si="0"/>
        <v>357795.31384127389</v>
      </c>
      <c r="W2" s="21">
        <f t="shared" si="0"/>
        <v>345301.56835321058</v>
      </c>
      <c r="X2" s="21">
        <f t="shared" si="0"/>
        <v>368495.16606764263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92793.414698181063</v>
      </c>
      <c r="D3" s="24">
        <f t="shared" ref="D3:X3" si="2">SUM(D4,D8,D11)</f>
        <v>82520.196210943424</v>
      </c>
      <c r="E3" s="24">
        <f t="shared" si="2"/>
        <v>77693.932905181486</v>
      </c>
      <c r="F3" s="24">
        <f t="shared" si="2"/>
        <v>80611.031230348512</v>
      </c>
      <c r="G3" s="24">
        <f t="shared" si="2"/>
        <v>75161.695327379144</v>
      </c>
      <c r="H3" s="24">
        <f t="shared" si="2"/>
        <v>71993.764044433832</v>
      </c>
      <c r="I3" s="24">
        <f t="shared" si="2"/>
        <v>71903.818214093641</v>
      </c>
      <c r="J3" s="24">
        <f t="shared" si="2"/>
        <v>73922.540623471024</v>
      </c>
      <c r="K3" s="24">
        <f t="shared" si="2"/>
        <v>68068.760531666951</v>
      </c>
      <c r="L3" s="24">
        <f t="shared" si="2"/>
        <v>53988.598657623152</v>
      </c>
      <c r="M3" s="24">
        <f t="shared" si="2"/>
        <v>54544.168778541745</v>
      </c>
      <c r="N3" s="24">
        <f t="shared" si="2"/>
        <v>60768.222042407826</v>
      </c>
      <c r="O3" s="24">
        <f t="shared" si="2"/>
        <v>56477.732229919347</v>
      </c>
      <c r="P3" s="24">
        <f t="shared" si="2"/>
        <v>53387.203489493862</v>
      </c>
      <c r="Q3" s="24">
        <f t="shared" si="2"/>
        <v>52092.333021489234</v>
      </c>
      <c r="R3" s="24">
        <f t="shared" si="2"/>
        <v>53661.207390710268</v>
      </c>
      <c r="S3" s="24">
        <f t="shared" si="2"/>
        <v>53682.715148303534</v>
      </c>
      <c r="T3" s="24">
        <f t="shared" si="2"/>
        <v>54451.919388699549</v>
      </c>
      <c r="U3" s="24">
        <f t="shared" si="2"/>
        <v>51886.053195235851</v>
      </c>
      <c r="V3" s="24">
        <f t="shared" si="2"/>
        <v>48144.02073438486</v>
      </c>
      <c r="W3" s="24">
        <f t="shared" si="2"/>
        <v>44926.899861093472</v>
      </c>
      <c r="X3" s="24">
        <f t="shared" si="2"/>
        <v>44744.425941017558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51216.695828261894</v>
      </c>
      <c r="D4" s="19">
        <f t="shared" ref="D4:X4" si="4">SUM(D5:D7)</f>
        <v>47989.337185194279</v>
      </c>
      <c r="E4" s="19">
        <f t="shared" si="4"/>
        <v>43427.1313057074</v>
      </c>
      <c r="F4" s="19">
        <f t="shared" si="4"/>
        <v>41146.047445343022</v>
      </c>
      <c r="G4" s="19">
        <f t="shared" si="4"/>
        <v>42312.761567793015</v>
      </c>
      <c r="H4" s="19">
        <f t="shared" si="4"/>
        <v>40459.146899584004</v>
      </c>
      <c r="I4" s="19">
        <f t="shared" si="4"/>
        <v>37626.826127395361</v>
      </c>
      <c r="J4" s="19">
        <f t="shared" si="4"/>
        <v>43766.434651868454</v>
      </c>
      <c r="K4" s="19">
        <f t="shared" si="4"/>
        <v>40717.796227570172</v>
      </c>
      <c r="L4" s="19">
        <f t="shared" si="4"/>
        <v>31365.701374711196</v>
      </c>
      <c r="M4" s="19">
        <f t="shared" si="4"/>
        <v>33030.976507351341</v>
      </c>
      <c r="N4" s="19">
        <f t="shared" si="4"/>
        <v>36554.644510779275</v>
      </c>
      <c r="O4" s="19">
        <f t="shared" si="4"/>
        <v>33564.817906952892</v>
      </c>
      <c r="P4" s="19">
        <f t="shared" si="4"/>
        <v>31199.077138679611</v>
      </c>
      <c r="Q4" s="19">
        <f t="shared" si="4"/>
        <v>30993.378581538498</v>
      </c>
      <c r="R4" s="19">
        <f t="shared" si="4"/>
        <v>31587.364785936323</v>
      </c>
      <c r="S4" s="19">
        <f t="shared" si="4"/>
        <v>31754.033132538829</v>
      </c>
      <c r="T4" s="19">
        <f t="shared" si="4"/>
        <v>32808.332370620992</v>
      </c>
      <c r="U4" s="19">
        <f t="shared" si="4"/>
        <v>30714.057485177487</v>
      </c>
      <c r="V4" s="19">
        <f t="shared" si="4"/>
        <v>28838.50037049075</v>
      </c>
      <c r="W4" s="19">
        <f t="shared" si="4"/>
        <v>25930.851574347409</v>
      </c>
      <c r="X4" s="19">
        <f t="shared" si="4"/>
        <v>26288.065405500995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234.80141096159997</v>
      </c>
      <c r="D5" s="8">
        <f>FC_IND_IS_E!D5+FC_IND_NFM_E!D5+FC_IND_CPC_E!D5+FC_IND_NMM_E!D5+FC_IND_PPP_E!D5+FC_IND_FBT_E!D5+FC_IND_TE_E!D5+FC_IND_MAC_E!D5+FC_IND_TL_E!D5+FC_IND_WP_E!D5+FC_IND_MQ_E!D5+FC_IND_CON_E!D5+FC_IND_NSP_E!D5</f>
        <v>226.34978601119994</v>
      </c>
      <c r="E5" s="8">
        <f>FC_IND_IS_E!E5+FC_IND_NFM_E!E5+FC_IND_CPC_E!E5+FC_IND_NMM_E!E5+FC_IND_PPP_E!E5+FC_IND_FBT_E!E5+FC_IND_TE_E!E5+FC_IND_MAC_E!E5+FC_IND_TL_E!E5+FC_IND_WP_E!E5+FC_IND_MQ_E!E5+FC_IND_CON_E!E5+FC_IND_NSP_E!E5</f>
        <v>560.96066959199993</v>
      </c>
      <c r="F5" s="8">
        <f>FC_IND_IS_E!F5+FC_IND_NFM_E!F5+FC_IND_CPC_E!F5+FC_IND_NMM_E!F5+FC_IND_PPP_E!F5+FC_IND_FBT_E!F5+FC_IND_TE_E!F5+FC_IND_MAC_E!F5+FC_IND_TL_E!F5+FC_IND_WP_E!F5+FC_IND_MQ_E!F5+FC_IND_CON_E!F5+FC_IND_NSP_E!F5</f>
        <v>3628.7646520175995</v>
      </c>
      <c r="G5" s="8">
        <f>FC_IND_IS_E!G5+FC_IND_NFM_E!G5+FC_IND_CPC_E!G5+FC_IND_NMM_E!G5+FC_IND_PPP_E!G5+FC_IND_FBT_E!G5+FC_IND_TE_E!G5+FC_IND_MAC_E!G5+FC_IND_TL_E!G5+FC_IND_WP_E!G5+FC_IND_MQ_E!G5+FC_IND_CON_E!G5+FC_IND_NSP_E!G5</f>
        <v>1851.9672895990018</v>
      </c>
      <c r="H5" s="8">
        <f>FC_IND_IS_E!H5+FC_IND_NFM_E!H5+FC_IND_CPC_E!H5+FC_IND_NMM_E!H5+FC_IND_PPP_E!H5+FC_IND_FBT_E!H5+FC_IND_TE_E!H5+FC_IND_MAC_E!H5+FC_IND_TL_E!H5+FC_IND_WP_E!H5+FC_IND_MQ_E!H5+FC_IND_CON_E!H5+FC_IND_NSP_E!H5</f>
        <v>2568.1714804519179</v>
      </c>
      <c r="I5" s="8">
        <f>FC_IND_IS_E!I5+FC_IND_NFM_E!I5+FC_IND_CPC_E!I5+FC_IND_NMM_E!I5+FC_IND_PPP_E!I5+FC_IND_FBT_E!I5+FC_IND_TE_E!I5+FC_IND_MAC_E!I5+FC_IND_TL_E!I5+FC_IND_WP_E!I5+FC_IND_MQ_E!I5+FC_IND_CON_E!I5+FC_IND_NSP_E!I5</f>
        <v>2620.7733051267774</v>
      </c>
      <c r="J5" s="8">
        <f>FC_IND_IS_E!J5+FC_IND_NFM_E!J5+FC_IND_CPC_E!J5+FC_IND_NMM_E!J5+FC_IND_PPP_E!J5+FC_IND_FBT_E!J5+FC_IND_TE_E!J5+FC_IND_MAC_E!J5+FC_IND_TL_E!J5+FC_IND_WP_E!J5+FC_IND_MQ_E!J5+FC_IND_CON_E!J5+FC_IND_NSP_E!J5</f>
        <v>2840.1463403945836</v>
      </c>
      <c r="K5" s="8">
        <f>FC_IND_IS_E!K5+FC_IND_NFM_E!K5+FC_IND_CPC_E!K5+FC_IND_NMM_E!K5+FC_IND_PPP_E!K5+FC_IND_FBT_E!K5+FC_IND_TE_E!K5+FC_IND_MAC_E!K5+FC_IND_TL_E!K5+FC_IND_WP_E!K5+FC_IND_MQ_E!K5+FC_IND_CON_E!K5+FC_IND_NSP_E!K5</f>
        <v>2882.9617580036333</v>
      </c>
      <c r="L5" s="8">
        <f>FC_IND_IS_E!L5+FC_IND_NFM_E!L5+FC_IND_CPC_E!L5+FC_IND_NMM_E!L5+FC_IND_PPP_E!L5+FC_IND_FBT_E!L5+FC_IND_TE_E!L5+FC_IND_MAC_E!L5+FC_IND_TL_E!L5+FC_IND_WP_E!L5+FC_IND_MQ_E!L5+FC_IND_CON_E!L5+FC_IND_NSP_E!L5</f>
        <v>1930.6249671598966</v>
      </c>
      <c r="M5" s="8">
        <f>FC_IND_IS_E!M5+FC_IND_NFM_E!M5+FC_IND_CPC_E!M5+FC_IND_NMM_E!M5+FC_IND_PPP_E!M5+FC_IND_FBT_E!M5+FC_IND_TE_E!M5+FC_IND_MAC_E!M5+FC_IND_TL_E!M5+FC_IND_WP_E!M5+FC_IND_MQ_E!M5+FC_IND_CON_E!M5+FC_IND_NSP_E!M5</f>
        <v>3123.6979405005582</v>
      </c>
      <c r="N5" s="8">
        <f>FC_IND_IS_E!N5+FC_IND_NFM_E!N5+FC_IND_CPC_E!N5+FC_IND_NMM_E!N5+FC_IND_PPP_E!N5+FC_IND_FBT_E!N5+FC_IND_TE_E!N5+FC_IND_MAC_E!N5+FC_IND_TL_E!N5+FC_IND_WP_E!N5+FC_IND_MQ_E!N5+FC_IND_CON_E!N5+FC_IND_NSP_E!N5</f>
        <v>6068.9837748712753</v>
      </c>
      <c r="O5" s="8">
        <f>FC_IND_IS_E!O5+FC_IND_NFM_E!O5+FC_IND_CPC_E!O5+FC_IND_NMM_E!O5+FC_IND_PPP_E!O5+FC_IND_FBT_E!O5+FC_IND_TE_E!O5+FC_IND_MAC_E!O5+FC_IND_TL_E!O5+FC_IND_WP_E!O5+FC_IND_MQ_E!O5+FC_IND_CON_E!O5+FC_IND_NSP_E!O5</f>
        <v>6091.0137097242068</v>
      </c>
      <c r="P5" s="8">
        <f>FC_IND_IS_E!P5+FC_IND_NFM_E!P5+FC_IND_CPC_E!P5+FC_IND_NMM_E!P5+FC_IND_PPP_E!P5+FC_IND_FBT_E!P5+FC_IND_TE_E!P5+FC_IND_MAC_E!P5+FC_IND_TL_E!P5+FC_IND_WP_E!P5+FC_IND_MQ_E!P5+FC_IND_CON_E!P5+FC_IND_NSP_E!P5</f>
        <v>6466.4951550624319</v>
      </c>
      <c r="Q5" s="8">
        <f>FC_IND_IS_E!Q5+FC_IND_NFM_E!Q5+FC_IND_CPC_E!Q5+FC_IND_NMM_E!Q5+FC_IND_PPP_E!Q5+FC_IND_FBT_E!Q5+FC_IND_TE_E!Q5+FC_IND_MAC_E!Q5+FC_IND_TL_E!Q5+FC_IND_WP_E!Q5+FC_IND_MQ_E!Q5+FC_IND_CON_E!Q5+FC_IND_NSP_E!Q5</f>
        <v>5064.1958486643653</v>
      </c>
      <c r="R5" s="8">
        <f>FC_IND_IS_E!R5+FC_IND_NFM_E!R5+FC_IND_CPC_E!R5+FC_IND_NMM_E!R5+FC_IND_PPP_E!R5+FC_IND_FBT_E!R5+FC_IND_TE_E!R5+FC_IND_MAC_E!R5+FC_IND_TL_E!R5+FC_IND_WP_E!R5+FC_IND_MQ_E!R5+FC_IND_CON_E!R5+FC_IND_NSP_E!R5</f>
        <v>5488.5231754038277</v>
      </c>
      <c r="S5" s="8">
        <f>FC_IND_IS_E!S5+FC_IND_NFM_E!S5+FC_IND_CPC_E!S5+FC_IND_NMM_E!S5+FC_IND_PPP_E!S5+FC_IND_FBT_E!S5+FC_IND_TE_E!S5+FC_IND_MAC_E!S5+FC_IND_TL_E!S5+FC_IND_WP_E!S5+FC_IND_MQ_E!S5+FC_IND_CON_E!S5+FC_IND_NSP_E!S5</f>
        <v>5406.1616260001701</v>
      </c>
      <c r="T5" s="8">
        <f>FC_IND_IS_E!T5+FC_IND_NFM_E!T5+FC_IND_CPC_E!T5+FC_IND_NMM_E!T5+FC_IND_PPP_E!T5+FC_IND_FBT_E!T5+FC_IND_TE_E!T5+FC_IND_MAC_E!T5+FC_IND_TL_E!T5+FC_IND_WP_E!T5+FC_IND_MQ_E!T5+FC_IND_CON_E!T5+FC_IND_NSP_E!T5</f>
        <v>5572.534411579375</v>
      </c>
      <c r="U5" s="8">
        <f>FC_IND_IS_E!U5+FC_IND_NFM_E!U5+FC_IND_CPC_E!U5+FC_IND_NMM_E!U5+FC_IND_PPP_E!U5+FC_IND_FBT_E!U5+FC_IND_TE_E!U5+FC_IND_MAC_E!U5+FC_IND_TL_E!U5+FC_IND_WP_E!U5+FC_IND_MQ_E!U5+FC_IND_CON_E!U5+FC_IND_NSP_E!U5</f>
        <v>5073.5362065168101</v>
      </c>
      <c r="V5" s="8">
        <f>FC_IND_IS_E!V5+FC_IND_NFM_E!V5+FC_IND_CPC_E!V5+FC_IND_NMM_E!V5+FC_IND_PPP_E!V5+FC_IND_FBT_E!V5+FC_IND_TE_E!V5+FC_IND_MAC_E!V5+FC_IND_TL_E!V5+FC_IND_WP_E!V5+FC_IND_MQ_E!V5+FC_IND_CON_E!V5+FC_IND_NSP_E!V5</f>
        <v>4559.5462611290195</v>
      </c>
      <c r="W5" s="8">
        <f>FC_IND_IS_E!W5+FC_IND_NFM_E!W5+FC_IND_CPC_E!W5+FC_IND_NMM_E!W5+FC_IND_PPP_E!W5+FC_IND_FBT_E!W5+FC_IND_TE_E!W5+FC_IND_MAC_E!W5+FC_IND_TL_E!W5+FC_IND_WP_E!W5+FC_IND_MQ_E!W5+FC_IND_CON_E!W5+FC_IND_NSP_E!W5</f>
        <v>3563.1094508216056</v>
      </c>
      <c r="X5" s="8">
        <f>FC_IND_IS_E!X5+FC_IND_NFM_E!X5+FC_IND_CPC_E!X5+FC_IND_NMM_E!X5+FC_IND_PPP_E!X5+FC_IND_FBT_E!X5+FC_IND_TE_E!X5+FC_IND_MAC_E!X5+FC_IND_TL_E!X5+FC_IND_WP_E!X5+FC_IND_MQ_E!X5+FC_IND_CON_E!X5+FC_IND_NSP_E!X5</f>
        <v>4703.4736286700409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154.40053300949802</v>
      </c>
      <c r="D6" s="8">
        <f>FC_IND_IS_E!D6+FC_IND_NFM_E!D6+FC_IND_CPC_E!D6+FC_IND_NMM_E!D6+FC_IND_PPP_E!D6+FC_IND_FBT_E!D6+FC_IND_TE_E!D6+FC_IND_MAC_E!D6+FC_IND_TL_E!D6+FC_IND_WP_E!D6+FC_IND_MQ_E!D6+FC_IND_CON_E!D6+FC_IND_NSP_E!D6</f>
        <v>301.81863271362556</v>
      </c>
      <c r="E6" s="8">
        <f>FC_IND_IS_E!E6+FC_IND_NFM_E!E6+FC_IND_CPC_E!E6+FC_IND_NMM_E!E6+FC_IND_PPP_E!E6+FC_IND_FBT_E!E6+FC_IND_TE_E!E6+FC_IND_MAC_E!E6+FC_IND_TL_E!E6+FC_IND_WP_E!E6+FC_IND_MQ_E!E6+FC_IND_CON_E!E6+FC_IND_NSP_E!E6</f>
        <v>26.703276415200001</v>
      </c>
      <c r="F6" s="8">
        <f>FC_IND_IS_E!F6+FC_IND_NFM_E!F6+FC_IND_CPC_E!F6+FC_IND_NMM_E!F6+FC_IND_PPP_E!F6+FC_IND_FBT_E!F6+FC_IND_TE_E!F6+FC_IND_MAC_E!F6+FC_IND_TL_E!F6+FC_IND_WP_E!F6+FC_IND_MQ_E!F6+FC_IND_CON_E!F6+FC_IND_NSP_E!F6</f>
        <v>2.6516497391999998</v>
      </c>
      <c r="G6" s="8">
        <f>FC_IND_IS_E!G6+FC_IND_NFM_E!G6+FC_IND_CPC_E!G6+FC_IND_NMM_E!G6+FC_IND_PPP_E!G6+FC_IND_FBT_E!G6+FC_IND_TE_E!G6+FC_IND_MAC_E!G6+FC_IND_TL_E!G6+FC_IND_WP_E!G6+FC_IND_MQ_E!G6+FC_IND_CON_E!G6+FC_IND_NSP_E!G6</f>
        <v>694.60038648000022</v>
      </c>
      <c r="H6" s="8">
        <f>FC_IND_IS_E!H6+FC_IND_NFM_E!H6+FC_IND_CPC_E!H6+FC_IND_NMM_E!H6+FC_IND_PPP_E!H6+FC_IND_FBT_E!H6+FC_IND_TE_E!H6+FC_IND_MAC_E!H6+FC_IND_TL_E!H6+FC_IND_WP_E!H6+FC_IND_MQ_E!H6+FC_IND_CON_E!H6+FC_IND_NSP_E!H6</f>
        <v>790.85592432000021</v>
      </c>
      <c r="I6" s="8">
        <f>FC_IND_IS_E!I6+FC_IND_NFM_E!I6+FC_IND_CPC_E!I6+FC_IND_NMM_E!I6+FC_IND_PPP_E!I6+FC_IND_FBT_E!I6+FC_IND_TE_E!I6+FC_IND_MAC_E!I6+FC_IND_TL_E!I6+FC_IND_WP_E!I6+FC_IND_MQ_E!I6+FC_IND_CON_E!I6+FC_IND_NSP_E!I6</f>
        <v>348.94288439999997</v>
      </c>
      <c r="J6" s="8">
        <f>FC_IND_IS_E!J6+FC_IND_NFM_E!J6+FC_IND_CPC_E!J6+FC_IND_NMM_E!J6+FC_IND_PPP_E!J6+FC_IND_FBT_E!J6+FC_IND_TE_E!J6+FC_IND_MAC_E!J6+FC_IND_TL_E!J6+FC_IND_WP_E!J6+FC_IND_MQ_E!J6+FC_IND_CON_E!J6+FC_IND_NSP_E!J6</f>
        <v>320.16722572560002</v>
      </c>
      <c r="K6" s="8">
        <f>FC_IND_IS_E!K6+FC_IND_NFM_E!K6+FC_IND_CPC_E!K6+FC_IND_NMM_E!K6+FC_IND_PPP_E!K6+FC_IND_FBT_E!K6+FC_IND_TE_E!K6+FC_IND_MAC_E!K6+FC_IND_TL_E!K6+FC_IND_WP_E!K6+FC_IND_MQ_E!K6+FC_IND_CON_E!K6+FC_IND_NSP_E!K6</f>
        <v>130.8804423432</v>
      </c>
      <c r="L6" s="8">
        <f>FC_IND_IS_E!L6+FC_IND_NFM_E!L6+FC_IND_CPC_E!L6+FC_IND_NMM_E!L6+FC_IND_PPP_E!L6+FC_IND_FBT_E!L6+FC_IND_TE_E!L6+FC_IND_MAC_E!L6+FC_IND_TL_E!L6+FC_IND_WP_E!L6+FC_IND_MQ_E!L6+FC_IND_CON_E!L6+FC_IND_NSP_E!L6</f>
        <v>175.66580143200002</v>
      </c>
      <c r="M6" s="8">
        <f>FC_IND_IS_E!M6+FC_IND_NFM_E!M6+FC_IND_CPC_E!M6+FC_IND_NMM_E!M6+FC_IND_PPP_E!M6+FC_IND_FBT_E!M6+FC_IND_TE_E!M6+FC_IND_MAC_E!M6+FC_IND_TL_E!M6+FC_IND_WP_E!M6+FC_IND_MQ_E!M6+FC_IND_CON_E!M6+FC_IND_NSP_E!M6</f>
        <v>173.84824303440001</v>
      </c>
      <c r="N6" s="8">
        <f>FC_IND_IS_E!N6+FC_IND_NFM_E!N6+FC_IND_CPC_E!N6+FC_IND_NMM_E!N6+FC_IND_PPP_E!N6+FC_IND_FBT_E!N6+FC_IND_TE_E!N6+FC_IND_MAC_E!N6+FC_IND_TL_E!N6+FC_IND_WP_E!N6+FC_IND_MQ_E!N6+FC_IND_CON_E!N6+FC_IND_NSP_E!N6</f>
        <v>347.39511377999997</v>
      </c>
      <c r="O6" s="8">
        <f>FC_IND_IS_E!O6+FC_IND_NFM_E!O6+FC_IND_CPC_E!O6+FC_IND_NMM_E!O6+FC_IND_PPP_E!O6+FC_IND_FBT_E!O6+FC_IND_TE_E!O6+FC_IND_MAC_E!O6+FC_IND_TL_E!O6+FC_IND_WP_E!O6+FC_IND_MQ_E!O6+FC_IND_CON_E!O6+FC_IND_NSP_E!O6</f>
        <v>340.95325226160008</v>
      </c>
      <c r="P6" s="8">
        <f>FC_IND_IS_E!P6+FC_IND_NFM_E!P6+FC_IND_CPC_E!P6+FC_IND_NMM_E!P6+FC_IND_PPP_E!P6+FC_IND_FBT_E!P6+FC_IND_TE_E!P6+FC_IND_MAC_E!P6+FC_IND_TL_E!P6+FC_IND_WP_E!P6+FC_IND_MQ_E!P6+FC_IND_CON_E!P6+FC_IND_NSP_E!P6</f>
        <v>164.42791981440004</v>
      </c>
      <c r="Q6" s="8">
        <f>FC_IND_IS_E!Q6+FC_IND_NFM_E!Q6+FC_IND_CPC_E!Q6+FC_IND_NMM_E!Q6+FC_IND_PPP_E!Q6+FC_IND_FBT_E!Q6+FC_IND_TE_E!Q6+FC_IND_MAC_E!Q6+FC_IND_TL_E!Q6+FC_IND_WP_E!Q6+FC_IND_MQ_E!Q6+FC_IND_CON_E!Q6+FC_IND_NSP_E!Q6</f>
        <v>67.660922973600023</v>
      </c>
      <c r="R6" s="8">
        <f>FC_IND_IS_E!R6+FC_IND_NFM_E!R6+FC_IND_CPC_E!R6+FC_IND_NMM_E!R6+FC_IND_PPP_E!R6+FC_IND_FBT_E!R6+FC_IND_TE_E!R6+FC_IND_MAC_E!R6+FC_IND_TL_E!R6+FC_IND_WP_E!R6+FC_IND_MQ_E!R6+FC_IND_CON_E!R6+FC_IND_NSP_E!R6</f>
        <v>42.811286865600003</v>
      </c>
      <c r="S6" s="8">
        <f>FC_IND_IS_E!S6+FC_IND_NFM_E!S6+FC_IND_CPC_E!S6+FC_IND_NMM_E!S6+FC_IND_PPP_E!S6+FC_IND_FBT_E!S6+FC_IND_TE_E!S6+FC_IND_MAC_E!S6+FC_IND_TL_E!S6+FC_IND_WP_E!S6+FC_IND_MQ_E!S6+FC_IND_CON_E!S6+FC_IND_NSP_E!S6</f>
        <v>60.266272823999962</v>
      </c>
      <c r="T6" s="8">
        <f>FC_IND_IS_E!T6+FC_IND_NFM_E!T6+FC_IND_CPC_E!T6+FC_IND_NMM_E!T6+FC_IND_PPP_E!T6+FC_IND_FBT_E!T6+FC_IND_TE_E!T6+FC_IND_MAC_E!T6+FC_IND_TL_E!T6+FC_IND_WP_E!T6+FC_IND_MQ_E!T6+FC_IND_CON_E!T6+FC_IND_NSP_E!T6</f>
        <v>85.713262168799901</v>
      </c>
      <c r="U6" s="8">
        <f>FC_IND_IS_E!U6+FC_IND_NFM_E!U6+FC_IND_CPC_E!U6+FC_IND_NMM_E!U6+FC_IND_PPP_E!U6+FC_IND_FBT_E!U6+FC_IND_TE_E!U6+FC_IND_MAC_E!U6+FC_IND_TL_E!U6+FC_IND_WP_E!U6+FC_IND_MQ_E!U6+FC_IND_CON_E!U6+FC_IND_NSP_E!U6</f>
        <v>99.04164210719992</v>
      </c>
      <c r="V6" s="8">
        <f>FC_IND_IS_E!V6+FC_IND_NFM_E!V6+FC_IND_CPC_E!V6+FC_IND_NMM_E!V6+FC_IND_PPP_E!V6+FC_IND_FBT_E!V6+FC_IND_TE_E!V6+FC_IND_MAC_E!V6+FC_IND_TL_E!V6+FC_IND_WP_E!V6+FC_IND_MQ_E!V6+FC_IND_CON_E!V6+FC_IND_NSP_E!V6</f>
        <v>42.666969350399953</v>
      </c>
      <c r="W6" s="8">
        <f>FC_IND_IS_E!W6+FC_IND_NFM_E!W6+FC_IND_CPC_E!W6+FC_IND_NMM_E!W6+FC_IND_PPP_E!W6+FC_IND_FBT_E!W6+FC_IND_TE_E!W6+FC_IND_MAC_E!W6+FC_IND_TL_E!W6+FC_IND_WP_E!W6+FC_IND_MQ_E!W6+FC_IND_CON_E!W6+FC_IND_NSP_E!W6</f>
        <v>86.828272768799962</v>
      </c>
      <c r="X6" s="8">
        <f>FC_IND_IS_E!X6+FC_IND_NFM_E!X6+FC_IND_CPC_E!X6+FC_IND_NMM_E!X6+FC_IND_PPP_E!X6+FC_IND_FBT_E!X6+FC_IND_TE_E!X6+FC_IND_MAC_E!X6+FC_IND_TL_E!X6+FC_IND_WP_E!X6+FC_IND_MQ_E!X6+FC_IND_CON_E!X6+FC_IND_NSP_E!X6</f>
        <v>110.33287016639994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50827.493884290794</v>
      </c>
      <c r="D7" s="8">
        <f>FC_IND_IS_E!D7+FC_IND_NFM_E!D7+FC_IND_CPC_E!D7+FC_IND_NMM_E!D7+FC_IND_PPP_E!D7+FC_IND_FBT_E!D7+FC_IND_TE_E!D7+FC_IND_MAC_E!D7+FC_IND_TL_E!D7+FC_IND_WP_E!D7+FC_IND_MQ_E!D7+FC_IND_CON_E!D7+FC_IND_NSP_E!D7</f>
        <v>47461.168766469455</v>
      </c>
      <c r="E7" s="8">
        <f>FC_IND_IS_E!E7+FC_IND_NFM_E!E7+FC_IND_CPC_E!E7+FC_IND_NMM_E!E7+FC_IND_PPP_E!E7+FC_IND_FBT_E!E7+FC_IND_TE_E!E7+FC_IND_MAC_E!E7+FC_IND_TL_E!E7+FC_IND_WP_E!E7+FC_IND_MQ_E!E7+FC_IND_CON_E!E7+FC_IND_NSP_E!E7</f>
        <v>42839.467359700204</v>
      </c>
      <c r="F7" s="8">
        <f>FC_IND_IS_E!F7+FC_IND_NFM_E!F7+FC_IND_CPC_E!F7+FC_IND_NMM_E!F7+FC_IND_PPP_E!F7+FC_IND_FBT_E!F7+FC_IND_TE_E!F7+FC_IND_MAC_E!F7+FC_IND_TL_E!F7+FC_IND_WP_E!F7+FC_IND_MQ_E!F7+FC_IND_CON_E!F7+FC_IND_NSP_E!F7</f>
        <v>37514.631143586223</v>
      </c>
      <c r="G7" s="8">
        <f>FC_IND_IS_E!G7+FC_IND_NFM_E!G7+FC_IND_CPC_E!G7+FC_IND_NMM_E!G7+FC_IND_PPP_E!G7+FC_IND_FBT_E!G7+FC_IND_TE_E!G7+FC_IND_MAC_E!G7+FC_IND_TL_E!G7+FC_IND_WP_E!G7+FC_IND_MQ_E!G7+FC_IND_CON_E!G7+FC_IND_NSP_E!G7</f>
        <v>39766.193891714014</v>
      </c>
      <c r="H7" s="8">
        <f>FC_IND_IS_E!H7+FC_IND_NFM_E!H7+FC_IND_CPC_E!H7+FC_IND_NMM_E!H7+FC_IND_PPP_E!H7+FC_IND_FBT_E!H7+FC_IND_TE_E!H7+FC_IND_MAC_E!H7+FC_IND_TL_E!H7+FC_IND_WP_E!H7+FC_IND_MQ_E!H7+FC_IND_CON_E!H7+FC_IND_NSP_E!H7</f>
        <v>37100.119494812083</v>
      </c>
      <c r="I7" s="8">
        <f>FC_IND_IS_E!I7+FC_IND_NFM_E!I7+FC_IND_CPC_E!I7+FC_IND_NMM_E!I7+FC_IND_PPP_E!I7+FC_IND_FBT_E!I7+FC_IND_TE_E!I7+FC_IND_MAC_E!I7+FC_IND_TL_E!I7+FC_IND_WP_E!I7+FC_IND_MQ_E!I7+FC_IND_CON_E!I7+FC_IND_NSP_E!I7</f>
        <v>34657.109937868583</v>
      </c>
      <c r="J7" s="8">
        <f>FC_IND_IS_E!J7+FC_IND_NFM_E!J7+FC_IND_CPC_E!J7+FC_IND_NMM_E!J7+FC_IND_PPP_E!J7+FC_IND_FBT_E!J7+FC_IND_TE_E!J7+FC_IND_MAC_E!J7+FC_IND_TL_E!J7+FC_IND_WP_E!J7+FC_IND_MQ_E!J7+FC_IND_CON_E!J7+FC_IND_NSP_E!J7</f>
        <v>40606.121085748273</v>
      </c>
      <c r="K7" s="8">
        <f>FC_IND_IS_E!K7+FC_IND_NFM_E!K7+FC_IND_CPC_E!K7+FC_IND_NMM_E!K7+FC_IND_PPP_E!K7+FC_IND_FBT_E!K7+FC_IND_TE_E!K7+FC_IND_MAC_E!K7+FC_IND_TL_E!K7+FC_IND_WP_E!K7+FC_IND_MQ_E!K7+FC_IND_CON_E!K7+FC_IND_NSP_E!K7</f>
        <v>37703.954027223335</v>
      </c>
      <c r="L7" s="8">
        <f>FC_IND_IS_E!L7+FC_IND_NFM_E!L7+FC_IND_CPC_E!L7+FC_IND_NMM_E!L7+FC_IND_PPP_E!L7+FC_IND_FBT_E!L7+FC_IND_TE_E!L7+FC_IND_MAC_E!L7+FC_IND_TL_E!L7+FC_IND_WP_E!L7+FC_IND_MQ_E!L7+FC_IND_CON_E!L7+FC_IND_NSP_E!L7</f>
        <v>29259.410606119298</v>
      </c>
      <c r="M7" s="8">
        <f>FC_IND_IS_E!M7+FC_IND_NFM_E!M7+FC_IND_CPC_E!M7+FC_IND_NMM_E!M7+FC_IND_PPP_E!M7+FC_IND_FBT_E!M7+FC_IND_TE_E!M7+FC_IND_MAC_E!M7+FC_IND_TL_E!M7+FC_IND_WP_E!M7+FC_IND_MQ_E!M7+FC_IND_CON_E!M7+FC_IND_NSP_E!M7</f>
        <v>29733.430323816385</v>
      </c>
      <c r="N7" s="8">
        <f>FC_IND_IS_E!N7+FC_IND_NFM_E!N7+FC_IND_CPC_E!N7+FC_IND_NMM_E!N7+FC_IND_PPP_E!N7+FC_IND_FBT_E!N7+FC_IND_TE_E!N7+FC_IND_MAC_E!N7+FC_IND_TL_E!N7+FC_IND_WP_E!N7+FC_IND_MQ_E!N7+FC_IND_CON_E!N7+FC_IND_NSP_E!N7</f>
        <v>30138.265622127998</v>
      </c>
      <c r="O7" s="8">
        <f>FC_IND_IS_E!O7+FC_IND_NFM_E!O7+FC_IND_CPC_E!O7+FC_IND_NMM_E!O7+FC_IND_PPP_E!O7+FC_IND_FBT_E!O7+FC_IND_TE_E!O7+FC_IND_MAC_E!O7+FC_IND_TL_E!O7+FC_IND_WP_E!O7+FC_IND_MQ_E!O7+FC_IND_CON_E!O7+FC_IND_NSP_E!O7</f>
        <v>27132.850944967086</v>
      </c>
      <c r="P7" s="8">
        <f>FC_IND_IS_E!P7+FC_IND_NFM_E!P7+FC_IND_CPC_E!P7+FC_IND_NMM_E!P7+FC_IND_PPP_E!P7+FC_IND_FBT_E!P7+FC_IND_TE_E!P7+FC_IND_MAC_E!P7+FC_IND_TL_E!P7+FC_IND_WP_E!P7+FC_IND_MQ_E!P7+FC_IND_CON_E!P7+FC_IND_NSP_E!P7</f>
        <v>24568.15406380278</v>
      </c>
      <c r="Q7" s="8">
        <f>FC_IND_IS_E!Q7+FC_IND_NFM_E!Q7+FC_IND_CPC_E!Q7+FC_IND_NMM_E!Q7+FC_IND_PPP_E!Q7+FC_IND_FBT_E!Q7+FC_IND_TE_E!Q7+FC_IND_MAC_E!Q7+FC_IND_TL_E!Q7+FC_IND_WP_E!Q7+FC_IND_MQ_E!Q7+FC_IND_CON_E!Q7+FC_IND_NSP_E!Q7</f>
        <v>25861.521809900532</v>
      </c>
      <c r="R7" s="8">
        <f>FC_IND_IS_E!R7+FC_IND_NFM_E!R7+FC_IND_CPC_E!R7+FC_IND_NMM_E!R7+FC_IND_PPP_E!R7+FC_IND_FBT_E!R7+FC_IND_TE_E!R7+FC_IND_MAC_E!R7+FC_IND_TL_E!R7+FC_IND_WP_E!R7+FC_IND_MQ_E!R7+FC_IND_CON_E!R7+FC_IND_NSP_E!R7</f>
        <v>26056.030323666895</v>
      </c>
      <c r="S7" s="8">
        <f>FC_IND_IS_E!S7+FC_IND_NFM_E!S7+FC_IND_CPC_E!S7+FC_IND_NMM_E!S7+FC_IND_PPP_E!S7+FC_IND_FBT_E!S7+FC_IND_TE_E!S7+FC_IND_MAC_E!S7+FC_IND_TL_E!S7+FC_IND_WP_E!S7+FC_IND_MQ_E!S7+FC_IND_CON_E!S7+FC_IND_NSP_E!S7</f>
        <v>26287.605233714658</v>
      </c>
      <c r="T7" s="8">
        <f>FC_IND_IS_E!T7+FC_IND_NFM_E!T7+FC_IND_CPC_E!T7+FC_IND_NMM_E!T7+FC_IND_PPP_E!T7+FC_IND_FBT_E!T7+FC_IND_TE_E!T7+FC_IND_MAC_E!T7+FC_IND_TL_E!T7+FC_IND_WP_E!T7+FC_IND_MQ_E!T7+FC_IND_CON_E!T7+FC_IND_NSP_E!T7</f>
        <v>27150.084696872818</v>
      </c>
      <c r="U7" s="8">
        <f>FC_IND_IS_E!U7+FC_IND_NFM_E!U7+FC_IND_CPC_E!U7+FC_IND_NMM_E!U7+FC_IND_PPP_E!U7+FC_IND_FBT_E!U7+FC_IND_TE_E!U7+FC_IND_MAC_E!U7+FC_IND_TL_E!U7+FC_IND_WP_E!U7+FC_IND_MQ_E!U7+FC_IND_CON_E!U7+FC_IND_NSP_E!U7</f>
        <v>25541.479636553478</v>
      </c>
      <c r="V7" s="8">
        <f>FC_IND_IS_E!V7+FC_IND_NFM_E!V7+FC_IND_CPC_E!V7+FC_IND_NMM_E!V7+FC_IND_PPP_E!V7+FC_IND_FBT_E!V7+FC_IND_TE_E!V7+FC_IND_MAC_E!V7+FC_IND_TL_E!V7+FC_IND_WP_E!V7+FC_IND_MQ_E!V7+FC_IND_CON_E!V7+FC_IND_NSP_E!V7</f>
        <v>24236.287140011329</v>
      </c>
      <c r="W7" s="8">
        <f>FC_IND_IS_E!W7+FC_IND_NFM_E!W7+FC_IND_CPC_E!W7+FC_IND_NMM_E!W7+FC_IND_PPP_E!W7+FC_IND_FBT_E!W7+FC_IND_TE_E!W7+FC_IND_MAC_E!W7+FC_IND_TL_E!W7+FC_IND_WP_E!W7+FC_IND_MQ_E!W7+FC_IND_CON_E!W7+FC_IND_NSP_E!W7</f>
        <v>22280.913850757002</v>
      </c>
      <c r="X7" s="8">
        <f>FC_IND_IS_E!X7+FC_IND_NFM_E!X7+FC_IND_CPC_E!X7+FC_IND_NMM_E!X7+FC_IND_PPP_E!X7+FC_IND_FBT_E!X7+FC_IND_TE_E!X7+FC_IND_MAC_E!X7+FC_IND_TL_E!X7+FC_IND_WP_E!X7+FC_IND_MQ_E!X7+FC_IND_CON_E!X7+FC_IND_NSP_E!X7</f>
        <v>21474.258906664556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9305.0811660586223</v>
      </c>
      <c r="D8" s="19">
        <f t="shared" ref="D8:X8" si="6">SUM(D9:D10)</f>
        <v>5800.306759711726</v>
      </c>
      <c r="E8" s="19">
        <f t="shared" si="6"/>
        <v>5622.5528322871614</v>
      </c>
      <c r="F8" s="19">
        <f t="shared" si="6"/>
        <v>7171.4669407014671</v>
      </c>
      <c r="G8" s="19">
        <f t="shared" si="6"/>
        <v>6202.6070871335132</v>
      </c>
      <c r="H8" s="19">
        <f t="shared" si="6"/>
        <v>6952.9547687850827</v>
      </c>
      <c r="I8" s="19">
        <f t="shared" si="6"/>
        <v>7418.6126552799178</v>
      </c>
      <c r="J8" s="19">
        <f t="shared" si="6"/>
        <v>5739.0120122600501</v>
      </c>
      <c r="K8" s="19">
        <f t="shared" si="6"/>
        <v>5747.2225817300387</v>
      </c>
      <c r="L8" s="19">
        <f t="shared" si="6"/>
        <v>5805.2210237012387</v>
      </c>
      <c r="M8" s="19">
        <f t="shared" si="6"/>
        <v>3778.4689348816974</v>
      </c>
      <c r="N8" s="19">
        <f t="shared" si="6"/>
        <v>3649.725749360402</v>
      </c>
      <c r="O8" s="19">
        <f t="shared" si="6"/>
        <v>4286.748799126708</v>
      </c>
      <c r="P8" s="19">
        <f t="shared" si="6"/>
        <v>4072.5737290541947</v>
      </c>
      <c r="Q8" s="19">
        <f t="shared" si="6"/>
        <v>4006.7911064307777</v>
      </c>
      <c r="R8" s="19">
        <f t="shared" si="6"/>
        <v>4134.0782039341648</v>
      </c>
      <c r="S8" s="19">
        <f t="shared" si="6"/>
        <v>3837.3142191391403</v>
      </c>
      <c r="T8" s="19">
        <f t="shared" si="6"/>
        <v>3927.4634801824977</v>
      </c>
      <c r="U8" s="19">
        <f t="shared" si="6"/>
        <v>3966.4243955645165</v>
      </c>
      <c r="V8" s="19">
        <f t="shared" si="6"/>
        <v>3813.9541667004078</v>
      </c>
      <c r="W8" s="19">
        <f t="shared" si="6"/>
        <v>3615.1659297402393</v>
      </c>
      <c r="X8" s="19">
        <f t="shared" si="6"/>
        <v>3831.6141686979754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579.38206534559993</v>
      </c>
      <c r="D9" s="8">
        <f>FC_IND_IS_E!D9+FC_IND_NFM_E!D9+FC_IND_CPC_E!D9+FC_IND_NMM_E!D9+FC_IND_PPP_E!D9+FC_IND_FBT_E!D9+FC_IND_TE_E!D9+FC_IND_MAC_E!D9+FC_IND_TL_E!D9+FC_IND_WP_E!D9+FC_IND_MQ_E!D9+FC_IND_CON_E!D9+FC_IND_NSP_E!D9</f>
        <v>569.41616446559988</v>
      </c>
      <c r="E9" s="8">
        <f>FC_IND_IS_E!E9+FC_IND_NFM_E!E9+FC_IND_CPC_E!E9+FC_IND_NMM_E!E9+FC_IND_PPP_E!E9+FC_IND_FBT_E!E9+FC_IND_TE_E!E9+FC_IND_MAC_E!E9+FC_IND_TL_E!E9+FC_IND_WP_E!E9+FC_IND_MQ_E!E9+FC_IND_CON_E!E9+FC_IND_NSP_E!E9</f>
        <v>489.78624454559991</v>
      </c>
      <c r="F9" s="8">
        <f>FC_IND_IS_E!F9+FC_IND_NFM_E!F9+FC_IND_CPC_E!F9+FC_IND_NMM_E!F9+FC_IND_PPP_E!F9+FC_IND_FBT_E!F9+FC_IND_TE_E!F9+FC_IND_MAC_E!F9+FC_IND_TL_E!F9+FC_IND_WP_E!F9+FC_IND_MQ_E!F9+FC_IND_CON_E!F9+FC_IND_NSP_E!F9</f>
        <v>477.25365720000002</v>
      </c>
      <c r="G9" s="8">
        <f>FC_IND_IS_E!G9+FC_IND_NFM_E!G9+FC_IND_CPC_E!G9+FC_IND_NMM_E!G9+FC_IND_PPP_E!G9+FC_IND_FBT_E!G9+FC_IND_TE_E!G9+FC_IND_MAC_E!G9+FC_IND_TL_E!G9+FC_IND_WP_E!G9+FC_IND_MQ_E!G9+FC_IND_CON_E!G9+FC_IND_NSP_E!G9</f>
        <v>580.68940654559992</v>
      </c>
      <c r="H9" s="8">
        <f>FC_IND_IS_E!H9+FC_IND_NFM_E!H9+FC_IND_CPC_E!H9+FC_IND_NMM_E!H9+FC_IND_PPP_E!H9+FC_IND_FBT_E!H9+FC_IND_TE_E!H9+FC_IND_MAC_E!H9+FC_IND_TL_E!H9+FC_IND_WP_E!H9+FC_IND_MQ_E!H9+FC_IND_CON_E!H9+FC_IND_NSP_E!H9</f>
        <v>1100.7322855037278</v>
      </c>
      <c r="I9" s="8">
        <f>FC_IND_IS_E!I9+FC_IND_NFM_E!I9+FC_IND_CPC_E!I9+FC_IND_NMM_E!I9+FC_IND_PPP_E!I9+FC_IND_FBT_E!I9+FC_IND_TE_E!I9+FC_IND_MAC_E!I9+FC_IND_TL_E!I9+FC_IND_WP_E!I9+FC_IND_MQ_E!I9+FC_IND_CON_E!I9+FC_IND_NSP_E!I9</f>
        <v>1407.6824194834348</v>
      </c>
      <c r="J9" s="8">
        <f>FC_IND_IS_E!J9+FC_IND_NFM_E!J9+FC_IND_CPC_E!J9+FC_IND_NMM_E!J9+FC_IND_PPP_E!J9+FC_IND_FBT_E!J9+FC_IND_TE_E!J9+FC_IND_MAC_E!J9+FC_IND_TL_E!J9+FC_IND_WP_E!J9+FC_IND_MQ_E!J9+FC_IND_CON_E!J9+FC_IND_NSP_E!J9</f>
        <v>1347.7136885951998</v>
      </c>
      <c r="K9" s="8">
        <f>FC_IND_IS_E!K9+FC_IND_NFM_E!K9+FC_IND_CPC_E!K9+FC_IND_NMM_E!K9+FC_IND_PPP_E!K9+FC_IND_FBT_E!K9+FC_IND_TE_E!K9+FC_IND_MAC_E!K9+FC_IND_TL_E!K9+FC_IND_WP_E!K9+FC_IND_MQ_E!K9+FC_IND_CON_E!K9+FC_IND_NSP_E!K9</f>
        <v>1024.557870435048</v>
      </c>
      <c r="L9" s="8">
        <f>FC_IND_IS_E!L9+FC_IND_NFM_E!L9+FC_IND_CPC_E!L9+FC_IND_NMM_E!L9+FC_IND_PPP_E!L9+FC_IND_FBT_E!L9+FC_IND_TE_E!L9+FC_IND_MAC_E!L9+FC_IND_TL_E!L9+FC_IND_WP_E!L9+FC_IND_MQ_E!L9+FC_IND_CON_E!L9+FC_IND_NSP_E!L9</f>
        <v>602.46586458561205</v>
      </c>
      <c r="M9" s="8">
        <f>FC_IND_IS_E!M9+FC_IND_NFM_E!M9+FC_IND_CPC_E!M9+FC_IND_NMM_E!M9+FC_IND_PPP_E!M9+FC_IND_FBT_E!M9+FC_IND_TE_E!M9+FC_IND_MAC_E!M9+FC_IND_TL_E!M9+FC_IND_WP_E!M9+FC_IND_MQ_E!M9+FC_IND_CON_E!M9+FC_IND_NSP_E!M9</f>
        <v>751.63278273523633</v>
      </c>
      <c r="N9" s="8">
        <f>FC_IND_IS_E!N9+FC_IND_NFM_E!N9+FC_IND_CPC_E!N9+FC_IND_NMM_E!N9+FC_IND_PPP_E!N9+FC_IND_FBT_E!N9+FC_IND_TE_E!N9+FC_IND_MAC_E!N9+FC_IND_TL_E!N9+FC_IND_WP_E!N9+FC_IND_MQ_E!N9+FC_IND_CON_E!N9+FC_IND_NSP_E!N9</f>
        <v>665.95676230796994</v>
      </c>
      <c r="O9" s="8">
        <f>FC_IND_IS_E!O9+FC_IND_NFM_E!O9+FC_IND_CPC_E!O9+FC_IND_NMM_E!O9+FC_IND_PPP_E!O9+FC_IND_FBT_E!O9+FC_IND_TE_E!O9+FC_IND_MAC_E!O9+FC_IND_TL_E!O9+FC_IND_WP_E!O9+FC_IND_MQ_E!O9+FC_IND_CON_E!O9+FC_IND_NSP_E!O9</f>
        <v>1099.85199685816</v>
      </c>
      <c r="P9" s="8">
        <f>FC_IND_IS_E!P9+FC_IND_NFM_E!P9+FC_IND_CPC_E!P9+FC_IND_NMM_E!P9+FC_IND_PPP_E!P9+FC_IND_FBT_E!P9+FC_IND_TE_E!P9+FC_IND_MAC_E!P9+FC_IND_TL_E!P9+FC_IND_WP_E!P9+FC_IND_MQ_E!P9+FC_IND_CON_E!P9+FC_IND_NSP_E!P9</f>
        <v>1179.3708550094013</v>
      </c>
      <c r="Q9" s="8">
        <f>FC_IND_IS_E!Q9+FC_IND_NFM_E!Q9+FC_IND_CPC_E!Q9+FC_IND_NMM_E!Q9+FC_IND_PPP_E!Q9+FC_IND_FBT_E!Q9+FC_IND_TE_E!Q9+FC_IND_MAC_E!Q9+FC_IND_TL_E!Q9+FC_IND_WP_E!Q9+FC_IND_MQ_E!Q9+FC_IND_CON_E!Q9+FC_IND_NSP_E!Q9</f>
        <v>1169.7857468802331</v>
      </c>
      <c r="R9" s="8">
        <f>FC_IND_IS_E!R9+FC_IND_NFM_E!R9+FC_IND_CPC_E!R9+FC_IND_NMM_E!R9+FC_IND_PPP_E!R9+FC_IND_FBT_E!R9+FC_IND_TE_E!R9+FC_IND_MAC_E!R9+FC_IND_TL_E!R9+FC_IND_WP_E!R9+FC_IND_MQ_E!R9+FC_IND_CON_E!R9+FC_IND_NSP_E!R9</f>
        <v>1373.9252653170552</v>
      </c>
      <c r="S9" s="8">
        <f>FC_IND_IS_E!S9+FC_IND_NFM_E!S9+FC_IND_CPC_E!S9+FC_IND_NMM_E!S9+FC_IND_PPP_E!S9+FC_IND_FBT_E!S9+FC_IND_TE_E!S9+FC_IND_MAC_E!S9+FC_IND_TL_E!S9+FC_IND_WP_E!S9+FC_IND_MQ_E!S9+FC_IND_CON_E!S9+FC_IND_NSP_E!S9</f>
        <v>1418.8118823730524</v>
      </c>
      <c r="T9" s="8">
        <f>FC_IND_IS_E!T9+FC_IND_NFM_E!T9+FC_IND_CPC_E!T9+FC_IND_NMM_E!T9+FC_IND_PPP_E!T9+FC_IND_FBT_E!T9+FC_IND_TE_E!T9+FC_IND_MAC_E!T9+FC_IND_TL_E!T9+FC_IND_WP_E!T9+FC_IND_MQ_E!T9+FC_IND_CON_E!T9+FC_IND_NSP_E!T9</f>
        <v>1240.0142251189488</v>
      </c>
      <c r="U9" s="8">
        <f>FC_IND_IS_E!U9+FC_IND_NFM_E!U9+FC_IND_CPC_E!U9+FC_IND_NMM_E!U9+FC_IND_PPP_E!U9+FC_IND_FBT_E!U9+FC_IND_TE_E!U9+FC_IND_MAC_E!U9+FC_IND_TL_E!U9+FC_IND_WP_E!U9+FC_IND_MQ_E!U9+FC_IND_CON_E!U9+FC_IND_NSP_E!U9</f>
        <v>1232.0457071848436</v>
      </c>
      <c r="V9" s="8">
        <f>FC_IND_IS_E!V9+FC_IND_NFM_E!V9+FC_IND_CPC_E!V9+FC_IND_NMM_E!V9+FC_IND_PPP_E!V9+FC_IND_FBT_E!V9+FC_IND_TE_E!V9+FC_IND_MAC_E!V9+FC_IND_TL_E!V9+FC_IND_WP_E!V9+FC_IND_MQ_E!V9+FC_IND_CON_E!V9+FC_IND_NSP_E!V9</f>
        <v>1360.484576376555</v>
      </c>
      <c r="W9" s="8">
        <f>FC_IND_IS_E!W9+FC_IND_NFM_E!W9+FC_IND_CPC_E!W9+FC_IND_NMM_E!W9+FC_IND_PPP_E!W9+FC_IND_FBT_E!W9+FC_IND_TE_E!W9+FC_IND_MAC_E!W9+FC_IND_TL_E!W9+FC_IND_WP_E!W9+FC_IND_MQ_E!W9+FC_IND_CON_E!W9+FC_IND_NSP_E!W9</f>
        <v>1217.6721604225038</v>
      </c>
      <c r="X9" s="8">
        <f>FC_IND_IS_E!X9+FC_IND_NFM_E!X9+FC_IND_CPC_E!X9+FC_IND_NMM_E!X9+FC_IND_PPP_E!X9+FC_IND_FBT_E!X9+FC_IND_TE_E!X9+FC_IND_MAC_E!X9+FC_IND_TL_E!X9+FC_IND_WP_E!X9+FC_IND_MQ_E!X9+FC_IND_CON_E!X9+FC_IND_NSP_E!X9</f>
        <v>1418.6577650977101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8725.6991007130218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5230.8905952461264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5132.7665877415611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6694.2132835014672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5621.9176805879133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5852.2224832813554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6010.9302357964825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4391.2983236648506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4722.6647112949904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5202.7551591156262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3026.8361521464608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2983.7689870524318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3186.8968022685485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2893.2028740447931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2837.0053595505447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2760.1529386171092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2418.5023367660879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2687.4492550635487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2734.3786883796729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2453.4695903238526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2397.4937693177358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2412.9564036002653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32271.637703860546</v>
      </c>
      <c r="D11" s="19">
        <f t="shared" ref="D11:X11" si="8">SUM(D12:D16)</f>
        <v>28730.552266037423</v>
      </c>
      <c r="E11" s="19">
        <f t="shared" si="8"/>
        <v>28644.248767186931</v>
      </c>
      <c r="F11" s="19">
        <f t="shared" si="8"/>
        <v>32293.516844304024</v>
      </c>
      <c r="G11" s="19">
        <f t="shared" si="8"/>
        <v>26646.326672452618</v>
      </c>
      <c r="H11" s="19">
        <f t="shared" si="8"/>
        <v>24581.662376064745</v>
      </c>
      <c r="I11" s="19">
        <f t="shared" si="8"/>
        <v>26858.379431418361</v>
      </c>
      <c r="J11" s="19">
        <f t="shared" si="8"/>
        <v>24417.093959342521</v>
      </c>
      <c r="K11" s="19">
        <f t="shared" si="8"/>
        <v>21603.741722366743</v>
      </c>
      <c r="L11" s="19">
        <f t="shared" si="8"/>
        <v>16817.676259210719</v>
      </c>
      <c r="M11" s="19">
        <f t="shared" si="8"/>
        <v>17734.723336308707</v>
      </c>
      <c r="N11" s="19">
        <f t="shared" si="8"/>
        <v>20563.851782268142</v>
      </c>
      <c r="O11" s="19">
        <f t="shared" si="8"/>
        <v>18626.165523839754</v>
      </c>
      <c r="P11" s="19">
        <f t="shared" si="8"/>
        <v>18115.552621760056</v>
      </c>
      <c r="Q11" s="19">
        <f t="shared" si="8"/>
        <v>17092.163333519962</v>
      </c>
      <c r="R11" s="19">
        <f t="shared" si="8"/>
        <v>17939.764400839784</v>
      </c>
      <c r="S11" s="19">
        <f t="shared" si="8"/>
        <v>18091.367796625564</v>
      </c>
      <c r="T11" s="19">
        <f t="shared" si="8"/>
        <v>17716.123537896052</v>
      </c>
      <c r="U11" s="19">
        <f t="shared" si="8"/>
        <v>17205.571314493849</v>
      </c>
      <c r="V11" s="19">
        <f t="shared" si="8"/>
        <v>15491.566197193699</v>
      </c>
      <c r="W11" s="19">
        <f t="shared" si="8"/>
        <v>15380.882357005821</v>
      </c>
      <c r="X11" s="19">
        <f t="shared" si="8"/>
        <v>14624.746366818585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4.3584868800000001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2.2105749599999998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7.8542904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144.54025027199995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158.59719915599999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31.108947407999992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14.595393648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3.1303955760000006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8.4121385039999979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22.759214400128002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187.11577008115194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76.172547830805328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0.56669184000000006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77.103935092799972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1.9589419872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2.7206793504000002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1.2495146400000001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26625.982400644545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23548.958645069422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23650.936938562936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25446.975057936026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19256.447665231015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17880.300566506347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20484.152586193562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17738.612590684919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14735.451798945942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10830.282430810719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11548.507816399908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13100.345147123697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10945.993253865838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10239.714609916651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9503.9487154190338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10557.316402026909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10327.137969332462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10025.906387715251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9652.1328288718105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8683.8187909492517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7643.2725335970208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7900.3354775554808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77.285001960000017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74.034373680000002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243.15855804000003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248.24382012000001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289.63188036000003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274.69711871999999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155.31547824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180.02439012000002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217.13192868000002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379.29623004000001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20.960332319999999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204.32290188000002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195.07652184000005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191.35234596000006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181.16943408000003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184.25620908000002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255.03029880000003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50.198079239999991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70.725350879999993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49.47352235999999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13.599241199999996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4.5568061999999969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5564.011814376001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5105.3486723280002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4742.2989801839994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6453.7577159759985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6941.6499277056027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6395.5557434304001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6204.3159733367993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6498.4569785375998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6648.0275991648023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5599.6854598559985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6165.2551875888003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7236.4245188643181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7297.9799780527637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7608.3131180525988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7407.0451840209271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7198.1917897328767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7509.1995284931036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7639.4523791007987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7405.6091996492378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6756.3149418972462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7721.2899028584006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6718.6045684231049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56771.558146080009</v>
      </c>
      <c r="D17" s="27">
        <f t="shared" ref="D17:X17" si="10">SUM(D18:D21)</f>
        <v>52432.079631840003</v>
      </c>
      <c r="E17" s="27">
        <f t="shared" si="10"/>
        <v>50831.801575199999</v>
      </c>
      <c r="F17" s="27">
        <f t="shared" si="10"/>
        <v>49600.691429760001</v>
      </c>
      <c r="G17" s="27">
        <f t="shared" si="10"/>
        <v>51028.553694239992</v>
      </c>
      <c r="H17" s="27">
        <f t="shared" si="10"/>
        <v>47279.116249920007</v>
      </c>
      <c r="I17" s="27">
        <f t="shared" si="10"/>
        <v>47421.161942399995</v>
      </c>
      <c r="J17" s="27">
        <f t="shared" si="10"/>
        <v>45054.142775999993</v>
      </c>
      <c r="K17" s="27">
        <f t="shared" si="10"/>
        <v>42484.887040319991</v>
      </c>
      <c r="L17" s="27">
        <f t="shared" si="10"/>
        <v>29829.038614560006</v>
      </c>
      <c r="M17" s="27">
        <f t="shared" si="10"/>
        <v>36102.763487519995</v>
      </c>
      <c r="N17" s="27">
        <f t="shared" si="10"/>
        <v>34960.735219679998</v>
      </c>
      <c r="O17" s="27">
        <f t="shared" si="10"/>
        <v>34738.139285279998</v>
      </c>
      <c r="P17" s="27">
        <f t="shared" si="10"/>
        <v>33398.680063679996</v>
      </c>
      <c r="Q17" s="27">
        <f t="shared" si="10"/>
        <v>34000.894363679996</v>
      </c>
      <c r="R17" s="27">
        <f t="shared" si="10"/>
        <v>34090.654417919992</v>
      </c>
      <c r="S17" s="27">
        <f t="shared" si="10"/>
        <v>32047.546779360004</v>
      </c>
      <c r="T17" s="27">
        <f t="shared" si="10"/>
        <v>32486.192298719994</v>
      </c>
      <c r="U17" s="27">
        <f t="shared" si="10"/>
        <v>35856.136975680005</v>
      </c>
      <c r="V17" s="27">
        <f t="shared" si="10"/>
        <v>32072.151293280007</v>
      </c>
      <c r="W17" s="27">
        <f t="shared" si="10"/>
        <v>28892.055333599998</v>
      </c>
      <c r="X17" s="27">
        <f t="shared" si="10"/>
        <v>30981.419291519996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32.927039999999998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27.372599999999995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32.687280000000001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22.517459999999996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16.463519999999999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9.6303599999999996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8.0719199999999969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3.4365599999999996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8.6387126399999978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1.1046542399999999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0.67931999999999981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0.32543423999999993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0.11987999999999999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5731.5654172800005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5152.4921102400003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4805.6799095999995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4407.1858425600012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4543.7814302400011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4308.9160507199995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4462.3971359999978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4292.5119911999991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4058.4889684800005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2919.3949627200004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3711.4213435199999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4015.0716292799993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4302.6899630400003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3920.65653888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3856.5159436800004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3710.3184475200005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3695.4558849599998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3438.3538843199999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3278.28435408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3149.3190484800002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2982.5288855999993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3327.37857072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48530.410344000011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44702.577504000001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43361.896968000001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42363.638928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43654.224743999992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40709.570616000005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40561.144415999996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38215.940256000002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35999.690687999988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25089.066288000005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29808.978263999994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28205.334144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27609.678719999996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26420.777135999997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26113.060583999995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26408.187935999995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24055.858008000003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25288.299503999991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28944.452160000004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25546.426776000008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22918.420511999997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24316.046351999994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2476.6553448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2549.6374176000004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2631.5374176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2807.3491992000004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2814.0839999999998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2250.9992232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2389.5484704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2542.2539687999997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2418.0686712000002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1819.4727095999995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2581.6845600000001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2740.3294464000001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2825.4451680000006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3057.1265087999986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4031.3178359999993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3972.1480344000006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4296.2328863999992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3759.5389104000005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3633.4004616000002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3376.4054687999997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2991.1059359999999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3337.9943688000008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1325.9798830309212</v>
      </c>
      <c r="D22" s="27">
        <f t="shared" ref="D22:X22" si="12">SUM(D23:D24)</f>
        <v>1414.5739998313734</v>
      </c>
      <c r="E22" s="27">
        <f t="shared" si="12"/>
        <v>1282.9141479010666</v>
      </c>
      <c r="F22" s="27">
        <f t="shared" si="12"/>
        <v>1301.0893377191344</v>
      </c>
      <c r="G22" s="27">
        <f t="shared" si="12"/>
        <v>1062.3685627999289</v>
      </c>
      <c r="H22" s="27">
        <f t="shared" si="12"/>
        <v>1037.7300968987977</v>
      </c>
      <c r="I22" s="27">
        <f t="shared" si="12"/>
        <v>1314.2948768411788</v>
      </c>
      <c r="J22" s="27">
        <f t="shared" si="12"/>
        <v>1349.148155568</v>
      </c>
      <c r="K22" s="27">
        <f t="shared" si="12"/>
        <v>1262.9524682516671</v>
      </c>
      <c r="L22" s="27">
        <f t="shared" si="12"/>
        <v>961.82169681599987</v>
      </c>
      <c r="M22" s="27">
        <f t="shared" si="12"/>
        <v>1119.87071467797</v>
      </c>
      <c r="N22" s="27">
        <f t="shared" si="12"/>
        <v>1097.3713671070868</v>
      </c>
      <c r="O22" s="27">
        <f t="shared" si="12"/>
        <v>926.32061897999995</v>
      </c>
      <c r="P22" s="27">
        <f t="shared" si="12"/>
        <v>806.16141656457819</v>
      </c>
      <c r="Q22" s="27">
        <f t="shared" si="12"/>
        <v>885.23050457681461</v>
      </c>
      <c r="R22" s="27">
        <f t="shared" si="12"/>
        <v>800.81269712256096</v>
      </c>
      <c r="S22" s="27">
        <f t="shared" si="12"/>
        <v>721.29039511680003</v>
      </c>
      <c r="T22" s="27">
        <f t="shared" si="12"/>
        <v>682.99393928337827</v>
      </c>
      <c r="U22" s="27">
        <f t="shared" si="12"/>
        <v>744.66937807023771</v>
      </c>
      <c r="V22" s="27">
        <f t="shared" si="12"/>
        <v>706.47405584442743</v>
      </c>
      <c r="W22" s="27">
        <f t="shared" si="12"/>
        <v>535.8973279212762</v>
      </c>
      <c r="X22" s="27">
        <f t="shared" si="12"/>
        <v>472.51583563517681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1324.3049278654444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1412.8880570545973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1282.9141479010666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1299.4043569041664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1060.9810077439288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1036.3425418427976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1312.9073217851787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1347.7606005119999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1261.564913195667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960.43414175999987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1117.09560456597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1092.9101338724131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922.15795381199996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803.3863064525782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882.45539446481462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799.42514206656097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718.51528500480003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680.60261150037559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741.74778617580171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702.91174874399974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535.25289490913599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472.23824949917679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1.6749551654767409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1.6859427767760411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1.6849808149680106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1.3875550559999998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1.3875550559999998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1.3875550559999998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1.3875550559999998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1.3875550559999998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1.3875550559999998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2.7751101119999997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4.4612332346736165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4.1626651679999993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2.7751101119999997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2.7751101119999997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1.3875550559999998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2.7751101119999997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2.3913277830026338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2.9215918944360277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3.562307100427657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0.64443301214026238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0.27758613599999993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257.84682989999999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252.38179097999992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216.32856234000008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186.95388623999995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199.74504279182958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286.62678763792718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221.37334467174429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314.9691380533954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295.96840134756593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137.10926821028195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186.477350494576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220.89355792255998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175.96739467135762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155.94290400644755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149.23337913640802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64.945015309268939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42.638896049415834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87.618015900704492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99.862315849096376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87.41151388371199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5.8925610442144398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140729.0952324071</v>
      </c>
      <c r="D26" s="27">
        <f t="shared" ref="D26:X26" si="14">SUM(D27,D33)</f>
        <v>141136.37396478013</v>
      </c>
      <c r="E26" s="27">
        <f t="shared" si="14"/>
        <v>139277.14094516812</v>
      </c>
      <c r="F26" s="27">
        <f t="shared" si="14"/>
        <v>141732.70860826568</v>
      </c>
      <c r="G26" s="27">
        <f t="shared" si="14"/>
        <v>135609.34352898705</v>
      </c>
      <c r="H26" s="27">
        <f t="shared" si="14"/>
        <v>131176.659084046</v>
      </c>
      <c r="I26" s="27">
        <f t="shared" si="14"/>
        <v>129428.17147866818</v>
      </c>
      <c r="J26" s="27">
        <f t="shared" si="14"/>
        <v>126676.86100028669</v>
      </c>
      <c r="K26" s="27">
        <f t="shared" si="14"/>
        <v>119296.94910083998</v>
      </c>
      <c r="L26" s="27">
        <f t="shared" si="14"/>
        <v>103974.64015787997</v>
      </c>
      <c r="M26" s="27">
        <f t="shared" si="14"/>
        <v>99860.236606799997</v>
      </c>
      <c r="N26" s="27">
        <f t="shared" si="14"/>
        <v>93634.598177639986</v>
      </c>
      <c r="O26" s="27">
        <f t="shared" si="14"/>
        <v>87526.815925680014</v>
      </c>
      <c r="P26" s="27">
        <f t="shared" si="14"/>
        <v>79623.839426040009</v>
      </c>
      <c r="Q26" s="27">
        <f t="shared" si="14"/>
        <v>76356.547052399997</v>
      </c>
      <c r="R26" s="27">
        <f t="shared" si="14"/>
        <v>78523.816071600013</v>
      </c>
      <c r="S26" s="27">
        <f t="shared" si="14"/>
        <v>76219.425579599992</v>
      </c>
      <c r="T26" s="27">
        <f t="shared" si="14"/>
        <v>71596.378455840008</v>
      </c>
      <c r="U26" s="27">
        <f t="shared" si="14"/>
        <v>76785.600289320006</v>
      </c>
      <c r="V26" s="27">
        <f t="shared" si="14"/>
        <v>74029.393510919996</v>
      </c>
      <c r="W26" s="27">
        <f t="shared" si="14"/>
        <v>72172.870293600005</v>
      </c>
      <c r="X26" s="27">
        <f t="shared" si="14"/>
        <v>73221.498344880005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40.307669999999995</v>
      </c>
      <c r="D27" s="19">
        <f t="shared" ref="D27:X27" si="16">SUM(D28:D32)</f>
        <v>53.288718839999987</v>
      </c>
      <c r="E27" s="19">
        <f t="shared" si="16"/>
        <v>56.237050079999989</v>
      </c>
      <c r="F27" s="19">
        <f t="shared" si="16"/>
        <v>46.508850000000002</v>
      </c>
      <c r="G27" s="19">
        <f t="shared" si="16"/>
        <v>49.679104319999986</v>
      </c>
      <c r="H27" s="19">
        <f t="shared" si="16"/>
        <v>43.443092159999992</v>
      </c>
      <c r="I27" s="19">
        <f t="shared" si="16"/>
        <v>40.325086079999991</v>
      </c>
      <c r="J27" s="19">
        <f t="shared" si="16"/>
        <v>168.54029279999997</v>
      </c>
      <c r="K27" s="19">
        <f t="shared" si="16"/>
        <v>37.207079999999983</v>
      </c>
      <c r="L27" s="19">
        <f t="shared" si="16"/>
        <v>78.484649760000011</v>
      </c>
      <c r="M27" s="19">
        <f t="shared" si="16"/>
        <v>40.38220656</v>
      </c>
      <c r="N27" s="19">
        <f t="shared" si="16"/>
        <v>37.207079999999983</v>
      </c>
      <c r="O27" s="19">
        <f t="shared" si="16"/>
        <v>43.557564239999984</v>
      </c>
      <c r="P27" s="19">
        <f t="shared" si="16"/>
        <v>46.7326908</v>
      </c>
      <c r="Q27" s="19">
        <f t="shared" si="16"/>
        <v>34.404867360000004</v>
      </c>
      <c r="R27" s="19">
        <f t="shared" si="16"/>
        <v>19.051221599999998</v>
      </c>
      <c r="S27" s="19">
        <f t="shared" si="16"/>
        <v>19.051221600000002</v>
      </c>
      <c r="T27" s="19">
        <f t="shared" si="16"/>
        <v>18.054401040000002</v>
      </c>
      <c r="U27" s="19">
        <f t="shared" si="16"/>
        <v>35.603804879999984</v>
      </c>
      <c r="V27" s="19">
        <f t="shared" si="16"/>
        <v>67.546668959999991</v>
      </c>
      <c r="W27" s="19">
        <f t="shared" si="16"/>
        <v>84.962947679999985</v>
      </c>
      <c r="X27" s="19">
        <f t="shared" si="16"/>
        <v>143.11805543999998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40.307669999999995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53.288718839999987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56.237050079999989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46.508850000000002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49.679104319999986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43.443092159999992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40.325086079999991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40.325086079999991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37.207079999999983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37.207079999999991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37.207079999999998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37.207079999999983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37.207079999999983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37.207079999999998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21.704129999999999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128.21520672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41.27756976000002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3.1751265599999998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6.3504842400000001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9.525610799999999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12.700737360000005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19.051221599999998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19.051221600000002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18.054401040000002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35.603804879999984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67.546668959999991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84.962947679999985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143.11805543999998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140688.78756240709</v>
      </c>
      <c r="D33" s="19">
        <f t="shared" ref="D33:X33" si="18">SUM(D34:D50)</f>
        <v>141083.08524594014</v>
      </c>
      <c r="E33" s="19">
        <f t="shared" si="18"/>
        <v>139220.90389508812</v>
      </c>
      <c r="F33" s="19">
        <f t="shared" si="18"/>
        <v>141686.19975826566</v>
      </c>
      <c r="G33" s="19">
        <f t="shared" si="18"/>
        <v>135559.66442466705</v>
      </c>
      <c r="H33" s="19">
        <f t="shared" si="18"/>
        <v>131133.21599188598</v>
      </c>
      <c r="I33" s="19">
        <f t="shared" si="18"/>
        <v>129387.84639258818</v>
      </c>
      <c r="J33" s="19">
        <f t="shared" si="18"/>
        <v>126508.3207074867</v>
      </c>
      <c r="K33" s="19">
        <f t="shared" si="18"/>
        <v>119259.74202083999</v>
      </c>
      <c r="L33" s="19">
        <f t="shared" si="18"/>
        <v>103896.15550811998</v>
      </c>
      <c r="M33" s="19">
        <f t="shared" si="18"/>
        <v>99819.854400240001</v>
      </c>
      <c r="N33" s="19">
        <f t="shared" si="18"/>
        <v>93597.391097639993</v>
      </c>
      <c r="O33" s="19">
        <f t="shared" si="18"/>
        <v>87483.258361440006</v>
      </c>
      <c r="P33" s="19">
        <f t="shared" si="18"/>
        <v>79577.106735240013</v>
      </c>
      <c r="Q33" s="19">
        <f t="shared" si="18"/>
        <v>76322.142185039993</v>
      </c>
      <c r="R33" s="19">
        <f t="shared" si="18"/>
        <v>78504.764850000007</v>
      </c>
      <c r="S33" s="19">
        <f t="shared" si="18"/>
        <v>76200.374357999986</v>
      </c>
      <c r="T33" s="19">
        <f t="shared" si="18"/>
        <v>71578.324054800003</v>
      </c>
      <c r="U33" s="19">
        <f t="shared" si="18"/>
        <v>76749.996484440009</v>
      </c>
      <c r="V33" s="19">
        <f t="shared" si="18"/>
        <v>73961.846841959996</v>
      </c>
      <c r="W33" s="19">
        <f t="shared" si="18"/>
        <v>72087.907345920001</v>
      </c>
      <c r="X33" s="19">
        <f t="shared" si="18"/>
        <v>73078.38028944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7019.4093004800015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7705.1927808000019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8384.5095321600002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10042.891038719999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8906.9265100800021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8280.7714713599999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9454.6642176000005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11272.395248640003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9914.2905139199993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8918.5737139200028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9303.4326297600001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8194.5414374399988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8633.18642688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7890.2682163199997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8125.0277299200006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8331.9228288000013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8935.8281395199992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8893.3207910399979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9112.7140991999986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9356.8064716800036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9943.0855603199998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9544.6713139200001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37.157218560000018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40.015261439999996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11.433058559999999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20.438953919999999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26.278560000000009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0.88881408000000017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1.12343616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11911.48079184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12072.126526560001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10873.803008160003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9609.2085128400013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8414.5399988399986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8304.6765635999982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8799.6572949599995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8371.5158948400003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7923.5963550000024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7254.6171969600018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7621.5973572000012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7155.9518410800001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7023.9030516000021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6442.903643040002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6625.2240763200007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6423.6579663600005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6529.9817944799988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6425.6258534399994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6869.5764537600007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6607.104431759999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6182.8574626800018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6476.6430363600002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353.12197536000008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309.55752827999999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951.03721943999972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1132.8365386800001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1101.8561122799999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1133.3666836799998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1045.01409012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1338.5792019600001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867.08744891999993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872.78881535999994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666.98353259999999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195.98924267999999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1515.4600229999996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1019.62276416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1031.5102366799999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170.72190827999998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564.64583868000011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533.09559996000019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744.05663639999989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745.94769479999957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503.76947544000012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398.15161848000008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3.0239999999999989E-3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3.0239999999999989E-3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3.0239999999999989E-3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6.0480000000000004E-3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8.3160000000000012E-2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61.992180000000019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61.992180000000019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58.821390000000022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49.546376280000004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52.637961240000024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72.019123920000013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78.281498880000015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65.936642759999998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49.546376280000004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43.744736519999989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68.473274760000024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56.029800600000016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40.585594319999991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46.814837759999996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40.595947919999993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18.98927892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22.076981279999998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18.15011964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18.628973640000002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14.01515064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11.739947040000001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10.588109040000003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225.66111227999997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215.78558976000002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234.65191968000002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187.24149108000006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165.16891007999996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159.01809516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120.02100192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74.755062719999998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62.533932120000003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44.298136439999993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32.897269800000004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32.970521519999998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42.842161440000005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31.873298759999997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40.639950720000002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47.585145600000004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40.512601439999997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36.416976120000001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40.249619999999993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36.010597320000002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37.074170880000011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31.450354200000007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1825.6463913600003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6.5236413600000018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9.7854620399999988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3.2618206800000005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3.2214470399999988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6.4431579600000015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6.4434218399999983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2876.8783413599999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3247.7727643199992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3580.9983172800003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3688.6027759200006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4461.2431520400005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4552.3624993200001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4626.2708013600004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4789.6344234000017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3926.7468233999998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3944.7566334000007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3171.0240579599999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3536.4609147600008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3823.1483270399995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33927.236337367096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36007.784308980095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35034.513778408116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34222.049982465658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33307.26098178704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33886.722185925973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30149.719842908191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30958.639175246699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29643.325934039996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26115.547376879997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26172.336312720003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26176.5639252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24486.321614039996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22976.694229320001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21857.95720836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22185.498207599994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21979.011562560001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22081.743506160001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26401.998266280003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25930.457017919998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25507.506103559997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26381.488156920001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53807.769715680006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51765.459445440014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49627.715811120011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49114.288731599998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42745.969581120014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37729.607531040005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39612.745815840004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36042.4866348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33293.977216560001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26386.752423599999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21696.219729360004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19655.731207440003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16331.064765120002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14705.169714720003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12921.770060640003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13560.010584480002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11980.907549280004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10169.33293296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9728.6570855999998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8322.6747542399989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7929.0567446400009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7646.9493484799996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3.2325299999999997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6.4650599999999994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6.4650599999999994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6.4650599999999994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6.4650599999999994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10.186031880000002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11.562957719999998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16.90652772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13.609083239999999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14.371696439999996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14.91528924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14.785724160000003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14.89259556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5.5633820400000014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4.6157889600000015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4.3511173199999984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16.097999399999996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8.9787808800000004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11.382463800000004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26.180590319999997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16.349477040000004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691.09697015999996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0.33816528000000001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0.2164374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30632.346693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30972.664358999995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31558.082165999993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34585.587387000007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36769.353192000002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38648.219687999997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37332.432305999988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35728.067114999998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34886.042685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30420.085409999992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29803.842080999995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27318.741371999997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24410.686013999999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21047.258349000007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19638.578114999997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21721.121136000005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20523.163400999994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18907.846308000004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18918.070938000004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18597.236580000001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17381.645658000001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16752.659976000003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137.71606932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34.428951359999992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920.89053504000003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1959.5338257600001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2481.5185480800001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2732.8228189199999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4052.3288986800003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2865.3919088399994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2628.1550807999993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2618.6002498800003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2538.5815425599999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948.49766063999982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1191.3841594800001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1215.0877082400002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1295.7133395600001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949.69514807999985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1483.8605711999999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1414.6358752800002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818.51406696000004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577.06333919999997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959.90229035999982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1154.0483060399997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1037.2505320799999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1320.32648268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205608.26824955997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208293.04653299999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209626.79481612003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212403.56446584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205955.26865100002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210846.01198716005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195963.73772184004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200032.37581535999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194753.97833760001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163726.12194047996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180933.96358620003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179250.73442892006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177855.3540126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180299.23642763999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174908.27634192005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170737.39438271997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176061.91750488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180614.45397996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178509.93464699999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177414.01890299999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172421.09935776005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192415.05110124001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4484.5112891920589</v>
      </c>
      <c r="D52" s="27">
        <f t="shared" ref="D52:X52" si="20">SUM(D53:D54)</f>
        <v>3987.1532774614302</v>
      </c>
      <c r="E52" s="27">
        <f t="shared" si="20"/>
        <v>4184.1650849437619</v>
      </c>
      <c r="F52" s="27">
        <f t="shared" si="20"/>
        <v>5525.7773574885796</v>
      </c>
      <c r="G52" s="27">
        <f t="shared" si="20"/>
        <v>6226.3218610055455</v>
      </c>
      <c r="H52" s="27">
        <f t="shared" si="20"/>
        <v>6012.3085454745233</v>
      </c>
      <c r="I52" s="27">
        <f t="shared" si="20"/>
        <v>7015.696918554213</v>
      </c>
      <c r="J52" s="27">
        <f t="shared" si="20"/>
        <v>7194.2536274364484</v>
      </c>
      <c r="K52" s="27">
        <f t="shared" si="20"/>
        <v>10684.946887011101</v>
      </c>
      <c r="L52" s="27">
        <f t="shared" si="20"/>
        <v>12372.713715499662</v>
      </c>
      <c r="M52" s="27">
        <f t="shared" si="20"/>
        <v>14472.420682627924</v>
      </c>
      <c r="N52" s="27">
        <f t="shared" si="20"/>
        <v>17222.972234086228</v>
      </c>
      <c r="O52" s="27">
        <f t="shared" si="20"/>
        <v>16842.351370046843</v>
      </c>
      <c r="P52" s="27">
        <f t="shared" si="20"/>
        <v>18432.629711653652</v>
      </c>
      <c r="Q52" s="27">
        <f t="shared" si="20"/>
        <v>19406.094394043932</v>
      </c>
      <c r="R52" s="27">
        <f t="shared" si="20"/>
        <v>19832.188875029944</v>
      </c>
      <c r="S52" s="27">
        <f t="shared" si="20"/>
        <v>22372.788647520705</v>
      </c>
      <c r="T52" s="27">
        <f t="shared" si="20"/>
        <v>22246.600958800609</v>
      </c>
      <c r="U52" s="27">
        <f t="shared" si="20"/>
        <v>24721.131070155592</v>
      </c>
      <c r="V52" s="27">
        <f t="shared" si="20"/>
        <v>25341.84382996089</v>
      </c>
      <c r="W52" s="27">
        <f t="shared" si="20"/>
        <v>26346.853618191526</v>
      </c>
      <c r="X52" s="27">
        <f t="shared" si="20"/>
        <v>26660.255553349842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4452.5124071999999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3928.7425319999993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4135.6524924000005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4758.9610068000011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5379.715598400001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4983.3649008000002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5751.3039012000017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5258.7911375999993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10331.828020800003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11433.079943999997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13319.682433200001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15650.767360799999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15223.181173200001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15697.1776104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16876.248245999999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17307.610491600004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19516.400560800004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18966.440750400001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21242.706685199995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21711.2879412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22694.972929200001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23094.579736799995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31.998881992059513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58.410745461430757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48.512592543761855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766.81635068857884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846.60626260554477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1028.9436446745226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1264.3930173542108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1935.4624898364495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353.11886621109778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939.63377149966414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1152.7382494279225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1572.2048732862311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1619.1701968468419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2735.452101253652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2529.8461480439332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2524.5783834299395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2856.388086720699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3280.1602084006067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3478.4243849555987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3630.55588876089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3651.8806889915245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3565.6758165498463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72162.630171359982</v>
      </c>
      <c r="D61" s="49">
        <f t="shared" ref="D61:X61" si="22">SUM(D62:D72)</f>
        <v>68989.107105359988</v>
      </c>
      <c r="E61" s="49">
        <f t="shared" si="22"/>
        <v>71461.057712399997</v>
      </c>
      <c r="F61" s="49">
        <f t="shared" si="22"/>
        <v>75952.113483599984</v>
      </c>
      <c r="G61" s="49">
        <f t="shared" si="22"/>
        <v>79029.022955759996</v>
      </c>
      <c r="H61" s="49">
        <f t="shared" si="22"/>
        <v>82003.551200640009</v>
      </c>
      <c r="I61" s="49">
        <f t="shared" si="22"/>
        <v>85528.483891919968</v>
      </c>
      <c r="J61" s="49">
        <f t="shared" si="22"/>
        <v>89667.38398104001</v>
      </c>
      <c r="K61" s="49">
        <f t="shared" si="22"/>
        <v>84893.255865359984</v>
      </c>
      <c r="L61" s="49">
        <f t="shared" si="22"/>
        <v>83681.907946560023</v>
      </c>
      <c r="M61" s="49">
        <f t="shared" si="22"/>
        <v>90423.166204799985</v>
      </c>
      <c r="N61" s="49">
        <f t="shared" si="22"/>
        <v>90799.414234559983</v>
      </c>
      <c r="O61" s="49">
        <f t="shared" si="22"/>
        <v>88165.137501360005</v>
      </c>
      <c r="P61" s="49">
        <f t="shared" si="22"/>
        <v>90409.025514240013</v>
      </c>
      <c r="Q61" s="49">
        <f t="shared" si="22"/>
        <v>91595.304146159993</v>
      </c>
      <c r="R61" s="49">
        <f t="shared" si="22"/>
        <v>95300.930242800023</v>
      </c>
      <c r="S61" s="49">
        <f t="shared" si="22"/>
        <v>99255.737007359989</v>
      </c>
      <c r="T61" s="49">
        <f t="shared" si="22"/>
        <v>100141.9678152</v>
      </c>
      <c r="U61" s="49">
        <f t="shared" si="22"/>
        <v>102523.69652904001</v>
      </c>
      <c r="V61" s="49">
        <f t="shared" si="22"/>
        <v>104615.15678279998</v>
      </c>
      <c r="W61" s="49">
        <f t="shared" si="22"/>
        <v>104628.36852144</v>
      </c>
      <c r="X61" s="49">
        <f t="shared" si="22"/>
        <v>104790.71552975998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71528.577119999987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67873.007462399983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70095.285388799995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74600.142623999986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77570.799667200001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80376.100761599984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83677.774521599989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86873.853830399981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83517.870239999989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82339.967808000016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88651.917446399995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88554.364819199996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85995.730598399998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87331.785407999996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88366.702233599994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91868.522054400004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95503.724467199994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95682.671481599988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96988.427020800009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98816.273740799996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98463.040703999999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98764.962911999988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96.588979199999983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110.38688639999998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103.48813440000001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82.790265599999984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79.340889599999983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68.991955199999978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72.441734399999987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68.991955199999978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175.92946560000001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89.689420799999979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34.496179199999993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34.496179199999993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34.496179199999993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39.032582399999988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38.969279999999991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38.905574399999992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38.861625599999989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39.998246399999992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36.102931199999993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34.783660799999993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34.780031999999991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34.780031999999991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446.46363216000009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867.81259655999997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1148.7841092000001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220.42022183999995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244.6081092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300.74623488000009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265.56533639999998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351.90982008000009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305.09276615999994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374.24473632000013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702.58799519999991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776.3998132800001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517.92164423999998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660.14086320000013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713.37854951999998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705.89865527999996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758.59619472000008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875.56433327999969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926.90246376000005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1071.7667906400002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1193.0700600000007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1155.9300479999999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91.000440000000012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137.90016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113.50007999999998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993.20040000000029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1087.0002000000002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1180.2002400000001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1320.4011599999994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2111.7002399999997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450.50004000000001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480.97692000000006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645.33888000000002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1161.7181999999998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1367.3995199999997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2101.5810000000006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2102.2520400000008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2298.9038399999999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2373.3806399999994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2863.9054799999999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3416.2311599999989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3497.877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3618.9100799999992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3471.8907599999984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7.6463999999999994E-3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2.6685935999999999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3.2721494399999993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3.6947404799999988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4.4772220800000024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0.44196192000000006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0.52785647999999996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0.62776944000000012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0.81689040000000002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0.69097967999999987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0.74552400000000008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0.87168960000000006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0.82581120000000008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0.77432544000000014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0.72921167999999981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0.69072480000000003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0.59947775999999986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0.44731440000000011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10.520171999999999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10.32085584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10.13300928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10.318307039999999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0.17229887999999996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1.1479795199999998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0.61273151999999997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0.62853408000000011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1.8621532799999998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4.0661006400000002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8.7049166400000004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5.8502606400000001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6.0434596800000007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18.94293648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22.698338400000001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42.429618720000001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99.634121280000016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111.06701856000004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85.454637120000001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84.684134880000002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66.847122720000016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10.716429600000001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45.375776640000005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76.064857920000023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83.966902559999994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109.32236495999999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114.45462863999998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118.57680288000002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192.73209983999999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193.49801423999997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223.76272032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269.27332848000003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412.23195215999999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488.46171744000003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799.28660304000005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856.70367552000016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816.81495552000001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921.16996416000006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55.559972159999994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47.274089759999988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66.181318560000008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145.24952687999993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183.62277647999997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358.45102655999995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285.15356351999992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269.55180431999997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144.28181375999998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47.512794240000005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72.897711839999985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126.87243407999996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91.560504959999989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125.91303119999998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91.285120800000001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235.15915967999996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241.97642207999994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406.93554576000002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364.8163838399999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107937.70795374841</v>
      </c>
      <c r="D2" s="21">
        <f t="shared" ref="D2:X2" si="0">SUM(D3,D17,D22,D25,D26,D51,D52)</f>
        <v>99534.521575922699</v>
      </c>
      <c r="E2" s="21">
        <f t="shared" si="0"/>
        <v>98568.603785947416</v>
      </c>
      <c r="F2" s="21">
        <f t="shared" si="0"/>
        <v>102816.77394246793</v>
      </c>
      <c r="G2" s="21">
        <f t="shared" si="0"/>
        <v>102061.07447973442</v>
      </c>
      <c r="H2" s="21">
        <f t="shared" si="0"/>
        <v>96242.231224612653</v>
      </c>
      <c r="I2" s="21">
        <f t="shared" si="0"/>
        <v>98324.809611160046</v>
      </c>
      <c r="J2" s="21">
        <f t="shared" si="0"/>
        <v>91896.785388876262</v>
      </c>
      <c r="K2" s="21">
        <f t="shared" si="0"/>
        <v>84522.114428418645</v>
      </c>
      <c r="L2" s="21">
        <f t="shared" si="0"/>
        <v>61010.521403591774</v>
      </c>
      <c r="M2" s="21">
        <f t="shared" si="0"/>
        <v>70007.830794838868</v>
      </c>
      <c r="N2" s="21">
        <f t="shared" si="0"/>
        <v>71949.570170982974</v>
      </c>
      <c r="O2" s="21">
        <f t="shared" si="0"/>
        <v>68010.001719599721</v>
      </c>
      <c r="P2" s="21">
        <f t="shared" si="0"/>
        <v>65292.696564813952</v>
      </c>
      <c r="Q2" s="21">
        <f t="shared" si="0"/>
        <v>64347.696494226766</v>
      </c>
      <c r="R2" s="21">
        <f t="shared" si="0"/>
        <v>66251.518075079191</v>
      </c>
      <c r="S2" s="21">
        <f t="shared" si="0"/>
        <v>64211.327077604896</v>
      </c>
      <c r="T2" s="21">
        <f t="shared" si="0"/>
        <v>65630.155482822433</v>
      </c>
      <c r="U2" s="21">
        <f t="shared" si="0"/>
        <v>67473.576872293212</v>
      </c>
      <c r="V2" s="21">
        <f t="shared" si="0"/>
        <v>61629.003485593312</v>
      </c>
      <c r="W2" s="21">
        <f t="shared" si="0"/>
        <v>55753.577823068241</v>
      </c>
      <c r="X2" s="21">
        <f t="shared" si="0"/>
        <v>60068.328864653871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23244.002603258392</v>
      </c>
      <c r="D3" s="24">
        <f t="shared" si="1"/>
        <v>20040.092616135367</v>
      </c>
      <c r="E3" s="24">
        <f t="shared" si="1"/>
        <v>21604.569177259935</v>
      </c>
      <c r="F3" s="24">
        <f t="shared" si="1"/>
        <v>25537.143072694977</v>
      </c>
      <c r="G3" s="24">
        <f t="shared" si="1"/>
        <v>22043.745780756821</v>
      </c>
      <c r="H3" s="24">
        <f t="shared" si="1"/>
        <v>22010.190478912657</v>
      </c>
      <c r="I3" s="24">
        <f t="shared" si="1"/>
        <v>23848.688221240041</v>
      </c>
      <c r="J3" s="24">
        <f t="shared" si="1"/>
        <v>20604.497937906264</v>
      </c>
      <c r="K3" s="24">
        <f t="shared" si="1"/>
        <v>16578.781588539012</v>
      </c>
      <c r="L3" s="24">
        <f t="shared" si="1"/>
        <v>13105.126774009044</v>
      </c>
      <c r="M3" s="24">
        <f t="shared" si="1"/>
        <v>12752.740292850025</v>
      </c>
      <c r="N3" s="24">
        <f t="shared" si="1"/>
        <v>16978.389407581279</v>
      </c>
      <c r="O3" s="24">
        <f t="shared" si="1"/>
        <v>14227.196984489725</v>
      </c>
      <c r="P3" s="24">
        <f t="shared" si="1"/>
        <v>13888.702566603955</v>
      </c>
      <c r="Q3" s="24">
        <f t="shared" si="1"/>
        <v>12428.110191726768</v>
      </c>
      <c r="R3" s="24">
        <f t="shared" si="1"/>
        <v>13724.260768478929</v>
      </c>
      <c r="S3" s="24">
        <f t="shared" si="1"/>
        <v>14080.08904751841</v>
      </c>
      <c r="T3" s="24">
        <f t="shared" si="1"/>
        <v>14046.155378381796</v>
      </c>
      <c r="U3" s="24">
        <f t="shared" si="1"/>
        <v>12613.800582765598</v>
      </c>
      <c r="V3" s="24">
        <f t="shared" si="1"/>
        <v>11625.636094113695</v>
      </c>
      <c r="W3" s="24">
        <f t="shared" si="1"/>
        <v>9716.6361150802477</v>
      </c>
      <c r="X3" s="24">
        <f t="shared" si="1"/>
        <v>11038.747383501483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5143.6514732498617</v>
      </c>
      <c r="D4" s="19">
        <f t="shared" si="2"/>
        <v>5146.025677713963</v>
      </c>
      <c r="E4" s="19">
        <f t="shared" si="2"/>
        <v>5035.5400234099798</v>
      </c>
      <c r="F4" s="19">
        <f t="shared" si="2"/>
        <v>6209.1227060203328</v>
      </c>
      <c r="G4" s="19">
        <f t="shared" si="2"/>
        <v>8309.013108940926</v>
      </c>
      <c r="H4" s="19">
        <f t="shared" si="2"/>
        <v>8059.3835284205416</v>
      </c>
      <c r="I4" s="19">
        <f t="shared" si="2"/>
        <v>7353.6677622466159</v>
      </c>
      <c r="J4" s="19">
        <f t="shared" si="2"/>
        <v>7124.5757876753432</v>
      </c>
      <c r="K4" s="19">
        <f t="shared" si="2"/>
        <v>5615.5513955690449</v>
      </c>
      <c r="L4" s="19">
        <f t="shared" si="2"/>
        <v>5047.162293402569</v>
      </c>
      <c r="M4" s="19">
        <f t="shared" si="2"/>
        <v>3938.0111230143184</v>
      </c>
      <c r="N4" s="19">
        <f t="shared" si="2"/>
        <v>6509.6322237738786</v>
      </c>
      <c r="O4" s="19">
        <f t="shared" si="2"/>
        <v>5529.0764836917133</v>
      </c>
      <c r="P4" s="19">
        <f t="shared" si="2"/>
        <v>5389.9160793288193</v>
      </c>
      <c r="Q4" s="19">
        <f t="shared" si="2"/>
        <v>4568.3907047027442</v>
      </c>
      <c r="R4" s="19">
        <f t="shared" si="2"/>
        <v>4956.5875027327074</v>
      </c>
      <c r="S4" s="19">
        <f t="shared" si="2"/>
        <v>5346.3798111271171</v>
      </c>
      <c r="T4" s="19">
        <f t="shared" si="2"/>
        <v>5190.5888121081971</v>
      </c>
      <c r="U4" s="19">
        <f t="shared" si="2"/>
        <v>4159.1445679467197</v>
      </c>
      <c r="V4" s="19">
        <f t="shared" si="2"/>
        <v>4163.2633617818983</v>
      </c>
      <c r="W4" s="19">
        <f t="shared" si="2"/>
        <v>3601.5128881755236</v>
      </c>
      <c r="X4" s="19">
        <f t="shared" si="2"/>
        <v>4294.0986050253487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76.613210879999997</v>
      </c>
      <c r="D5" s="8">
        <f>FC_IND_IS_BF_E!D5+FC_IND_IS_EA_E!D5</f>
        <v>79.164697199999992</v>
      </c>
      <c r="E5" s="8">
        <f>FC_IND_IS_BF_E!E5+FC_IND_IS_EA_E!E5</f>
        <v>141.95683499999998</v>
      </c>
      <c r="F5" s="8">
        <f>FC_IND_IS_BF_E!F5+FC_IND_IS_EA_E!F5</f>
        <v>3129.6697853999995</v>
      </c>
      <c r="G5" s="8">
        <f>FC_IND_IS_BF_E!G5+FC_IND_IS_EA_E!G5</f>
        <v>684.33197729640415</v>
      </c>
      <c r="H5" s="8">
        <f>FC_IND_IS_BF_E!H5+FC_IND_IS_EA_E!H5</f>
        <v>1231.2796672398442</v>
      </c>
      <c r="I5" s="8">
        <f>FC_IND_IS_BF_E!I5+FC_IND_IS_EA_E!I5</f>
        <v>1136.1183323576981</v>
      </c>
      <c r="J5" s="8">
        <f>FC_IND_IS_BF_E!J5+FC_IND_IS_EA_E!J5</f>
        <v>1023.4648725895029</v>
      </c>
      <c r="K5" s="8">
        <f>FC_IND_IS_BF_E!K5+FC_IND_IS_EA_E!K5</f>
        <v>1239.2188338623994</v>
      </c>
      <c r="L5" s="8">
        <f>FC_IND_IS_BF_E!L5+FC_IND_IS_EA_E!L5</f>
        <v>765.17856134399983</v>
      </c>
      <c r="M5" s="8">
        <f>FC_IND_IS_BF_E!M5+FC_IND_IS_EA_E!M5</f>
        <v>1463.7717784439999</v>
      </c>
      <c r="N5" s="8">
        <f>FC_IND_IS_BF_E!N5+FC_IND_IS_EA_E!N5</f>
        <v>2998.8749594639999</v>
      </c>
      <c r="O5" s="8">
        <f>FC_IND_IS_BF_E!O5+FC_IND_IS_EA_E!O5</f>
        <v>2965.6670698439998</v>
      </c>
      <c r="P5" s="8">
        <f>FC_IND_IS_BF_E!P5+FC_IND_IS_EA_E!P5</f>
        <v>3567.9006687539213</v>
      </c>
      <c r="Q5" s="8">
        <f>FC_IND_IS_BF_E!Q5+FC_IND_IS_EA_E!Q5</f>
        <v>3226.6225805804461</v>
      </c>
      <c r="R5" s="8">
        <f>FC_IND_IS_BF_E!R5+FC_IND_IS_EA_E!R5</f>
        <v>3935.8062603362482</v>
      </c>
      <c r="S5" s="8">
        <f>FC_IND_IS_BF_E!S5+FC_IND_IS_EA_E!S5</f>
        <v>3942.6121912009039</v>
      </c>
      <c r="T5" s="8">
        <f>FC_IND_IS_BF_E!T5+FC_IND_IS_EA_E!T5</f>
        <v>3734.6189939880828</v>
      </c>
      <c r="U5" s="8">
        <f>FC_IND_IS_BF_E!U5+FC_IND_IS_EA_E!U5</f>
        <v>2949.4464435526356</v>
      </c>
      <c r="V5" s="8">
        <f>FC_IND_IS_BF_E!V5+FC_IND_IS_EA_E!V5</f>
        <v>2880.3349505774563</v>
      </c>
      <c r="W5" s="8">
        <f>FC_IND_IS_BF_E!W5+FC_IND_IS_EA_E!W5</f>
        <v>2427.5807775119993</v>
      </c>
      <c r="X5" s="8">
        <f>FC_IND_IS_BF_E!X5+FC_IND_IS_EA_E!X5</f>
        <v>3080.3501946475822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108.75901318577301</v>
      </c>
      <c r="D6" s="8">
        <f>FC_IND_IS_BF_E!D6+FC_IND_IS_EA_E!D6</f>
        <v>188.75464749719677</v>
      </c>
      <c r="E6" s="8">
        <f>FC_IND_IS_BF_E!E6+FC_IND_IS_EA_E!E6</f>
        <v>2.6703616632</v>
      </c>
      <c r="F6" s="8">
        <f>FC_IND_IS_BF_E!F6+FC_IND_IS_EA_E!F6</f>
        <v>0</v>
      </c>
      <c r="G6" s="8">
        <f>FC_IND_IS_BF_E!G6+FC_IND_IS_EA_E!G6</f>
        <v>625.1403478320002</v>
      </c>
      <c r="H6" s="8">
        <f>FC_IND_IS_BF_E!H6+FC_IND_IS_EA_E!H6</f>
        <v>711.77033188800021</v>
      </c>
      <c r="I6" s="8">
        <f>FC_IND_IS_BF_E!I6+FC_IND_IS_EA_E!I6</f>
        <v>314.603095752</v>
      </c>
      <c r="J6" s="8">
        <f>FC_IND_IS_BF_E!J6+FC_IND_IS_EA_E!J6</f>
        <v>168.92931234960005</v>
      </c>
      <c r="K6" s="8">
        <f>FC_IND_IS_BF_E!K6+FC_IND_IS_EA_E!K6</f>
        <v>75.802126197600003</v>
      </c>
      <c r="L6" s="8">
        <f>FC_IND_IS_BF_E!L6+FC_IND_IS_EA_E!L6</f>
        <v>156.42263289840002</v>
      </c>
      <c r="M6" s="8">
        <f>FC_IND_IS_BF_E!M6+FC_IND_IS_EA_E!M6</f>
        <v>136.74863766960001</v>
      </c>
      <c r="N6" s="8">
        <f>FC_IND_IS_BF_E!N6+FC_IND_IS_EA_E!N6</f>
        <v>300.99654277440004</v>
      </c>
      <c r="O6" s="8">
        <f>FC_IND_IS_BF_E!O6+FC_IND_IS_EA_E!O6</f>
        <v>153.02983061520001</v>
      </c>
      <c r="P6" s="8">
        <f>FC_IND_IS_BF_E!P6+FC_IND_IS_EA_E!P6</f>
        <v>140.48089783200004</v>
      </c>
      <c r="Q6" s="8">
        <f>FC_IND_IS_BF_E!Q6+FC_IND_IS_EA_E!Q6</f>
        <v>51.927270199200024</v>
      </c>
      <c r="R6" s="8">
        <f>FC_IND_IS_BF_E!R6+FC_IND_IS_EA_E!R6</f>
        <v>35.575686088800005</v>
      </c>
      <c r="S6" s="8">
        <f>FC_IND_IS_BF_E!S6+FC_IND_IS_EA_E!S6</f>
        <v>48.065974055999959</v>
      </c>
      <c r="T6" s="8">
        <f>FC_IND_IS_BF_E!T6+FC_IND_IS_EA_E!T6</f>
        <v>74.750559479999907</v>
      </c>
      <c r="U6" s="8">
        <f>FC_IND_IS_BF_E!U6+FC_IND_IS_EA_E!U6</f>
        <v>88.182181511999914</v>
      </c>
      <c r="V6" s="8">
        <f>FC_IND_IS_BF_E!V6+FC_IND_IS_EA_E!V6</f>
        <v>31.638703607999958</v>
      </c>
      <c r="W6" s="8">
        <f>FC_IND_IS_BF_E!W6+FC_IND_IS_EA_E!W6</f>
        <v>72.877674657599968</v>
      </c>
      <c r="X6" s="8">
        <f>FC_IND_IS_BF_E!X6+FC_IND_IS_EA_E!X6</f>
        <v>101.16772478879994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4958.2792491840883</v>
      </c>
      <c r="D7" s="8">
        <f>FC_IND_IS_BF_E!D7+FC_IND_IS_EA_E!D7</f>
        <v>4878.1063330167663</v>
      </c>
      <c r="E7" s="8">
        <f>FC_IND_IS_BF_E!E7+FC_IND_IS_EA_E!E7</f>
        <v>4890.9128267467795</v>
      </c>
      <c r="F7" s="8">
        <f>FC_IND_IS_BF_E!F7+FC_IND_IS_EA_E!F7</f>
        <v>3079.4529206203338</v>
      </c>
      <c r="G7" s="8">
        <f>FC_IND_IS_BF_E!G7+FC_IND_IS_EA_E!G7</f>
        <v>6999.540783812522</v>
      </c>
      <c r="H7" s="8">
        <f>FC_IND_IS_BF_E!H7+FC_IND_IS_EA_E!H7</f>
        <v>6116.3335292926968</v>
      </c>
      <c r="I7" s="8">
        <f>FC_IND_IS_BF_E!I7+FC_IND_IS_EA_E!I7</f>
        <v>5902.9463341369174</v>
      </c>
      <c r="J7" s="8">
        <f>FC_IND_IS_BF_E!J7+FC_IND_IS_EA_E!J7</f>
        <v>5932.1816027362402</v>
      </c>
      <c r="K7" s="8">
        <f>FC_IND_IS_BF_E!K7+FC_IND_IS_EA_E!K7</f>
        <v>4300.5304355090457</v>
      </c>
      <c r="L7" s="8">
        <f>FC_IND_IS_BF_E!L7+FC_IND_IS_EA_E!L7</f>
        <v>4125.5610991601689</v>
      </c>
      <c r="M7" s="8">
        <f>FC_IND_IS_BF_E!M7+FC_IND_IS_EA_E!M7</f>
        <v>2337.4907069007186</v>
      </c>
      <c r="N7" s="8">
        <f>FC_IND_IS_BF_E!N7+FC_IND_IS_EA_E!N7</f>
        <v>3209.7607215354792</v>
      </c>
      <c r="O7" s="8">
        <f>FC_IND_IS_BF_E!O7+FC_IND_IS_EA_E!O7</f>
        <v>2410.3795832325131</v>
      </c>
      <c r="P7" s="8">
        <f>FC_IND_IS_BF_E!P7+FC_IND_IS_EA_E!P7</f>
        <v>1681.5345127428973</v>
      </c>
      <c r="Q7" s="8">
        <f>FC_IND_IS_BF_E!Q7+FC_IND_IS_EA_E!Q7</f>
        <v>1289.8408539230984</v>
      </c>
      <c r="R7" s="8">
        <f>FC_IND_IS_BF_E!R7+FC_IND_IS_EA_E!R7</f>
        <v>985.20555630765875</v>
      </c>
      <c r="S7" s="8">
        <f>FC_IND_IS_BF_E!S7+FC_IND_IS_EA_E!S7</f>
        <v>1355.701645870213</v>
      </c>
      <c r="T7" s="8">
        <f>FC_IND_IS_BF_E!T7+FC_IND_IS_EA_E!T7</f>
        <v>1381.219258640114</v>
      </c>
      <c r="U7" s="8">
        <f>FC_IND_IS_BF_E!U7+FC_IND_IS_EA_E!U7</f>
        <v>1121.5159428820839</v>
      </c>
      <c r="V7" s="8">
        <f>FC_IND_IS_BF_E!V7+FC_IND_IS_EA_E!V7</f>
        <v>1251.2897075964418</v>
      </c>
      <c r="W7" s="8">
        <f>FC_IND_IS_BF_E!W7+FC_IND_IS_EA_E!W7</f>
        <v>1101.0544360059246</v>
      </c>
      <c r="X7" s="8">
        <f>FC_IND_IS_BF_E!X7+FC_IND_IS_EA_E!X7</f>
        <v>1112.5806855889666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271.84710793618348</v>
      </c>
      <c r="D8" s="19">
        <f t="shared" si="3"/>
        <v>203.12137404720454</v>
      </c>
      <c r="E8" s="19">
        <f t="shared" si="3"/>
        <v>217.02597035303432</v>
      </c>
      <c r="F8" s="19">
        <f t="shared" si="3"/>
        <v>565.16797058947009</v>
      </c>
      <c r="G8" s="19">
        <f t="shared" si="3"/>
        <v>115.73755021418542</v>
      </c>
      <c r="H8" s="19">
        <f t="shared" si="3"/>
        <v>479.32837457963359</v>
      </c>
      <c r="I8" s="19">
        <f t="shared" si="3"/>
        <v>596.59698326096509</v>
      </c>
      <c r="J8" s="19">
        <f t="shared" si="3"/>
        <v>545.01778710148722</v>
      </c>
      <c r="K8" s="19">
        <f t="shared" si="3"/>
        <v>368.93495914825337</v>
      </c>
      <c r="L8" s="19">
        <f t="shared" si="3"/>
        <v>232.89268936749392</v>
      </c>
      <c r="M8" s="19">
        <f t="shared" si="3"/>
        <v>307.56221744535213</v>
      </c>
      <c r="N8" s="19">
        <f t="shared" si="3"/>
        <v>336.13909683985685</v>
      </c>
      <c r="O8" s="19">
        <f t="shared" si="3"/>
        <v>344.63152764413746</v>
      </c>
      <c r="P8" s="19">
        <f t="shared" si="3"/>
        <v>449.31519857326771</v>
      </c>
      <c r="Q8" s="19">
        <f t="shared" si="3"/>
        <v>474.48195761143376</v>
      </c>
      <c r="R8" s="19">
        <f t="shared" si="3"/>
        <v>641.27222803980169</v>
      </c>
      <c r="S8" s="19">
        <f t="shared" si="3"/>
        <v>662.93065531048376</v>
      </c>
      <c r="T8" s="19">
        <f t="shared" si="3"/>
        <v>593.58680066421391</v>
      </c>
      <c r="U8" s="19">
        <f t="shared" si="3"/>
        <v>588.23664968726985</v>
      </c>
      <c r="V8" s="19">
        <f t="shared" si="3"/>
        <v>644.12251528459899</v>
      </c>
      <c r="W8" s="19">
        <f t="shared" si="3"/>
        <v>586.64025439261536</v>
      </c>
      <c r="X8" s="19">
        <f t="shared" si="3"/>
        <v>692.74770397361829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371.95698817299598</v>
      </c>
      <c r="I9" s="8">
        <f>FC_IND_IS_BF_E!I9+FC_IND_IS_EA_E!I9</f>
        <v>494.22066979937637</v>
      </c>
      <c r="J9" s="8">
        <f>FC_IND_IS_BF_E!J9+FC_IND_IS_EA_E!J9</f>
        <v>444.56951250000014</v>
      </c>
      <c r="K9" s="8">
        <f>FC_IND_IS_BF_E!K9+FC_IND_IS_EA_E!K9</f>
        <v>283.86077599308618</v>
      </c>
      <c r="L9" s="8">
        <f>FC_IND_IS_BF_E!L9+FC_IND_IS_EA_E!L9</f>
        <v>169.42103773800909</v>
      </c>
      <c r="M9" s="8">
        <f>FC_IND_IS_BF_E!M9+FC_IND_IS_EA_E!M9</f>
        <v>272.4573242118787</v>
      </c>
      <c r="N9" s="8">
        <f>FC_IND_IS_BF_E!N9+FC_IND_IS_EA_E!N9</f>
        <v>302.49345558777753</v>
      </c>
      <c r="O9" s="8">
        <f>FC_IND_IS_BF_E!O9+FC_IND_IS_EA_E!O9</f>
        <v>286.42627908904575</v>
      </c>
      <c r="P9" s="8">
        <f>FC_IND_IS_BF_E!P9+FC_IND_IS_EA_E!P9</f>
        <v>412.56451596813247</v>
      </c>
      <c r="Q9" s="8">
        <f>FC_IND_IS_BF_E!Q9+FC_IND_IS_EA_E!Q9</f>
        <v>453.37618661982725</v>
      </c>
      <c r="R9" s="8">
        <f>FC_IND_IS_BF_E!R9+FC_IND_IS_EA_E!R9</f>
        <v>618.61349620636952</v>
      </c>
      <c r="S9" s="8">
        <f>FC_IND_IS_BF_E!S9+FC_IND_IS_EA_E!S9</f>
        <v>636.76907248016266</v>
      </c>
      <c r="T9" s="8">
        <f>FC_IND_IS_BF_E!T9+FC_IND_IS_EA_E!T9</f>
        <v>569.81351314309939</v>
      </c>
      <c r="U9" s="8">
        <f>FC_IND_IS_BF_E!U9+FC_IND_IS_EA_E!U9</f>
        <v>568.48942682475058</v>
      </c>
      <c r="V9" s="8">
        <f>FC_IND_IS_BF_E!V9+FC_IND_IS_EA_E!V9</f>
        <v>625.75046446614851</v>
      </c>
      <c r="W9" s="8">
        <f>FC_IND_IS_BF_E!W9+FC_IND_IS_EA_E!W9</f>
        <v>569.04751178462345</v>
      </c>
      <c r="X9" s="8">
        <f>FC_IND_IS_BF_E!X9+FC_IND_IS_EA_E!X9</f>
        <v>672.92997025149907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271.84710793618348</v>
      </c>
      <c r="D10" s="8">
        <f>FC_IND_IS_BF_E!D10+FC_IND_IS_EA_E!D10</f>
        <v>203.12137404720454</v>
      </c>
      <c r="E10" s="8">
        <f>FC_IND_IS_BF_E!E10+FC_IND_IS_EA_E!E10</f>
        <v>217.02597035303432</v>
      </c>
      <c r="F10" s="8">
        <f>FC_IND_IS_BF_E!F10+FC_IND_IS_EA_E!F10</f>
        <v>565.16797058947009</v>
      </c>
      <c r="G10" s="8">
        <f>FC_IND_IS_BF_E!G10+FC_IND_IS_EA_E!G10</f>
        <v>115.73755021418542</v>
      </c>
      <c r="H10" s="8">
        <f>FC_IND_IS_BF_E!H10+FC_IND_IS_EA_E!H10</f>
        <v>107.37138640663761</v>
      </c>
      <c r="I10" s="8">
        <f>FC_IND_IS_BF_E!I10+FC_IND_IS_EA_E!I10</f>
        <v>102.37631346158872</v>
      </c>
      <c r="J10" s="8">
        <f>FC_IND_IS_BF_E!J10+FC_IND_IS_EA_E!J10</f>
        <v>100.44827460148706</v>
      </c>
      <c r="K10" s="8">
        <f>FC_IND_IS_BF_E!K10+FC_IND_IS_EA_E!K10</f>
        <v>85.074183155167177</v>
      </c>
      <c r="L10" s="8">
        <f>FC_IND_IS_BF_E!L10+FC_IND_IS_EA_E!L10</f>
        <v>63.471651629484811</v>
      </c>
      <c r="M10" s="8">
        <f>FC_IND_IS_BF_E!M10+FC_IND_IS_EA_E!M10</f>
        <v>35.104893233473454</v>
      </c>
      <c r="N10" s="8">
        <f>FC_IND_IS_BF_E!N10+FC_IND_IS_EA_E!N10</f>
        <v>33.645641252079301</v>
      </c>
      <c r="O10" s="8">
        <f>FC_IND_IS_BF_E!O10+FC_IND_IS_EA_E!O10</f>
        <v>58.2052485550917</v>
      </c>
      <c r="P10" s="8">
        <f>FC_IND_IS_BF_E!P10+FC_IND_IS_EA_E!P10</f>
        <v>36.750682605135232</v>
      </c>
      <c r="Q10" s="8">
        <f>FC_IND_IS_BF_E!Q10+FC_IND_IS_EA_E!Q10</f>
        <v>21.105770991606505</v>
      </c>
      <c r="R10" s="8">
        <f>FC_IND_IS_BF_E!R10+FC_IND_IS_EA_E!R10</f>
        <v>22.658731833432117</v>
      </c>
      <c r="S10" s="8">
        <f>FC_IND_IS_BF_E!S10+FC_IND_IS_EA_E!S10</f>
        <v>26.16158283032107</v>
      </c>
      <c r="T10" s="8">
        <f>FC_IND_IS_BF_E!T10+FC_IND_IS_EA_E!T10</f>
        <v>23.773287521114568</v>
      </c>
      <c r="U10" s="8">
        <f>FC_IND_IS_BF_E!U10+FC_IND_IS_EA_E!U10</f>
        <v>19.747222862519312</v>
      </c>
      <c r="V10" s="8">
        <f>FC_IND_IS_BF_E!V10+FC_IND_IS_EA_E!V10</f>
        <v>18.372050818450504</v>
      </c>
      <c r="W10" s="8">
        <f>FC_IND_IS_BF_E!W10+FC_IND_IS_EA_E!W10</f>
        <v>17.592742607991941</v>
      </c>
      <c r="X10" s="8">
        <f>FC_IND_IS_BF_E!X10+FC_IND_IS_EA_E!X10</f>
        <v>19.81773372211919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17828.504022072346</v>
      </c>
      <c r="D11" s="19">
        <f t="shared" si="4"/>
        <v>14690.9455643742</v>
      </c>
      <c r="E11" s="19">
        <f t="shared" si="4"/>
        <v>16352.003183496921</v>
      </c>
      <c r="F11" s="19">
        <f t="shared" si="4"/>
        <v>18762.852396085174</v>
      </c>
      <c r="G11" s="19">
        <f t="shared" si="4"/>
        <v>13618.995121601711</v>
      </c>
      <c r="H11" s="19">
        <f t="shared" si="4"/>
        <v>13471.478575912482</v>
      </c>
      <c r="I11" s="19">
        <f t="shared" si="4"/>
        <v>15898.423475732459</v>
      </c>
      <c r="J11" s="19">
        <f t="shared" si="4"/>
        <v>12934.904363129433</v>
      </c>
      <c r="K11" s="19">
        <f t="shared" si="4"/>
        <v>10594.295233821715</v>
      </c>
      <c r="L11" s="19">
        <f t="shared" si="4"/>
        <v>7825.07179123898</v>
      </c>
      <c r="M11" s="19">
        <f t="shared" si="4"/>
        <v>8507.1669523903547</v>
      </c>
      <c r="N11" s="19">
        <f t="shared" si="4"/>
        <v>10132.618086967545</v>
      </c>
      <c r="O11" s="19">
        <f t="shared" si="4"/>
        <v>8353.4889731538733</v>
      </c>
      <c r="P11" s="19">
        <f t="shared" si="4"/>
        <v>8049.4712887018686</v>
      </c>
      <c r="Q11" s="19">
        <f t="shared" si="4"/>
        <v>7385.2375294125895</v>
      </c>
      <c r="R11" s="19">
        <f t="shared" si="4"/>
        <v>8126.4010377064205</v>
      </c>
      <c r="S11" s="19">
        <f t="shared" si="4"/>
        <v>8070.77858108081</v>
      </c>
      <c r="T11" s="19">
        <f t="shared" si="4"/>
        <v>8261.9797656093851</v>
      </c>
      <c r="U11" s="19">
        <f t="shared" si="4"/>
        <v>7866.4193651316073</v>
      </c>
      <c r="V11" s="19">
        <f t="shared" si="4"/>
        <v>6818.2502170471989</v>
      </c>
      <c r="W11" s="19">
        <f t="shared" si="4"/>
        <v>5528.482972512109</v>
      </c>
      <c r="X11" s="19">
        <f t="shared" si="4"/>
        <v>6051.9010745025143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2.2105749599999998</v>
      </c>
      <c r="E12" s="8">
        <f>FC_IND_IS_BF_E!E12+FC_IND_IS_EA_E!E12</f>
        <v>2.1373545599999999</v>
      </c>
      <c r="F12" s="8">
        <f>FC_IND_IS_BF_E!F12+FC_IND_IS_EA_E!F12</f>
        <v>36.222731423999996</v>
      </c>
      <c r="G12" s="8">
        <f>FC_IND_IS_BF_E!G12+FC_IND_IS_EA_E!G12</f>
        <v>40.426806947999999</v>
      </c>
      <c r="H12" s="8">
        <f>FC_IND_IS_BF_E!H12+FC_IND_IS_EA_E!H12</f>
        <v>21.776477183999997</v>
      </c>
      <c r="I12" s="8">
        <f>FC_IND_IS_BF_E!I12+FC_IND_IS_EA_E!I12</f>
        <v>8.3944703040000004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2.21977008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3.3715440000000006E-2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3.0990959999999998E-2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17721.888210648343</v>
      </c>
      <c r="D13" s="8">
        <f>FC_IND_IS_BF_E!D13+FC_IND_IS_EA_E!D13</f>
        <v>14587.6163351262</v>
      </c>
      <c r="E13" s="8">
        <f>FC_IND_IS_BF_E!E13+FC_IND_IS_EA_E!E13</f>
        <v>16186.421596776921</v>
      </c>
      <c r="F13" s="8">
        <f>FC_IND_IS_BF_E!F13+FC_IND_IS_EA_E!F13</f>
        <v>18567.315302605173</v>
      </c>
      <c r="G13" s="8">
        <f>FC_IND_IS_BF_E!G13+FC_IND_IS_EA_E!G13</f>
        <v>13332.843805757711</v>
      </c>
      <c r="H13" s="8">
        <f>FC_IND_IS_BF_E!H13+FC_IND_IS_EA_E!H13</f>
        <v>13215.257398912483</v>
      </c>
      <c r="I13" s="8">
        <f>FC_IND_IS_BF_E!I13+FC_IND_IS_EA_E!I13</f>
        <v>15750.65232030846</v>
      </c>
      <c r="J13" s="8">
        <f>FC_IND_IS_BF_E!J13+FC_IND_IS_EA_E!J13</f>
        <v>12820.082332697435</v>
      </c>
      <c r="K13" s="8">
        <f>FC_IND_IS_BF_E!K13+FC_IND_IS_EA_E!K13</f>
        <v>10440.858363777716</v>
      </c>
      <c r="L13" s="8">
        <f>FC_IND_IS_BF_E!L13+FC_IND_IS_EA_E!L13</f>
        <v>7688.6274035349807</v>
      </c>
      <c r="M13" s="8">
        <f>FC_IND_IS_BF_E!M13+FC_IND_IS_EA_E!M13</f>
        <v>8495.0054723863541</v>
      </c>
      <c r="N13" s="8">
        <f>FC_IND_IS_BF_E!N13+FC_IND_IS_EA_E!N13</f>
        <v>10035.409928407544</v>
      </c>
      <c r="O13" s="8">
        <f>FC_IND_IS_BF_E!O13+FC_IND_IS_EA_E!O13</f>
        <v>8019.2929810458736</v>
      </c>
      <c r="P13" s="8">
        <f>FC_IND_IS_BF_E!P13+FC_IND_IS_EA_E!P13</f>
        <v>7410.2967772978682</v>
      </c>
      <c r="Q13" s="8">
        <f>FC_IND_IS_BF_E!Q13+FC_IND_IS_EA_E!Q13</f>
        <v>6841.3544764245898</v>
      </c>
      <c r="R13" s="8">
        <f>FC_IND_IS_BF_E!R13+FC_IND_IS_EA_E!R13</f>
        <v>7522.4929521784206</v>
      </c>
      <c r="S13" s="8">
        <f>FC_IND_IS_BF_E!S13+FC_IND_IS_EA_E!S13</f>
        <v>7468.4728576768102</v>
      </c>
      <c r="T13" s="8">
        <f>FC_IND_IS_BF_E!T13+FC_IND_IS_EA_E!T13</f>
        <v>7565.1195224493786</v>
      </c>
      <c r="U13" s="8">
        <f>FC_IND_IS_BF_E!U13+FC_IND_IS_EA_E!U13</f>
        <v>7027.9680642996072</v>
      </c>
      <c r="V13" s="8">
        <f>FC_IND_IS_BF_E!V13+FC_IND_IS_EA_E!V13</f>
        <v>6180.8057024911986</v>
      </c>
      <c r="W13" s="8">
        <f>FC_IND_IS_BF_E!W13+FC_IND_IS_EA_E!W13</f>
        <v>5144.2518079201091</v>
      </c>
      <c r="X13" s="8">
        <f>FC_IND_IS_BF_E!X13+FC_IND_IS_EA_E!X13</f>
        <v>5391.6356218425144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77.285001960000017</v>
      </c>
      <c r="D15" s="8">
        <f>FC_IND_IS_BF_E!D15+FC_IND_IS_EA_E!D15</f>
        <v>74.034373680000002</v>
      </c>
      <c r="E15" s="8">
        <f>FC_IND_IS_BF_E!E15+FC_IND_IS_EA_E!E15</f>
        <v>138.23406432000002</v>
      </c>
      <c r="F15" s="8">
        <f>FC_IND_IS_BF_E!F15+FC_IND_IS_EA_E!F15</f>
        <v>137.93279508000001</v>
      </c>
      <c r="G15" s="8">
        <f>FC_IND_IS_BF_E!G15+FC_IND_IS_EA_E!G15</f>
        <v>203.77566683999999</v>
      </c>
      <c r="H15" s="8">
        <f>FC_IND_IS_BF_E!H15+FC_IND_IS_EA_E!H15</f>
        <v>196.35869124000001</v>
      </c>
      <c r="I15" s="8">
        <f>FC_IND_IS_BF_E!I15+FC_IND_IS_EA_E!I15</f>
        <v>113.06079683999999</v>
      </c>
      <c r="J15" s="8">
        <f>FC_IND_IS_BF_E!J15+FC_IND_IS_EA_E!J15</f>
        <v>84.396060000000006</v>
      </c>
      <c r="K15" s="8">
        <f>FC_IND_IS_BF_E!K15+FC_IND_IS_EA_E!K15</f>
        <v>118.51763400000002</v>
      </c>
      <c r="L15" s="8">
        <f>FC_IND_IS_BF_E!L15+FC_IND_IS_EA_E!L15</f>
        <v>125.94071051999998</v>
      </c>
      <c r="M15" s="8">
        <f>FC_IND_IS_BF_E!M15+FC_IND_IS_EA_E!M15</f>
        <v>5.9719291200000004</v>
      </c>
      <c r="N15" s="8">
        <f>FC_IND_IS_BF_E!N15+FC_IND_IS_EA_E!N15</f>
        <v>2.9859645600000007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29.330809463999998</v>
      </c>
      <c r="D16" s="8">
        <f>FC_IND_IS_BF_E!D16+FC_IND_IS_EA_E!D16</f>
        <v>27.084280608000004</v>
      </c>
      <c r="E16" s="8">
        <f>FC_IND_IS_BF_E!E16+FC_IND_IS_EA_E!E16</f>
        <v>25.210167840000004</v>
      </c>
      <c r="F16" s="8">
        <f>FC_IND_IS_BF_E!F16+FC_IND_IS_EA_E!F16</f>
        <v>21.381566975999995</v>
      </c>
      <c r="G16" s="8">
        <f>FC_IND_IS_BF_E!G16+FC_IND_IS_EA_E!G16</f>
        <v>41.948842056000004</v>
      </c>
      <c r="H16" s="8">
        <f>FC_IND_IS_BF_E!H16+FC_IND_IS_EA_E!H16</f>
        <v>38.086008575999998</v>
      </c>
      <c r="I16" s="8">
        <f>FC_IND_IS_BF_E!I16+FC_IND_IS_EA_E!I16</f>
        <v>26.315888280000003</v>
      </c>
      <c r="J16" s="8">
        <f>FC_IND_IS_BF_E!J16+FC_IND_IS_EA_E!J16</f>
        <v>30.425970432</v>
      </c>
      <c r="K16" s="8">
        <f>FC_IND_IS_BF_E!K16+FC_IND_IS_EA_E!K16</f>
        <v>34.919236044000009</v>
      </c>
      <c r="L16" s="8">
        <f>FC_IND_IS_BF_E!L16+FC_IND_IS_EA_E!L16</f>
        <v>10.503677183999999</v>
      </c>
      <c r="M16" s="8">
        <f>FC_IND_IS_BF_E!M16+FC_IND_IS_EA_E!M16</f>
        <v>6.189550884</v>
      </c>
      <c r="N16" s="8">
        <f>FC_IND_IS_BF_E!N16+FC_IND_IS_EA_E!N16</f>
        <v>94.222193999999988</v>
      </c>
      <c r="O16" s="8">
        <f>FC_IND_IS_BF_E!O16+FC_IND_IS_EA_E!O16</f>
        <v>331.97622202799988</v>
      </c>
      <c r="P16" s="8">
        <f>FC_IND_IS_BF_E!P16+FC_IND_IS_EA_E!P16</f>
        <v>639.1745114040001</v>
      </c>
      <c r="Q16" s="8">
        <f>FC_IND_IS_BF_E!Q16+FC_IND_IS_EA_E!Q16</f>
        <v>543.88305298800003</v>
      </c>
      <c r="R16" s="8">
        <f>FC_IND_IS_BF_E!R16+FC_IND_IS_EA_E!R16</f>
        <v>603.90808552800013</v>
      </c>
      <c r="S16" s="8">
        <f>FC_IND_IS_BF_E!S16+FC_IND_IS_EA_E!S16</f>
        <v>602.30572340399988</v>
      </c>
      <c r="T16" s="8">
        <f>FC_IND_IS_BF_E!T16+FC_IND_IS_EA_E!T16</f>
        <v>696.82652772000688</v>
      </c>
      <c r="U16" s="8">
        <f>FC_IND_IS_BF_E!U16+FC_IND_IS_EA_E!U16</f>
        <v>838.45130083200047</v>
      </c>
      <c r="V16" s="8">
        <f>FC_IND_IS_BF_E!V16+FC_IND_IS_EA_E!V16</f>
        <v>637.4445145560004</v>
      </c>
      <c r="W16" s="8">
        <f>FC_IND_IS_BF_E!W16+FC_IND_IS_EA_E!W16</f>
        <v>384.23116459200008</v>
      </c>
      <c r="X16" s="8">
        <f>FC_IND_IS_BF_E!X16+FC_IND_IS_EA_E!X16</f>
        <v>660.2344617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55529.904826080005</v>
      </c>
      <c r="D17" s="27">
        <f t="shared" si="5"/>
        <v>50920.908920640002</v>
      </c>
      <c r="E17" s="27">
        <f t="shared" si="5"/>
        <v>49349.849313600003</v>
      </c>
      <c r="F17" s="27">
        <f t="shared" si="5"/>
        <v>48840.110840159999</v>
      </c>
      <c r="G17" s="27">
        <f t="shared" si="5"/>
        <v>50342.927055839988</v>
      </c>
      <c r="H17" s="27">
        <f t="shared" si="5"/>
        <v>46694.207373119993</v>
      </c>
      <c r="I17" s="27">
        <f t="shared" si="5"/>
        <v>46753.538939999999</v>
      </c>
      <c r="J17" s="27">
        <f t="shared" si="5"/>
        <v>44353.693749599995</v>
      </c>
      <c r="K17" s="27">
        <f t="shared" si="5"/>
        <v>41902.410062879986</v>
      </c>
      <c r="L17" s="27">
        <f t="shared" si="5"/>
        <v>29408.713305120007</v>
      </c>
      <c r="M17" s="27">
        <f t="shared" si="5"/>
        <v>35283.333863519991</v>
      </c>
      <c r="N17" s="27">
        <f t="shared" si="5"/>
        <v>33926.739295679996</v>
      </c>
      <c r="O17" s="27">
        <f t="shared" si="5"/>
        <v>33887.37726144</v>
      </c>
      <c r="P17" s="27">
        <f t="shared" si="5"/>
        <v>32538.086261279997</v>
      </c>
      <c r="Q17" s="27">
        <f t="shared" si="5"/>
        <v>33142.516339679998</v>
      </c>
      <c r="R17" s="27">
        <f t="shared" si="5"/>
        <v>33141.855157919992</v>
      </c>
      <c r="S17" s="27">
        <f t="shared" si="5"/>
        <v>31106.186277120003</v>
      </c>
      <c r="T17" s="27">
        <f t="shared" si="5"/>
        <v>31559.244435359993</v>
      </c>
      <c r="U17" s="27">
        <f t="shared" si="5"/>
        <v>34943.070108960004</v>
      </c>
      <c r="V17" s="27">
        <f t="shared" si="5"/>
        <v>31260.400149600009</v>
      </c>
      <c r="W17" s="27">
        <f t="shared" si="5"/>
        <v>28123.346744639995</v>
      </c>
      <c r="X17" s="27">
        <f t="shared" si="5"/>
        <v>30166.216021439996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1.9980000000000002</v>
      </c>
      <c r="D18" s="8">
        <f>FC_IND_IS_BF_E!D18+FC_IND_IS_EA_E!D18</f>
        <v>1.55844</v>
      </c>
      <c r="E18" s="8">
        <f>FC_IND_IS_BF_E!E18+FC_IND_IS_EA_E!E18</f>
        <v>1.87812</v>
      </c>
      <c r="F18" s="8">
        <f>FC_IND_IS_BF_E!F18+FC_IND_IS_EA_E!F18</f>
        <v>0.11988</v>
      </c>
      <c r="G18" s="8">
        <f>FC_IND_IS_BF_E!G18+FC_IND_IS_EA_E!G18</f>
        <v>0</v>
      </c>
      <c r="H18" s="8">
        <f>FC_IND_IS_BF_E!H18+FC_IND_IS_EA_E!H18</f>
        <v>3.9959999999999996E-2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4939.5981772799996</v>
      </c>
      <c r="D19" s="8">
        <f>FC_IND_IS_BF_E!D19+FC_IND_IS_EA_E!D19</f>
        <v>4388.2970702399998</v>
      </c>
      <c r="E19" s="8">
        <f>FC_IND_IS_BF_E!E19+FC_IND_IS_EA_E!E19</f>
        <v>4091.7145895999997</v>
      </c>
      <c r="F19" s="8">
        <f>FC_IND_IS_BF_E!F19+FC_IND_IS_EA_E!F19</f>
        <v>4172.1810825599996</v>
      </c>
      <c r="G19" s="8">
        <f>FC_IND_IS_BF_E!G19+FC_IND_IS_EA_E!G19</f>
        <v>4241.2442702400003</v>
      </c>
      <c r="H19" s="8">
        <f>FC_IND_IS_BF_E!H19+FC_IND_IS_EA_E!H19</f>
        <v>4025.7594907199991</v>
      </c>
      <c r="I19" s="8">
        <f>FC_IND_IS_BF_E!I19+FC_IND_IS_EA_E!I19</f>
        <v>4171.9678559999993</v>
      </c>
      <c r="J19" s="8">
        <f>FC_IND_IS_BF_E!J19+FC_IND_IS_EA_E!J19</f>
        <v>3977.3874311999994</v>
      </c>
      <c r="K19" s="8">
        <f>FC_IND_IS_BF_E!K19+FC_IND_IS_EA_E!K19</f>
        <v>3813.6540484800003</v>
      </c>
      <c r="L19" s="8">
        <f>FC_IND_IS_BF_E!L19+FC_IND_IS_EA_E!L19</f>
        <v>2761.5529627200003</v>
      </c>
      <c r="M19" s="8">
        <f>FC_IND_IS_BF_E!M19+FC_IND_IS_EA_E!M19</f>
        <v>3361.9711435200002</v>
      </c>
      <c r="N19" s="8">
        <f>FC_IND_IS_BF_E!N19+FC_IND_IS_EA_E!N19</f>
        <v>3471.1760692799994</v>
      </c>
      <c r="O19" s="8">
        <f>FC_IND_IS_BF_E!O19+FC_IND_IS_EA_E!O19</f>
        <v>3889.1838830399997</v>
      </c>
      <c r="P19" s="8">
        <f>FC_IND_IS_BF_E!P19+FC_IND_IS_EA_E!P19</f>
        <v>3514.6629388799997</v>
      </c>
      <c r="Q19" s="8">
        <f>FC_IND_IS_BF_E!Q19+FC_IND_IS_EA_E!Q19</f>
        <v>3472.3005436799999</v>
      </c>
      <c r="R19" s="8">
        <f>FC_IND_IS_BF_E!R19+FC_IND_IS_EA_E!R19</f>
        <v>3343.1659675199999</v>
      </c>
      <c r="S19" s="8">
        <f>FC_IND_IS_BF_E!S19+FC_IND_IS_EA_E!S19</f>
        <v>3338.5497883199996</v>
      </c>
      <c r="T19" s="8">
        <f>FC_IND_IS_BF_E!T19+FC_IND_IS_EA_E!T19</f>
        <v>3119.7601569600001</v>
      </c>
      <c r="U19" s="8">
        <f>FC_IND_IS_BF_E!U19+FC_IND_IS_EA_E!U19</f>
        <v>2951.5773081599996</v>
      </c>
      <c r="V19" s="8">
        <f>FC_IND_IS_BF_E!V19+FC_IND_IS_EA_E!V19</f>
        <v>2871.9987264000006</v>
      </c>
      <c r="W19" s="8">
        <f>FC_IND_IS_BF_E!W19+FC_IND_IS_EA_E!W19</f>
        <v>2730.8657606399993</v>
      </c>
      <c r="X19" s="8">
        <f>FC_IND_IS_BF_E!X19+FC_IND_IS_EA_E!X19</f>
        <v>3060.1425542400002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48524.429304000005</v>
      </c>
      <c r="D20" s="8">
        <f>FC_IND_IS_BF_E!D20+FC_IND_IS_EA_E!D20</f>
        <v>44445.697920000006</v>
      </c>
      <c r="E20" s="8">
        <f>FC_IND_IS_BF_E!E20+FC_IND_IS_EA_E!E20</f>
        <v>43123.216968000001</v>
      </c>
      <c r="F20" s="8">
        <f>FC_IND_IS_BF_E!F20+FC_IND_IS_EA_E!F20</f>
        <v>42322.558824</v>
      </c>
      <c r="G20" s="8">
        <f>FC_IND_IS_BF_E!G20+FC_IND_IS_EA_E!G20</f>
        <v>43608.464639999991</v>
      </c>
      <c r="H20" s="8">
        <f>FC_IND_IS_BF_E!H20+FC_IND_IS_EA_E!H20</f>
        <v>40592.310407999998</v>
      </c>
      <c r="I20" s="8">
        <f>FC_IND_IS_BF_E!I20+FC_IND_IS_EA_E!I20</f>
        <v>40365.104831999997</v>
      </c>
      <c r="J20" s="8">
        <f>FC_IND_IS_BF_E!J20+FC_IND_IS_EA_E!J20</f>
        <v>38018.600568000002</v>
      </c>
      <c r="K20" s="8">
        <f>FC_IND_IS_BF_E!K20+FC_IND_IS_EA_E!K20</f>
        <v>35905.831415999986</v>
      </c>
      <c r="L20" s="8">
        <f>FC_IND_IS_BF_E!L20+FC_IND_IS_EA_E!L20</f>
        <v>25033.165560000005</v>
      </c>
      <c r="M20" s="8">
        <f>FC_IND_IS_BF_E!M20+FC_IND_IS_EA_E!M20</f>
        <v>29765.558159999997</v>
      </c>
      <c r="N20" s="8">
        <f>FC_IND_IS_BF_E!N20+FC_IND_IS_EA_E!N20</f>
        <v>28186.614143999999</v>
      </c>
      <c r="O20" s="8">
        <f>FC_IND_IS_BF_E!O20+FC_IND_IS_EA_E!O20</f>
        <v>27604.998719999996</v>
      </c>
      <c r="P20" s="8">
        <f>FC_IND_IS_BF_E!P20+FC_IND_IS_EA_E!P20</f>
        <v>26419.477031999999</v>
      </c>
      <c r="Q20" s="8">
        <f>FC_IND_IS_BF_E!Q20+FC_IND_IS_EA_E!Q20</f>
        <v>26112.279959999996</v>
      </c>
      <c r="R20" s="8">
        <f>FC_IND_IS_BF_E!R20+FC_IND_IS_EA_E!R20</f>
        <v>26407.667519999995</v>
      </c>
      <c r="S20" s="8">
        <f>FC_IND_IS_BF_E!S20+FC_IND_IS_EA_E!S20</f>
        <v>24055.077384000004</v>
      </c>
      <c r="T20" s="8">
        <f>FC_IND_IS_BF_E!T20+FC_IND_IS_EA_E!T20</f>
        <v>25288.272359999992</v>
      </c>
      <c r="U20" s="8">
        <f>FC_IND_IS_BF_E!U20+FC_IND_IS_EA_E!U20</f>
        <v>28944.413784000004</v>
      </c>
      <c r="V20" s="8">
        <f>FC_IND_IS_BF_E!V20+FC_IND_IS_EA_E!V20</f>
        <v>25546.372488000008</v>
      </c>
      <c r="W20" s="8">
        <f>FC_IND_IS_BF_E!W20+FC_IND_IS_EA_E!W20</f>
        <v>22918.360607999995</v>
      </c>
      <c r="X20" s="8">
        <f>FC_IND_IS_BF_E!X20+FC_IND_IS_EA_E!X20</f>
        <v>24315.985511999996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2063.8793448000001</v>
      </c>
      <c r="D21" s="8">
        <f>FC_IND_IS_BF_E!D21+FC_IND_IS_EA_E!D21</f>
        <v>2085.3554904000002</v>
      </c>
      <c r="E21" s="8">
        <f>FC_IND_IS_BF_E!E21+FC_IND_IS_EA_E!E21</f>
        <v>2133.039636</v>
      </c>
      <c r="F21" s="8">
        <f>FC_IND_IS_BF_E!F21+FC_IND_IS_EA_E!F21</f>
        <v>2345.2510536000004</v>
      </c>
      <c r="G21" s="8">
        <f>FC_IND_IS_BF_E!G21+FC_IND_IS_EA_E!G21</f>
        <v>2493.2181455999998</v>
      </c>
      <c r="H21" s="8">
        <f>FC_IND_IS_BF_E!H21+FC_IND_IS_EA_E!H21</f>
        <v>2076.0975143999999</v>
      </c>
      <c r="I21" s="8">
        <f>FC_IND_IS_BF_E!I21+FC_IND_IS_EA_E!I21</f>
        <v>2216.4662520000002</v>
      </c>
      <c r="J21" s="8">
        <f>FC_IND_IS_BF_E!J21+FC_IND_IS_EA_E!J21</f>
        <v>2357.7057503999999</v>
      </c>
      <c r="K21" s="8">
        <f>FC_IND_IS_BF_E!K21+FC_IND_IS_EA_E!K21</f>
        <v>2182.9245984000004</v>
      </c>
      <c r="L21" s="8">
        <f>FC_IND_IS_BF_E!L21+FC_IND_IS_EA_E!L21</f>
        <v>1613.9947823999994</v>
      </c>
      <c r="M21" s="8">
        <f>FC_IND_IS_BF_E!M21+FC_IND_IS_EA_E!M21</f>
        <v>2155.8045600000005</v>
      </c>
      <c r="N21" s="8">
        <f>FC_IND_IS_BF_E!N21+FC_IND_IS_EA_E!N21</f>
        <v>2268.9490823999995</v>
      </c>
      <c r="O21" s="8">
        <f>FC_IND_IS_BF_E!O21+FC_IND_IS_EA_E!O21</f>
        <v>2393.1946584000002</v>
      </c>
      <c r="P21" s="8">
        <f>FC_IND_IS_BF_E!P21+FC_IND_IS_EA_E!P21</f>
        <v>2603.9462903999988</v>
      </c>
      <c r="Q21" s="8">
        <f>FC_IND_IS_BF_E!Q21+FC_IND_IS_EA_E!Q21</f>
        <v>3557.9358359999997</v>
      </c>
      <c r="R21" s="8">
        <f>FC_IND_IS_BF_E!R21+FC_IND_IS_EA_E!R21</f>
        <v>3391.0216704000004</v>
      </c>
      <c r="S21" s="8">
        <f>FC_IND_IS_BF_E!S21+FC_IND_IS_EA_E!S21</f>
        <v>3712.5591047999992</v>
      </c>
      <c r="T21" s="8">
        <f>FC_IND_IS_BF_E!T21+FC_IND_IS_EA_E!T21</f>
        <v>3151.2119184000003</v>
      </c>
      <c r="U21" s="8">
        <f>FC_IND_IS_BF_E!U21+FC_IND_IS_EA_E!U21</f>
        <v>3047.0790168000003</v>
      </c>
      <c r="V21" s="8">
        <f>FC_IND_IS_BF_E!V21+FC_IND_IS_EA_E!V21</f>
        <v>2842.0289351999995</v>
      </c>
      <c r="W21" s="8">
        <f>FC_IND_IS_BF_E!W21+FC_IND_IS_EA_E!W21</f>
        <v>2474.1203759999999</v>
      </c>
      <c r="X21" s="8">
        <f>FC_IND_IS_BF_E!X21+FC_IND_IS_EA_E!X21</f>
        <v>2790.0879552000006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6371.9628806700011</v>
      </c>
      <c r="D26" s="27">
        <f t="shared" si="7"/>
        <v>5530.2309713700006</v>
      </c>
      <c r="E26" s="27">
        <f t="shared" si="7"/>
        <v>5103.9723717900006</v>
      </c>
      <c r="F26" s="27">
        <f t="shared" si="7"/>
        <v>4844.7149594400007</v>
      </c>
      <c r="G26" s="27">
        <f t="shared" si="7"/>
        <v>4888.3660096499998</v>
      </c>
      <c r="H26" s="27">
        <f t="shared" si="7"/>
        <v>4659.4657193400017</v>
      </c>
      <c r="I26" s="27">
        <f t="shared" si="7"/>
        <v>4885.9369111800006</v>
      </c>
      <c r="J26" s="27">
        <f t="shared" si="7"/>
        <v>3933.8114373900003</v>
      </c>
      <c r="K26" s="27">
        <f t="shared" si="7"/>
        <v>3764.7526169700004</v>
      </c>
      <c r="L26" s="27">
        <f t="shared" si="7"/>
        <v>3198.6491174099997</v>
      </c>
      <c r="M26" s="27">
        <f t="shared" si="7"/>
        <v>3644.7771764700001</v>
      </c>
      <c r="N26" s="27">
        <f t="shared" si="7"/>
        <v>2962.3945249799999</v>
      </c>
      <c r="O26" s="27">
        <f t="shared" si="7"/>
        <v>2738.7907623900001</v>
      </c>
      <c r="P26" s="27">
        <f t="shared" si="7"/>
        <v>1865.6448916500005</v>
      </c>
      <c r="Q26" s="27">
        <f t="shared" si="7"/>
        <v>1888.3549556999999</v>
      </c>
      <c r="R26" s="27">
        <f t="shared" si="7"/>
        <v>1868.97896001</v>
      </c>
      <c r="S26" s="27">
        <f t="shared" si="7"/>
        <v>1717.0007325300003</v>
      </c>
      <c r="T26" s="27">
        <f t="shared" si="7"/>
        <v>1731.91040604</v>
      </c>
      <c r="U26" s="27">
        <f t="shared" si="7"/>
        <v>1663.9808472900002</v>
      </c>
      <c r="V26" s="27">
        <f t="shared" si="7"/>
        <v>1334.9043341099998</v>
      </c>
      <c r="W26" s="27">
        <f t="shared" si="7"/>
        <v>1123.5242648700003</v>
      </c>
      <c r="X26" s="27">
        <f t="shared" si="7"/>
        <v>1497.8447253000002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6371.9628806700011</v>
      </c>
      <c r="D33" s="19">
        <f t="shared" si="9"/>
        <v>5530.2309713700006</v>
      </c>
      <c r="E33" s="19">
        <f t="shared" si="9"/>
        <v>5103.9723717900006</v>
      </c>
      <c r="F33" s="19">
        <f t="shared" si="9"/>
        <v>4844.7149594400007</v>
      </c>
      <c r="G33" s="19">
        <f t="shared" si="9"/>
        <v>4888.3660096499998</v>
      </c>
      <c r="H33" s="19">
        <f t="shared" si="9"/>
        <v>4659.4657193400017</v>
      </c>
      <c r="I33" s="19">
        <f t="shared" si="9"/>
        <v>4885.9369111800006</v>
      </c>
      <c r="J33" s="19">
        <f t="shared" si="9"/>
        <v>3933.8114373900003</v>
      </c>
      <c r="K33" s="19">
        <f t="shared" si="9"/>
        <v>3764.7526169700004</v>
      </c>
      <c r="L33" s="19">
        <f t="shared" si="9"/>
        <v>3198.6491174099997</v>
      </c>
      <c r="M33" s="19">
        <f t="shared" si="9"/>
        <v>3644.7771764700001</v>
      </c>
      <c r="N33" s="19">
        <f t="shared" si="9"/>
        <v>2962.3945249799999</v>
      </c>
      <c r="O33" s="19">
        <f t="shared" si="9"/>
        <v>2738.7907623900001</v>
      </c>
      <c r="P33" s="19">
        <f t="shared" si="9"/>
        <v>1865.6448916500005</v>
      </c>
      <c r="Q33" s="19">
        <f t="shared" si="9"/>
        <v>1888.3549556999999</v>
      </c>
      <c r="R33" s="19">
        <f t="shared" si="9"/>
        <v>1868.97896001</v>
      </c>
      <c r="S33" s="19">
        <f t="shared" si="9"/>
        <v>1717.0007325300003</v>
      </c>
      <c r="T33" s="19">
        <f t="shared" si="9"/>
        <v>1731.91040604</v>
      </c>
      <c r="U33" s="19">
        <f t="shared" si="9"/>
        <v>1663.9808472900002</v>
      </c>
      <c r="V33" s="19">
        <f t="shared" si="9"/>
        <v>1334.9043341099998</v>
      </c>
      <c r="W33" s="19">
        <f t="shared" si="9"/>
        <v>1123.5242648700003</v>
      </c>
      <c r="X33" s="19">
        <f t="shared" si="9"/>
        <v>1497.8447253000002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0.53155872000000015</v>
      </c>
      <c r="X35" s="8">
        <f>FC_IND_IS_BF_E!X35+FC_IND_IS_EA_E!X35</f>
        <v>0.8260559999999999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1049.0480503200001</v>
      </c>
      <c r="D36" s="8">
        <f>FC_IND_IS_BF_E!D36+FC_IND_IS_EA_E!D36</f>
        <v>1278.5391662400002</v>
      </c>
      <c r="E36" s="8">
        <f>FC_IND_IS_BF_E!E36+FC_IND_IS_EA_E!E36</f>
        <v>1232.9165790000002</v>
      </c>
      <c r="F36" s="8">
        <f>FC_IND_IS_BF_E!F36+FC_IND_IS_EA_E!F36</f>
        <v>1136.7218152800001</v>
      </c>
      <c r="G36" s="8">
        <f>FC_IND_IS_BF_E!G36+FC_IND_IS_EA_E!G36</f>
        <v>1150.62809616</v>
      </c>
      <c r="H36" s="8">
        <f>FC_IND_IS_BF_E!H36+FC_IND_IS_EA_E!H36</f>
        <v>1075.1212479600001</v>
      </c>
      <c r="I36" s="8">
        <f>FC_IND_IS_BF_E!I36+FC_IND_IS_EA_E!I36</f>
        <v>1112.3559522</v>
      </c>
      <c r="J36" s="8">
        <f>FC_IND_IS_BF_E!J36+FC_IND_IS_EA_E!J36</f>
        <v>1076.92898724</v>
      </c>
      <c r="K36" s="8">
        <f>FC_IND_IS_BF_E!K36+FC_IND_IS_EA_E!K36</f>
        <v>1163.07992835</v>
      </c>
      <c r="L36" s="8">
        <f>FC_IND_IS_BF_E!L36+FC_IND_IS_EA_E!L36</f>
        <v>900.01518912000006</v>
      </c>
      <c r="M36" s="8">
        <f>FC_IND_IS_BF_E!M36+FC_IND_IS_EA_E!M36</f>
        <v>1072.61839908</v>
      </c>
      <c r="N36" s="8">
        <f>FC_IND_IS_BF_E!N36+FC_IND_IS_EA_E!N36</f>
        <v>1044.75949668</v>
      </c>
      <c r="O36" s="8">
        <f>FC_IND_IS_BF_E!O36+FC_IND_IS_EA_E!O36</f>
        <v>1016.2513710000001</v>
      </c>
      <c r="P36" s="8">
        <f>FC_IND_IS_BF_E!P36+FC_IND_IS_EA_E!P36</f>
        <v>815.60639484000012</v>
      </c>
      <c r="Q36" s="8">
        <f>FC_IND_IS_BF_E!Q36+FC_IND_IS_EA_E!Q36</f>
        <v>784.33077888000003</v>
      </c>
      <c r="R36" s="8">
        <f>FC_IND_IS_BF_E!R36+FC_IND_IS_EA_E!R36</f>
        <v>799.52823720000004</v>
      </c>
      <c r="S36" s="8">
        <f>FC_IND_IS_BF_E!S36+FC_IND_IS_EA_E!S36</f>
        <v>828.86049936000006</v>
      </c>
      <c r="T36" s="8">
        <f>FC_IND_IS_BF_E!T36+FC_IND_IS_EA_E!T36</f>
        <v>862.01540999999997</v>
      </c>
      <c r="U36" s="8">
        <f>FC_IND_IS_BF_E!U36+FC_IND_IS_EA_E!U36</f>
        <v>843.06702897000002</v>
      </c>
      <c r="V36" s="8">
        <f>FC_IND_IS_BF_E!V36+FC_IND_IS_EA_E!V36</f>
        <v>567.29961611999988</v>
      </c>
      <c r="W36" s="8">
        <f>FC_IND_IS_BF_E!W36+FC_IND_IS_EA_E!W36</f>
        <v>534.30661377000001</v>
      </c>
      <c r="X36" s="8">
        <f>FC_IND_IS_BF_E!X36+FC_IND_IS_EA_E!X36</f>
        <v>576.74873385000001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2.3025756599999991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1.2224519999999999E-2</v>
      </c>
      <c r="J37" s="8">
        <f>FC_IND_IS_BF_E!J37+FC_IND_IS_EA_E!J37</f>
        <v>2.3167336500000006</v>
      </c>
      <c r="K37" s="8">
        <f>FC_IND_IS_BF_E!K37+FC_IND_IS_EA_E!K37</f>
        <v>2.1455279999999997E-2</v>
      </c>
      <c r="L37" s="8">
        <f>FC_IND_IS_BF_E!L37+FC_IND_IS_EA_E!L37</f>
        <v>2.145528E-2</v>
      </c>
      <c r="M37" s="8">
        <f>FC_IND_IS_BF_E!M37+FC_IND_IS_EA_E!M37</f>
        <v>0.15343020000000002</v>
      </c>
      <c r="N37" s="8">
        <f>FC_IND_IS_BF_E!N37+FC_IND_IS_EA_E!N37</f>
        <v>9.2058120000000007E-2</v>
      </c>
      <c r="O37" s="8">
        <f>FC_IND_IS_BF_E!O37+FC_IND_IS_EA_E!O37</f>
        <v>6.4365840000000007E-2</v>
      </c>
      <c r="P37" s="8">
        <f>FC_IND_IS_BF_E!P37+FC_IND_IS_EA_E!P37</f>
        <v>3.3679799999999996E-2</v>
      </c>
      <c r="Q37" s="8">
        <f>FC_IND_IS_BF_E!Q37+FC_IND_IS_EA_E!Q37</f>
        <v>5.8378320000000011E-2</v>
      </c>
      <c r="R37" s="8">
        <f>FC_IND_IS_BF_E!R37+FC_IND_IS_EA_E!R37</f>
        <v>4.9147559999999993E-2</v>
      </c>
      <c r="S37" s="8">
        <f>FC_IND_IS_BF_E!S37+FC_IND_IS_EA_E!S37</f>
        <v>0.22103927999999998</v>
      </c>
      <c r="T37" s="8">
        <f>FC_IND_IS_BF_E!T37+FC_IND_IS_EA_E!T37</f>
        <v>0.41276466000000001</v>
      </c>
      <c r="U37" s="8">
        <f>FC_IND_IS_BF_E!U37+FC_IND_IS_EA_E!U37</f>
        <v>0.41232807000000005</v>
      </c>
      <c r="V37" s="8">
        <f>FC_IND_IS_BF_E!V37+FC_IND_IS_EA_E!V37</f>
        <v>0.55153790999999996</v>
      </c>
      <c r="W37" s="8">
        <f>FC_IND_IS_BF_E!W37+FC_IND_IS_EA_E!W37</f>
        <v>0.230769</v>
      </c>
      <c r="X37" s="8">
        <f>FC_IND_IS_BF_E!X37+FC_IND_IS_EA_E!X37</f>
        <v>0.25814942999999996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6.2983537200000006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0.14417388000000006</v>
      </c>
      <c r="I41" s="8">
        <f>FC_IND_IS_BF_E!I41+FC_IND_IS_EA_E!I41</f>
        <v>0.19387115999999999</v>
      </c>
      <c r="J41" s="8">
        <f>FC_IND_IS_BF_E!J41+FC_IND_IS_EA_E!J41</f>
        <v>0.12812580000000001</v>
      </c>
      <c r="K41" s="8">
        <f>FC_IND_IS_BF_E!K41+FC_IND_IS_EA_E!K41</f>
        <v>0.13770288000000003</v>
      </c>
      <c r="L41" s="8">
        <f>FC_IND_IS_BF_E!L41+FC_IND_IS_EA_E!L41</f>
        <v>0.10638324000000002</v>
      </c>
      <c r="M41" s="8">
        <f>FC_IND_IS_BF_E!M41+FC_IND_IS_EA_E!M41</f>
        <v>6.2380440000000009E-2</v>
      </c>
      <c r="N41" s="8">
        <f>FC_IND_IS_BF_E!N41+FC_IND_IS_EA_E!N41</f>
        <v>6.5486520000000006E-2</v>
      </c>
      <c r="O41" s="8">
        <f>FC_IND_IS_BF_E!O41+FC_IND_IS_EA_E!O41</f>
        <v>8.7229080000000014E-2</v>
      </c>
      <c r="P41" s="8">
        <f>FC_IND_IS_BF_E!P41+FC_IND_IS_EA_E!P41</f>
        <v>5.9274360000000012E-2</v>
      </c>
      <c r="Q41" s="8">
        <f>FC_IND_IS_BF_E!Q41+FC_IND_IS_EA_E!Q41</f>
        <v>6.2380440000000009E-2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2.3295599999999992E-3</v>
      </c>
      <c r="U41" s="8">
        <f>FC_IND_IS_BF_E!U41+FC_IND_IS_EA_E!U41</f>
        <v>2.3295599999999992E-3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831.75614612999993</v>
      </c>
      <c r="D43" s="8">
        <f>FC_IND_IS_BF_E!D43+FC_IND_IS_EA_E!D43</f>
        <v>998.29614806999996</v>
      </c>
      <c r="E43" s="8">
        <f>FC_IND_IS_BF_E!E43+FC_IND_IS_EA_E!E43</f>
        <v>795.47238459000005</v>
      </c>
      <c r="F43" s="8">
        <f>FC_IND_IS_BF_E!F43+FC_IND_IS_EA_E!F43</f>
        <v>703.19523221999998</v>
      </c>
      <c r="G43" s="8">
        <f>FC_IND_IS_BF_E!G43+FC_IND_IS_EA_E!G43</f>
        <v>626.75788850999993</v>
      </c>
      <c r="H43" s="8">
        <f>FC_IND_IS_BF_E!H43+FC_IND_IS_EA_E!H43</f>
        <v>623.44439585999999</v>
      </c>
      <c r="I43" s="8">
        <f>FC_IND_IS_BF_E!I43+FC_IND_IS_EA_E!I43</f>
        <v>493.32126870000002</v>
      </c>
      <c r="J43" s="8">
        <f>FC_IND_IS_BF_E!J43+FC_IND_IS_EA_E!J43</f>
        <v>473.43891230999992</v>
      </c>
      <c r="K43" s="8">
        <f>FC_IND_IS_BF_E!K43+FC_IND_IS_EA_E!K43</f>
        <v>456.52292711999996</v>
      </c>
      <c r="L43" s="8">
        <f>FC_IND_IS_BF_E!L43+FC_IND_IS_EA_E!L43</f>
        <v>390.37098204</v>
      </c>
      <c r="M43" s="8">
        <f>FC_IND_IS_BF_E!M43+FC_IND_IS_EA_E!M43</f>
        <v>502.36616664000007</v>
      </c>
      <c r="N43" s="8">
        <f>FC_IND_IS_BF_E!N43+FC_IND_IS_EA_E!N43</f>
        <v>451.76039415000002</v>
      </c>
      <c r="O43" s="8">
        <f>FC_IND_IS_BF_E!O43+FC_IND_IS_EA_E!O43</f>
        <v>415.18739807999998</v>
      </c>
      <c r="P43" s="8">
        <f>FC_IND_IS_BF_E!P43+FC_IND_IS_EA_E!P43</f>
        <v>390.96539000999996</v>
      </c>
      <c r="Q43" s="8">
        <f>FC_IND_IS_BF_E!Q43+FC_IND_IS_EA_E!Q43</f>
        <v>359.71025453999994</v>
      </c>
      <c r="R43" s="8">
        <f>FC_IND_IS_BF_E!R43+FC_IND_IS_EA_E!R43</f>
        <v>537.5262016800001</v>
      </c>
      <c r="S43" s="8">
        <f>FC_IND_IS_BF_E!S43+FC_IND_IS_EA_E!S43</f>
        <v>390.43500443999994</v>
      </c>
      <c r="T43" s="8">
        <f>FC_IND_IS_BF_E!T43+FC_IND_IS_EA_E!T43</f>
        <v>419.62488398999994</v>
      </c>
      <c r="U43" s="8">
        <f>FC_IND_IS_BF_E!U43+FC_IND_IS_EA_E!U43</f>
        <v>316.99250855999992</v>
      </c>
      <c r="V43" s="8">
        <f>FC_IND_IS_BF_E!V43+FC_IND_IS_EA_E!V43</f>
        <v>311.66717868000001</v>
      </c>
      <c r="W43" s="8">
        <f>FC_IND_IS_BF_E!W43+FC_IND_IS_EA_E!W43</f>
        <v>261.40285899000003</v>
      </c>
      <c r="X43" s="8">
        <f>FC_IND_IS_BF_E!X43+FC_IND_IS_EA_E!X43</f>
        <v>364.12833366000007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2562.6388446000005</v>
      </c>
      <c r="D44" s="8">
        <f>FC_IND_IS_BF_E!D44+FC_IND_IS_EA_E!D44</f>
        <v>2136.9802303800002</v>
      </c>
      <c r="E44" s="8">
        <f>FC_IND_IS_BF_E!E44+FC_IND_IS_EA_E!E44</f>
        <v>2065.4722202400003</v>
      </c>
      <c r="F44" s="8">
        <f>FC_IND_IS_BF_E!F44+FC_IND_IS_EA_E!F44</f>
        <v>1900.7418544200004</v>
      </c>
      <c r="G44" s="8">
        <f>FC_IND_IS_BF_E!G44+FC_IND_IS_EA_E!G44</f>
        <v>2005.3342546200001</v>
      </c>
      <c r="H44" s="8">
        <f>FC_IND_IS_BF_E!H44+FC_IND_IS_EA_E!H44</f>
        <v>1852.5753777600007</v>
      </c>
      <c r="I44" s="8">
        <f>FC_IND_IS_BF_E!I44+FC_IND_IS_EA_E!I44</f>
        <v>2045.0395490400003</v>
      </c>
      <c r="J44" s="8">
        <f>FC_IND_IS_BF_E!J44+FC_IND_IS_EA_E!J44</f>
        <v>1342.02832128</v>
      </c>
      <c r="K44" s="8">
        <f>FC_IND_IS_BF_E!K44+FC_IND_IS_EA_E!K44</f>
        <v>1168.3197567000002</v>
      </c>
      <c r="L44" s="8">
        <f>FC_IND_IS_BF_E!L44+FC_IND_IS_EA_E!L44</f>
        <v>1092.4028258400001</v>
      </c>
      <c r="M44" s="8">
        <f>FC_IND_IS_BF_E!M44+FC_IND_IS_EA_E!M44</f>
        <v>737.99893799999995</v>
      </c>
      <c r="N44" s="8">
        <f>FC_IND_IS_BF_E!N44+FC_IND_IS_EA_E!N44</f>
        <v>700.16213376000019</v>
      </c>
      <c r="O44" s="8">
        <f>FC_IND_IS_BF_E!O44+FC_IND_IS_EA_E!O44</f>
        <v>596.38740264000012</v>
      </c>
      <c r="P44" s="8">
        <f>FC_IND_IS_BF_E!P44+FC_IND_IS_EA_E!P44</f>
        <v>583.71276564000016</v>
      </c>
      <c r="Q44" s="8">
        <f>FC_IND_IS_BF_E!Q44+FC_IND_IS_EA_E!Q44</f>
        <v>651.29118552</v>
      </c>
      <c r="R44" s="8">
        <f>FC_IND_IS_BF_E!R44+FC_IND_IS_EA_E!R44</f>
        <v>460.06612632000008</v>
      </c>
      <c r="S44" s="8">
        <f>FC_IND_IS_BF_E!S44+FC_IND_IS_EA_E!S44</f>
        <v>422.99084520000008</v>
      </c>
      <c r="T44" s="8">
        <f>FC_IND_IS_BF_E!T44+FC_IND_IS_EA_E!T44</f>
        <v>387.57765168000003</v>
      </c>
      <c r="U44" s="8">
        <f>FC_IND_IS_BF_E!U44+FC_IND_IS_EA_E!U44</f>
        <v>427.93586928000008</v>
      </c>
      <c r="V44" s="8">
        <f>FC_IND_IS_BF_E!V44+FC_IND_IS_EA_E!V44</f>
        <v>379.68517367999999</v>
      </c>
      <c r="W44" s="8">
        <f>FC_IND_IS_BF_E!W44+FC_IND_IS_EA_E!W44</f>
        <v>278.54999928000007</v>
      </c>
      <c r="X44" s="8">
        <f>FC_IND_IS_BF_E!X44+FC_IND_IS_EA_E!X44</f>
        <v>355.2871766400001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1839.5811719999999</v>
      </c>
      <c r="D48" s="8">
        <f>FC_IND_IS_BF_E!D48+FC_IND_IS_EA_E!D48</f>
        <v>1038.277656</v>
      </c>
      <c r="E48" s="8">
        <f>FC_IND_IS_BF_E!E48+FC_IND_IS_EA_E!E48</f>
        <v>893.39257799999973</v>
      </c>
      <c r="F48" s="8">
        <f>FC_IND_IS_BF_E!F48+FC_IND_IS_EA_E!F48</f>
        <v>1024.8712110000001</v>
      </c>
      <c r="G48" s="8">
        <f>FC_IND_IS_BF_E!G48+FC_IND_IS_EA_E!G48</f>
        <v>1025.6381460000002</v>
      </c>
      <c r="H48" s="8">
        <f>FC_IND_IS_BF_E!H48+FC_IND_IS_EA_E!H48</f>
        <v>1043.7539580000002</v>
      </c>
      <c r="I48" s="8">
        <f>FC_IND_IS_BF_E!I48+FC_IND_IS_EA_E!I48</f>
        <v>1117.0631159999998</v>
      </c>
      <c r="J48" s="8">
        <f>FC_IND_IS_BF_E!J48+FC_IND_IS_EA_E!J48</f>
        <v>973.76640075000023</v>
      </c>
      <c r="K48" s="8">
        <f>FC_IND_IS_BF_E!K48+FC_IND_IS_EA_E!K48</f>
        <v>923.88745800000004</v>
      </c>
      <c r="L48" s="8">
        <f>FC_IND_IS_BF_E!L48+FC_IND_IS_EA_E!L48</f>
        <v>766.57724324999981</v>
      </c>
      <c r="M48" s="8">
        <f>FC_IND_IS_BF_E!M48+FC_IND_IS_EA_E!M48</f>
        <v>1260.47618775</v>
      </c>
      <c r="N48" s="8">
        <f>FC_IND_IS_BF_E!N48+FC_IND_IS_EA_E!N48</f>
        <v>765.55495575000009</v>
      </c>
      <c r="O48" s="8">
        <f>FC_IND_IS_BF_E!O48+FC_IND_IS_EA_E!O48</f>
        <v>710.81299575000003</v>
      </c>
      <c r="P48" s="8">
        <f>FC_IND_IS_BF_E!P48+FC_IND_IS_EA_E!P48</f>
        <v>75.267386999999999</v>
      </c>
      <c r="Q48" s="8">
        <f>FC_IND_IS_BF_E!Q48+FC_IND_IS_EA_E!Q48</f>
        <v>92.901978000000014</v>
      </c>
      <c r="R48" s="8">
        <f>FC_IND_IS_BF_E!R48+FC_IND_IS_EA_E!R48</f>
        <v>71.809247249999999</v>
      </c>
      <c r="S48" s="8">
        <f>FC_IND_IS_BF_E!S48+FC_IND_IS_EA_E!S48</f>
        <v>74.493344250000007</v>
      </c>
      <c r="T48" s="8">
        <f>FC_IND_IS_BF_E!T48+FC_IND_IS_EA_E!T48</f>
        <v>62.256255750000001</v>
      </c>
      <c r="U48" s="8">
        <f>FC_IND_IS_BF_E!U48+FC_IND_IS_EA_E!U48</f>
        <v>75.552311250000017</v>
      </c>
      <c r="V48" s="8">
        <f>FC_IND_IS_BF_E!V48+FC_IND_IS_EA_E!V48</f>
        <v>75.68262</v>
      </c>
      <c r="W48" s="8">
        <f>FC_IND_IS_BF_E!W48+FC_IND_IS_EA_E!W48</f>
        <v>48.267413999999995</v>
      </c>
      <c r="X48" s="8">
        <f>FC_IND_IS_BF_E!X48+FC_IND_IS_EA_E!X48</f>
        <v>133.796637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80.337738240000007</v>
      </c>
      <c r="D50" s="8">
        <f>FC_IND_IS_BF_E!D50+FC_IND_IS_EA_E!D50</f>
        <v>78.137770680000003</v>
      </c>
      <c r="E50" s="8">
        <f>FC_IND_IS_BF_E!E50+FC_IND_IS_EA_E!E50</f>
        <v>116.71860995999998</v>
      </c>
      <c r="F50" s="8">
        <f>FC_IND_IS_BF_E!F50+FC_IND_IS_EA_E!F50</f>
        <v>79.184846520000008</v>
      </c>
      <c r="G50" s="8">
        <f>FC_IND_IS_BF_E!G50+FC_IND_IS_EA_E!G50</f>
        <v>80.00762435999998</v>
      </c>
      <c r="H50" s="8">
        <f>FC_IND_IS_BF_E!H50+FC_IND_IS_EA_E!H50</f>
        <v>64.426565880000012</v>
      </c>
      <c r="I50" s="8">
        <f>FC_IND_IS_BF_E!I50+FC_IND_IS_EA_E!I50</f>
        <v>117.95092956000002</v>
      </c>
      <c r="J50" s="8">
        <f>FC_IND_IS_BF_E!J50+FC_IND_IS_EA_E!J50</f>
        <v>65.203956360000006</v>
      </c>
      <c r="K50" s="8">
        <f>FC_IND_IS_BF_E!K50+FC_IND_IS_EA_E!K50</f>
        <v>52.783388639999991</v>
      </c>
      <c r="L50" s="8">
        <f>FC_IND_IS_BF_E!L50+FC_IND_IS_EA_E!L50</f>
        <v>49.155038640000015</v>
      </c>
      <c r="M50" s="8">
        <f>FC_IND_IS_BF_E!M50+FC_IND_IS_EA_E!M50</f>
        <v>71.10167435999999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2.1110400000000001E-2</v>
      </c>
      <c r="U50" s="8">
        <f>FC_IND_IS_BF_E!U50+FC_IND_IS_EA_E!U50</f>
        <v>1.8471600000000001E-2</v>
      </c>
      <c r="V50" s="8">
        <f>FC_IND_IS_BF_E!V50+FC_IND_IS_EA_E!V50</f>
        <v>1.820772E-2</v>
      </c>
      <c r="W50" s="8">
        <f>FC_IND_IS_BF_E!W50+FC_IND_IS_EA_E!W50</f>
        <v>0.23505110999999998</v>
      </c>
      <c r="X50" s="8">
        <f>FC_IND_IS_BF_E!X50+FC_IND_IS_EA_E!X50</f>
        <v>66.79963871999999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22757.803829639997</v>
      </c>
      <c r="D51" s="27">
        <f>FC_IND_IS_BF_E!D51+FC_IND_IS_EA_E!D51</f>
        <v>23008.063775399998</v>
      </c>
      <c r="E51" s="27">
        <f>FC_IND_IS_BF_E!E51+FC_IND_IS_EA_E!E51</f>
        <v>22477.954926240003</v>
      </c>
      <c r="F51" s="27">
        <f>FC_IND_IS_BF_E!F51+FC_IND_IS_EA_E!F51</f>
        <v>23584.640692139998</v>
      </c>
      <c r="G51" s="27">
        <f>FC_IND_IS_BF_E!G51+FC_IND_IS_EA_E!G51</f>
        <v>24748.200413639999</v>
      </c>
      <c r="H51" s="27">
        <f>FC_IND_IS_BF_E!H51+FC_IND_IS_EA_E!H51</f>
        <v>22849.302817439999</v>
      </c>
      <c r="I51" s="27">
        <f>FC_IND_IS_BF_E!I51+FC_IND_IS_EA_E!I51</f>
        <v>22812.514288740003</v>
      </c>
      <c r="J51" s="27">
        <f>FC_IND_IS_BF_E!J51+FC_IND_IS_EA_E!J51</f>
        <v>22984.619349780001</v>
      </c>
      <c r="K51" s="27">
        <f>FC_IND_IS_BF_E!K51+FC_IND_IS_EA_E!K51</f>
        <v>22196.903754960007</v>
      </c>
      <c r="L51" s="27">
        <f>FC_IND_IS_BF_E!L51+FC_IND_IS_EA_E!L51</f>
        <v>15285.547084499998</v>
      </c>
      <c r="M51" s="27">
        <f>FC_IND_IS_BF_E!M51+FC_IND_IS_EA_E!M51</f>
        <v>18314.101175039999</v>
      </c>
      <c r="N51" s="27">
        <f>FC_IND_IS_BF_E!N51+FC_IND_IS_EA_E!N51</f>
        <v>18066.579200999997</v>
      </c>
      <c r="O51" s="27">
        <f>FC_IND_IS_BF_E!O51+FC_IND_IS_EA_E!O51</f>
        <v>17148.521146679999</v>
      </c>
      <c r="P51" s="27">
        <f>FC_IND_IS_BF_E!P51+FC_IND_IS_EA_E!P51</f>
        <v>16996.723466580002</v>
      </c>
      <c r="Q51" s="27">
        <f>FC_IND_IS_BF_E!Q51+FC_IND_IS_EA_E!Q51</f>
        <v>16874.093657519999</v>
      </c>
      <c r="R51" s="27">
        <f>FC_IND_IS_BF_E!R51+FC_IND_IS_EA_E!R51</f>
        <v>17502.107261759997</v>
      </c>
      <c r="S51" s="27">
        <f>FC_IND_IS_BF_E!S51+FC_IND_IS_EA_E!S51</f>
        <v>17294.177829060001</v>
      </c>
      <c r="T51" s="27">
        <f>FC_IND_IS_BF_E!T51+FC_IND_IS_EA_E!T51</f>
        <v>18278.049263126402</v>
      </c>
      <c r="U51" s="27">
        <f>FC_IND_IS_BF_E!U51+FC_IND_IS_EA_E!U51</f>
        <v>18237.765760077604</v>
      </c>
      <c r="V51" s="27">
        <f>FC_IND_IS_BF_E!V51+FC_IND_IS_EA_E!V51</f>
        <v>17393.640657069602</v>
      </c>
      <c r="W51" s="27">
        <f>FC_IND_IS_BF_E!W51+FC_IND_IS_EA_E!W51</f>
        <v>16762.489258878002</v>
      </c>
      <c r="X51" s="27">
        <f>FC_IND_IS_BF_E!X51+FC_IND_IS_EA_E!X51</f>
        <v>17353.934903012399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34.033814100000001</v>
      </c>
      <c r="D52" s="27">
        <f t="shared" si="10"/>
        <v>35.225292377343813</v>
      </c>
      <c r="E52" s="27">
        <f t="shared" si="10"/>
        <v>32.257997057474022</v>
      </c>
      <c r="F52" s="27">
        <f t="shared" si="10"/>
        <v>10.164378032966733</v>
      </c>
      <c r="G52" s="27">
        <f t="shared" si="10"/>
        <v>37.835219847610489</v>
      </c>
      <c r="H52" s="27">
        <f t="shared" si="10"/>
        <v>29.064835800000004</v>
      </c>
      <c r="I52" s="27">
        <f t="shared" si="10"/>
        <v>24.131250000000001</v>
      </c>
      <c r="J52" s="27">
        <f t="shared" si="10"/>
        <v>20.162914199999999</v>
      </c>
      <c r="K52" s="27">
        <f t="shared" si="10"/>
        <v>79.266405069654169</v>
      </c>
      <c r="L52" s="27">
        <f t="shared" si="10"/>
        <v>12.485122552722503</v>
      </c>
      <c r="M52" s="27">
        <f t="shared" si="10"/>
        <v>12.878286958849374</v>
      </c>
      <c r="N52" s="27">
        <f t="shared" si="10"/>
        <v>15.467741741694427</v>
      </c>
      <c r="O52" s="27">
        <f t="shared" si="10"/>
        <v>8.1155645999999972</v>
      </c>
      <c r="P52" s="27">
        <f t="shared" si="10"/>
        <v>3.5393786999999999</v>
      </c>
      <c r="Q52" s="27">
        <f t="shared" si="10"/>
        <v>14.621349599999999</v>
      </c>
      <c r="R52" s="27">
        <f t="shared" si="10"/>
        <v>14.315926910278778</v>
      </c>
      <c r="S52" s="27">
        <f t="shared" si="10"/>
        <v>13.873191376485991</v>
      </c>
      <c r="T52" s="27">
        <f t="shared" si="10"/>
        <v>14.795999914243733</v>
      </c>
      <c r="U52" s="27">
        <f t="shared" si="10"/>
        <v>14.959573199999999</v>
      </c>
      <c r="V52" s="27">
        <f t="shared" si="10"/>
        <v>14.422250700000001</v>
      </c>
      <c r="W52" s="27">
        <f t="shared" si="10"/>
        <v>27.5814396</v>
      </c>
      <c r="X52" s="27">
        <f t="shared" si="10"/>
        <v>11.585831400000002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34.033814100000001</v>
      </c>
      <c r="D53" s="8">
        <f>FC_IND_IS_BF_E!D53+FC_IND_IS_EA_E!D53</f>
        <v>35.142307199999998</v>
      </c>
      <c r="E53" s="8">
        <f>FC_IND_IS_BF_E!E53+FC_IND_IS_EA_E!E53</f>
        <v>32.1748713</v>
      </c>
      <c r="F53" s="8">
        <f>FC_IND_IS_BF_E!F53+FC_IND_IS_EA_E!F53</f>
        <v>10.081457100000002</v>
      </c>
      <c r="G53" s="8">
        <f>FC_IND_IS_BF_E!G53+FC_IND_IS_EA_E!G53</f>
        <v>37.752085799999996</v>
      </c>
      <c r="H53" s="8">
        <f>FC_IND_IS_BF_E!H53+FC_IND_IS_EA_E!H53</f>
        <v>29.064835800000004</v>
      </c>
      <c r="I53" s="8">
        <f>FC_IND_IS_BF_E!I53+FC_IND_IS_EA_E!I53</f>
        <v>24.131250000000001</v>
      </c>
      <c r="J53" s="8">
        <f>FC_IND_IS_BF_E!J53+FC_IND_IS_EA_E!J53</f>
        <v>20.162914199999999</v>
      </c>
      <c r="K53" s="8">
        <f>FC_IND_IS_BF_E!K53+FC_IND_IS_EA_E!K53</f>
        <v>78.936214500000034</v>
      </c>
      <c r="L53" s="8">
        <f>FC_IND_IS_BF_E!L53+FC_IND_IS_EA_E!L53</f>
        <v>12.155200199999996</v>
      </c>
      <c r="M53" s="8">
        <f>FC_IND_IS_BF_E!M53+FC_IND_IS_EA_E!M53</f>
        <v>12.548378700000004</v>
      </c>
      <c r="N53" s="8">
        <f>FC_IND_IS_BF_E!N53+FC_IND_IS_EA_E!N53</f>
        <v>15.301014300000004</v>
      </c>
      <c r="O53" s="8">
        <f>FC_IND_IS_BF_E!O53+FC_IND_IS_EA_E!O53</f>
        <v>8.1155645999999972</v>
      </c>
      <c r="P53" s="8">
        <f>FC_IND_IS_BF_E!P53+FC_IND_IS_EA_E!P53</f>
        <v>3.5393786999999999</v>
      </c>
      <c r="Q53" s="8">
        <f>FC_IND_IS_BF_E!Q53+FC_IND_IS_EA_E!Q53</f>
        <v>14.621349599999999</v>
      </c>
      <c r="R53" s="8">
        <f>FC_IND_IS_BF_E!R53+FC_IND_IS_EA_E!R53</f>
        <v>14.2997283</v>
      </c>
      <c r="S53" s="8">
        <f>FC_IND_IS_BF_E!S53+FC_IND_IS_EA_E!S53</f>
        <v>13.870771200000002</v>
      </c>
      <c r="T53" s="8">
        <f>FC_IND_IS_BF_E!T53+FC_IND_IS_EA_E!T53</f>
        <v>14.7936789</v>
      </c>
      <c r="U53" s="8">
        <f>FC_IND_IS_BF_E!U53+FC_IND_IS_EA_E!U53</f>
        <v>14.959573199999999</v>
      </c>
      <c r="V53" s="8">
        <f>FC_IND_IS_BF_E!V53+FC_IND_IS_EA_E!V53</f>
        <v>14.422250700000001</v>
      </c>
      <c r="W53" s="8">
        <f>FC_IND_IS_BF_E!W53+FC_IND_IS_EA_E!W53</f>
        <v>27.5814396</v>
      </c>
      <c r="X53" s="8">
        <f>FC_IND_IS_BF_E!X53+FC_IND_IS_EA_E!X53</f>
        <v>11.585831400000002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8.2985177343815983E-2</v>
      </c>
      <c r="E54" s="45">
        <f>FC_IND_IS_BF_E!E54+FC_IND_IS_EA_E!E54</f>
        <v>8.3125757474020789E-2</v>
      </c>
      <c r="F54" s="45">
        <f>FC_IND_IS_BF_E!F54+FC_IND_IS_EA_E!F54</f>
        <v>8.2920932966731198E-2</v>
      </c>
      <c r="G54" s="45">
        <f>FC_IND_IS_BF_E!G54+FC_IND_IS_EA_E!G54</f>
        <v>8.3134047610495199E-2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0.33019056965413202</v>
      </c>
      <c r="L54" s="45">
        <f>FC_IND_IS_BF_E!L54+FC_IND_IS_EA_E!L54</f>
        <v>0.32992235272250764</v>
      </c>
      <c r="M54" s="45">
        <f>FC_IND_IS_BF_E!M54+FC_IND_IS_EA_E!M54</f>
        <v>0.32990825884936925</v>
      </c>
      <c r="N54" s="45">
        <f>FC_IND_IS_BF_E!N54+FC_IND_IS_EA_E!N54</f>
        <v>0.16672744169442241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1.6198610278778398E-2</v>
      </c>
      <c r="S54" s="45">
        <f>FC_IND_IS_BF_E!S54+FC_IND_IS_EA_E!S54</f>
        <v>2.4201764859888E-3</v>
      </c>
      <c r="T54" s="45">
        <f>FC_IND_IS_BF_E!T54+FC_IND_IS_EA_E!T54</f>
        <v>2.3210142437328002E-3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1">SUM(C62:C72)</f>
        <v>4.9720463999999991</v>
      </c>
      <c r="D61" s="49">
        <f t="shared" ref="D61:X61" si="12">SUM(D62:D72)</f>
        <v>37.312113599999989</v>
      </c>
      <c r="E61" s="49">
        <f t="shared" si="12"/>
        <v>7.8283151999999996</v>
      </c>
      <c r="F61" s="49">
        <f t="shared" si="12"/>
        <v>33.980270399999995</v>
      </c>
      <c r="G61" s="49">
        <f t="shared" si="12"/>
        <v>81.860169599999963</v>
      </c>
      <c r="H61" s="49">
        <f t="shared" si="12"/>
        <v>74.933769600000005</v>
      </c>
      <c r="I61" s="49">
        <f t="shared" si="12"/>
        <v>177.16685328</v>
      </c>
      <c r="J61" s="49">
        <f t="shared" si="12"/>
        <v>122.68014192000003</v>
      </c>
      <c r="K61" s="49">
        <f t="shared" si="12"/>
        <v>137.85084719999998</v>
      </c>
      <c r="L61" s="49">
        <f t="shared" si="12"/>
        <v>212.68119959999996</v>
      </c>
      <c r="M61" s="49">
        <f t="shared" si="12"/>
        <v>272.40958511999997</v>
      </c>
      <c r="N61" s="49">
        <f t="shared" si="12"/>
        <v>220.78103472000001</v>
      </c>
      <c r="O61" s="49">
        <f t="shared" si="12"/>
        <v>213.51920831999999</v>
      </c>
      <c r="P61" s="49">
        <f t="shared" si="12"/>
        <v>206.55233063999998</v>
      </c>
      <c r="Q61" s="49">
        <f t="shared" si="12"/>
        <v>175.66995959999994</v>
      </c>
      <c r="R61" s="49">
        <f t="shared" si="12"/>
        <v>109.07599895999999</v>
      </c>
      <c r="S61" s="49">
        <f t="shared" si="12"/>
        <v>25.929901440000002</v>
      </c>
      <c r="T61" s="49">
        <f t="shared" si="12"/>
        <v>35.688245759999994</v>
      </c>
      <c r="U61" s="49">
        <f t="shared" si="12"/>
        <v>49.603888080000004</v>
      </c>
      <c r="V61" s="49">
        <f t="shared" si="12"/>
        <v>40.625763839999991</v>
      </c>
      <c r="W61" s="49">
        <f t="shared" si="12"/>
        <v>62.284747679999995</v>
      </c>
      <c r="X61" s="49">
        <f t="shared" si="12"/>
        <v>58.777911359999997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4.8719663999999989</v>
      </c>
      <c r="D62" s="52">
        <f>FC_IND_IS_BF_E!D62+FC_IND_IS_EA_E!D62</f>
        <v>37.212033599999991</v>
      </c>
      <c r="E62" s="52">
        <f>FC_IND_IS_BF_E!E62+FC_IND_IS_EA_E!E62</f>
        <v>7.7282351999999994</v>
      </c>
      <c r="F62" s="52">
        <f>FC_IND_IS_BF_E!F62+FC_IND_IS_EA_E!F62</f>
        <v>33.880190399999996</v>
      </c>
      <c r="G62" s="52">
        <f>FC_IND_IS_BF_E!G62+FC_IND_IS_EA_E!G62</f>
        <v>81.760089599999958</v>
      </c>
      <c r="H62" s="52">
        <f>FC_IND_IS_BF_E!H62+FC_IND_IS_EA_E!H62</f>
        <v>74.928672000000006</v>
      </c>
      <c r="I62" s="52">
        <f>FC_IND_IS_BF_E!I62+FC_IND_IS_EA_E!I62</f>
        <v>177.1564032</v>
      </c>
      <c r="J62" s="52">
        <f>FC_IND_IS_BF_E!J62+FC_IND_IS_EA_E!J62</f>
        <v>122.66765280000003</v>
      </c>
      <c r="K62" s="52">
        <f>FC_IND_IS_BF_E!K62+FC_IND_IS_EA_E!K62</f>
        <v>137.25371519999999</v>
      </c>
      <c r="L62" s="52">
        <f>FC_IND_IS_BF_E!L62+FC_IND_IS_EA_E!L62</f>
        <v>212.15819519999997</v>
      </c>
      <c r="M62" s="52">
        <f>FC_IND_IS_BF_E!M62+FC_IND_IS_EA_E!M62</f>
        <v>260.85830399999998</v>
      </c>
      <c r="N62" s="52">
        <f>FC_IND_IS_BF_E!N62+FC_IND_IS_EA_E!N62</f>
        <v>207.86048640000001</v>
      </c>
      <c r="O62" s="52">
        <f>FC_IND_IS_BF_E!O62+FC_IND_IS_EA_E!O62</f>
        <v>212.70896640000001</v>
      </c>
      <c r="P62" s="52">
        <f>FC_IND_IS_BF_E!P62+FC_IND_IS_EA_E!P62</f>
        <v>205.48261439999999</v>
      </c>
      <c r="Q62" s="52">
        <f>FC_IND_IS_BF_E!Q62+FC_IND_IS_EA_E!Q62</f>
        <v>173.79109439999996</v>
      </c>
      <c r="R62" s="52">
        <f>FC_IND_IS_BF_E!R62+FC_IND_IS_EA_E!R62</f>
        <v>107.04718079999998</v>
      </c>
      <c r="S62" s="52">
        <f>FC_IND_IS_BF_E!S62+FC_IND_IS_EA_E!S62</f>
        <v>19.525967999999999</v>
      </c>
      <c r="T62" s="52">
        <f>FC_IND_IS_BF_E!T62+FC_IND_IS_EA_E!T62</f>
        <v>25.456031999999993</v>
      </c>
      <c r="U62" s="52">
        <f>FC_IND_IS_BF_E!U62+FC_IND_IS_EA_E!U62</f>
        <v>38.626459200000006</v>
      </c>
      <c r="V62" s="52">
        <f>FC_IND_IS_BF_E!V62+FC_IND_IS_EA_E!V62</f>
        <v>32.477759999999996</v>
      </c>
      <c r="W62" s="52">
        <f>FC_IND_IS_BF_E!W62+FC_IND_IS_EA_E!W62</f>
        <v>57.594700799999998</v>
      </c>
      <c r="X62" s="52">
        <f>FC_IND_IS_BF_E!X62+FC_IND_IS_EA_E!X62</f>
        <v>51.8074704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8.6486399999999991E-3</v>
      </c>
      <c r="L64" s="52">
        <f>FC_IND_IS_BF_E!L64+FC_IND_IS_EA_E!L64</f>
        <v>1.3955759999999999E-2</v>
      </c>
      <c r="M64" s="52">
        <f>FC_IND_IS_BF_E!M64+FC_IND_IS_EA_E!M64</f>
        <v>6.9975360000000014E-2</v>
      </c>
      <c r="N64" s="52">
        <f>FC_IND_IS_BF_E!N64+FC_IND_IS_EA_E!N64</f>
        <v>0.57159648000000007</v>
      </c>
      <c r="O64" s="52">
        <f>FC_IND_IS_BF_E!O64+FC_IND_IS_EA_E!O64</f>
        <v>0.74142432000000003</v>
      </c>
      <c r="P64" s="52">
        <f>FC_IND_IS_BF_E!P64+FC_IND_IS_EA_E!P64</f>
        <v>0.9991144799999998</v>
      </c>
      <c r="Q64" s="52">
        <f>FC_IND_IS_BF_E!Q64+FC_IND_IS_EA_E!Q64</f>
        <v>1.4873695200000001</v>
      </c>
      <c r="R64" s="52">
        <f>FC_IND_IS_BF_E!R64+FC_IND_IS_EA_E!R64</f>
        <v>1.3658954400000003</v>
      </c>
      <c r="S64" s="52">
        <f>FC_IND_IS_BF_E!S64+FC_IND_IS_EA_E!S64</f>
        <v>1.41090768</v>
      </c>
      <c r="T64" s="52">
        <f>FC_IND_IS_BF_E!T64+FC_IND_IS_EA_E!T64</f>
        <v>1.30358592</v>
      </c>
      <c r="U64" s="52">
        <f>FC_IND_IS_BF_E!U64+FC_IND_IS_EA_E!U64</f>
        <v>2.7300218400000014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0.98280000000000012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0.10007999999999997</v>
      </c>
      <c r="D65" s="52">
        <f>FC_IND_IS_BF_E!D65+FC_IND_IS_EA_E!D65</f>
        <v>0.10007999999999997</v>
      </c>
      <c r="E65" s="52">
        <f>FC_IND_IS_BF_E!E65+FC_IND_IS_EA_E!E65</f>
        <v>0.10007999999999997</v>
      </c>
      <c r="F65" s="52">
        <f>FC_IND_IS_BF_E!F65+FC_IND_IS_EA_E!F65</f>
        <v>0.10007999999999997</v>
      </c>
      <c r="G65" s="52">
        <f>FC_IND_IS_BF_E!G65+FC_IND_IS_EA_E!G65</f>
        <v>0.10007999999999997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0.50004000000000004</v>
      </c>
      <c r="L65" s="52">
        <f>FC_IND_IS_BF_E!L65+FC_IND_IS_EA_E!L65</f>
        <v>0.39995999999999998</v>
      </c>
      <c r="M65" s="52">
        <f>FC_IND_IS_BF_E!M65+FC_IND_IS_EA_E!M65</f>
        <v>0.50004000000000004</v>
      </c>
      <c r="N65" s="52">
        <f>FC_IND_IS_BF_E!N65+FC_IND_IS_EA_E!N65</f>
        <v>0.29987999999999992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2.0879999999999999E-2</v>
      </c>
      <c r="S65" s="52">
        <f>FC_IND_IS_BF_E!S65+FC_IND_IS_EA_E!S65</f>
        <v>3.2399999999999994E-3</v>
      </c>
      <c r="T65" s="52">
        <f>FC_IND_IS_BF_E!T65+FC_IND_IS_EA_E!T65</f>
        <v>3.2399999999999994E-3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2.0390400000000002E-3</v>
      </c>
      <c r="K67" s="52">
        <f>FC_IND_IS_BF_E!K67+FC_IND_IS_EA_E!K67</f>
        <v>2.0390400000000002E-3</v>
      </c>
      <c r="L67" s="52">
        <f>FC_IND_IS_BF_E!L67+FC_IND_IS_EA_E!L67</f>
        <v>2.0390399999999998E-3</v>
      </c>
      <c r="M67" s="52">
        <f>FC_IND_IS_BF_E!M67+FC_IND_IS_EA_E!M67</f>
        <v>7.6463999999999976E-3</v>
      </c>
      <c r="N67" s="52">
        <f>FC_IND_IS_BF_E!N67+FC_IND_IS_EA_E!N67</f>
        <v>3.8231999999999997E-3</v>
      </c>
      <c r="O67" s="52">
        <f>FC_IND_IS_BF_E!O67+FC_IND_IS_EA_E!O67</f>
        <v>3.8232000000000006E-3</v>
      </c>
      <c r="P67" s="52">
        <f>FC_IND_IS_BF_E!P67+FC_IND_IS_EA_E!P67</f>
        <v>1.7841599999999999E-3</v>
      </c>
      <c r="Q67" s="52">
        <f>FC_IND_IS_BF_E!Q67+FC_IND_IS_EA_E!Q67</f>
        <v>3.8231999999999993E-3</v>
      </c>
      <c r="R67" s="52">
        <f>FC_IND_IS_BF_E!R67+FC_IND_IS_EA_E!R67</f>
        <v>1.7841599999999999E-3</v>
      </c>
      <c r="S67" s="52">
        <f>FC_IND_IS_BF_E!S67+FC_IND_IS_EA_E!S67</f>
        <v>7.6463999999999994E-3</v>
      </c>
      <c r="T67" s="52">
        <f>FC_IND_IS_BF_E!T67+FC_IND_IS_EA_E!T67</f>
        <v>5.6073600000000005E-3</v>
      </c>
      <c r="U67" s="52">
        <f>FC_IND_IS_BF_E!U67+FC_IND_IS_EA_E!U67</f>
        <v>9.430560000000001E-3</v>
      </c>
      <c r="V67" s="52">
        <f>FC_IND_IS_BF_E!V67+FC_IND_IS_EA_E!V67</f>
        <v>5.6073600000000005E-3</v>
      </c>
      <c r="W67" s="52">
        <f>FC_IND_IS_BF_E!W67+FC_IND_IS_EA_E!W67</f>
        <v>7.6464000000000011E-3</v>
      </c>
      <c r="X67" s="52">
        <f>FC_IND_IS_BF_E!X67+FC_IND_IS_EA_E!X67</f>
        <v>9.68544E-3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2.5487999999999999E-3</v>
      </c>
      <c r="L68" s="52">
        <f>FC_IND_IS_BF_E!L68+FC_IND_IS_EA_E!L68</f>
        <v>5.3524799999999989E-3</v>
      </c>
      <c r="M68" s="52">
        <f>FC_IND_IS_BF_E!M68+FC_IND_IS_EA_E!M68</f>
        <v>1.6057439999999999E-2</v>
      </c>
      <c r="N68" s="52">
        <f>FC_IND_IS_BF_E!N68+FC_IND_IS_EA_E!N68</f>
        <v>2.5487999999999999E-3</v>
      </c>
      <c r="O68" s="52">
        <f>FC_IND_IS_BF_E!O68+FC_IND_IS_EA_E!O68</f>
        <v>2.5488000000000004E-3</v>
      </c>
      <c r="P68" s="52">
        <f>FC_IND_IS_BF_E!P68+FC_IND_IS_EA_E!P68</f>
        <v>5.3524799999999997E-3</v>
      </c>
      <c r="Q68" s="52">
        <f>FC_IND_IS_BF_E!Q68+FC_IND_IS_EA_E!Q68</f>
        <v>7.4424959999999984E-2</v>
      </c>
      <c r="R68" s="52">
        <f>FC_IND_IS_BF_E!R68+FC_IND_IS_EA_E!R68</f>
        <v>8.7678719999999974E-2</v>
      </c>
      <c r="S68" s="52">
        <f>FC_IND_IS_BF_E!S68+FC_IND_IS_EA_E!S68</f>
        <v>0.82606607999999992</v>
      </c>
      <c r="T68" s="52">
        <f>FC_IND_IS_BF_E!T68+FC_IND_IS_EA_E!T68</f>
        <v>2.9772532800000007</v>
      </c>
      <c r="U68" s="52">
        <f>FC_IND_IS_BF_E!U68+FC_IND_IS_EA_E!U68</f>
        <v>2.9772532800000011</v>
      </c>
      <c r="V68" s="52">
        <f>FC_IND_IS_BF_E!V68+FC_IND_IS_EA_E!V68</f>
        <v>2.9772532800000007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5.0975999999999999E-3</v>
      </c>
      <c r="I69" s="52">
        <f>FC_IND_IS_BF_E!I69+FC_IND_IS_EA_E!I69</f>
        <v>1.0450080000000002E-2</v>
      </c>
      <c r="J69" s="52">
        <f>FC_IND_IS_BF_E!J69+FC_IND_IS_EA_E!J69</f>
        <v>1.0450080000000002E-2</v>
      </c>
      <c r="K69" s="52">
        <f>FC_IND_IS_BF_E!K69+FC_IND_IS_EA_E!K69</f>
        <v>8.3855519999999989E-2</v>
      </c>
      <c r="L69" s="52">
        <f>FC_IND_IS_BF_E!L69+FC_IND_IS_EA_E!L69</f>
        <v>0.10169712</v>
      </c>
      <c r="M69" s="52">
        <f>FC_IND_IS_BF_E!M69+FC_IND_IS_EA_E!M69</f>
        <v>0.22990175999999996</v>
      </c>
      <c r="N69" s="52">
        <f>FC_IND_IS_BF_E!N69+FC_IND_IS_EA_E!N69</f>
        <v>7.5954240000000006E-2</v>
      </c>
      <c r="O69" s="52">
        <f>FC_IND_IS_BF_E!O69+FC_IND_IS_EA_E!O69</f>
        <v>6.2445599999999997E-2</v>
      </c>
      <c r="P69" s="52">
        <f>FC_IND_IS_BF_E!P69+FC_IND_IS_EA_E!P69</f>
        <v>6.3465120000000014E-2</v>
      </c>
      <c r="Q69" s="52">
        <f>FC_IND_IS_BF_E!Q69+FC_IND_IS_EA_E!Q69</f>
        <v>0.31324751999999995</v>
      </c>
      <c r="R69" s="52">
        <f>FC_IND_IS_BF_E!R69+FC_IND_IS_EA_E!R69</f>
        <v>0.55257984000000016</v>
      </c>
      <c r="S69" s="52">
        <f>FC_IND_IS_BF_E!S69+FC_IND_IS_EA_E!S69</f>
        <v>4.1560732799999993</v>
      </c>
      <c r="T69" s="52">
        <f>FC_IND_IS_BF_E!T69+FC_IND_IS_EA_E!T69</f>
        <v>5.9425271999999989</v>
      </c>
      <c r="U69" s="52">
        <f>FC_IND_IS_BF_E!U69+FC_IND_IS_EA_E!U69</f>
        <v>5.2607231999999993</v>
      </c>
      <c r="V69" s="52">
        <f>FC_IND_IS_BF_E!V69+FC_IND_IS_EA_E!V69</f>
        <v>5.1651431999999993</v>
      </c>
      <c r="W69" s="52">
        <f>FC_IND_IS_BF_E!W69+FC_IND_IS_EA_E!W69</f>
        <v>4.6824004800000001</v>
      </c>
      <c r="X69" s="52">
        <f>FC_IND_IS_BF_E!X69+FC_IND_IS_EA_E!X69</f>
        <v>5.9779555200000001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10.727660159999997</v>
      </c>
      <c r="N72" s="55">
        <f>FC_IND_IS_BF_E!N72+FC_IND_IS_EA_E!N72</f>
        <v>11.966745599999999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95546.851243638215</v>
      </c>
      <c r="D2" s="21">
        <f t="shared" ref="D2:X2" si="0">SUM(D3,D17,D22,D25,D26,D51,D52)</f>
        <v>87467.400892415695</v>
      </c>
      <c r="E2" s="21">
        <f t="shared" si="0"/>
        <v>87054.376125810668</v>
      </c>
      <c r="F2" s="21">
        <f t="shared" si="0"/>
        <v>91008.668009575966</v>
      </c>
      <c r="G2" s="21">
        <f t="shared" si="0"/>
        <v>89997.629305877592</v>
      </c>
      <c r="H2" s="21">
        <f t="shared" si="0"/>
        <v>84797.464061498918</v>
      </c>
      <c r="I2" s="21">
        <f t="shared" si="0"/>
        <v>86188.837140159594</v>
      </c>
      <c r="J2" s="21">
        <f t="shared" si="0"/>
        <v>80286.636019695608</v>
      </c>
      <c r="K2" s="21">
        <f t="shared" si="0"/>
        <v>73406.147424829644</v>
      </c>
      <c r="L2" s="21">
        <f t="shared" si="0"/>
        <v>52534.705891244208</v>
      </c>
      <c r="M2" s="21">
        <f t="shared" si="0"/>
        <v>60912.366108739079</v>
      </c>
      <c r="N2" s="21">
        <f t="shared" si="0"/>
        <v>62580.902657907951</v>
      </c>
      <c r="O2" s="21">
        <f t="shared" si="0"/>
        <v>59122.188052422607</v>
      </c>
      <c r="P2" s="21">
        <f t="shared" si="0"/>
        <v>57318.369008539965</v>
      </c>
      <c r="Q2" s="21">
        <f t="shared" si="0"/>
        <v>56285.872028908976</v>
      </c>
      <c r="R2" s="21">
        <f t="shared" si="0"/>
        <v>58025.541186267095</v>
      </c>
      <c r="S2" s="21">
        <f t="shared" si="0"/>
        <v>56314.334977558086</v>
      </c>
      <c r="T2" s="21">
        <f t="shared" si="0"/>
        <v>57399.034991497982</v>
      </c>
      <c r="U2" s="21">
        <f t="shared" si="0"/>
        <v>58789.729731872343</v>
      </c>
      <c r="V2" s="21">
        <f t="shared" si="0"/>
        <v>53610.425945378724</v>
      </c>
      <c r="W2" s="21">
        <f t="shared" si="0"/>
        <v>48088.010260592928</v>
      </c>
      <c r="X2" s="21">
        <f t="shared" si="0"/>
        <v>51781.929971788784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22721.253221269901</v>
      </c>
      <c r="D3" s="24">
        <f t="shared" si="1"/>
        <v>19614.62602482603</v>
      </c>
      <c r="E3" s="24">
        <f t="shared" si="1"/>
        <v>21189.934007867349</v>
      </c>
      <c r="F3" s="24">
        <f t="shared" si="1"/>
        <v>25038.276353753648</v>
      </c>
      <c r="G3" s="24">
        <f t="shared" si="1"/>
        <v>21490.752520655362</v>
      </c>
      <c r="H3" s="24">
        <f t="shared" si="1"/>
        <v>21420.827152816273</v>
      </c>
      <c r="I3" s="24">
        <f t="shared" si="1"/>
        <v>23227.044280836591</v>
      </c>
      <c r="J3" s="24">
        <f t="shared" si="1"/>
        <v>19970.278364983009</v>
      </c>
      <c r="K3" s="24">
        <f t="shared" si="1"/>
        <v>16077.215457095197</v>
      </c>
      <c r="L3" s="24">
        <f t="shared" si="1"/>
        <v>12700.54282669766</v>
      </c>
      <c r="M3" s="24">
        <f t="shared" si="1"/>
        <v>12362.742405038527</v>
      </c>
      <c r="N3" s="24">
        <f t="shared" si="1"/>
        <v>16237.258168778129</v>
      </c>
      <c r="O3" s="24">
        <f t="shared" si="1"/>
        <v>13642.511921713523</v>
      </c>
      <c r="P3" s="24">
        <f t="shared" si="1"/>
        <v>13360.667236087411</v>
      </c>
      <c r="Q3" s="24">
        <f t="shared" si="1"/>
        <v>11926.017090563735</v>
      </c>
      <c r="R3" s="24">
        <f t="shared" si="1"/>
        <v>13249.625382475231</v>
      </c>
      <c r="S3" s="24">
        <f t="shared" si="1"/>
        <v>13598.869343017046</v>
      </c>
      <c r="T3" s="24">
        <f t="shared" si="1"/>
        <v>13566.241921562098</v>
      </c>
      <c r="U3" s="24">
        <f t="shared" si="1"/>
        <v>12150.210823086079</v>
      </c>
      <c r="V3" s="24">
        <f t="shared" si="1"/>
        <v>11186.956353562358</v>
      </c>
      <c r="W3" s="24">
        <f t="shared" si="1"/>
        <v>9368.5460015299686</v>
      </c>
      <c r="X3" s="24">
        <f t="shared" si="1"/>
        <v>10599.05094358755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4824.0118026634864</v>
      </c>
      <c r="D4" s="19">
        <f t="shared" si="2"/>
        <v>4795.9255409021243</v>
      </c>
      <c r="E4" s="19">
        <f t="shared" si="2"/>
        <v>4703.4999126975417</v>
      </c>
      <c r="F4" s="19">
        <f t="shared" si="2"/>
        <v>5779.3210014851084</v>
      </c>
      <c r="G4" s="19">
        <f t="shared" si="2"/>
        <v>7797.9931872572515</v>
      </c>
      <c r="H4" s="19">
        <f t="shared" si="2"/>
        <v>7562.9672076165261</v>
      </c>
      <c r="I4" s="19">
        <f t="shared" si="2"/>
        <v>6855.4466884973317</v>
      </c>
      <c r="J4" s="19">
        <f t="shared" si="2"/>
        <v>6592.8111529217394</v>
      </c>
      <c r="K4" s="19">
        <f t="shared" si="2"/>
        <v>5211.2825889255982</v>
      </c>
      <c r="L4" s="19">
        <f t="shared" si="2"/>
        <v>4697.2766537835532</v>
      </c>
      <c r="M4" s="19">
        <f t="shared" si="2"/>
        <v>3640.5193346276442</v>
      </c>
      <c r="N4" s="19">
        <f t="shared" si="2"/>
        <v>5889.0825481827851</v>
      </c>
      <c r="O4" s="19">
        <f t="shared" si="2"/>
        <v>5065.8682645699855</v>
      </c>
      <c r="P4" s="19">
        <f t="shared" si="2"/>
        <v>4991.4321275927396</v>
      </c>
      <c r="Q4" s="19">
        <f t="shared" si="2"/>
        <v>4220.6312401073001</v>
      </c>
      <c r="R4" s="19">
        <f t="shared" si="2"/>
        <v>4617.4471725897638</v>
      </c>
      <c r="S4" s="19">
        <f t="shared" si="2"/>
        <v>5010.2639686364291</v>
      </c>
      <c r="T4" s="19">
        <f t="shared" si="2"/>
        <v>4863.4363308659358</v>
      </c>
      <c r="U4" s="19">
        <f t="shared" si="2"/>
        <v>3880.0691325211237</v>
      </c>
      <c r="V4" s="19">
        <f t="shared" si="2"/>
        <v>3881.0574731336801</v>
      </c>
      <c r="W4" s="19">
        <f t="shared" si="2"/>
        <v>3360.2659145610764</v>
      </c>
      <c r="X4" s="19">
        <f t="shared" si="2"/>
        <v>4002.6242127586306</v>
      </c>
    </row>
    <row r="5" spans="1:24" ht="11.25" customHeight="1" x14ac:dyDescent="0.2">
      <c r="A5" s="28" t="s">
        <v>4</v>
      </c>
      <c r="B5" s="7" t="s">
        <v>5</v>
      </c>
      <c r="C5" s="8">
        <v>20.035331316114117</v>
      </c>
      <c r="D5" s="8">
        <v>14.328042116859509</v>
      </c>
      <c r="E5" s="8">
        <v>66.930457928570632</v>
      </c>
      <c r="F5" s="8">
        <v>2872.7282129125501</v>
      </c>
      <c r="G5" s="8">
        <v>601.24803178086518</v>
      </c>
      <c r="H5" s="8">
        <v>1082.9266221902915</v>
      </c>
      <c r="I5" s="8">
        <v>964.23252517936237</v>
      </c>
      <c r="J5" s="8">
        <v>824.91159201450353</v>
      </c>
      <c r="K5" s="8">
        <v>1059.3656960203107</v>
      </c>
      <c r="L5" s="8">
        <v>651.5910303972214</v>
      </c>
      <c r="M5" s="8">
        <v>1300.0562023746782</v>
      </c>
      <c r="N5" s="8">
        <v>2625.3757725991286</v>
      </c>
      <c r="O5" s="8">
        <v>2648.3267374553125</v>
      </c>
      <c r="P5" s="8">
        <v>3249.7758810346872</v>
      </c>
      <c r="Q5" s="8">
        <v>2936.3191656894414</v>
      </c>
      <c r="R5" s="8">
        <v>3630.8768573772941</v>
      </c>
      <c r="S5" s="8">
        <v>3661.6754115010481</v>
      </c>
      <c r="T5" s="8">
        <v>3469.5680165250837</v>
      </c>
      <c r="U5" s="8">
        <v>2708.7116452327568</v>
      </c>
      <c r="V5" s="8">
        <v>2653.1572650509443</v>
      </c>
      <c r="W5" s="8">
        <v>2232.8006908312609</v>
      </c>
      <c r="X5" s="8">
        <v>2837.7531942479445</v>
      </c>
    </row>
    <row r="6" spans="1:24" ht="11.25" customHeight="1" x14ac:dyDescent="0.2">
      <c r="A6" s="28" t="s">
        <v>6</v>
      </c>
      <c r="B6" s="7" t="s">
        <v>7</v>
      </c>
      <c r="C6" s="8">
        <v>106.83367638294665</v>
      </c>
      <c r="D6" s="8">
        <v>180.39800064942713</v>
      </c>
      <c r="E6" s="8">
        <v>2.4705765282461178</v>
      </c>
      <c r="F6" s="8">
        <v>0</v>
      </c>
      <c r="G6" s="8">
        <v>599.64997616117296</v>
      </c>
      <c r="H6" s="8">
        <v>671.90068641646906</v>
      </c>
      <c r="I6" s="8">
        <v>293.42341257557933</v>
      </c>
      <c r="J6" s="8">
        <v>157.26090847233075</v>
      </c>
      <c r="K6" s="8">
        <v>69.346770443488452</v>
      </c>
      <c r="L6" s="8">
        <v>137.69603005750952</v>
      </c>
      <c r="M6" s="8">
        <v>116.24571041731421</v>
      </c>
      <c r="N6" s="8">
        <v>234.67137505773721</v>
      </c>
      <c r="O6" s="8">
        <v>127.54359359094909</v>
      </c>
      <c r="P6" s="8">
        <v>125.52764430585263</v>
      </c>
      <c r="Q6" s="8">
        <v>45.874304919306745</v>
      </c>
      <c r="R6" s="8">
        <v>32.519489131902411</v>
      </c>
      <c r="S6" s="8">
        <v>45.969148611678023</v>
      </c>
      <c r="T6" s="8">
        <v>73.099934459160167</v>
      </c>
      <c r="U6" s="8">
        <v>85.816743301873728</v>
      </c>
      <c r="V6" s="8">
        <v>31.219334647968907</v>
      </c>
      <c r="W6" s="8">
        <v>68.828528028956057</v>
      </c>
      <c r="X6" s="8">
        <v>94.660117500161178</v>
      </c>
    </row>
    <row r="7" spans="1:24" ht="11.25" customHeight="1" x14ac:dyDescent="0.2">
      <c r="A7" s="28" t="s">
        <v>8</v>
      </c>
      <c r="B7" s="7" t="s">
        <v>9</v>
      </c>
      <c r="C7" s="8">
        <v>4697.1427949644258</v>
      </c>
      <c r="D7" s="8">
        <v>4601.1994981358375</v>
      </c>
      <c r="E7" s="8">
        <v>4634.0988782407248</v>
      </c>
      <c r="F7" s="8">
        <v>2906.5927885725587</v>
      </c>
      <c r="G7" s="8">
        <v>6597.0951793152135</v>
      </c>
      <c r="H7" s="8">
        <v>5808.1398990097659</v>
      </c>
      <c r="I7" s="8">
        <v>5597.7907507423897</v>
      </c>
      <c r="J7" s="8">
        <v>5610.6386524349055</v>
      </c>
      <c r="K7" s="8">
        <v>4082.5701224617992</v>
      </c>
      <c r="L7" s="8">
        <v>3907.9895933288226</v>
      </c>
      <c r="M7" s="8">
        <v>2224.2174218356517</v>
      </c>
      <c r="N7" s="8">
        <v>3029.0354005259196</v>
      </c>
      <c r="O7" s="8">
        <v>2289.997933523724</v>
      </c>
      <c r="P7" s="8">
        <v>1616.1286022521995</v>
      </c>
      <c r="Q7" s="8">
        <v>1238.4377694985521</v>
      </c>
      <c r="R7" s="8">
        <v>954.05082608056773</v>
      </c>
      <c r="S7" s="8">
        <v>1302.6194085237032</v>
      </c>
      <c r="T7" s="8">
        <v>1320.7683798816915</v>
      </c>
      <c r="U7" s="8">
        <v>1085.540743986493</v>
      </c>
      <c r="V7" s="8">
        <v>1196.6808734347669</v>
      </c>
      <c r="W7" s="8">
        <v>1058.6366957008595</v>
      </c>
      <c r="X7" s="8">
        <v>1070.210901010525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267.26336074134457</v>
      </c>
      <c r="D8" s="19">
        <f t="shared" ref="D8:X8" si="4">SUM(D9:D10)</f>
        <v>198.94566577028883</v>
      </c>
      <c r="E8" s="19">
        <f t="shared" si="4"/>
        <v>213.42517049192261</v>
      </c>
      <c r="F8" s="19">
        <f t="shared" si="4"/>
        <v>557.16186491568749</v>
      </c>
      <c r="G8" s="19">
        <f t="shared" si="4"/>
        <v>114.19424174316379</v>
      </c>
      <c r="H8" s="19">
        <f t="shared" si="4"/>
        <v>456.62022033986426</v>
      </c>
      <c r="I8" s="19">
        <f t="shared" si="4"/>
        <v>560.80817373120021</v>
      </c>
      <c r="J8" s="19">
        <f t="shared" si="4"/>
        <v>511.7736052453684</v>
      </c>
      <c r="K8" s="19">
        <f t="shared" si="4"/>
        <v>343.24287768953241</v>
      </c>
      <c r="L8" s="19">
        <f t="shared" si="4"/>
        <v>217.42372904622212</v>
      </c>
      <c r="M8" s="19">
        <f t="shared" si="4"/>
        <v>265.81820860676771</v>
      </c>
      <c r="N8" s="19">
        <f t="shared" si="4"/>
        <v>268.22511931990431</v>
      </c>
      <c r="O8" s="19">
        <f t="shared" si="4"/>
        <v>295.6590946619059</v>
      </c>
      <c r="P8" s="19">
        <f t="shared" si="4"/>
        <v>404.73761163533868</v>
      </c>
      <c r="Q8" s="19">
        <f t="shared" si="4"/>
        <v>420.94131812012228</v>
      </c>
      <c r="R8" s="19">
        <f t="shared" si="4"/>
        <v>589.37708935799662</v>
      </c>
      <c r="S8" s="19">
        <f t="shared" si="4"/>
        <v>608.48228183341064</v>
      </c>
      <c r="T8" s="19">
        <f t="shared" si="4"/>
        <v>544.19735979057373</v>
      </c>
      <c r="U8" s="19">
        <f t="shared" si="4"/>
        <v>506.68984439766183</v>
      </c>
      <c r="V8" s="19">
        <f t="shared" si="4"/>
        <v>577.15500746855321</v>
      </c>
      <c r="W8" s="19">
        <f t="shared" si="4"/>
        <v>541.46809670934829</v>
      </c>
      <c r="X8" s="19">
        <f t="shared" si="4"/>
        <v>631.25951685166353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351.1219061462146</v>
      </c>
      <c r="I9" s="8">
        <v>460.80915977260696</v>
      </c>
      <c r="J9" s="8">
        <v>414.06872636601094</v>
      </c>
      <c r="K9" s="8">
        <v>260.40041053557366</v>
      </c>
      <c r="L9" s="8">
        <v>154.85753686975332</v>
      </c>
      <c r="M9" s="8">
        <v>231.30864084082651</v>
      </c>
      <c r="N9" s="8">
        <v>235.16113597688772</v>
      </c>
      <c r="O9" s="8">
        <v>238.49651487722286</v>
      </c>
      <c r="P9" s="8">
        <v>368.64977810433089</v>
      </c>
      <c r="Q9" s="8">
        <v>400.28006081666757</v>
      </c>
      <c r="R9" s="8">
        <v>567.20781253104542</v>
      </c>
      <c r="S9" s="8">
        <v>582.75522120971766</v>
      </c>
      <c r="T9" s="8">
        <v>520.789893064539</v>
      </c>
      <c r="U9" s="8">
        <v>487.1722570180354</v>
      </c>
      <c r="V9" s="8">
        <v>559.0027772926037</v>
      </c>
      <c r="W9" s="8">
        <v>524.05241161413699</v>
      </c>
      <c r="X9" s="8">
        <v>611.62600030066085</v>
      </c>
    </row>
    <row r="10" spans="1:24" ht="11.25" customHeight="1" x14ac:dyDescent="0.2">
      <c r="A10" s="28" t="s">
        <v>12</v>
      </c>
      <c r="B10" s="7" t="s">
        <v>13</v>
      </c>
      <c r="C10" s="8">
        <v>267.26336074134457</v>
      </c>
      <c r="D10" s="8">
        <v>198.94566577028883</v>
      </c>
      <c r="E10" s="8">
        <v>213.42517049192261</v>
      </c>
      <c r="F10" s="8">
        <v>557.16186491568749</v>
      </c>
      <c r="G10" s="8">
        <v>114.19424174316379</v>
      </c>
      <c r="H10" s="8">
        <v>105.49831419364968</v>
      </c>
      <c r="I10" s="8">
        <v>99.999013958593281</v>
      </c>
      <c r="J10" s="8">
        <v>97.704878879357452</v>
      </c>
      <c r="K10" s="8">
        <v>82.842467153958751</v>
      </c>
      <c r="L10" s="8">
        <v>62.56619217646881</v>
      </c>
      <c r="M10" s="8">
        <v>34.509567765941192</v>
      </c>
      <c r="N10" s="8">
        <v>33.063983343016595</v>
      </c>
      <c r="O10" s="8">
        <v>57.162579784683032</v>
      </c>
      <c r="P10" s="8">
        <v>36.08783353100776</v>
      </c>
      <c r="Q10" s="8">
        <v>20.66125730345469</v>
      </c>
      <c r="R10" s="8">
        <v>22.169276826951197</v>
      </c>
      <c r="S10" s="8">
        <v>25.727060623692999</v>
      </c>
      <c r="T10" s="8">
        <v>23.407466726034691</v>
      </c>
      <c r="U10" s="8">
        <v>19.517587379626441</v>
      </c>
      <c r="V10" s="8">
        <v>18.152230175949519</v>
      </c>
      <c r="W10" s="8">
        <v>17.415685095211323</v>
      </c>
      <c r="X10" s="8">
        <v>19.633516551002668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17629.978057865068</v>
      </c>
      <c r="D11" s="19">
        <f t="shared" ref="D11:X11" si="6">SUM(D12:D16)</f>
        <v>14619.754818153619</v>
      </c>
      <c r="E11" s="19">
        <f t="shared" si="6"/>
        <v>16273.008924677884</v>
      </c>
      <c r="F11" s="19">
        <f t="shared" si="6"/>
        <v>18701.793487352854</v>
      </c>
      <c r="G11" s="19">
        <f t="shared" si="6"/>
        <v>13578.565091654946</v>
      </c>
      <c r="H11" s="19">
        <f t="shared" si="6"/>
        <v>13401.239724859883</v>
      </c>
      <c r="I11" s="19">
        <f t="shared" si="6"/>
        <v>15810.789418608058</v>
      </c>
      <c r="J11" s="19">
        <f t="shared" si="6"/>
        <v>12865.693606815903</v>
      </c>
      <c r="K11" s="19">
        <f t="shared" si="6"/>
        <v>10522.689990480067</v>
      </c>
      <c r="L11" s="19">
        <f t="shared" si="6"/>
        <v>7785.842443867883</v>
      </c>
      <c r="M11" s="19">
        <f t="shared" si="6"/>
        <v>8456.4048618041161</v>
      </c>
      <c r="N11" s="19">
        <f t="shared" si="6"/>
        <v>10079.95050127544</v>
      </c>
      <c r="O11" s="19">
        <f t="shared" si="6"/>
        <v>8280.9845624816317</v>
      </c>
      <c r="P11" s="19">
        <f t="shared" si="6"/>
        <v>7964.4974968593324</v>
      </c>
      <c r="Q11" s="19">
        <f t="shared" si="6"/>
        <v>7284.4445323363134</v>
      </c>
      <c r="R11" s="19">
        <f t="shared" si="6"/>
        <v>8042.8011205274706</v>
      </c>
      <c r="S11" s="19">
        <f t="shared" si="6"/>
        <v>7980.1230925472055</v>
      </c>
      <c r="T11" s="19">
        <f t="shared" si="6"/>
        <v>8158.6082309055873</v>
      </c>
      <c r="U11" s="19">
        <f t="shared" si="6"/>
        <v>7763.4518461672951</v>
      </c>
      <c r="V11" s="19">
        <f t="shared" si="6"/>
        <v>6728.7438729601254</v>
      </c>
      <c r="W11" s="19">
        <f t="shared" si="6"/>
        <v>5466.8119902595436</v>
      </c>
      <c r="X11" s="19">
        <f t="shared" si="6"/>
        <v>5965.1672139772563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2.0531857568281131</v>
      </c>
      <c r="E12" s="8">
        <v>1.9774467560877051</v>
      </c>
      <c r="F12" s="8">
        <v>33.754782457785282</v>
      </c>
      <c r="G12" s="8">
        <v>38.049954888253843</v>
      </c>
      <c r="H12" s="8">
        <v>20.456587505328766</v>
      </c>
      <c r="I12" s="8">
        <v>7.7203596022140069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1.8970735085075712</v>
      </c>
      <c r="P12" s="8">
        <v>0</v>
      </c>
      <c r="Q12" s="8">
        <v>0</v>
      </c>
      <c r="R12" s="8">
        <v>0</v>
      </c>
      <c r="S12" s="8">
        <v>0</v>
      </c>
      <c r="T12" s="8">
        <v>2.956080301721814E-2</v>
      </c>
      <c r="U12" s="8">
        <v>0</v>
      </c>
      <c r="V12" s="8">
        <v>0</v>
      </c>
      <c r="W12" s="8">
        <v>0</v>
      </c>
      <c r="X12" s="8">
        <v>2.761376129349891E-2</v>
      </c>
    </row>
    <row r="13" spans="1:24" ht="11.25" customHeight="1" x14ac:dyDescent="0.2">
      <c r="A13" s="28" t="s">
        <v>16</v>
      </c>
      <c r="B13" s="7" t="s">
        <v>17</v>
      </c>
      <c r="C13" s="8">
        <v>17530.498004788122</v>
      </c>
      <c r="D13" s="8">
        <v>14525.845361427952</v>
      </c>
      <c r="E13" s="8">
        <v>16118.608851077899</v>
      </c>
      <c r="F13" s="8">
        <v>18519.652177623459</v>
      </c>
      <c r="G13" s="8">
        <v>13308.10588110125</v>
      </c>
      <c r="H13" s="8">
        <v>13157.373176016512</v>
      </c>
      <c r="I13" s="8">
        <v>15675.025908770793</v>
      </c>
      <c r="J13" s="8">
        <v>12761.076479401332</v>
      </c>
      <c r="K13" s="8">
        <v>10382.027885684536</v>
      </c>
      <c r="L13" s="8">
        <v>7652.1000256039051</v>
      </c>
      <c r="M13" s="8">
        <v>8445.0775019740759</v>
      </c>
      <c r="N13" s="8">
        <v>9988.9543869555528</v>
      </c>
      <c r="O13" s="8">
        <v>7967.5364832731411</v>
      </c>
      <c r="P13" s="8">
        <v>7365.0091190505618</v>
      </c>
      <c r="Q13" s="8">
        <v>6771.5647828159181</v>
      </c>
      <c r="R13" s="8">
        <v>7471.6927310458495</v>
      </c>
      <c r="S13" s="8">
        <v>7410.8152735051635</v>
      </c>
      <c r="T13" s="8">
        <v>7500.3106364382475</v>
      </c>
      <c r="U13" s="8">
        <v>6971.0956802087467</v>
      </c>
      <c r="V13" s="8">
        <v>6126.5967052030628</v>
      </c>
      <c r="W13" s="8">
        <v>5105.8107489493068</v>
      </c>
      <c r="X13" s="8">
        <v>5345.2533483135976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72.098899718360173</v>
      </c>
      <c r="D15" s="8">
        <v>66.519595406835734</v>
      </c>
      <c r="E15" s="8">
        <v>128.83576062805054</v>
      </c>
      <c r="F15" s="8">
        <v>128.43670971931769</v>
      </c>
      <c r="G15" s="8">
        <v>192.92675214003674</v>
      </c>
      <c r="H15" s="8">
        <v>187.63237616755882</v>
      </c>
      <c r="I15" s="8">
        <v>103.50649562110958</v>
      </c>
      <c r="J15" s="8">
        <v>76.122955552101246</v>
      </c>
      <c r="K15" s="8">
        <v>107.84078335851966</v>
      </c>
      <c r="L15" s="8">
        <v>123.95589360430904</v>
      </c>
      <c r="M15" s="8">
        <v>5.4879173107953925</v>
      </c>
      <c r="N15" s="8">
        <v>2.7139358983465263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27.381153358587529</v>
      </c>
      <c r="D16" s="8">
        <v>25.336675562004686</v>
      </c>
      <c r="E16" s="8">
        <v>23.586866215847941</v>
      </c>
      <c r="F16" s="8">
        <v>19.949817552294004</v>
      </c>
      <c r="G16" s="8">
        <v>39.4825035254052</v>
      </c>
      <c r="H16" s="8">
        <v>35.777585170483285</v>
      </c>
      <c r="I16" s="8">
        <v>24.536654613941003</v>
      </c>
      <c r="J16" s="8">
        <v>28.494171862471156</v>
      </c>
      <c r="K16" s="8">
        <v>32.821321437011491</v>
      </c>
      <c r="L16" s="8">
        <v>9.7865246596681317</v>
      </c>
      <c r="M16" s="8">
        <v>5.8394425192458908</v>
      </c>
      <c r="N16" s="8">
        <v>88.282178421541957</v>
      </c>
      <c r="O16" s="8">
        <v>311.55100569998331</v>
      </c>
      <c r="P16" s="8">
        <v>599.48837780877102</v>
      </c>
      <c r="Q16" s="8">
        <v>512.87974952039531</v>
      </c>
      <c r="R16" s="8">
        <v>571.10838948162097</v>
      </c>
      <c r="S16" s="8">
        <v>569.30781904204196</v>
      </c>
      <c r="T16" s="8">
        <v>658.26803366432262</v>
      </c>
      <c r="U16" s="8">
        <v>792.35616595854879</v>
      </c>
      <c r="V16" s="8">
        <v>602.14716775706302</v>
      </c>
      <c r="W16" s="8">
        <v>361.00124131023705</v>
      </c>
      <c r="X16" s="8">
        <v>619.88625190236485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51470.418892509806</v>
      </c>
      <c r="D17" s="27">
        <f t="shared" ref="D17:X17" si="8">SUM(D18:D21)</f>
        <v>47420.945019031577</v>
      </c>
      <c r="E17" s="27">
        <f t="shared" si="8"/>
        <v>46082.828164144543</v>
      </c>
      <c r="F17" s="27">
        <f t="shared" si="8"/>
        <v>45834.535185698638</v>
      </c>
      <c r="G17" s="27">
        <f t="shared" si="8"/>
        <v>47378.831737756453</v>
      </c>
      <c r="H17" s="27">
        <f t="shared" si="8"/>
        <v>43770.662801559818</v>
      </c>
      <c r="I17" s="27">
        <f t="shared" si="8"/>
        <v>43566.034455654641</v>
      </c>
      <c r="J17" s="27">
        <f t="shared" si="8"/>
        <v>41360.304157839586</v>
      </c>
      <c r="K17" s="27">
        <f t="shared" si="8"/>
        <v>39066.86663783223</v>
      </c>
      <c r="L17" s="27">
        <f t="shared" si="8"/>
        <v>27377.823231412891</v>
      </c>
      <c r="M17" s="27">
        <f t="shared" si="8"/>
        <v>33021.841766583842</v>
      </c>
      <c r="N17" s="27">
        <f t="shared" si="8"/>
        <v>31445.716779076418</v>
      </c>
      <c r="O17" s="27">
        <f t="shared" si="8"/>
        <v>31353.006315851788</v>
      </c>
      <c r="P17" s="27">
        <f t="shared" si="8"/>
        <v>30294.126775589823</v>
      </c>
      <c r="Q17" s="27">
        <f t="shared" si="8"/>
        <v>30679.561134305342</v>
      </c>
      <c r="R17" s="27">
        <f t="shared" si="8"/>
        <v>30827.382673236039</v>
      </c>
      <c r="S17" s="27">
        <f t="shared" si="8"/>
        <v>28863.216402290098</v>
      </c>
      <c r="T17" s="27">
        <f t="shared" si="8"/>
        <v>29418.987661313578</v>
      </c>
      <c r="U17" s="27">
        <f t="shared" si="8"/>
        <v>32597.638158824429</v>
      </c>
      <c r="V17" s="27">
        <f t="shared" si="8"/>
        <v>29220.761531094853</v>
      </c>
      <c r="W17" s="27">
        <f t="shared" si="8"/>
        <v>26266.95928064116</v>
      </c>
      <c r="X17" s="27">
        <f t="shared" si="8"/>
        <v>28206.535877753959</v>
      </c>
    </row>
    <row r="18" spans="1:24" ht="11.25" customHeight="1" x14ac:dyDescent="0.2">
      <c r="A18" s="29" t="s">
        <v>26</v>
      </c>
      <c r="B18" s="7" t="s">
        <v>27</v>
      </c>
      <c r="C18" s="8">
        <v>1.8651904059319242</v>
      </c>
      <c r="D18" s="8">
        <v>1.457882128543341</v>
      </c>
      <c r="E18" s="8">
        <v>1.3085430965337879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4563.6697002191268</v>
      </c>
      <c r="D19" s="8">
        <v>4097.6681287736674</v>
      </c>
      <c r="E19" s="8">
        <v>3815.7879404231394</v>
      </c>
      <c r="F19" s="8">
        <v>3873.4402644439856</v>
      </c>
      <c r="G19" s="8">
        <v>3943.1641172914474</v>
      </c>
      <c r="H19" s="8">
        <v>3747.0431443671559</v>
      </c>
      <c r="I19" s="8">
        <v>3839.6440971173029</v>
      </c>
      <c r="J19" s="8">
        <v>3674.2616587063958</v>
      </c>
      <c r="K19" s="8">
        <v>3528.106407390932</v>
      </c>
      <c r="L19" s="8">
        <v>2540.1559235304881</v>
      </c>
      <c r="M19" s="8">
        <v>3126.6267570603409</v>
      </c>
      <c r="N19" s="8">
        <v>3202.3677098149938</v>
      </c>
      <c r="O19" s="8">
        <v>3521.3290137415561</v>
      </c>
      <c r="P19" s="8">
        <v>3186.9365928128086</v>
      </c>
      <c r="Q19" s="8">
        <v>3189.1371581666167</v>
      </c>
      <c r="R19" s="8">
        <v>3064.5271747160914</v>
      </c>
      <c r="S19" s="8">
        <v>3085.2907319500764</v>
      </c>
      <c r="T19" s="8">
        <v>2859.4228074404009</v>
      </c>
      <c r="U19" s="8">
        <v>2706.6662137545163</v>
      </c>
      <c r="V19" s="8">
        <v>2656.49097981668</v>
      </c>
      <c r="W19" s="8">
        <v>2523.3441205214813</v>
      </c>
      <c r="X19" s="8">
        <v>2811.7314563095733</v>
      </c>
    </row>
    <row r="20" spans="1:24" ht="11.25" customHeight="1" x14ac:dyDescent="0.2">
      <c r="A20" s="29" t="s">
        <v>30</v>
      </c>
      <c r="B20" s="7" t="s">
        <v>31</v>
      </c>
      <c r="C20" s="8">
        <v>44947.696901763389</v>
      </c>
      <c r="D20" s="8">
        <v>41341.464822199086</v>
      </c>
      <c r="E20" s="8">
        <v>40241.235023232875</v>
      </c>
      <c r="F20" s="8">
        <v>39751.030363483471</v>
      </c>
      <c r="G20" s="8">
        <v>41084.508109047631</v>
      </c>
      <c r="H20" s="8">
        <v>38067.474097799008</v>
      </c>
      <c r="I20" s="8">
        <v>37648.34599547532</v>
      </c>
      <c r="J20" s="8">
        <v>35464.110384248052</v>
      </c>
      <c r="K20" s="8">
        <v>33487.784976053008</v>
      </c>
      <c r="L20" s="8">
        <v>23320.746221289635</v>
      </c>
      <c r="M20" s="8">
        <v>27853.894862217301</v>
      </c>
      <c r="N20" s="8">
        <v>26102.290430258741</v>
      </c>
      <c r="O20" s="8">
        <v>25572.470666041656</v>
      </c>
      <c r="P20" s="8">
        <v>24646.536199678416</v>
      </c>
      <c r="Q20" s="8">
        <v>24444.297326417473</v>
      </c>
      <c r="R20" s="8">
        <v>24800.861561896159</v>
      </c>
      <c r="S20" s="8">
        <v>22602.723611530779</v>
      </c>
      <c r="T20" s="8">
        <v>23726.983578403593</v>
      </c>
      <c r="U20" s="8">
        <v>27126.160335561235</v>
      </c>
      <c r="V20" s="8">
        <v>23996.780375986127</v>
      </c>
      <c r="W20" s="8">
        <v>21497.635013102881</v>
      </c>
      <c r="X20" s="8">
        <v>22832.468081249968</v>
      </c>
    </row>
    <row r="21" spans="1:24" ht="11.25" customHeight="1" x14ac:dyDescent="0.2">
      <c r="A21" s="29" t="s">
        <v>32</v>
      </c>
      <c r="B21" s="7" t="s">
        <v>33</v>
      </c>
      <c r="C21" s="8">
        <v>1957.1871001213592</v>
      </c>
      <c r="D21" s="8">
        <v>1980.3541859302818</v>
      </c>
      <c r="E21" s="8">
        <v>2024.496657391999</v>
      </c>
      <c r="F21" s="8">
        <v>2210.0645577711821</v>
      </c>
      <c r="G21" s="8">
        <v>2351.1595114173783</v>
      </c>
      <c r="H21" s="8">
        <v>1956.1455593936539</v>
      </c>
      <c r="I21" s="8">
        <v>2078.0443630620193</v>
      </c>
      <c r="J21" s="8">
        <v>2221.9321148851395</v>
      </c>
      <c r="K21" s="8">
        <v>2050.9752543882919</v>
      </c>
      <c r="L21" s="8">
        <v>1516.9210865927685</v>
      </c>
      <c r="M21" s="8">
        <v>2041.3201473062027</v>
      </c>
      <c r="N21" s="8">
        <v>2141.0586390026833</v>
      </c>
      <c r="O21" s="8">
        <v>2259.2066360685731</v>
      </c>
      <c r="P21" s="8">
        <v>2460.6539830985953</v>
      </c>
      <c r="Q21" s="8">
        <v>3046.1266497212532</v>
      </c>
      <c r="R21" s="8">
        <v>2961.9939366237877</v>
      </c>
      <c r="S21" s="8">
        <v>3175.2020588092423</v>
      </c>
      <c r="T21" s="8">
        <v>2832.5812754695839</v>
      </c>
      <c r="U21" s="8">
        <v>2764.811609508678</v>
      </c>
      <c r="V21" s="8">
        <v>2567.4901752920455</v>
      </c>
      <c r="W21" s="8">
        <v>2245.9801470167981</v>
      </c>
      <c r="X21" s="8">
        <v>2562.3363401944166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4377.3219905985015</v>
      </c>
      <c r="D26" s="27">
        <f t="shared" ref="D26:X26" si="12">SUM(D27,D33)</f>
        <v>3566.0952073544313</v>
      </c>
      <c r="E26" s="27">
        <f t="shared" si="12"/>
        <v>3297.4982203825848</v>
      </c>
      <c r="F26" s="27">
        <f t="shared" si="12"/>
        <v>3066.9470503744119</v>
      </c>
      <c r="G26" s="27">
        <f t="shared" si="12"/>
        <v>3226.553236346439</v>
      </c>
      <c r="H26" s="27">
        <f t="shared" si="12"/>
        <v>3084.2411561841759</v>
      </c>
      <c r="I26" s="27">
        <f t="shared" si="12"/>
        <v>3068.606582653696</v>
      </c>
      <c r="J26" s="27">
        <f t="shared" si="12"/>
        <v>2450.9074110282654</v>
      </c>
      <c r="K26" s="27">
        <f t="shared" si="12"/>
        <v>2413.3578600480387</v>
      </c>
      <c r="L26" s="27">
        <f t="shared" si="12"/>
        <v>1934.0351059343388</v>
      </c>
      <c r="M26" s="27">
        <f t="shared" si="12"/>
        <v>2239.2275727571091</v>
      </c>
      <c r="N26" s="27">
        <f t="shared" si="12"/>
        <v>1921.986639496721</v>
      </c>
      <c r="O26" s="27">
        <f t="shared" si="12"/>
        <v>1766.9370844228874</v>
      </c>
      <c r="P26" s="27">
        <f t="shared" si="12"/>
        <v>1245.7585284186794</v>
      </c>
      <c r="Q26" s="27">
        <f t="shared" si="12"/>
        <v>1244.6361999662399</v>
      </c>
      <c r="R26" s="27">
        <f t="shared" si="12"/>
        <v>1223.5617391205742</v>
      </c>
      <c r="S26" s="27">
        <f t="shared" si="12"/>
        <v>1129.7572120614379</v>
      </c>
      <c r="T26" s="27">
        <f t="shared" si="12"/>
        <v>1160.8035114493259</v>
      </c>
      <c r="U26" s="27">
        <f t="shared" si="12"/>
        <v>1087.9945442719677</v>
      </c>
      <c r="V26" s="27">
        <f t="shared" si="12"/>
        <v>865.0030948015534</v>
      </c>
      <c r="W26" s="27">
        <f t="shared" si="12"/>
        <v>677.52661697497047</v>
      </c>
      <c r="X26" s="27">
        <f t="shared" si="12"/>
        <v>908.10801423259511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4377.3219905985015</v>
      </c>
      <c r="D33" s="19">
        <f t="shared" ref="D33:X33" si="16">SUM(D34:D50)</f>
        <v>3566.0952073544313</v>
      </c>
      <c r="E33" s="19">
        <f t="shared" si="16"/>
        <v>3297.4982203825848</v>
      </c>
      <c r="F33" s="19">
        <f t="shared" si="16"/>
        <v>3066.9470503744119</v>
      </c>
      <c r="G33" s="19">
        <f t="shared" si="16"/>
        <v>3226.553236346439</v>
      </c>
      <c r="H33" s="19">
        <f t="shared" si="16"/>
        <v>3084.2411561841759</v>
      </c>
      <c r="I33" s="19">
        <f t="shared" si="16"/>
        <v>3068.606582653696</v>
      </c>
      <c r="J33" s="19">
        <f t="shared" si="16"/>
        <v>2450.9074110282654</v>
      </c>
      <c r="K33" s="19">
        <f t="shared" si="16"/>
        <v>2413.3578600480387</v>
      </c>
      <c r="L33" s="19">
        <f t="shared" si="16"/>
        <v>1934.0351059343388</v>
      </c>
      <c r="M33" s="19">
        <f t="shared" si="16"/>
        <v>2239.2275727571091</v>
      </c>
      <c r="N33" s="19">
        <f t="shared" si="16"/>
        <v>1921.986639496721</v>
      </c>
      <c r="O33" s="19">
        <f t="shared" si="16"/>
        <v>1766.9370844228874</v>
      </c>
      <c r="P33" s="19">
        <f t="shared" si="16"/>
        <v>1245.7585284186794</v>
      </c>
      <c r="Q33" s="19">
        <f t="shared" si="16"/>
        <v>1244.6361999662399</v>
      </c>
      <c r="R33" s="19">
        <f t="shared" si="16"/>
        <v>1223.5617391205742</v>
      </c>
      <c r="S33" s="19">
        <f t="shared" si="16"/>
        <v>1129.7572120614379</v>
      </c>
      <c r="T33" s="19">
        <f t="shared" si="16"/>
        <v>1160.8035114493259</v>
      </c>
      <c r="U33" s="19">
        <f t="shared" si="16"/>
        <v>1087.9945442719677</v>
      </c>
      <c r="V33" s="19">
        <f t="shared" si="16"/>
        <v>865.0030948015534</v>
      </c>
      <c r="W33" s="19">
        <f t="shared" si="16"/>
        <v>677.52661697497047</v>
      </c>
      <c r="X33" s="19">
        <f t="shared" si="16"/>
        <v>908.10801423259511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657.82206034159174</v>
      </c>
      <c r="D36" s="8">
        <v>825.59874258596597</v>
      </c>
      <c r="E36" s="8">
        <v>821.81863048054174</v>
      </c>
      <c r="F36" s="8">
        <v>751.36507712946809</v>
      </c>
      <c r="G36" s="8">
        <v>788.55492018809741</v>
      </c>
      <c r="H36" s="8">
        <v>748.9729220505194</v>
      </c>
      <c r="I36" s="8">
        <v>750.1477696240745</v>
      </c>
      <c r="J36" s="8">
        <v>736.0509203838501</v>
      </c>
      <c r="K36" s="8">
        <v>816.63202379759878</v>
      </c>
      <c r="L36" s="8">
        <v>629.17670428429642</v>
      </c>
      <c r="M36" s="8">
        <v>768.06822541199847</v>
      </c>
      <c r="N36" s="8">
        <v>742.8122637565998</v>
      </c>
      <c r="O36" s="8">
        <v>700.89222730782092</v>
      </c>
      <c r="P36" s="8">
        <v>565.75732686869651</v>
      </c>
      <c r="Q36" s="8">
        <v>565.40156580179939</v>
      </c>
      <c r="R36" s="8">
        <v>556.49704407514855</v>
      </c>
      <c r="S36" s="8">
        <v>581.14907857803246</v>
      </c>
      <c r="T36" s="8">
        <v>602.14403408723251</v>
      </c>
      <c r="U36" s="8">
        <v>586.25719904877724</v>
      </c>
      <c r="V36" s="8">
        <v>387.08616777400539</v>
      </c>
      <c r="W36" s="8">
        <v>338.08732086112218</v>
      </c>
      <c r="X36" s="8">
        <v>373.53610441734048</v>
      </c>
    </row>
    <row r="37" spans="1:24" ht="11.25" customHeight="1" x14ac:dyDescent="0.2">
      <c r="A37" s="28" t="s">
        <v>60</v>
      </c>
      <c r="B37" s="7" t="s">
        <v>61</v>
      </c>
      <c r="C37" s="8">
        <v>1.9844689177833008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1.0364262802674858E-2</v>
      </c>
      <c r="J37" s="8">
        <v>1.939766787263125</v>
      </c>
      <c r="K37" s="8">
        <v>1.8276905160104048E-2</v>
      </c>
      <c r="L37" s="8">
        <v>1.8427017828920811E-2</v>
      </c>
      <c r="M37" s="8">
        <v>0.13257275469608612</v>
      </c>
      <c r="N37" s="8">
        <v>7.8167032200501307E-2</v>
      </c>
      <c r="O37" s="8">
        <v>5.5006604876859037E-2</v>
      </c>
      <c r="P37" s="8">
        <v>2.8966830658397714E-2</v>
      </c>
      <c r="Q37" s="8">
        <v>5.0204214894389296E-2</v>
      </c>
      <c r="R37" s="8">
        <v>4.089333336289383E-2</v>
      </c>
      <c r="S37" s="8">
        <v>0.18486138627781698</v>
      </c>
      <c r="T37" s="8">
        <v>0.32894209624883713</v>
      </c>
      <c r="U37" s="8">
        <v>0.31894998133871943</v>
      </c>
      <c r="V37" s="8">
        <v>0.40125488463127601</v>
      </c>
      <c r="W37" s="8">
        <v>0.15656063545201174</v>
      </c>
      <c r="X37" s="8">
        <v>0.1740827058887518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5.2552579632823271</v>
      </c>
      <c r="D41" s="8">
        <v>0</v>
      </c>
      <c r="E41" s="8">
        <v>0</v>
      </c>
      <c r="F41" s="8">
        <v>0</v>
      </c>
      <c r="G41" s="8">
        <v>0</v>
      </c>
      <c r="H41" s="8">
        <v>0.13433431989391881</v>
      </c>
      <c r="I41" s="8">
        <v>0.1803859622921471</v>
      </c>
      <c r="J41" s="8">
        <v>0.11856195704469255</v>
      </c>
      <c r="K41" s="8">
        <v>0.12735548236897276</v>
      </c>
      <c r="L41" s="8">
        <v>9.8812220188547947E-2</v>
      </c>
      <c r="M41" s="8">
        <v>5.820819305178189E-2</v>
      </c>
      <c r="N41" s="8">
        <v>6.0880128531145251E-2</v>
      </c>
      <c r="O41" s="8">
        <v>8.1358317941481836E-2</v>
      </c>
      <c r="P41" s="8">
        <v>5.5471004270032043E-2</v>
      </c>
      <c r="Q41" s="8">
        <v>5.8196757354828925E-2</v>
      </c>
      <c r="R41" s="8">
        <v>0</v>
      </c>
      <c r="S41" s="8">
        <v>0</v>
      </c>
      <c r="T41" s="8">
        <v>1.9106396833359505E-3</v>
      </c>
      <c r="U41" s="8">
        <v>1.696979136649389E-3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469.53463619054207</v>
      </c>
      <c r="D43" s="8">
        <v>579.94172778589518</v>
      </c>
      <c r="E43" s="8">
        <v>440.85035780771636</v>
      </c>
      <c r="F43" s="8">
        <v>366.35499182055679</v>
      </c>
      <c r="G43" s="8">
        <v>330.2130132470196</v>
      </c>
      <c r="H43" s="8">
        <v>331.41070991116624</v>
      </c>
      <c r="I43" s="8">
        <v>268.12866768854212</v>
      </c>
      <c r="J43" s="8">
        <v>261.07436871246796</v>
      </c>
      <c r="K43" s="8">
        <v>260.60559429092621</v>
      </c>
      <c r="L43" s="8">
        <v>202.76024662706124</v>
      </c>
      <c r="M43" s="8">
        <v>282.94135816851934</v>
      </c>
      <c r="N43" s="8">
        <v>260.18537628266097</v>
      </c>
      <c r="O43" s="8">
        <v>241.57109070924173</v>
      </c>
      <c r="P43" s="8">
        <v>235.34037864713861</v>
      </c>
      <c r="Q43" s="8">
        <v>217.9378207881731</v>
      </c>
      <c r="R43" s="8">
        <v>360.46066559689308</v>
      </c>
      <c r="S43" s="8">
        <v>255.13189574361951</v>
      </c>
      <c r="T43" s="8">
        <v>271.18090124736011</v>
      </c>
      <c r="U43" s="8">
        <v>189.1159991710262</v>
      </c>
      <c r="V43" s="8">
        <v>190.94323119313012</v>
      </c>
      <c r="W43" s="8">
        <v>151.0583377810824</v>
      </c>
      <c r="X43" s="8">
        <v>192.95281776661466</v>
      </c>
    </row>
    <row r="44" spans="1:24" ht="11.25" customHeight="1" x14ac:dyDescent="0.2">
      <c r="A44" s="28" t="s">
        <v>74</v>
      </c>
      <c r="B44" s="7" t="s">
        <v>75</v>
      </c>
      <c r="C44" s="8">
        <v>1983.3602459405329</v>
      </c>
      <c r="D44" s="8">
        <v>1604.6890483982711</v>
      </c>
      <c r="E44" s="8">
        <v>1538.0903337523905</v>
      </c>
      <c r="F44" s="8">
        <v>1411.9784429847289</v>
      </c>
      <c r="G44" s="8">
        <v>1571.6491373149797</v>
      </c>
      <c r="H44" s="8">
        <v>1441.7821825982135</v>
      </c>
      <c r="I44" s="8">
        <v>1472.4294295999632</v>
      </c>
      <c r="J44" s="8">
        <v>946.23857031126397</v>
      </c>
      <c r="K44" s="8">
        <v>844.7740197116259</v>
      </c>
      <c r="L44" s="8">
        <v>739.33368055036567</v>
      </c>
      <c r="M44" s="8">
        <v>544.00992638800267</v>
      </c>
      <c r="N44" s="8">
        <v>517.90276148880685</v>
      </c>
      <c r="O44" s="8">
        <v>429.523403488989</v>
      </c>
      <c r="P44" s="8">
        <v>413.97371030095928</v>
      </c>
      <c r="Q44" s="8">
        <v>431.04145822862489</v>
      </c>
      <c r="R44" s="8">
        <v>270.58586750092888</v>
      </c>
      <c r="S44" s="8">
        <v>254.88273233912952</v>
      </c>
      <c r="T44" s="8">
        <v>239.82967067868842</v>
      </c>
      <c r="U44" s="8">
        <v>253.4907630178713</v>
      </c>
      <c r="V44" s="8">
        <v>221.69041193712849</v>
      </c>
      <c r="W44" s="8">
        <v>148.43319911766665</v>
      </c>
      <c r="X44" s="8">
        <v>176.41550493826003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1259.3653212447696</v>
      </c>
      <c r="D48" s="8">
        <v>555.86568858429905</v>
      </c>
      <c r="E48" s="8">
        <v>460.68546306460922</v>
      </c>
      <c r="F48" s="8">
        <v>526.2056754905916</v>
      </c>
      <c r="G48" s="8">
        <v>522.78670800807754</v>
      </c>
      <c r="H48" s="8">
        <v>548.18300641917517</v>
      </c>
      <c r="I48" s="8">
        <v>536.55620912530298</v>
      </c>
      <c r="J48" s="8">
        <v>505.48522287637547</v>
      </c>
      <c r="K48" s="8">
        <v>491.2005898603586</v>
      </c>
      <c r="L48" s="8">
        <v>362.64723523459804</v>
      </c>
      <c r="M48" s="8">
        <v>644.01728184084072</v>
      </c>
      <c r="N48" s="8">
        <v>400.94719080792152</v>
      </c>
      <c r="O48" s="8">
        <v>394.81399799401731</v>
      </c>
      <c r="P48" s="8">
        <v>30.60267476695655</v>
      </c>
      <c r="Q48" s="8">
        <v>30.146954175393361</v>
      </c>
      <c r="R48" s="8">
        <v>35.977268614241027</v>
      </c>
      <c r="S48" s="8">
        <v>38.408644014378723</v>
      </c>
      <c r="T48" s="8">
        <v>47.302083662593866</v>
      </c>
      <c r="U48" s="8">
        <v>58.796151104215731</v>
      </c>
      <c r="V48" s="8">
        <v>64.868024404346485</v>
      </c>
      <c r="W48" s="8">
        <v>39.567166271442218</v>
      </c>
      <c r="X48" s="8">
        <v>108.75617591062583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36.053435277326713</v>
      </c>
      <c r="F50" s="8">
        <v>11.042862949066517</v>
      </c>
      <c r="G50" s="8">
        <v>13.349457588265031</v>
      </c>
      <c r="H50" s="8">
        <v>13.758000885207831</v>
      </c>
      <c r="I50" s="8">
        <v>41.153756390718463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1.5969037518999432E-2</v>
      </c>
      <c r="U50" s="8">
        <v>1.3784969601661574E-2</v>
      </c>
      <c r="V50" s="8">
        <v>1.4004608311665088E-2</v>
      </c>
      <c r="W50" s="8">
        <v>0.22403230820493245</v>
      </c>
      <c r="X50" s="8">
        <v>56.273328493865272</v>
      </c>
    </row>
    <row r="51" spans="1:24" ht="11.25" customHeight="1" x14ac:dyDescent="0.2">
      <c r="A51" s="25" t="s">
        <v>88</v>
      </c>
      <c r="B51" s="26" t="s">
        <v>89</v>
      </c>
      <c r="C51" s="27">
        <v>16948.349387709004</v>
      </c>
      <c r="D51" s="27">
        <v>16834.95243866423</v>
      </c>
      <c r="E51" s="27">
        <v>16454.518969156441</v>
      </c>
      <c r="F51" s="27">
        <v>17059.788126447103</v>
      </c>
      <c r="G51" s="27">
        <v>17867.736278080029</v>
      </c>
      <c r="H51" s="27">
        <v>16496.868582294814</v>
      </c>
      <c r="I51" s="27">
        <v>16306.888232010182</v>
      </c>
      <c r="J51" s="27">
        <v>16488.268555740186</v>
      </c>
      <c r="K51" s="27">
        <v>15783.619079325717</v>
      </c>
      <c r="L51" s="27">
        <v>10512.092980341791</v>
      </c>
      <c r="M51" s="27">
        <v>13279.189279781647</v>
      </c>
      <c r="N51" s="27">
        <v>12965.62139400277</v>
      </c>
      <c r="O51" s="27">
        <v>12353.974518839928</v>
      </c>
      <c r="P51" s="27">
        <v>12415.035782189509</v>
      </c>
      <c r="Q51" s="27">
        <v>12423.598877179002</v>
      </c>
      <c r="R51" s="27">
        <v>12712.946927819183</v>
      </c>
      <c r="S51" s="27">
        <v>12710.654752612461</v>
      </c>
      <c r="T51" s="27">
        <v>13240.48306726975</v>
      </c>
      <c r="U51" s="27">
        <v>12941.815255839738</v>
      </c>
      <c r="V51" s="27">
        <v>12325.698786733919</v>
      </c>
      <c r="W51" s="27">
        <v>11751.767184710285</v>
      </c>
      <c r="X51" s="27">
        <v>12058.35817458055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29.507751551007765</v>
      </c>
      <c r="D52" s="27">
        <f t="shared" ref="D52:X52" si="18">SUM(D53:D54)</f>
        <v>30.782202539423373</v>
      </c>
      <c r="E52" s="27">
        <f t="shared" si="18"/>
        <v>29.596764259749381</v>
      </c>
      <c r="F52" s="27">
        <f t="shared" si="18"/>
        <v>9.1212933021527274</v>
      </c>
      <c r="G52" s="27">
        <f t="shared" si="18"/>
        <v>33.755533039311075</v>
      </c>
      <c r="H52" s="27">
        <f t="shared" si="18"/>
        <v>24.864368643824541</v>
      </c>
      <c r="I52" s="27">
        <f t="shared" si="18"/>
        <v>20.263589004478366</v>
      </c>
      <c r="J52" s="27">
        <f t="shared" si="18"/>
        <v>16.877530104573317</v>
      </c>
      <c r="K52" s="27">
        <f t="shared" si="18"/>
        <v>65.088390528451711</v>
      </c>
      <c r="L52" s="27">
        <f t="shared" si="18"/>
        <v>10.21174685753337</v>
      </c>
      <c r="M52" s="27">
        <f t="shared" si="18"/>
        <v>9.3650845779534553</v>
      </c>
      <c r="N52" s="27">
        <f t="shared" si="18"/>
        <v>10.319676553914805</v>
      </c>
      <c r="O52" s="27">
        <f t="shared" si="18"/>
        <v>5.7582115944746191</v>
      </c>
      <c r="P52" s="27">
        <f t="shared" si="18"/>
        <v>2.7806862545413829</v>
      </c>
      <c r="Q52" s="27">
        <f t="shared" si="18"/>
        <v>12.058726894655226</v>
      </c>
      <c r="R52" s="27">
        <f t="shared" si="18"/>
        <v>12.024463616068173</v>
      </c>
      <c r="S52" s="27">
        <f t="shared" si="18"/>
        <v>11.837267577042095</v>
      </c>
      <c r="T52" s="27">
        <f t="shared" si="18"/>
        <v>12.518829903231492</v>
      </c>
      <c r="U52" s="27">
        <f t="shared" si="18"/>
        <v>12.070949850126457</v>
      </c>
      <c r="V52" s="27">
        <f t="shared" si="18"/>
        <v>12.006179186035819</v>
      </c>
      <c r="W52" s="27">
        <f t="shared" si="18"/>
        <v>23.211176736543241</v>
      </c>
      <c r="X52" s="27">
        <f t="shared" si="18"/>
        <v>9.8769616341272268</v>
      </c>
    </row>
    <row r="53" spans="1:24" ht="11.25" customHeight="1" x14ac:dyDescent="0.2">
      <c r="A53" s="29" t="s">
        <v>116</v>
      </c>
      <c r="B53" s="7" t="s">
        <v>117</v>
      </c>
      <c r="C53" s="8">
        <v>29.507751551007765</v>
      </c>
      <c r="D53" s="8">
        <v>30.782202539423373</v>
      </c>
      <c r="E53" s="8">
        <v>29.596764259749381</v>
      </c>
      <c r="F53" s="8">
        <v>9.1212933021527274</v>
      </c>
      <c r="G53" s="8">
        <v>33.755533039311075</v>
      </c>
      <c r="H53" s="8">
        <v>24.864368643824541</v>
      </c>
      <c r="I53" s="8">
        <v>20.263589004478366</v>
      </c>
      <c r="J53" s="8">
        <v>16.877530104573317</v>
      </c>
      <c r="K53" s="8">
        <v>65.088390528451711</v>
      </c>
      <c r="L53" s="8">
        <v>10.21174685753337</v>
      </c>
      <c r="M53" s="8">
        <v>9.3650845779534553</v>
      </c>
      <c r="N53" s="8">
        <v>10.319676553914805</v>
      </c>
      <c r="O53" s="8">
        <v>5.7582115944746191</v>
      </c>
      <c r="P53" s="8">
        <v>2.7806862545413829</v>
      </c>
      <c r="Q53" s="8">
        <v>12.058726894655226</v>
      </c>
      <c r="R53" s="8">
        <v>12.024463616068173</v>
      </c>
      <c r="S53" s="8">
        <v>11.837267577042095</v>
      </c>
      <c r="T53" s="8">
        <v>12.518829903231492</v>
      </c>
      <c r="U53" s="8">
        <v>12.070949850126457</v>
      </c>
      <c r="V53" s="8">
        <v>12.006179186035819</v>
      </c>
      <c r="W53" s="8">
        <v>23.211176736543241</v>
      </c>
      <c r="X53" s="8">
        <v>9.8769616341272268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2.8815451628332571</v>
      </c>
      <c r="D61" s="49">
        <f t="shared" ref="D61:X61" si="20">SUM(D62:D72)</f>
        <v>33.91155482648815</v>
      </c>
      <c r="E61" s="49">
        <f t="shared" si="20"/>
        <v>5.5547063338904055</v>
      </c>
      <c r="F61" s="49">
        <f t="shared" si="20"/>
        <v>30.678431163089854</v>
      </c>
      <c r="G61" s="49">
        <f t="shared" si="20"/>
        <v>70.748091624382141</v>
      </c>
      <c r="H61" s="49">
        <f t="shared" si="20"/>
        <v>59.055762912406699</v>
      </c>
      <c r="I61" s="49">
        <f t="shared" si="20"/>
        <v>136.99379619660476</v>
      </c>
      <c r="J61" s="49">
        <f t="shared" si="20"/>
        <v>95.376327336218225</v>
      </c>
      <c r="K61" s="49">
        <f t="shared" si="20"/>
        <v>101.50297796649545</v>
      </c>
      <c r="L61" s="49">
        <f t="shared" si="20"/>
        <v>161.30284460393068</v>
      </c>
      <c r="M61" s="49">
        <f t="shared" si="20"/>
        <v>215.58885830714718</v>
      </c>
      <c r="N61" s="49">
        <f t="shared" si="20"/>
        <v>176.72436660204548</v>
      </c>
      <c r="O61" s="49">
        <f t="shared" si="20"/>
        <v>171.73531020003119</v>
      </c>
      <c r="P61" s="49">
        <f t="shared" si="20"/>
        <v>170.88713747483865</v>
      </c>
      <c r="Q61" s="49">
        <f t="shared" si="20"/>
        <v>147.33895817969065</v>
      </c>
      <c r="R61" s="49">
        <f t="shared" si="20"/>
        <v>92.673674313304687</v>
      </c>
      <c r="S61" s="49">
        <f t="shared" si="20"/>
        <v>23.627474879762275</v>
      </c>
      <c r="T61" s="49">
        <f t="shared" si="20"/>
        <v>31.952242653013279</v>
      </c>
      <c r="U61" s="49">
        <f t="shared" si="20"/>
        <v>45.520002251330169</v>
      </c>
      <c r="V61" s="49">
        <f t="shared" si="20"/>
        <v>36.744317461330091</v>
      </c>
      <c r="W61" s="49">
        <f t="shared" si="20"/>
        <v>54.972812433971534</v>
      </c>
      <c r="X61" s="49">
        <f t="shared" si="20"/>
        <v>53.263407846265508</v>
      </c>
    </row>
    <row r="62" spans="1:24" ht="11.25" customHeight="1" x14ac:dyDescent="0.2">
      <c r="A62" s="50" t="s">
        <v>92</v>
      </c>
      <c r="B62" s="51" t="s">
        <v>93</v>
      </c>
      <c r="C62" s="52">
        <v>2.8815451628332571</v>
      </c>
      <c r="D62" s="52">
        <v>33.91155482648815</v>
      </c>
      <c r="E62" s="52">
        <v>5.5547063338904055</v>
      </c>
      <c r="F62" s="52">
        <v>30.678431163089854</v>
      </c>
      <c r="G62" s="52">
        <v>70.748091624382141</v>
      </c>
      <c r="H62" s="52">
        <v>59.051391489324828</v>
      </c>
      <c r="I62" s="52">
        <v>136.98456449659841</v>
      </c>
      <c r="J62" s="52">
        <v>95.365560894503957</v>
      </c>
      <c r="K62" s="52">
        <v>101.42502530287888</v>
      </c>
      <c r="L62" s="52">
        <v>161.19925899656926</v>
      </c>
      <c r="M62" s="52">
        <v>206.8596010070525</v>
      </c>
      <c r="N62" s="52">
        <v>166.91690359744857</v>
      </c>
      <c r="O62" s="52">
        <v>170.9780175058311</v>
      </c>
      <c r="P62" s="52">
        <v>169.90447979458912</v>
      </c>
      <c r="Q62" s="52">
        <v>145.63285631486872</v>
      </c>
      <c r="R62" s="52">
        <v>90.868576662572423</v>
      </c>
      <c r="S62" s="52">
        <v>18.456174835787383</v>
      </c>
      <c r="T62" s="52">
        <v>24.151479633730855</v>
      </c>
      <c r="U62" s="52">
        <v>37.113700344488095</v>
      </c>
      <c r="V62" s="52">
        <v>30.864681926426119</v>
      </c>
      <c r="W62" s="52">
        <v>51.785447136350044</v>
      </c>
      <c r="X62" s="52">
        <v>48.278011574205337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8.0445664350644736E-3</v>
      </c>
      <c r="L64" s="52">
        <v>1.303788835637674E-2</v>
      </c>
      <c r="M64" s="52">
        <v>6.5689332044393159E-2</v>
      </c>
      <c r="N64" s="52">
        <v>0.53486393690669665</v>
      </c>
      <c r="O64" s="52">
        <v>0.69622928528561756</v>
      </c>
      <c r="P64" s="52">
        <v>0.92248416242184339</v>
      </c>
      <c r="Q64" s="52">
        <v>1.3916727864498193</v>
      </c>
      <c r="R64" s="52">
        <v>1.2842570408302389</v>
      </c>
      <c r="S64" s="52">
        <v>1.3247003180845045</v>
      </c>
      <c r="T64" s="52">
        <v>1.2211468984079974</v>
      </c>
      <c r="U64" s="52">
        <v>2.5671711880357959</v>
      </c>
      <c r="V64" s="52">
        <v>0</v>
      </c>
      <c r="W64" s="52">
        <v>0</v>
      </c>
      <c r="X64" s="52">
        <v>0.86729768797517415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1.5784819582808439E-3</v>
      </c>
      <c r="K67" s="52">
        <v>1.5872700874061741E-3</v>
      </c>
      <c r="L67" s="52">
        <v>1.6133184402558525E-3</v>
      </c>
      <c r="M67" s="52">
        <v>6.0877839247161268E-3</v>
      </c>
      <c r="N67" s="52">
        <v>2.971557216683345E-3</v>
      </c>
      <c r="O67" s="52">
        <v>2.9956437066664303E-3</v>
      </c>
      <c r="P67" s="52">
        <v>1.4152666028449171E-3</v>
      </c>
      <c r="Q67" s="52">
        <v>3.0307453778469586E-3</v>
      </c>
      <c r="R67" s="52">
        <v>1.3447903185179514E-3</v>
      </c>
      <c r="S67" s="52">
        <v>5.8078350731908457E-3</v>
      </c>
      <c r="T67" s="52">
        <v>4.1801989045405254E-3</v>
      </c>
      <c r="U67" s="52">
        <v>6.9456661326278415E-3</v>
      </c>
      <c r="V67" s="52">
        <v>4.351821313295025E-3</v>
      </c>
      <c r="W67" s="52">
        <v>4.3657098470292E-3</v>
      </c>
      <c r="X67" s="52">
        <v>5.9627901103105965E-3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1.984087609257717E-3</v>
      </c>
      <c r="L68" s="52">
        <v>4.2349609056716118E-3</v>
      </c>
      <c r="M68" s="52">
        <v>1.278434624190387E-2</v>
      </c>
      <c r="N68" s="52">
        <v>1.9810381444555635E-3</v>
      </c>
      <c r="O68" s="52">
        <v>1.9970958044442867E-3</v>
      </c>
      <c r="P68" s="52">
        <v>4.2457998085347511E-3</v>
      </c>
      <c r="Q68" s="52">
        <v>5.8998510022087468E-2</v>
      </c>
      <c r="R68" s="52">
        <v>6.6086838510025031E-2</v>
      </c>
      <c r="S68" s="52">
        <v>0.62743978240705101</v>
      </c>
      <c r="T68" s="52">
        <v>2.2194956092699041</v>
      </c>
      <c r="U68" s="52">
        <v>2.1927655701412387</v>
      </c>
      <c r="V68" s="52">
        <v>2.3106193072999637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4.371423081872201E-3</v>
      </c>
      <c r="I69" s="52">
        <v>9.2317000063605187E-3</v>
      </c>
      <c r="J69" s="52">
        <v>9.187959755986139E-3</v>
      </c>
      <c r="K69" s="52">
        <v>6.6336739484842394E-2</v>
      </c>
      <c r="L69" s="52">
        <v>8.4699439659124257E-2</v>
      </c>
      <c r="M69" s="52">
        <v>0.18891103550908911</v>
      </c>
      <c r="N69" s="52">
        <v>6.5603597106790951E-2</v>
      </c>
      <c r="O69" s="52">
        <v>5.6070669403337867E-2</v>
      </c>
      <c r="P69" s="52">
        <v>5.4512451416323153E-2</v>
      </c>
      <c r="Q69" s="52">
        <v>0.25239982297216434</v>
      </c>
      <c r="R69" s="52">
        <v>0.4534089810734791</v>
      </c>
      <c r="S69" s="52">
        <v>3.2133521084101413</v>
      </c>
      <c r="T69" s="52">
        <v>4.3559403126999854</v>
      </c>
      <c r="U69" s="52">
        <v>3.6394194825324102</v>
      </c>
      <c r="V69" s="52">
        <v>3.5646644062907074</v>
      </c>
      <c r="W69" s="52">
        <v>3.1829995877744581</v>
      </c>
      <c r="X69" s="52">
        <v>4.1121357939746863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8.4557848023745414</v>
      </c>
      <c r="N72" s="55">
        <v>9.2020428752222685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270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12390.856710110171</v>
      </c>
      <c r="D2" s="21">
        <f t="shared" ref="D2:X2" si="0">SUM(D3,D17,D22,D25,D26,D51,D52)</f>
        <v>12067.120683507017</v>
      </c>
      <c r="E2" s="21">
        <f t="shared" si="0"/>
        <v>11514.227660136743</v>
      </c>
      <c r="F2" s="21">
        <f t="shared" si="0"/>
        <v>11808.105932891986</v>
      </c>
      <c r="G2" s="21">
        <f t="shared" si="0"/>
        <v>12063.445173856833</v>
      </c>
      <c r="H2" s="21">
        <f t="shared" si="0"/>
        <v>11444.767163113751</v>
      </c>
      <c r="I2" s="21">
        <f t="shared" si="0"/>
        <v>12135.972471000456</v>
      </c>
      <c r="J2" s="21">
        <f t="shared" si="0"/>
        <v>11610.149369180643</v>
      </c>
      <c r="K2" s="21">
        <f t="shared" si="0"/>
        <v>11115.967003589029</v>
      </c>
      <c r="L2" s="21">
        <f t="shared" si="0"/>
        <v>8475.8155123475553</v>
      </c>
      <c r="M2" s="21">
        <f t="shared" si="0"/>
        <v>9095.4646860997909</v>
      </c>
      <c r="N2" s="21">
        <f t="shared" si="0"/>
        <v>9368.6675130750154</v>
      </c>
      <c r="O2" s="21">
        <f t="shared" si="0"/>
        <v>8887.8136671771208</v>
      </c>
      <c r="P2" s="21">
        <f t="shared" si="0"/>
        <v>7974.3275562739927</v>
      </c>
      <c r="Q2" s="21">
        <f t="shared" si="0"/>
        <v>8061.8244653177871</v>
      </c>
      <c r="R2" s="21">
        <f t="shared" si="0"/>
        <v>8225.9768888121089</v>
      </c>
      <c r="S2" s="21">
        <f t="shared" si="0"/>
        <v>7896.9921000468148</v>
      </c>
      <c r="T2" s="21">
        <f t="shared" si="0"/>
        <v>8231.120491324451</v>
      </c>
      <c r="U2" s="21">
        <f t="shared" si="0"/>
        <v>8683.8471404208631</v>
      </c>
      <c r="V2" s="21">
        <f t="shared" si="0"/>
        <v>8018.5775402145855</v>
      </c>
      <c r="W2" s="21">
        <f t="shared" si="0"/>
        <v>7665.5675624753176</v>
      </c>
      <c r="X2" s="21">
        <f t="shared" si="0"/>
        <v>8286.3988928650979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522.74938198848918</v>
      </c>
      <c r="D3" s="24">
        <f t="shared" si="1"/>
        <v>425.46659130933546</v>
      </c>
      <c r="E3" s="24">
        <f t="shared" si="1"/>
        <v>414.63516939258557</v>
      </c>
      <c r="F3" s="24">
        <f t="shared" si="1"/>
        <v>498.86671894132434</v>
      </c>
      <c r="G3" s="24">
        <f t="shared" si="1"/>
        <v>552.99326010146228</v>
      </c>
      <c r="H3" s="24">
        <f t="shared" si="1"/>
        <v>589.36332609638407</v>
      </c>
      <c r="I3" s="24">
        <f t="shared" si="1"/>
        <v>621.64394040345212</v>
      </c>
      <c r="J3" s="24">
        <f t="shared" si="1"/>
        <v>634.21957292325328</v>
      </c>
      <c r="K3" s="24">
        <f t="shared" si="1"/>
        <v>501.56613144381566</v>
      </c>
      <c r="L3" s="24">
        <f t="shared" si="1"/>
        <v>404.5839473113848</v>
      </c>
      <c r="M3" s="24">
        <f t="shared" si="1"/>
        <v>389.99788781149567</v>
      </c>
      <c r="N3" s="24">
        <f t="shared" si="1"/>
        <v>741.13123880314856</v>
      </c>
      <c r="O3" s="24">
        <f t="shared" si="1"/>
        <v>584.6850627762002</v>
      </c>
      <c r="P3" s="24">
        <f t="shared" si="1"/>
        <v>528.03533051654347</v>
      </c>
      <c r="Q3" s="24">
        <f t="shared" si="1"/>
        <v>502.09310116303186</v>
      </c>
      <c r="R3" s="24">
        <f t="shared" si="1"/>
        <v>474.63538600369799</v>
      </c>
      <c r="S3" s="24">
        <f t="shared" si="1"/>
        <v>481.21970450136524</v>
      </c>
      <c r="T3" s="24">
        <f t="shared" si="1"/>
        <v>479.91345681969955</v>
      </c>
      <c r="U3" s="24">
        <f t="shared" si="1"/>
        <v>463.5897596795167</v>
      </c>
      <c r="V3" s="24">
        <f t="shared" si="1"/>
        <v>438.67974055133709</v>
      </c>
      <c r="W3" s="24">
        <f t="shared" si="1"/>
        <v>348.0901135502794</v>
      </c>
      <c r="X3" s="24">
        <f t="shared" si="1"/>
        <v>439.69643991393082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319.63967058637451</v>
      </c>
      <c r="D4" s="19">
        <f t="shared" si="2"/>
        <v>350.10013681183921</v>
      </c>
      <c r="E4" s="19">
        <f t="shared" si="2"/>
        <v>332.04011071243747</v>
      </c>
      <c r="F4" s="19">
        <f t="shared" si="2"/>
        <v>429.80170453522481</v>
      </c>
      <c r="G4" s="19">
        <f t="shared" si="2"/>
        <v>511.01992168367434</v>
      </c>
      <c r="H4" s="19">
        <f t="shared" si="2"/>
        <v>496.4163208040149</v>
      </c>
      <c r="I4" s="19">
        <f t="shared" si="2"/>
        <v>498.2210737492843</v>
      </c>
      <c r="J4" s="19">
        <f t="shared" si="2"/>
        <v>531.76463475360356</v>
      </c>
      <c r="K4" s="19">
        <f t="shared" si="2"/>
        <v>404.26880664344674</v>
      </c>
      <c r="L4" s="19">
        <f t="shared" si="2"/>
        <v>349.88563961901497</v>
      </c>
      <c r="M4" s="19">
        <f t="shared" si="2"/>
        <v>297.49178838667456</v>
      </c>
      <c r="N4" s="19">
        <f t="shared" si="2"/>
        <v>620.54967559109377</v>
      </c>
      <c r="O4" s="19">
        <f t="shared" si="2"/>
        <v>463.20821912172738</v>
      </c>
      <c r="P4" s="19">
        <f t="shared" si="2"/>
        <v>398.48395173607901</v>
      </c>
      <c r="Q4" s="19">
        <f t="shared" si="2"/>
        <v>347.75946459544411</v>
      </c>
      <c r="R4" s="19">
        <f t="shared" si="2"/>
        <v>339.14033014294262</v>
      </c>
      <c r="S4" s="19">
        <f t="shared" si="2"/>
        <v>336.11584249068744</v>
      </c>
      <c r="T4" s="19">
        <f t="shared" si="2"/>
        <v>327.1524812422615</v>
      </c>
      <c r="U4" s="19">
        <f t="shared" si="2"/>
        <v>279.07543542559614</v>
      </c>
      <c r="V4" s="19">
        <f t="shared" si="2"/>
        <v>282.20588864821792</v>
      </c>
      <c r="W4" s="19">
        <f t="shared" si="2"/>
        <v>241.24697361444751</v>
      </c>
      <c r="X4" s="19">
        <f t="shared" si="2"/>
        <v>291.47439226671793</v>
      </c>
    </row>
    <row r="5" spans="1:24" ht="11.25" customHeight="1" x14ac:dyDescent="0.2">
      <c r="A5" s="28" t="s">
        <v>4</v>
      </c>
      <c r="B5" s="7" t="s">
        <v>5</v>
      </c>
      <c r="C5" s="8">
        <v>56.57787956388588</v>
      </c>
      <c r="D5" s="8">
        <v>64.836655083140485</v>
      </c>
      <c r="E5" s="8">
        <v>75.026377071429351</v>
      </c>
      <c r="F5" s="8">
        <v>256.94157248744955</v>
      </c>
      <c r="G5" s="8">
        <v>83.083945515538957</v>
      </c>
      <c r="H5" s="8">
        <v>148.35304504955275</v>
      </c>
      <c r="I5" s="8">
        <v>171.88580717833574</v>
      </c>
      <c r="J5" s="8">
        <v>198.55328057499932</v>
      </c>
      <c r="K5" s="8">
        <v>179.85313784208876</v>
      </c>
      <c r="L5" s="8">
        <v>113.58753094677846</v>
      </c>
      <c r="M5" s="8">
        <v>163.7155760693218</v>
      </c>
      <c r="N5" s="8">
        <v>373.49918686487115</v>
      </c>
      <c r="O5" s="8">
        <v>317.3403323886875</v>
      </c>
      <c r="P5" s="8">
        <v>318.12478771923384</v>
      </c>
      <c r="Q5" s="8">
        <v>290.30341489100471</v>
      </c>
      <c r="R5" s="8">
        <v>304.92940295895409</v>
      </c>
      <c r="S5" s="8">
        <v>280.93677969985561</v>
      </c>
      <c r="T5" s="8">
        <v>265.05097746299924</v>
      </c>
      <c r="U5" s="8">
        <v>240.73479831987896</v>
      </c>
      <c r="V5" s="8">
        <v>227.17768552651214</v>
      </c>
      <c r="W5" s="8">
        <v>194.78008668073844</v>
      </c>
      <c r="X5" s="8">
        <v>242.59700039963761</v>
      </c>
    </row>
    <row r="6" spans="1:24" ht="11.25" customHeight="1" x14ac:dyDescent="0.2">
      <c r="A6" s="28" t="s">
        <v>6</v>
      </c>
      <c r="B6" s="7" t="s">
        <v>7</v>
      </c>
      <c r="C6" s="8">
        <v>1.9253368028263615</v>
      </c>
      <c r="D6" s="8">
        <v>8.3566468477696354</v>
      </c>
      <c r="E6" s="8">
        <v>0.19978513495388228</v>
      </c>
      <c r="F6" s="8">
        <v>0</v>
      </c>
      <c r="G6" s="8">
        <v>25.490371670827194</v>
      </c>
      <c r="H6" s="8">
        <v>39.86964547153115</v>
      </c>
      <c r="I6" s="8">
        <v>21.179683176420685</v>
      </c>
      <c r="J6" s="8">
        <v>11.668403877269292</v>
      </c>
      <c r="K6" s="8">
        <v>6.4553557541115572</v>
      </c>
      <c r="L6" s="8">
        <v>18.7266028408905</v>
      </c>
      <c r="M6" s="8">
        <v>20.502927252285808</v>
      </c>
      <c r="N6" s="8">
        <v>66.325167716662818</v>
      </c>
      <c r="O6" s="8">
        <v>25.486237024250926</v>
      </c>
      <c r="P6" s="8">
        <v>14.953253526147398</v>
      </c>
      <c r="Q6" s="8">
        <v>6.0529652798932778</v>
      </c>
      <c r="R6" s="8">
        <v>3.0561969568975913</v>
      </c>
      <c r="S6" s="8">
        <v>2.0968254443219365</v>
      </c>
      <c r="T6" s="8">
        <v>1.6506250208397408</v>
      </c>
      <c r="U6" s="8">
        <v>2.3654382101261895</v>
      </c>
      <c r="V6" s="8">
        <v>0.41936896003105034</v>
      </c>
      <c r="W6" s="8">
        <v>4.0491466286439124</v>
      </c>
      <c r="X6" s="8">
        <v>6.5076072886387735</v>
      </c>
    </row>
    <row r="7" spans="1:24" ht="11.25" customHeight="1" x14ac:dyDescent="0.2">
      <c r="A7" s="28" t="s">
        <v>8</v>
      </c>
      <c r="B7" s="7" t="s">
        <v>9</v>
      </c>
      <c r="C7" s="8">
        <v>261.13645421966226</v>
      </c>
      <c r="D7" s="8">
        <v>276.90683488092907</v>
      </c>
      <c r="E7" s="8">
        <v>256.81394850605426</v>
      </c>
      <c r="F7" s="8">
        <v>172.86013204777527</v>
      </c>
      <c r="G7" s="8">
        <v>402.44560449730818</v>
      </c>
      <c r="H7" s="8">
        <v>308.193630282931</v>
      </c>
      <c r="I7" s="8">
        <v>305.15558339452787</v>
      </c>
      <c r="J7" s="8">
        <v>321.54295030133488</v>
      </c>
      <c r="K7" s="8">
        <v>217.96031304724639</v>
      </c>
      <c r="L7" s="8">
        <v>217.571505831346</v>
      </c>
      <c r="M7" s="8">
        <v>113.27328506506694</v>
      </c>
      <c r="N7" s="8">
        <v>180.72532100955976</v>
      </c>
      <c r="O7" s="8">
        <v>120.38164970878898</v>
      </c>
      <c r="P7" s="8">
        <v>65.405910490697764</v>
      </c>
      <c r="Q7" s="8">
        <v>51.403084424546165</v>
      </c>
      <c r="R7" s="8">
        <v>31.154730227090973</v>
      </c>
      <c r="S7" s="8">
        <v>53.082237346509871</v>
      </c>
      <c r="T7" s="8">
        <v>60.45087875842249</v>
      </c>
      <c r="U7" s="8">
        <v>35.975198895590978</v>
      </c>
      <c r="V7" s="8">
        <v>54.60883416167475</v>
      </c>
      <c r="W7" s="8">
        <v>42.417740305065159</v>
      </c>
      <c r="X7" s="8">
        <v>42.369784578441511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4.583747194838879</v>
      </c>
      <c r="D8" s="19">
        <f t="shared" ref="D8:X8" si="4">SUM(D9:D10)</f>
        <v>4.1757082769157225</v>
      </c>
      <c r="E8" s="19">
        <f t="shared" si="4"/>
        <v>3.6007998611117054</v>
      </c>
      <c r="F8" s="19">
        <f t="shared" si="4"/>
        <v>8.0061056737826437</v>
      </c>
      <c r="G8" s="19">
        <f t="shared" si="4"/>
        <v>1.5433084710216294</v>
      </c>
      <c r="H8" s="19">
        <f t="shared" si="4"/>
        <v>22.708154239769296</v>
      </c>
      <c r="I8" s="19">
        <f t="shared" si="4"/>
        <v>35.788809529764862</v>
      </c>
      <c r="J8" s="19">
        <f t="shared" si="4"/>
        <v>33.244181856118828</v>
      </c>
      <c r="K8" s="19">
        <f t="shared" si="4"/>
        <v>25.69208145872097</v>
      </c>
      <c r="L8" s="19">
        <f t="shared" si="4"/>
        <v>15.468960321271783</v>
      </c>
      <c r="M8" s="19">
        <f t="shared" si="4"/>
        <v>41.744008838584449</v>
      </c>
      <c r="N8" s="19">
        <f t="shared" si="4"/>
        <v>67.913977519952525</v>
      </c>
      <c r="O8" s="19">
        <f t="shared" si="4"/>
        <v>48.972432982231538</v>
      </c>
      <c r="P8" s="19">
        <f t="shared" si="4"/>
        <v>44.577586937929034</v>
      </c>
      <c r="Q8" s="19">
        <f t="shared" si="4"/>
        <v>53.540639491311516</v>
      </c>
      <c r="R8" s="19">
        <f t="shared" si="4"/>
        <v>51.89513868180498</v>
      </c>
      <c r="S8" s="19">
        <f t="shared" si="4"/>
        <v>54.448373477073119</v>
      </c>
      <c r="T8" s="19">
        <f t="shared" si="4"/>
        <v>49.389440873640311</v>
      </c>
      <c r="U8" s="19">
        <f t="shared" si="4"/>
        <v>81.546805289608074</v>
      </c>
      <c r="V8" s="19">
        <f t="shared" si="4"/>
        <v>66.967507816045753</v>
      </c>
      <c r="W8" s="19">
        <f t="shared" si="4"/>
        <v>45.172157683267052</v>
      </c>
      <c r="X8" s="19">
        <f t="shared" si="4"/>
        <v>61.488187121954802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20.835082026781368</v>
      </c>
      <c r="I9" s="8">
        <v>33.411510026769427</v>
      </c>
      <c r="J9" s="8">
        <v>30.500786133989227</v>
      </c>
      <c r="K9" s="8">
        <v>23.460365457512538</v>
      </c>
      <c r="L9" s="8">
        <v>14.56350086825578</v>
      </c>
      <c r="M9" s="8">
        <v>41.148683371052186</v>
      </c>
      <c r="N9" s="8">
        <v>67.332319610889812</v>
      </c>
      <c r="O9" s="8">
        <v>47.929764211822871</v>
      </c>
      <c r="P9" s="8">
        <v>43.914737863801562</v>
      </c>
      <c r="Q9" s="8">
        <v>53.096125803159701</v>
      </c>
      <c r="R9" s="8">
        <v>51.405683675324056</v>
      </c>
      <c r="S9" s="8">
        <v>54.013851270445045</v>
      </c>
      <c r="T9" s="8">
        <v>49.023620078560434</v>
      </c>
      <c r="U9" s="8">
        <v>81.317169806715199</v>
      </c>
      <c r="V9" s="8">
        <v>66.747687173544776</v>
      </c>
      <c r="W9" s="8">
        <v>44.995100170486438</v>
      </c>
      <c r="X9" s="8">
        <v>61.30396995083828</v>
      </c>
    </row>
    <row r="10" spans="1:24" ht="11.25" customHeight="1" x14ac:dyDescent="0.2">
      <c r="A10" s="28" t="s">
        <v>12</v>
      </c>
      <c r="B10" s="7" t="s">
        <v>13</v>
      </c>
      <c r="C10" s="8">
        <v>4.583747194838879</v>
      </c>
      <c r="D10" s="8">
        <v>4.1757082769157225</v>
      </c>
      <c r="E10" s="8">
        <v>3.6007998611117054</v>
      </c>
      <c r="F10" s="8">
        <v>8.0061056737826437</v>
      </c>
      <c r="G10" s="8">
        <v>1.5433084710216294</v>
      </c>
      <c r="H10" s="8">
        <v>1.8730722129879289</v>
      </c>
      <c r="I10" s="8">
        <v>2.3772995029954345</v>
      </c>
      <c r="J10" s="8">
        <v>2.7433957221296037</v>
      </c>
      <c r="K10" s="8">
        <v>2.2317160012084316</v>
      </c>
      <c r="L10" s="8">
        <v>0.90545945301600361</v>
      </c>
      <c r="M10" s="8">
        <v>0.59532546753226523</v>
      </c>
      <c r="N10" s="8">
        <v>0.58165790906270787</v>
      </c>
      <c r="O10" s="8">
        <v>1.042668770408669</v>
      </c>
      <c r="P10" s="8">
        <v>0.66284907412746907</v>
      </c>
      <c r="Q10" s="8">
        <v>0.44451368815181558</v>
      </c>
      <c r="R10" s="8">
        <v>0.48945500648092072</v>
      </c>
      <c r="S10" s="8">
        <v>0.43452220662807062</v>
      </c>
      <c r="T10" s="8">
        <v>0.36582079507987603</v>
      </c>
      <c r="U10" s="8">
        <v>0.22963548289286892</v>
      </c>
      <c r="V10" s="8">
        <v>0.21982064250098357</v>
      </c>
      <c r="W10" s="8">
        <v>0.17705751278061685</v>
      </c>
      <c r="X10" s="8">
        <v>0.1842171711165215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198.52596420727573</v>
      </c>
      <c r="D11" s="19">
        <f t="shared" ref="D11:X11" si="6">SUM(D12:D16)</f>
        <v>71.190746220580522</v>
      </c>
      <c r="E11" s="19">
        <f t="shared" si="6"/>
        <v>78.994258819036446</v>
      </c>
      <c r="F11" s="19">
        <f t="shared" si="6"/>
        <v>61.058908732316873</v>
      </c>
      <c r="G11" s="19">
        <f t="shared" si="6"/>
        <v>40.430029946766318</v>
      </c>
      <c r="H11" s="19">
        <f t="shared" si="6"/>
        <v>70.238851052599884</v>
      </c>
      <c r="I11" s="19">
        <f t="shared" si="6"/>
        <v>87.634057124402943</v>
      </c>
      <c r="J11" s="19">
        <f t="shared" si="6"/>
        <v>69.210756313530865</v>
      </c>
      <c r="K11" s="19">
        <f t="shared" si="6"/>
        <v>71.605243341647949</v>
      </c>
      <c r="L11" s="19">
        <f t="shared" si="6"/>
        <v>39.229347371098086</v>
      </c>
      <c r="M11" s="19">
        <f t="shared" si="6"/>
        <v>50.762090586236653</v>
      </c>
      <c r="N11" s="19">
        <f t="shared" si="6"/>
        <v>52.667585692102314</v>
      </c>
      <c r="O11" s="19">
        <f t="shared" si="6"/>
        <v>72.504410672241306</v>
      </c>
      <c r="P11" s="19">
        <f t="shared" si="6"/>
        <v>84.973791842535448</v>
      </c>
      <c r="Q11" s="19">
        <f t="shared" si="6"/>
        <v>100.79299707627618</v>
      </c>
      <c r="R11" s="19">
        <f t="shared" si="6"/>
        <v>83.59991717895042</v>
      </c>
      <c r="S11" s="19">
        <f t="shared" si="6"/>
        <v>90.655488533604682</v>
      </c>
      <c r="T11" s="19">
        <f t="shared" si="6"/>
        <v>103.37153470379776</v>
      </c>
      <c r="U11" s="19">
        <f t="shared" si="6"/>
        <v>102.96751896431249</v>
      </c>
      <c r="V11" s="19">
        <f t="shared" si="6"/>
        <v>89.506344087073472</v>
      </c>
      <c r="W11" s="19">
        <f t="shared" si="6"/>
        <v>61.670982252564819</v>
      </c>
      <c r="X11" s="19">
        <f t="shared" si="6"/>
        <v>86.733860525258052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0.15738920317188659</v>
      </c>
      <c r="E12" s="8">
        <v>0.15990780391229484</v>
      </c>
      <c r="F12" s="8">
        <v>2.467948966214716</v>
      </c>
      <c r="G12" s="8">
        <v>2.3768520597461569</v>
      </c>
      <c r="H12" s="8">
        <v>1.3198896786712313</v>
      </c>
      <c r="I12" s="8">
        <v>0.67411070178599275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0.3226965714924287</v>
      </c>
      <c r="P12" s="8">
        <v>0</v>
      </c>
      <c r="Q12" s="8">
        <v>0</v>
      </c>
      <c r="R12" s="8">
        <v>0</v>
      </c>
      <c r="S12" s="8">
        <v>0</v>
      </c>
      <c r="T12" s="8">
        <v>4.1546369827818634E-3</v>
      </c>
      <c r="U12" s="8">
        <v>0</v>
      </c>
      <c r="V12" s="8">
        <v>0</v>
      </c>
      <c r="W12" s="8">
        <v>0</v>
      </c>
      <c r="X12" s="8">
        <v>3.3771987065010895E-3</v>
      </c>
    </row>
    <row r="13" spans="1:24" ht="11.25" customHeight="1" x14ac:dyDescent="0.2">
      <c r="A13" s="28" t="s">
        <v>16</v>
      </c>
      <c r="B13" s="7" t="s">
        <v>17</v>
      </c>
      <c r="C13" s="8">
        <v>191.39020586022343</v>
      </c>
      <c r="D13" s="8">
        <v>61.770973698249044</v>
      </c>
      <c r="E13" s="8">
        <v>67.812745699022599</v>
      </c>
      <c r="F13" s="8">
        <v>47.663124981713864</v>
      </c>
      <c r="G13" s="8">
        <v>24.737924656462113</v>
      </c>
      <c r="H13" s="8">
        <v>57.884222895970744</v>
      </c>
      <c r="I13" s="8">
        <v>75.626411537667536</v>
      </c>
      <c r="J13" s="8">
        <v>59.005853296103268</v>
      </c>
      <c r="K13" s="8">
        <v>58.830478093179089</v>
      </c>
      <c r="L13" s="8">
        <v>36.527377931075272</v>
      </c>
      <c r="M13" s="8">
        <v>49.927970412277936</v>
      </c>
      <c r="N13" s="8">
        <v>46.455541451990811</v>
      </c>
      <c r="O13" s="8">
        <v>51.756497772732295</v>
      </c>
      <c r="P13" s="8">
        <v>45.287658247306332</v>
      </c>
      <c r="Q13" s="8">
        <v>69.789693608671399</v>
      </c>
      <c r="R13" s="8">
        <v>50.800221132571259</v>
      </c>
      <c r="S13" s="8">
        <v>57.657584171646782</v>
      </c>
      <c r="T13" s="8">
        <v>64.808886011130667</v>
      </c>
      <c r="U13" s="8">
        <v>56.872384090860848</v>
      </c>
      <c r="V13" s="8">
        <v>54.208997288136089</v>
      </c>
      <c r="W13" s="8">
        <v>38.441058970801805</v>
      </c>
      <c r="X13" s="8">
        <v>46.382273528916436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5.1861022416398379</v>
      </c>
      <c r="D15" s="8">
        <v>7.5147782731642705</v>
      </c>
      <c r="E15" s="8">
        <v>9.3983036919494936</v>
      </c>
      <c r="F15" s="8">
        <v>9.4960853606823026</v>
      </c>
      <c r="G15" s="8">
        <v>10.848914699963247</v>
      </c>
      <c r="H15" s="8">
        <v>8.726315072441194</v>
      </c>
      <c r="I15" s="8">
        <v>9.5543012188904104</v>
      </c>
      <c r="J15" s="8">
        <v>8.2731044478987616</v>
      </c>
      <c r="K15" s="8">
        <v>10.676850641480351</v>
      </c>
      <c r="L15" s="8">
        <v>1.9848169156909483</v>
      </c>
      <c r="M15" s="8">
        <v>0.48401180920460773</v>
      </c>
      <c r="N15" s="8">
        <v>0.27202866165347434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1.9496561054124706</v>
      </c>
      <c r="D16" s="8">
        <v>1.7476050459953187</v>
      </c>
      <c r="E16" s="8">
        <v>1.6233016241520621</v>
      </c>
      <c r="F16" s="8">
        <v>1.4317494237059925</v>
      </c>
      <c r="G16" s="8">
        <v>2.4663385305948045</v>
      </c>
      <c r="H16" s="8">
        <v>2.3084234055167152</v>
      </c>
      <c r="I16" s="8">
        <v>1.7792336660589987</v>
      </c>
      <c r="J16" s="8">
        <v>1.9317985695288433</v>
      </c>
      <c r="K16" s="8">
        <v>2.0979146069885148</v>
      </c>
      <c r="L16" s="8">
        <v>0.71715252433186683</v>
      </c>
      <c r="M16" s="8">
        <v>0.35010836475410934</v>
      </c>
      <c r="N16" s="8">
        <v>5.940015578458028</v>
      </c>
      <c r="O16" s="8">
        <v>20.425216328016585</v>
      </c>
      <c r="P16" s="8">
        <v>39.686133595229116</v>
      </c>
      <c r="Q16" s="8">
        <v>31.003303467604773</v>
      </c>
      <c r="R16" s="8">
        <v>32.799696046379168</v>
      </c>
      <c r="S16" s="8">
        <v>32.997904361957907</v>
      </c>
      <c r="T16" s="8">
        <v>38.558494055684321</v>
      </c>
      <c r="U16" s="8">
        <v>46.095134873451634</v>
      </c>
      <c r="V16" s="8">
        <v>35.297346798937383</v>
      </c>
      <c r="W16" s="8">
        <v>23.229923281763014</v>
      </c>
      <c r="X16" s="8">
        <v>40.348209797635107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4059.4859335701985</v>
      </c>
      <c r="D17" s="27">
        <f t="shared" ref="D17:X17" si="8">SUM(D18:D21)</f>
        <v>3499.9639016084238</v>
      </c>
      <c r="E17" s="27">
        <f t="shared" si="8"/>
        <v>3267.0211494554537</v>
      </c>
      <c r="F17" s="27">
        <f t="shared" si="8"/>
        <v>3005.5756544613619</v>
      </c>
      <c r="G17" s="27">
        <f t="shared" si="8"/>
        <v>2964.0953180835377</v>
      </c>
      <c r="H17" s="27">
        <f t="shared" si="8"/>
        <v>2923.5445715601818</v>
      </c>
      <c r="I17" s="27">
        <f t="shared" si="8"/>
        <v>3187.5044843453575</v>
      </c>
      <c r="J17" s="27">
        <f t="shared" si="8"/>
        <v>2993.3895917604123</v>
      </c>
      <c r="K17" s="27">
        <f t="shared" si="8"/>
        <v>2835.5434250477588</v>
      </c>
      <c r="L17" s="27">
        <f t="shared" si="8"/>
        <v>2030.8900737071128</v>
      </c>
      <c r="M17" s="27">
        <f t="shared" si="8"/>
        <v>2261.4920969361538</v>
      </c>
      <c r="N17" s="27">
        <f t="shared" si="8"/>
        <v>2481.0225166035807</v>
      </c>
      <c r="O17" s="27">
        <f t="shared" si="8"/>
        <v>2534.3709455882104</v>
      </c>
      <c r="P17" s="27">
        <f t="shared" si="8"/>
        <v>2243.9594856901767</v>
      </c>
      <c r="Q17" s="27">
        <f t="shared" si="8"/>
        <v>2462.955205374652</v>
      </c>
      <c r="R17" s="27">
        <f t="shared" si="8"/>
        <v>2314.472484683959</v>
      </c>
      <c r="S17" s="27">
        <f t="shared" si="8"/>
        <v>2242.9698748299033</v>
      </c>
      <c r="T17" s="27">
        <f t="shared" si="8"/>
        <v>2140.2567740464142</v>
      </c>
      <c r="U17" s="27">
        <f t="shared" si="8"/>
        <v>2345.431950135574</v>
      </c>
      <c r="V17" s="27">
        <f t="shared" si="8"/>
        <v>2039.638618505154</v>
      </c>
      <c r="W17" s="27">
        <f t="shared" si="8"/>
        <v>1856.3874639988335</v>
      </c>
      <c r="X17" s="27">
        <f t="shared" si="8"/>
        <v>1959.6801436860371</v>
      </c>
    </row>
    <row r="18" spans="1:24" ht="11.25" customHeight="1" x14ac:dyDescent="0.2">
      <c r="A18" s="29" t="s">
        <v>26</v>
      </c>
      <c r="B18" s="7" t="s">
        <v>27</v>
      </c>
      <c r="C18" s="8">
        <v>0.13280959406807613</v>
      </c>
      <c r="D18" s="8">
        <v>0.10055787145665901</v>
      </c>
      <c r="E18" s="8">
        <v>0.56957690346621215</v>
      </c>
      <c r="F18" s="8">
        <v>0.11988</v>
      </c>
      <c r="G18" s="8">
        <v>0</v>
      </c>
      <c r="H18" s="8">
        <v>3.9959999999999996E-2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375.92847706087321</v>
      </c>
      <c r="D19" s="8">
        <v>290.62894146633238</v>
      </c>
      <c r="E19" s="8">
        <v>275.92664917686022</v>
      </c>
      <c r="F19" s="8">
        <v>298.74081811601388</v>
      </c>
      <c r="G19" s="8">
        <v>298.0801529485525</v>
      </c>
      <c r="H19" s="8">
        <v>278.71634635284335</v>
      </c>
      <c r="I19" s="8">
        <v>332.32375888269661</v>
      </c>
      <c r="J19" s="8">
        <v>303.12577249360368</v>
      </c>
      <c r="K19" s="8">
        <v>285.54764108906818</v>
      </c>
      <c r="L19" s="8">
        <v>221.39703918951244</v>
      </c>
      <c r="M19" s="8">
        <v>235.34438645965918</v>
      </c>
      <c r="N19" s="8">
        <v>268.80835946500571</v>
      </c>
      <c r="O19" s="8">
        <v>367.85486929844365</v>
      </c>
      <c r="P19" s="8">
        <v>327.72634606719117</v>
      </c>
      <c r="Q19" s="8">
        <v>283.16338551338328</v>
      </c>
      <c r="R19" s="8">
        <v>278.63879280390847</v>
      </c>
      <c r="S19" s="8">
        <v>253.25905636992314</v>
      </c>
      <c r="T19" s="8">
        <v>260.3373495195994</v>
      </c>
      <c r="U19" s="8">
        <v>244.91109440548345</v>
      </c>
      <c r="V19" s="8">
        <v>215.5077465833204</v>
      </c>
      <c r="W19" s="8">
        <v>207.52164011851821</v>
      </c>
      <c r="X19" s="8">
        <v>248.41109793042676</v>
      </c>
    </row>
    <row r="20" spans="1:24" ht="11.25" customHeight="1" x14ac:dyDescent="0.2">
      <c r="A20" s="29" t="s">
        <v>30</v>
      </c>
      <c r="B20" s="7" t="s">
        <v>31</v>
      </c>
      <c r="C20" s="8">
        <v>3576.7324022366161</v>
      </c>
      <c r="D20" s="8">
        <v>3104.2330978009163</v>
      </c>
      <c r="E20" s="8">
        <v>2881.9819447671266</v>
      </c>
      <c r="F20" s="8">
        <v>2571.5284605165298</v>
      </c>
      <c r="G20" s="8">
        <v>2523.9565309523637</v>
      </c>
      <c r="H20" s="8">
        <v>2524.8363102009926</v>
      </c>
      <c r="I20" s="8">
        <v>2716.7588365246802</v>
      </c>
      <c r="J20" s="8">
        <v>2554.4901837519483</v>
      </c>
      <c r="K20" s="8">
        <v>2418.046439946982</v>
      </c>
      <c r="L20" s="8">
        <v>1712.4193387103694</v>
      </c>
      <c r="M20" s="8">
        <v>1911.6632977826966</v>
      </c>
      <c r="N20" s="8">
        <v>2084.3237137412589</v>
      </c>
      <c r="O20" s="8">
        <v>2032.5280539583396</v>
      </c>
      <c r="P20" s="8">
        <v>1772.9408323215821</v>
      </c>
      <c r="Q20" s="8">
        <v>1667.9826335825223</v>
      </c>
      <c r="R20" s="8">
        <v>1606.8059581038378</v>
      </c>
      <c r="S20" s="8">
        <v>1452.3537724692233</v>
      </c>
      <c r="T20" s="8">
        <v>1561.2887815963984</v>
      </c>
      <c r="U20" s="8">
        <v>1818.2534484387684</v>
      </c>
      <c r="V20" s="8">
        <v>1549.5921120138794</v>
      </c>
      <c r="W20" s="8">
        <v>1420.7255948971138</v>
      </c>
      <c r="X20" s="8">
        <v>1483.5174307500265</v>
      </c>
    </row>
    <row r="21" spans="1:24" ht="11.25" customHeight="1" x14ac:dyDescent="0.2">
      <c r="A21" s="29" t="s">
        <v>32</v>
      </c>
      <c r="B21" s="7" t="s">
        <v>33</v>
      </c>
      <c r="C21" s="8">
        <v>106.69224467864095</v>
      </c>
      <c r="D21" s="8">
        <v>105.00130446971851</v>
      </c>
      <c r="E21" s="8">
        <v>108.54297860800095</v>
      </c>
      <c r="F21" s="8">
        <v>135.18649582881841</v>
      </c>
      <c r="G21" s="8">
        <v>142.05863418262166</v>
      </c>
      <c r="H21" s="8">
        <v>119.95195500634593</v>
      </c>
      <c r="I21" s="8">
        <v>138.42188893798092</v>
      </c>
      <c r="J21" s="8">
        <v>135.77363551486033</v>
      </c>
      <c r="K21" s="8">
        <v>131.94934401170838</v>
      </c>
      <c r="L21" s="8">
        <v>97.073695807230905</v>
      </c>
      <c r="M21" s="8">
        <v>114.48441269379761</v>
      </c>
      <c r="N21" s="8">
        <v>127.8904433973164</v>
      </c>
      <c r="O21" s="8">
        <v>133.98802233142723</v>
      </c>
      <c r="P21" s="8">
        <v>143.29230730140372</v>
      </c>
      <c r="Q21" s="8">
        <v>511.80918627874627</v>
      </c>
      <c r="R21" s="8">
        <v>429.0277337762127</v>
      </c>
      <c r="S21" s="8">
        <v>537.357045990757</v>
      </c>
      <c r="T21" s="8">
        <v>318.63064293041634</v>
      </c>
      <c r="U21" s="8">
        <v>282.26740729132223</v>
      </c>
      <c r="V21" s="8">
        <v>274.53875990795422</v>
      </c>
      <c r="W21" s="8">
        <v>228.14022898320155</v>
      </c>
      <c r="X21" s="8">
        <v>227.75161500558383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1994.6408900714982</v>
      </c>
      <c r="D26" s="27">
        <f t="shared" ref="D26:X26" si="12">SUM(D27,D33)</f>
        <v>1964.1357640155691</v>
      </c>
      <c r="E26" s="27">
        <f t="shared" si="12"/>
        <v>1806.4741514074158</v>
      </c>
      <c r="F26" s="27">
        <f t="shared" si="12"/>
        <v>1777.7679090655888</v>
      </c>
      <c r="G26" s="27">
        <f t="shared" si="12"/>
        <v>1661.8127733035608</v>
      </c>
      <c r="H26" s="27">
        <f t="shared" si="12"/>
        <v>1575.2245631558249</v>
      </c>
      <c r="I26" s="27">
        <f t="shared" si="12"/>
        <v>1817.3303285263041</v>
      </c>
      <c r="J26" s="27">
        <f t="shared" si="12"/>
        <v>1482.9040263617349</v>
      </c>
      <c r="K26" s="27">
        <f t="shared" si="12"/>
        <v>1351.3947569219617</v>
      </c>
      <c r="L26" s="27">
        <f t="shared" si="12"/>
        <v>1264.6140114756611</v>
      </c>
      <c r="M26" s="27">
        <f t="shared" si="12"/>
        <v>1405.5496037128912</v>
      </c>
      <c r="N26" s="27">
        <f t="shared" si="12"/>
        <v>1040.4078854832794</v>
      </c>
      <c r="O26" s="27">
        <f t="shared" si="12"/>
        <v>971.85367796711296</v>
      </c>
      <c r="P26" s="27">
        <f t="shared" si="12"/>
        <v>619.88636323132084</v>
      </c>
      <c r="Q26" s="27">
        <f t="shared" si="12"/>
        <v>643.71875573376008</v>
      </c>
      <c r="R26" s="27">
        <f t="shared" si="12"/>
        <v>645.41722088942583</v>
      </c>
      <c r="S26" s="27">
        <f t="shared" si="12"/>
        <v>587.24352046856211</v>
      </c>
      <c r="T26" s="27">
        <f t="shared" si="12"/>
        <v>571.10689459067396</v>
      </c>
      <c r="U26" s="27">
        <f t="shared" si="12"/>
        <v>575.98630301803246</v>
      </c>
      <c r="V26" s="27">
        <f t="shared" si="12"/>
        <v>469.90123930844652</v>
      </c>
      <c r="W26" s="27">
        <f t="shared" si="12"/>
        <v>445.99764789502973</v>
      </c>
      <c r="X26" s="27">
        <f t="shared" si="12"/>
        <v>589.73671106740505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1994.6408900714982</v>
      </c>
      <c r="D33" s="19">
        <f t="shared" ref="D33:X33" si="16">SUM(D34:D50)</f>
        <v>1964.1357640155691</v>
      </c>
      <c r="E33" s="19">
        <f t="shared" si="16"/>
        <v>1806.4741514074158</v>
      </c>
      <c r="F33" s="19">
        <f t="shared" si="16"/>
        <v>1777.7679090655888</v>
      </c>
      <c r="G33" s="19">
        <f t="shared" si="16"/>
        <v>1661.8127733035608</v>
      </c>
      <c r="H33" s="19">
        <f t="shared" si="16"/>
        <v>1575.2245631558249</v>
      </c>
      <c r="I33" s="19">
        <f t="shared" si="16"/>
        <v>1817.3303285263041</v>
      </c>
      <c r="J33" s="19">
        <f t="shared" si="16"/>
        <v>1482.9040263617349</v>
      </c>
      <c r="K33" s="19">
        <f t="shared" si="16"/>
        <v>1351.3947569219617</v>
      </c>
      <c r="L33" s="19">
        <f t="shared" si="16"/>
        <v>1264.6140114756611</v>
      </c>
      <c r="M33" s="19">
        <f t="shared" si="16"/>
        <v>1405.5496037128912</v>
      </c>
      <c r="N33" s="19">
        <f t="shared" si="16"/>
        <v>1040.4078854832794</v>
      </c>
      <c r="O33" s="19">
        <f t="shared" si="16"/>
        <v>971.85367796711296</v>
      </c>
      <c r="P33" s="19">
        <f t="shared" si="16"/>
        <v>619.88636323132084</v>
      </c>
      <c r="Q33" s="19">
        <f t="shared" si="16"/>
        <v>643.71875573376008</v>
      </c>
      <c r="R33" s="19">
        <f t="shared" si="16"/>
        <v>645.41722088942583</v>
      </c>
      <c r="S33" s="19">
        <f t="shared" si="16"/>
        <v>587.24352046856211</v>
      </c>
      <c r="T33" s="19">
        <f t="shared" si="16"/>
        <v>571.10689459067396</v>
      </c>
      <c r="U33" s="19">
        <f t="shared" si="16"/>
        <v>575.98630301803246</v>
      </c>
      <c r="V33" s="19">
        <f t="shared" si="16"/>
        <v>469.90123930844652</v>
      </c>
      <c r="W33" s="19">
        <f t="shared" si="16"/>
        <v>445.99764789502973</v>
      </c>
      <c r="X33" s="19">
        <f t="shared" si="16"/>
        <v>589.73671106740505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0.53155872000000015</v>
      </c>
      <c r="X35" s="8">
        <v>0.8260559999999999</v>
      </c>
    </row>
    <row r="36" spans="1:24" ht="11.25" customHeight="1" x14ac:dyDescent="0.2">
      <c r="A36" s="28" t="s">
        <v>58</v>
      </c>
      <c r="B36" s="7" t="s">
        <v>59</v>
      </c>
      <c r="C36" s="8">
        <v>391.22598997840834</v>
      </c>
      <c r="D36" s="8">
        <v>452.94042365403425</v>
      </c>
      <c r="E36" s="8">
        <v>411.0979485194585</v>
      </c>
      <c r="F36" s="8">
        <v>385.35673815053207</v>
      </c>
      <c r="G36" s="8">
        <v>362.07317597190257</v>
      </c>
      <c r="H36" s="8">
        <v>326.14832590948066</v>
      </c>
      <c r="I36" s="8">
        <v>362.20818257592549</v>
      </c>
      <c r="J36" s="8">
        <v>340.87806685614999</v>
      </c>
      <c r="K36" s="8">
        <v>346.44790455240133</v>
      </c>
      <c r="L36" s="8">
        <v>270.8384848357037</v>
      </c>
      <c r="M36" s="8">
        <v>304.55017366800161</v>
      </c>
      <c r="N36" s="8">
        <v>301.94723292340018</v>
      </c>
      <c r="O36" s="8">
        <v>315.3591436921792</v>
      </c>
      <c r="P36" s="8">
        <v>249.84906797130358</v>
      </c>
      <c r="Q36" s="8">
        <v>218.92921307820069</v>
      </c>
      <c r="R36" s="8">
        <v>243.03119312485151</v>
      </c>
      <c r="S36" s="8">
        <v>247.71142078196763</v>
      </c>
      <c r="T36" s="8">
        <v>259.87137591276752</v>
      </c>
      <c r="U36" s="8">
        <v>256.80982992122279</v>
      </c>
      <c r="V36" s="8">
        <v>180.21344834599455</v>
      </c>
      <c r="W36" s="8">
        <v>196.21929290887789</v>
      </c>
      <c r="X36" s="8">
        <v>203.21262943265947</v>
      </c>
    </row>
    <row r="37" spans="1:24" ht="11.25" customHeight="1" x14ac:dyDescent="0.2">
      <c r="A37" s="28" t="s">
        <v>60</v>
      </c>
      <c r="B37" s="7" t="s">
        <v>61</v>
      </c>
      <c r="C37" s="8">
        <v>0.31810674221669821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1.8602571973251414E-3</v>
      </c>
      <c r="J37" s="8">
        <v>0.37696686273687541</v>
      </c>
      <c r="K37" s="8">
        <v>3.1783748398959495E-3</v>
      </c>
      <c r="L37" s="8">
        <v>3.0282621710791876E-3</v>
      </c>
      <c r="M37" s="8">
        <v>2.0857445303913903E-2</v>
      </c>
      <c r="N37" s="8">
        <v>1.3891087799498705E-2</v>
      </c>
      <c r="O37" s="8">
        <v>9.3592351231409632E-3</v>
      </c>
      <c r="P37" s="8">
        <v>4.7129693416022795E-3</v>
      </c>
      <c r="Q37" s="8">
        <v>8.174105105610719E-3</v>
      </c>
      <c r="R37" s="8">
        <v>8.2542266371061664E-3</v>
      </c>
      <c r="S37" s="8">
        <v>3.6177893722183004E-2</v>
      </c>
      <c r="T37" s="8">
        <v>8.3822563751162898E-2</v>
      </c>
      <c r="U37" s="8">
        <v>9.3378088661280598E-2</v>
      </c>
      <c r="V37" s="8">
        <v>0.15028302536872401</v>
      </c>
      <c r="W37" s="8">
        <v>7.4208364547988265E-2</v>
      </c>
      <c r="X37" s="8">
        <v>8.4066724111248173E-2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1.0430957567176737</v>
      </c>
      <c r="D41" s="8">
        <v>0</v>
      </c>
      <c r="E41" s="8">
        <v>0</v>
      </c>
      <c r="F41" s="8">
        <v>0</v>
      </c>
      <c r="G41" s="8">
        <v>0</v>
      </c>
      <c r="H41" s="8">
        <v>9.8395601060812417E-3</v>
      </c>
      <c r="I41" s="8">
        <v>1.3485197707852904E-2</v>
      </c>
      <c r="J41" s="8">
        <v>9.5638429553074489E-3</v>
      </c>
      <c r="K41" s="8">
        <v>1.0347397631027259E-2</v>
      </c>
      <c r="L41" s="8">
        <v>7.5710198114520696E-3</v>
      </c>
      <c r="M41" s="8">
        <v>4.1722469482181205E-3</v>
      </c>
      <c r="N41" s="8">
        <v>4.6063914688547498E-3</v>
      </c>
      <c r="O41" s="8">
        <v>5.8707620585181745E-3</v>
      </c>
      <c r="P41" s="8">
        <v>3.8033557299679685E-3</v>
      </c>
      <c r="Q41" s="8">
        <v>4.1836826451710852E-3</v>
      </c>
      <c r="R41" s="8">
        <v>0</v>
      </c>
      <c r="S41" s="8">
        <v>0</v>
      </c>
      <c r="T41" s="8">
        <v>4.1892031666404853E-4</v>
      </c>
      <c r="U41" s="8">
        <v>6.3258086335061007E-4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362.22150993945786</v>
      </c>
      <c r="D43" s="8">
        <v>418.35442028410478</v>
      </c>
      <c r="E43" s="8">
        <v>354.62202678228368</v>
      </c>
      <c r="F43" s="8">
        <v>336.84024039944319</v>
      </c>
      <c r="G43" s="8">
        <v>296.54487526298027</v>
      </c>
      <c r="H43" s="8">
        <v>292.03368594883369</v>
      </c>
      <c r="I43" s="8">
        <v>225.1926010114579</v>
      </c>
      <c r="J43" s="8">
        <v>212.36454359753196</v>
      </c>
      <c r="K43" s="8">
        <v>195.91733282907373</v>
      </c>
      <c r="L43" s="8">
        <v>187.61073541293877</v>
      </c>
      <c r="M43" s="8">
        <v>219.42480847148073</v>
      </c>
      <c r="N43" s="8">
        <v>191.57501786733908</v>
      </c>
      <c r="O43" s="8">
        <v>173.61630737075825</v>
      </c>
      <c r="P43" s="8">
        <v>155.62501136286139</v>
      </c>
      <c r="Q43" s="8">
        <v>141.77243375182687</v>
      </c>
      <c r="R43" s="8">
        <v>177.06553608310702</v>
      </c>
      <c r="S43" s="8">
        <v>135.30310869638046</v>
      </c>
      <c r="T43" s="8">
        <v>148.44398274263986</v>
      </c>
      <c r="U43" s="8">
        <v>127.87650938897374</v>
      </c>
      <c r="V43" s="8">
        <v>120.7239474868699</v>
      </c>
      <c r="W43" s="8">
        <v>110.34452120891763</v>
      </c>
      <c r="X43" s="8">
        <v>171.17551589338541</v>
      </c>
    </row>
    <row r="44" spans="1:24" ht="11.25" customHeight="1" x14ac:dyDescent="0.2">
      <c r="A44" s="28" t="s">
        <v>74</v>
      </c>
      <c r="B44" s="7" t="s">
        <v>75</v>
      </c>
      <c r="C44" s="8">
        <v>579.27859865946755</v>
      </c>
      <c r="D44" s="8">
        <v>532.29118198172921</v>
      </c>
      <c r="E44" s="8">
        <v>527.38188648760968</v>
      </c>
      <c r="F44" s="8">
        <v>488.76341143527151</v>
      </c>
      <c r="G44" s="8">
        <v>433.68511730502047</v>
      </c>
      <c r="H44" s="8">
        <v>410.79319516178725</v>
      </c>
      <c r="I44" s="8">
        <v>572.61011944003712</v>
      </c>
      <c r="J44" s="8">
        <v>395.78975096873609</v>
      </c>
      <c r="K44" s="8">
        <v>323.54573698837441</v>
      </c>
      <c r="L44" s="8">
        <v>353.06914528963443</v>
      </c>
      <c r="M44" s="8">
        <v>193.98901161199734</v>
      </c>
      <c r="N44" s="8">
        <v>182.25937227119329</v>
      </c>
      <c r="O44" s="8">
        <v>166.86399915101111</v>
      </c>
      <c r="P44" s="8">
        <v>169.7390553390409</v>
      </c>
      <c r="Q44" s="8">
        <v>220.24972729137511</v>
      </c>
      <c r="R44" s="8">
        <v>189.48025881907117</v>
      </c>
      <c r="S44" s="8">
        <v>168.10811286087053</v>
      </c>
      <c r="T44" s="8">
        <v>147.74798100131162</v>
      </c>
      <c r="U44" s="8">
        <v>174.44510626212877</v>
      </c>
      <c r="V44" s="8">
        <v>157.9947617428715</v>
      </c>
      <c r="W44" s="8">
        <v>130.11680016233342</v>
      </c>
      <c r="X44" s="8">
        <v>178.8716717017401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580.21585075523035</v>
      </c>
      <c r="D48" s="8">
        <v>482.41196741570093</v>
      </c>
      <c r="E48" s="8">
        <v>432.70711493539056</v>
      </c>
      <c r="F48" s="8">
        <v>498.66553550940841</v>
      </c>
      <c r="G48" s="8">
        <v>502.85143799192264</v>
      </c>
      <c r="H48" s="8">
        <v>495.57095158082495</v>
      </c>
      <c r="I48" s="8">
        <v>580.50690687469694</v>
      </c>
      <c r="J48" s="8">
        <v>468.2811778736247</v>
      </c>
      <c r="K48" s="8">
        <v>432.68686813964143</v>
      </c>
      <c r="L48" s="8">
        <v>403.93000801540171</v>
      </c>
      <c r="M48" s="8">
        <v>616.45890590915928</v>
      </c>
      <c r="N48" s="8">
        <v>364.60776494207863</v>
      </c>
      <c r="O48" s="8">
        <v>315.99899775598271</v>
      </c>
      <c r="P48" s="8">
        <v>44.664712233043446</v>
      </c>
      <c r="Q48" s="8">
        <v>62.75502382460666</v>
      </c>
      <c r="R48" s="8">
        <v>35.831978635758979</v>
      </c>
      <c r="S48" s="8">
        <v>36.084700235621277</v>
      </c>
      <c r="T48" s="8">
        <v>14.954172087406137</v>
      </c>
      <c r="U48" s="8">
        <v>16.756160145784282</v>
      </c>
      <c r="V48" s="8">
        <v>10.814595595653509</v>
      </c>
      <c r="W48" s="8">
        <v>8.7002477285577786</v>
      </c>
      <c r="X48" s="8">
        <v>25.040461089374169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80.337738240000007</v>
      </c>
      <c r="D50" s="8">
        <v>78.137770680000003</v>
      </c>
      <c r="E50" s="8">
        <v>80.665174682673268</v>
      </c>
      <c r="F50" s="8">
        <v>68.14198357093349</v>
      </c>
      <c r="G50" s="8">
        <v>66.658166771734955</v>
      </c>
      <c r="H50" s="8">
        <v>50.668564994792177</v>
      </c>
      <c r="I50" s="8">
        <v>76.79717316928155</v>
      </c>
      <c r="J50" s="8">
        <v>65.203956360000006</v>
      </c>
      <c r="K50" s="8">
        <v>52.783388639999991</v>
      </c>
      <c r="L50" s="8">
        <v>49.155038640000015</v>
      </c>
      <c r="M50" s="8">
        <v>71.10167435999999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5.1413624810005675E-3</v>
      </c>
      <c r="U50" s="8">
        <v>4.6866303983384263E-3</v>
      </c>
      <c r="V50" s="8">
        <v>4.2031116883349123E-3</v>
      </c>
      <c r="W50" s="8">
        <v>1.1018801795067534E-2</v>
      </c>
      <c r="X50" s="8">
        <v>10.526310226134726</v>
      </c>
    </row>
    <row r="51" spans="1:24" ht="11.25" customHeight="1" x14ac:dyDescent="0.2">
      <c r="A51" s="25" t="s">
        <v>88</v>
      </c>
      <c r="B51" s="26" t="s">
        <v>89</v>
      </c>
      <c r="C51" s="27">
        <v>5809.4544419309941</v>
      </c>
      <c r="D51" s="27">
        <v>6173.1113367357702</v>
      </c>
      <c r="E51" s="27">
        <v>6023.4359570835613</v>
      </c>
      <c r="F51" s="27">
        <v>6524.852565692895</v>
      </c>
      <c r="G51" s="27">
        <v>6880.4641355599724</v>
      </c>
      <c r="H51" s="27">
        <v>6352.4342351451842</v>
      </c>
      <c r="I51" s="27">
        <v>6505.6260567298204</v>
      </c>
      <c r="J51" s="27">
        <v>6496.3507940398149</v>
      </c>
      <c r="K51" s="27">
        <v>6413.2846756342906</v>
      </c>
      <c r="L51" s="27">
        <v>4773.4541041582079</v>
      </c>
      <c r="M51" s="27">
        <v>5034.9118952583531</v>
      </c>
      <c r="N51" s="27">
        <v>5100.9578069972267</v>
      </c>
      <c r="O51" s="27">
        <v>4794.5466278400709</v>
      </c>
      <c r="P51" s="27">
        <v>4581.6876843904929</v>
      </c>
      <c r="Q51" s="27">
        <v>4450.4947803409987</v>
      </c>
      <c r="R51" s="27">
        <v>4789.1603339408148</v>
      </c>
      <c r="S51" s="27">
        <v>4583.5230764475409</v>
      </c>
      <c r="T51" s="27">
        <v>5037.5661958566516</v>
      </c>
      <c r="U51" s="27">
        <v>5295.950504237866</v>
      </c>
      <c r="V51" s="27">
        <v>5067.9418703356832</v>
      </c>
      <c r="W51" s="27">
        <v>5010.7220741677183</v>
      </c>
      <c r="X51" s="27">
        <v>5295.5767284318517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4.5260625489922344</v>
      </c>
      <c r="D52" s="27">
        <f t="shared" ref="D52:X52" si="18">SUM(D53:D54)</f>
        <v>4.4430898379204411</v>
      </c>
      <c r="E52" s="27">
        <f t="shared" si="18"/>
        <v>2.6612327977246419</v>
      </c>
      <c r="F52" s="27">
        <f t="shared" si="18"/>
        <v>1.0430847308140061</v>
      </c>
      <c r="G52" s="27">
        <f t="shared" si="18"/>
        <v>4.0796868082994155</v>
      </c>
      <c r="H52" s="27">
        <f t="shared" si="18"/>
        <v>4.2004671561754634</v>
      </c>
      <c r="I52" s="27">
        <f t="shared" si="18"/>
        <v>3.8676609955216348</v>
      </c>
      <c r="J52" s="27">
        <f t="shared" si="18"/>
        <v>3.2853840954266822</v>
      </c>
      <c r="K52" s="27">
        <f t="shared" si="18"/>
        <v>14.178014541202455</v>
      </c>
      <c r="L52" s="27">
        <f t="shared" si="18"/>
        <v>2.273375695189134</v>
      </c>
      <c r="M52" s="27">
        <f t="shared" si="18"/>
        <v>3.5132023808959176</v>
      </c>
      <c r="N52" s="27">
        <f t="shared" si="18"/>
        <v>5.1480651877796211</v>
      </c>
      <c r="O52" s="27">
        <f t="shared" si="18"/>
        <v>2.3573530055253786</v>
      </c>
      <c r="P52" s="27">
        <f t="shared" si="18"/>
        <v>0.75869244545861692</v>
      </c>
      <c r="Q52" s="27">
        <f t="shared" si="18"/>
        <v>2.5626227053447725</v>
      </c>
      <c r="R52" s="27">
        <f t="shared" si="18"/>
        <v>2.2914632942106046</v>
      </c>
      <c r="S52" s="27">
        <f t="shared" si="18"/>
        <v>2.0359237994438955</v>
      </c>
      <c r="T52" s="27">
        <f t="shared" si="18"/>
        <v>2.2771700110122408</v>
      </c>
      <c r="U52" s="27">
        <f t="shared" si="18"/>
        <v>2.8886233498735425</v>
      </c>
      <c r="V52" s="27">
        <f t="shared" si="18"/>
        <v>2.416071513964182</v>
      </c>
      <c r="W52" s="27">
        <f t="shared" si="18"/>
        <v>4.370262863456758</v>
      </c>
      <c r="X52" s="27">
        <f t="shared" si="18"/>
        <v>1.7088697658727745</v>
      </c>
    </row>
    <row r="53" spans="1:24" ht="11.25" customHeight="1" x14ac:dyDescent="0.2">
      <c r="A53" s="29" t="s">
        <v>116</v>
      </c>
      <c r="B53" s="7" t="s">
        <v>117</v>
      </c>
      <c r="C53" s="8">
        <v>4.5260625489922344</v>
      </c>
      <c r="D53" s="8">
        <v>4.3601046605766252</v>
      </c>
      <c r="E53" s="8">
        <v>2.5781070402506212</v>
      </c>
      <c r="F53" s="8">
        <v>0.96016379784727501</v>
      </c>
      <c r="G53" s="8">
        <v>3.9965527606889202</v>
      </c>
      <c r="H53" s="8">
        <v>4.2004671561754634</v>
      </c>
      <c r="I53" s="8">
        <v>3.8676609955216348</v>
      </c>
      <c r="J53" s="8">
        <v>3.2853840954266822</v>
      </c>
      <c r="K53" s="8">
        <v>13.847823971548323</v>
      </c>
      <c r="L53" s="8">
        <v>1.9434533424666263</v>
      </c>
      <c r="M53" s="8">
        <v>3.1832941220465485</v>
      </c>
      <c r="N53" s="8">
        <v>4.9813377460851989</v>
      </c>
      <c r="O53" s="8">
        <v>2.3573530055253786</v>
      </c>
      <c r="P53" s="8">
        <v>0.75869244545861692</v>
      </c>
      <c r="Q53" s="8">
        <v>2.5626227053447725</v>
      </c>
      <c r="R53" s="8">
        <v>2.2752646839318262</v>
      </c>
      <c r="S53" s="8">
        <v>2.0335036229579067</v>
      </c>
      <c r="T53" s="8">
        <v>2.2748489967685082</v>
      </c>
      <c r="U53" s="8">
        <v>2.8886233498735425</v>
      </c>
      <c r="V53" s="8">
        <v>2.416071513964182</v>
      </c>
      <c r="W53" s="8">
        <v>4.370262863456758</v>
      </c>
      <c r="X53" s="8">
        <v>1.7088697658727745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8.2985177343815983E-2</v>
      </c>
      <c r="E54" s="45">
        <v>8.3125757474020789E-2</v>
      </c>
      <c r="F54" s="45">
        <v>8.2920932966731198E-2</v>
      </c>
      <c r="G54" s="45">
        <v>8.3134047610495199E-2</v>
      </c>
      <c r="H54" s="45">
        <v>0</v>
      </c>
      <c r="I54" s="45">
        <v>0</v>
      </c>
      <c r="J54" s="45">
        <v>0</v>
      </c>
      <c r="K54" s="45">
        <v>0.33019056965413202</v>
      </c>
      <c r="L54" s="45">
        <v>0.32992235272250764</v>
      </c>
      <c r="M54" s="45">
        <v>0.32990825884936925</v>
      </c>
      <c r="N54" s="45">
        <v>0.16672744169442241</v>
      </c>
      <c r="O54" s="45">
        <v>0</v>
      </c>
      <c r="P54" s="45">
        <v>0</v>
      </c>
      <c r="Q54" s="45">
        <v>0</v>
      </c>
      <c r="R54" s="45">
        <v>1.6198610278778398E-2</v>
      </c>
      <c r="S54" s="45">
        <v>2.4201764859888E-3</v>
      </c>
      <c r="T54" s="45">
        <v>2.3210142437328002E-3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2.090501237166742</v>
      </c>
      <c r="D61" s="49">
        <f t="shared" ref="D61:X61" si="20">SUM(D62:D72)</f>
        <v>3.4005587735118441</v>
      </c>
      <c r="E61" s="49">
        <f t="shared" si="20"/>
        <v>2.2736088661095941</v>
      </c>
      <c r="F61" s="49">
        <f t="shared" si="20"/>
        <v>3.3018392369101397</v>
      </c>
      <c r="G61" s="49">
        <f t="shared" si="20"/>
        <v>11.112077975617819</v>
      </c>
      <c r="H61" s="49">
        <f t="shared" si="20"/>
        <v>15.878006687593309</v>
      </c>
      <c r="I61" s="49">
        <f t="shared" si="20"/>
        <v>40.173057083395229</v>
      </c>
      <c r="J61" s="49">
        <f t="shared" si="20"/>
        <v>27.303814583781801</v>
      </c>
      <c r="K61" s="49">
        <f t="shared" si="20"/>
        <v>36.347869233504554</v>
      </c>
      <c r="L61" s="49">
        <f t="shared" si="20"/>
        <v>51.378354996069284</v>
      </c>
      <c r="M61" s="49">
        <f t="shared" si="20"/>
        <v>56.820726812852833</v>
      </c>
      <c r="N61" s="49">
        <f t="shared" si="20"/>
        <v>44.05666811795453</v>
      </c>
      <c r="O61" s="49">
        <f t="shared" si="20"/>
        <v>41.783898119968839</v>
      </c>
      <c r="P61" s="49">
        <f t="shared" si="20"/>
        <v>35.66519316516132</v>
      </c>
      <c r="Q61" s="49">
        <f t="shared" si="20"/>
        <v>28.331001420309335</v>
      </c>
      <c r="R61" s="49">
        <f t="shared" si="20"/>
        <v>16.402324646695295</v>
      </c>
      <c r="S61" s="49">
        <f t="shared" si="20"/>
        <v>2.302426560237727</v>
      </c>
      <c r="T61" s="49">
        <f t="shared" si="20"/>
        <v>3.7360031069867126</v>
      </c>
      <c r="U61" s="49">
        <f t="shared" si="20"/>
        <v>4.0838858286698372</v>
      </c>
      <c r="V61" s="49">
        <f t="shared" si="20"/>
        <v>3.881446378669914</v>
      </c>
      <c r="W61" s="49">
        <f t="shared" si="20"/>
        <v>7.3119352460284635</v>
      </c>
      <c r="X61" s="49">
        <f t="shared" si="20"/>
        <v>5.5145035137344918</v>
      </c>
    </row>
    <row r="62" spans="1:24" ht="11.25" customHeight="1" x14ac:dyDescent="0.2">
      <c r="A62" s="50" t="s">
        <v>92</v>
      </c>
      <c r="B62" s="51" t="s">
        <v>93</v>
      </c>
      <c r="C62" s="52">
        <v>1.990421237166742</v>
      </c>
      <c r="D62" s="52">
        <v>3.3004787735118439</v>
      </c>
      <c r="E62" s="52">
        <v>2.1735288661095939</v>
      </c>
      <c r="F62" s="52">
        <v>3.2017592369101395</v>
      </c>
      <c r="G62" s="52">
        <v>11.011997975617819</v>
      </c>
      <c r="H62" s="52">
        <v>15.877280510675181</v>
      </c>
      <c r="I62" s="52">
        <v>40.17183870340159</v>
      </c>
      <c r="J62" s="52">
        <v>27.302091905496066</v>
      </c>
      <c r="K62" s="52">
        <v>35.828689897121123</v>
      </c>
      <c r="L62" s="52">
        <v>50.95893620343071</v>
      </c>
      <c r="M62" s="52">
        <v>53.998702992947479</v>
      </c>
      <c r="N62" s="52">
        <v>40.943582802551433</v>
      </c>
      <c r="O62" s="52">
        <v>41.730948894168904</v>
      </c>
      <c r="P62" s="52">
        <v>35.578134605410874</v>
      </c>
      <c r="Q62" s="52">
        <v>28.158238085131252</v>
      </c>
      <c r="R62" s="52">
        <v>16.178604137427556</v>
      </c>
      <c r="S62" s="52">
        <v>1.0697931642126148</v>
      </c>
      <c r="T62" s="52">
        <v>1.3045523662691401</v>
      </c>
      <c r="U62" s="52">
        <v>1.5127588555119087</v>
      </c>
      <c r="V62" s="52">
        <v>1.6130780735738801</v>
      </c>
      <c r="W62" s="52">
        <v>5.8092536636499519</v>
      </c>
      <c r="X62" s="52">
        <v>3.5294588257946629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6.0407356493552566E-4</v>
      </c>
      <c r="L64" s="52">
        <v>9.1787164362325984E-4</v>
      </c>
      <c r="M64" s="52">
        <v>4.286027955606851E-3</v>
      </c>
      <c r="N64" s="52">
        <v>3.6732543093303427E-2</v>
      </c>
      <c r="O64" s="52">
        <v>4.5195034714382493E-2</v>
      </c>
      <c r="P64" s="52">
        <v>7.6630317578156415E-2</v>
      </c>
      <c r="Q64" s="52">
        <v>9.5696733550180726E-2</v>
      </c>
      <c r="R64" s="52">
        <v>8.1638399169761316E-2</v>
      </c>
      <c r="S64" s="52">
        <v>8.6207361915495495E-2</v>
      </c>
      <c r="T64" s="52">
        <v>8.2439021592002573E-2</v>
      </c>
      <c r="U64" s="52">
        <v>0.16285065196420537</v>
      </c>
      <c r="V64" s="52">
        <v>0</v>
      </c>
      <c r="W64" s="52">
        <v>0</v>
      </c>
      <c r="X64" s="52">
        <v>0.11550231202482596</v>
      </c>
    </row>
    <row r="65" spans="1:24" ht="11.25" customHeight="1" x14ac:dyDescent="0.2">
      <c r="A65" s="50" t="s">
        <v>98</v>
      </c>
      <c r="B65" s="51" t="s">
        <v>99</v>
      </c>
      <c r="C65" s="52">
        <v>0.10007999999999997</v>
      </c>
      <c r="D65" s="52">
        <v>0.10007999999999997</v>
      </c>
      <c r="E65" s="52">
        <v>0.10007999999999997</v>
      </c>
      <c r="F65" s="52">
        <v>0.10007999999999997</v>
      </c>
      <c r="G65" s="52">
        <v>0.10007999999999997</v>
      </c>
      <c r="H65" s="52">
        <v>0</v>
      </c>
      <c r="I65" s="52">
        <v>0</v>
      </c>
      <c r="J65" s="52">
        <v>0</v>
      </c>
      <c r="K65" s="52">
        <v>0.50004000000000004</v>
      </c>
      <c r="L65" s="52">
        <v>0.39995999999999998</v>
      </c>
      <c r="M65" s="52">
        <v>0.50004000000000004</v>
      </c>
      <c r="N65" s="52">
        <v>0.29987999999999992</v>
      </c>
      <c r="O65" s="52">
        <v>0</v>
      </c>
      <c r="P65" s="52">
        <v>0</v>
      </c>
      <c r="Q65" s="52">
        <v>0</v>
      </c>
      <c r="R65" s="52">
        <v>2.0879999999999999E-2</v>
      </c>
      <c r="S65" s="52">
        <v>3.2399999999999994E-3</v>
      </c>
      <c r="T65" s="52">
        <v>3.2399999999999994E-3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4.6055804171915625E-4</v>
      </c>
      <c r="K67" s="52">
        <v>4.5176991259382622E-4</v>
      </c>
      <c r="L67" s="52">
        <v>4.2572155974414746E-4</v>
      </c>
      <c r="M67" s="52">
        <v>1.558616075283871E-3</v>
      </c>
      <c r="N67" s="52">
        <v>8.5164278331665449E-4</v>
      </c>
      <c r="O67" s="52">
        <v>8.2755629333357012E-4</v>
      </c>
      <c r="P67" s="52">
        <v>3.6889339715508288E-4</v>
      </c>
      <c r="Q67" s="52">
        <v>7.9245462215304051E-4</v>
      </c>
      <c r="R67" s="52">
        <v>4.3936968148204842E-4</v>
      </c>
      <c r="S67" s="52">
        <v>1.8385649268091537E-3</v>
      </c>
      <c r="T67" s="52">
        <v>1.4271610954594747E-3</v>
      </c>
      <c r="U67" s="52">
        <v>2.4848938673721604E-3</v>
      </c>
      <c r="V67" s="52">
        <v>1.2555386867049751E-3</v>
      </c>
      <c r="W67" s="52">
        <v>3.2806901529708011E-3</v>
      </c>
      <c r="X67" s="52">
        <v>3.7226498896894035E-3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5.6471239074228281E-4</v>
      </c>
      <c r="L68" s="52">
        <v>1.1175190943283869E-3</v>
      </c>
      <c r="M68" s="52">
        <v>3.2730937580961292E-3</v>
      </c>
      <c r="N68" s="52">
        <v>5.6776185554443636E-4</v>
      </c>
      <c r="O68" s="52">
        <v>5.5170419555571342E-4</v>
      </c>
      <c r="P68" s="52">
        <v>1.1066801914652487E-3</v>
      </c>
      <c r="Q68" s="52">
        <v>1.5426449977912524E-2</v>
      </c>
      <c r="R68" s="52">
        <v>2.1591881489974946E-2</v>
      </c>
      <c r="S68" s="52">
        <v>0.19862629759294886</v>
      </c>
      <c r="T68" s="52">
        <v>0.75775767073009659</v>
      </c>
      <c r="U68" s="52">
        <v>0.78448770985876248</v>
      </c>
      <c r="V68" s="52">
        <v>0.6666339727000371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7.2617691812779854E-4</v>
      </c>
      <c r="I69" s="52">
        <v>1.2183799936394829E-3</v>
      </c>
      <c r="J69" s="52">
        <v>1.262120244013863E-3</v>
      </c>
      <c r="K69" s="52">
        <v>1.7518780515157591E-2</v>
      </c>
      <c r="L69" s="52">
        <v>1.6997680340875749E-2</v>
      </c>
      <c r="M69" s="52">
        <v>4.0990724490910832E-2</v>
      </c>
      <c r="N69" s="52">
        <v>1.0350642893209052E-2</v>
      </c>
      <c r="O69" s="52">
        <v>6.3749305966621286E-3</v>
      </c>
      <c r="P69" s="52">
        <v>8.9526685836768607E-3</v>
      </c>
      <c r="Q69" s="52">
        <v>6.0847697027835622E-2</v>
      </c>
      <c r="R69" s="52">
        <v>9.9170858926520999E-2</v>
      </c>
      <c r="S69" s="52">
        <v>0.94272117158985846</v>
      </c>
      <c r="T69" s="52">
        <v>1.586586887300014</v>
      </c>
      <c r="U69" s="52">
        <v>1.6213037174675891</v>
      </c>
      <c r="V69" s="52">
        <v>1.6004787937092919</v>
      </c>
      <c r="W69" s="52">
        <v>1.4994008922255415</v>
      </c>
      <c r="X69" s="52">
        <v>1.8658197260253138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2.2718753576254564</v>
      </c>
      <c r="N72" s="55">
        <v>2.76470272477773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13912.4496893131</v>
      </c>
      <c r="D2" s="21">
        <f t="shared" ref="D2:X2" si="0">SUM(D3,D17,D22,D25,D26,D51,D52)</f>
        <v>13274.46239574408</v>
      </c>
      <c r="E2" s="21">
        <f t="shared" si="0"/>
        <v>13640.567802075737</v>
      </c>
      <c r="F2" s="21">
        <f t="shared" si="0"/>
        <v>12967.981884052897</v>
      </c>
      <c r="G2" s="21">
        <f t="shared" si="0"/>
        <v>13043.625557056997</v>
      </c>
      <c r="H2" s="21">
        <f t="shared" si="0"/>
        <v>12650.660223343602</v>
      </c>
      <c r="I2" s="21">
        <f t="shared" si="0"/>
        <v>12128.81041894768</v>
      </c>
      <c r="J2" s="21">
        <f t="shared" si="0"/>
        <v>11697.153945187736</v>
      </c>
      <c r="K2" s="21">
        <f t="shared" si="0"/>
        <v>11320.142706523342</v>
      </c>
      <c r="L2" s="21">
        <f t="shared" si="0"/>
        <v>9590.2284484555676</v>
      </c>
      <c r="M2" s="21">
        <f t="shared" si="0"/>
        <v>10339.245926951144</v>
      </c>
      <c r="N2" s="21">
        <f t="shared" si="0"/>
        <v>10472.606799698046</v>
      </c>
      <c r="O2" s="21">
        <f t="shared" si="0"/>
        <v>9299.2654596506691</v>
      </c>
      <c r="P2" s="21">
        <f t="shared" si="0"/>
        <v>9566.7374809379071</v>
      </c>
      <c r="Q2" s="21">
        <f t="shared" si="0"/>
        <v>9209.2659299728002</v>
      </c>
      <c r="R2" s="21">
        <f t="shared" si="0"/>
        <v>9766.5882295083793</v>
      </c>
      <c r="S2" s="21">
        <f t="shared" si="0"/>
        <v>10177.355663309127</v>
      </c>
      <c r="T2" s="21">
        <f t="shared" si="0"/>
        <v>9517.5603112386925</v>
      </c>
      <c r="U2" s="21">
        <f t="shared" si="0"/>
        <v>10266.939893609797</v>
      </c>
      <c r="V2" s="21">
        <f t="shared" si="0"/>
        <v>10266.959625461883</v>
      </c>
      <c r="W2" s="21">
        <f t="shared" si="0"/>
        <v>9759.6276784313104</v>
      </c>
      <c r="X2" s="21">
        <f t="shared" si="0"/>
        <v>10647.635405298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2532.5444968831007</v>
      </c>
      <c r="D3" s="24">
        <f t="shared" si="1"/>
        <v>2379.539156434078</v>
      </c>
      <c r="E3" s="24">
        <f t="shared" si="1"/>
        <v>2606.2126798057379</v>
      </c>
      <c r="F3" s="24">
        <f t="shared" si="1"/>
        <v>2087.3319542928984</v>
      </c>
      <c r="G3" s="24">
        <f t="shared" si="1"/>
        <v>1876.5023110189964</v>
      </c>
      <c r="H3" s="24">
        <f t="shared" si="1"/>
        <v>2446.6641715395999</v>
      </c>
      <c r="I3" s="24">
        <f t="shared" si="1"/>
        <v>1885.1215885556792</v>
      </c>
      <c r="J3" s="24">
        <f t="shared" si="1"/>
        <v>2040.9784808297366</v>
      </c>
      <c r="K3" s="24">
        <f t="shared" si="1"/>
        <v>1636.8015831133418</v>
      </c>
      <c r="L3" s="24">
        <f t="shared" si="1"/>
        <v>1018.4490463255668</v>
      </c>
      <c r="M3" s="24">
        <f t="shared" si="1"/>
        <v>1260.4609447611429</v>
      </c>
      <c r="N3" s="24">
        <f t="shared" si="1"/>
        <v>1453.299576338045</v>
      </c>
      <c r="O3" s="24">
        <f t="shared" si="1"/>
        <v>1426.0151229206681</v>
      </c>
      <c r="P3" s="24">
        <f t="shared" si="1"/>
        <v>1266.4816717079057</v>
      </c>
      <c r="Q3" s="24">
        <f t="shared" si="1"/>
        <v>1151.2646807127981</v>
      </c>
      <c r="R3" s="24">
        <f t="shared" si="1"/>
        <v>1268.6100762183808</v>
      </c>
      <c r="S3" s="24">
        <f t="shared" si="1"/>
        <v>1300.1536032591271</v>
      </c>
      <c r="T3" s="24">
        <f t="shared" si="1"/>
        <v>670.80628087149103</v>
      </c>
      <c r="U3" s="24">
        <f t="shared" si="1"/>
        <v>825.58441805739358</v>
      </c>
      <c r="V3" s="24">
        <f t="shared" si="1"/>
        <v>840.65919338148092</v>
      </c>
      <c r="W3" s="24">
        <f t="shared" si="1"/>
        <v>736.25942909931041</v>
      </c>
      <c r="X3" s="24">
        <f t="shared" si="1"/>
        <v>772.7032720104005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769.71837710753539</v>
      </c>
      <c r="D4" s="19">
        <f t="shared" si="2"/>
        <v>982.81195980490497</v>
      </c>
      <c r="E4" s="19">
        <f t="shared" si="2"/>
        <v>911.1875365203648</v>
      </c>
      <c r="F4" s="19">
        <f t="shared" si="2"/>
        <v>825.88194831850683</v>
      </c>
      <c r="G4" s="19">
        <f t="shared" si="2"/>
        <v>734.62254666115643</v>
      </c>
      <c r="H4" s="19">
        <f t="shared" si="2"/>
        <v>984.73028666646701</v>
      </c>
      <c r="I4" s="19">
        <f t="shared" si="2"/>
        <v>491.99255480139459</v>
      </c>
      <c r="J4" s="19">
        <f t="shared" si="2"/>
        <v>635.96709130043041</v>
      </c>
      <c r="K4" s="19">
        <f t="shared" si="2"/>
        <v>637.9789775435321</v>
      </c>
      <c r="L4" s="19">
        <f t="shared" si="2"/>
        <v>513.76339033074316</v>
      </c>
      <c r="M4" s="19">
        <f t="shared" si="2"/>
        <v>718.80128371626779</v>
      </c>
      <c r="N4" s="19">
        <f t="shared" si="2"/>
        <v>810.04170476291108</v>
      </c>
      <c r="O4" s="19">
        <f t="shared" si="2"/>
        <v>951.59502570841005</v>
      </c>
      <c r="P4" s="19">
        <f t="shared" si="2"/>
        <v>834.18331147525737</v>
      </c>
      <c r="Q4" s="19">
        <f t="shared" si="2"/>
        <v>754.5034071933311</v>
      </c>
      <c r="R4" s="19">
        <f t="shared" si="2"/>
        <v>754.88171608233222</v>
      </c>
      <c r="S4" s="19">
        <f t="shared" si="2"/>
        <v>898.03362194734484</v>
      </c>
      <c r="T4" s="19">
        <f t="shared" si="2"/>
        <v>266.02540006744482</v>
      </c>
      <c r="U4" s="19">
        <f t="shared" si="2"/>
        <v>406.04094118558993</v>
      </c>
      <c r="V4" s="19">
        <f t="shared" si="2"/>
        <v>434.52968660730994</v>
      </c>
      <c r="W4" s="19">
        <f t="shared" si="2"/>
        <v>360.1798726861187</v>
      </c>
      <c r="X4" s="19">
        <f t="shared" si="2"/>
        <v>364.38451553642733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4.2239318399999988</v>
      </c>
      <c r="K5" s="8">
        <f>FC_IND_NFM_AM_E!K5+FC_IND_NFM_PA_E!K5+FC_IND_NFM_SA_E!K5+FC_IND_NFM_OM_E!K5</f>
        <v>8.7475296480000004</v>
      </c>
      <c r="L5" s="8">
        <f>FC_IND_NFM_AM_E!L5+FC_IND_NFM_PA_E!L5+FC_IND_NFM_SA_E!L5+FC_IND_NFM_OM_E!L5</f>
        <v>0.75273052799999951</v>
      </c>
      <c r="M5" s="8">
        <f>FC_IND_NFM_AM_E!M5+FC_IND_NFM_PA_E!M5+FC_IND_NFM_SA_E!M5+FC_IND_NFM_OM_E!M5</f>
        <v>3.2617733279999994</v>
      </c>
      <c r="N5" s="8">
        <f>FC_IND_NFM_AM_E!N5+FC_IND_NFM_PA_E!N5+FC_IND_NFM_SA_E!N5+FC_IND_NFM_OM_E!N5</f>
        <v>22.377194927999991</v>
      </c>
      <c r="O5" s="8">
        <f>FC_IND_NFM_AM_E!O5+FC_IND_NFM_PA_E!O5+FC_IND_NFM_SA_E!O5+FC_IND_NFM_OM_E!O5</f>
        <v>27.897089088000001</v>
      </c>
      <c r="P5" s="8">
        <f>FC_IND_NFM_AM_E!P5+FC_IND_NFM_PA_E!P5+FC_IND_NFM_SA_E!P5+FC_IND_NFM_OM_E!P5</f>
        <v>36.066455567999988</v>
      </c>
      <c r="Q5" s="8">
        <f>FC_IND_NFM_AM_E!Q5+FC_IND_NFM_PA_E!Q5+FC_IND_NFM_SA_E!Q5+FC_IND_NFM_OM_E!Q5</f>
        <v>30.202246799999983</v>
      </c>
      <c r="R5" s="8">
        <f>FC_IND_NFM_AM_E!R5+FC_IND_NFM_PA_E!R5+FC_IND_NFM_SA_E!R5+FC_IND_NFM_OM_E!R5</f>
        <v>27.097662239999998</v>
      </c>
      <c r="S5" s="8">
        <f>FC_IND_NFM_AM_E!S5+FC_IND_NFM_PA_E!S5+FC_IND_NFM_SA_E!S5+FC_IND_NFM_OM_E!S5</f>
        <v>30.359435568000006</v>
      </c>
      <c r="T5" s="8">
        <f>FC_IND_NFM_AM_E!T5+FC_IND_NFM_PA_E!T5+FC_IND_NFM_SA_E!T5+FC_IND_NFM_OM_E!T5</f>
        <v>33.320688167999975</v>
      </c>
      <c r="U5" s="8">
        <f>FC_IND_NFM_AM_E!U5+FC_IND_NFM_PA_E!U5+FC_IND_NFM_SA_E!U5+FC_IND_NFM_OM_E!U5</f>
        <v>33.212015327999978</v>
      </c>
      <c r="V5" s="8">
        <f>FC_IND_NFM_AM_E!V5+FC_IND_NFM_PA_E!V5+FC_IND_NFM_SA_E!V5+FC_IND_NFM_OM_E!V5</f>
        <v>32.453509799999992</v>
      </c>
      <c r="W5" s="8">
        <f>FC_IND_NFM_AM_E!W5+FC_IND_NFM_PA_E!W5+FC_IND_NFM_SA_E!W5+FC_IND_NFM_OM_E!W5</f>
        <v>34.572721583999993</v>
      </c>
      <c r="X5" s="8">
        <f>FC_IND_NFM_AM_E!X5+FC_IND_NFM_PA_E!X5+FC_IND_NFM_SA_E!X5+FC_IND_NFM_OM_E!X5</f>
        <v>37.468092215999981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29.628990995999995</v>
      </c>
      <c r="D6" s="8">
        <f>FC_IND_NFM_AM_E!D6+FC_IND_NFM_PA_E!D6+FC_IND_NFM_SA_E!D6+FC_IND_NFM_OM_E!D6</f>
        <v>78.086219719200017</v>
      </c>
      <c r="E6" s="8">
        <f>FC_IND_NFM_AM_E!E6+FC_IND_NFM_PA_E!E6+FC_IND_NFM_SA_E!E6+FC_IND_NFM_OM_E!E6</f>
        <v>16.021829762399999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69.460038647999994</v>
      </c>
      <c r="H6" s="8">
        <f>FC_IND_NFM_AM_E!H6+FC_IND_NFM_PA_E!H6+FC_IND_NFM_SA_E!H6+FC_IND_NFM_OM_E!H6</f>
        <v>79.085592432000055</v>
      </c>
      <c r="I6" s="8">
        <f>FC_IND_NFM_AM_E!I6+FC_IND_NFM_PA_E!I6+FC_IND_NFM_SA_E!I6+FC_IND_NFM_OM_E!I6</f>
        <v>34.339788647999981</v>
      </c>
      <c r="J6" s="8">
        <f>FC_IND_NFM_AM_E!J6+FC_IND_NFM_PA_E!J6+FC_IND_NFM_SA_E!J6+FC_IND_NFM_OM_E!J6</f>
        <v>72.338192810399974</v>
      </c>
      <c r="K6" s="8">
        <f>FC_IND_NFM_AM_E!K6+FC_IND_NFM_PA_E!K6+FC_IND_NFM_SA_E!K6+FC_IND_NFM_OM_E!K6</f>
        <v>7.8045113520000058</v>
      </c>
      <c r="L6" s="8">
        <f>FC_IND_NFM_AM_E!L6+FC_IND_NFM_PA_E!L6+FC_IND_NFM_SA_E!L6+FC_IND_NFM_OM_E!L6</f>
        <v>8.0646651359999986</v>
      </c>
      <c r="M6" s="8">
        <f>FC_IND_NFM_AM_E!M6+FC_IND_NFM_PA_E!M6+FC_IND_NFM_SA_E!M6+FC_IND_NFM_OM_E!M6</f>
        <v>14.568407567999998</v>
      </c>
      <c r="N6" s="8">
        <f>FC_IND_NFM_AM_E!N6+FC_IND_NFM_PA_E!N6+FC_IND_NFM_SA_E!N6+FC_IND_NFM_OM_E!N6</f>
        <v>32.518746215999968</v>
      </c>
      <c r="O6" s="8">
        <f>FC_IND_NFM_AM_E!O6+FC_IND_NFM_PA_E!O6+FC_IND_NFM_SA_E!O6+FC_IND_NFM_OM_E!O6</f>
        <v>16.389450000000011</v>
      </c>
      <c r="P6" s="8">
        <f>FC_IND_NFM_AM_E!P6+FC_IND_NFM_PA_E!P6+FC_IND_NFM_SA_E!P6+FC_IND_NFM_OM_E!P6</f>
        <v>15.608988647999997</v>
      </c>
      <c r="Q6" s="8">
        <f>FC_IND_NFM_AM_E!Q6+FC_IND_NFM_PA_E!Q6+FC_IND_NFM_SA_E!Q6+FC_IND_NFM_OM_E!Q6</f>
        <v>5.4631613520000029</v>
      </c>
      <c r="R6" s="8">
        <f>FC_IND_NFM_AM_E!R6+FC_IND_NFM_PA_E!R6+FC_IND_NFM_SA_E!R6+FC_IND_NFM_OM_E!R6</f>
        <v>3.6420848639999988</v>
      </c>
      <c r="S6" s="8">
        <f>FC_IND_NFM_AM_E!S6+FC_IND_NFM_PA_E!S6+FC_IND_NFM_SA_E!S6+FC_IND_NFM_OM_E!S6</f>
        <v>2.601503784000001</v>
      </c>
      <c r="T6" s="8">
        <f>FC_IND_NFM_AM_E!T6+FC_IND_NFM_PA_E!T6+FC_IND_NFM_SA_E!T6+FC_IND_NFM_OM_E!T6</f>
        <v>2.1317353199999975</v>
      </c>
      <c r="U6" s="8">
        <f>FC_IND_NFM_AM_E!U6+FC_IND_NFM_PA_E!U6+FC_IND_NFM_SA_E!U6+FC_IND_NFM_OM_E!U6</f>
        <v>1.8374233679999996</v>
      </c>
      <c r="V6" s="8">
        <f>FC_IND_NFM_AM_E!V6+FC_IND_NFM_PA_E!V6+FC_IND_NFM_SA_E!V6+FC_IND_NFM_OM_E!V6</f>
        <v>0.43683631199999973</v>
      </c>
      <c r="W6" s="8">
        <f>FC_IND_NFM_AM_E!W6+FC_IND_NFM_PA_E!W6+FC_IND_NFM_SA_E!W6+FC_IND_NFM_OM_E!W6</f>
        <v>3.2585121360000007</v>
      </c>
      <c r="X6" s="8">
        <f>FC_IND_NFM_AM_E!X6+FC_IND_NFM_PA_E!X6+FC_IND_NFM_SA_E!X6+FC_IND_NFM_OM_E!X6</f>
        <v>2.3948179200000004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740.08938611153542</v>
      </c>
      <c r="D7" s="8">
        <f>FC_IND_NFM_AM_E!D7+FC_IND_NFM_PA_E!D7+FC_IND_NFM_SA_E!D7+FC_IND_NFM_OM_E!D7</f>
        <v>904.72574008570496</v>
      </c>
      <c r="E7" s="8">
        <f>FC_IND_NFM_AM_E!E7+FC_IND_NFM_PA_E!E7+FC_IND_NFM_SA_E!E7+FC_IND_NFM_OM_E!E7</f>
        <v>895.16570675796481</v>
      </c>
      <c r="F7" s="8">
        <f>FC_IND_NFM_AM_E!F7+FC_IND_NFM_PA_E!F7+FC_IND_NFM_SA_E!F7+FC_IND_NFM_OM_E!F7</f>
        <v>825.88194831850683</v>
      </c>
      <c r="G7" s="8">
        <f>FC_IND_NFM_AM_E!G7+FC_IND_NFM_PA_E!G7+FC_IND_NFM_SA_E!G7+FC_IND_NFM_OM_E!G7</f>
        <v>665.16250801315641</v>
      </c>
      <c r="H7" s="8">
        <f>FC_IND_NFM_AM_E!H7+FC_IND_NFM_PA_E!H7+FC_IND_NFM_SA_E!H7+FC_IND_NFM_OM_E!H7</f>
        <v>905.6446942344669</v>
      </c>
      <c r="I7" s="8">
        <f>FC_IND_NFM_AM_E!I7+FC_IND_NFM_PA_E!I7+FC_IND_NFM_SA_E!I7+FC_IND_NFM_OM_E!I7</f>
        <v>457.65276615339462</v>
      </c>
      <c r="J7" s="8">
        <f>FC_IND_NFM_AM_E!J7+FC_IND_NFM_PA_E!J7+FC_IND_NFM_SA_E!J7+FC_IND_NFM_OM_E!J7</f>
        <v>559.40496665003047</v>
      </c>
      <c r="K7" s="8">
        <f>FC_IND_NFM_AM_E!K7+FC_IND_NFM_PA_E!K7+FC_IND_NFM_SA_E!K7+FC_IND_NFM_OM_E!K7</f>
        <v>621.42693654353207</v>
      </c>
      <c r="L7" s="8">
        <f>FC_IND_NFM_AM_E!L7+FC_IND_NFM_PA_E!L7+FC_IND_NFM_SA_E!L7+FC_IND_NFM_OM_E!L7</f>
        <v>504.94599466674322</v>
      </c>
      <c r="M7" s="8">
        <f>FC_IND_NFM_AM_E!M7+FC_IND_NFM_PA_E!M7+FC_IND_NFM_SA_E!M7+FC_IND_NFM_OM_E!M7</f>
        <v>700.97110282026779</v>
      </c>
      <c r="N7" s="8">
        <f>FC_IND_NFM_AM_E!N7+FC_IND_NFM_PA_E!N7+FC_IND_NFM_SA_E!N7+FC_IND_NFM_OM_E!N7</f>
        <v>755.14576361891113</v>
      </c>
      <c r="O7" s="8">
        <f>FC_IND_NFM_AM_E!O7+FC_IND_NFM_PA_E!O7+FC_IND_NFM_SA_E!O7+FC_IND_NFM_OM_E!O7</f>
        <v>907.30848662041001</v>
      </c>
      <c r="P7" s="8">
        <f>FC_IND_NFM_AM_E!P7+FC_IND_NFM_PA_E!P7+FC_IND_NFM_SA_E!P7+FC_IND_NFM_OM_E!P7</f>
        <v>782.50786725925741</v>
      </c>
      <c r="Q7" s="8">
        <f>FC_IND_NFM_AM_E!Q7+FC_IND_NFM_PA_E!Q7+FC_IND_NFM_SA_E!Q7+FC_IND_NFM_OM_E!Q7</f>
        <v>718.83799904133116</v>
      </c>
      <c r="R7" s="8">
        <f>FC_IND_NFM_AM_E!R7+FC_IND_NFM_PA_E!R7+FC_IND_NFM_SA_E!R7+FC_IND_NFM_OM_E!R7</f>
        <v>724.14196897833222</v>
      </c>
      <c r="S7" s="8">
        <f>FC_IND_NFM_AM_E!S7+FC_IND_NFM_PA_E!S7+FC_IND_NFM_SA_E!S7+FC_IND_NFM_OM_E!S7</f>
        <v>865.07268259534487</v>
      </c>
      <c r="T7" s="8">
        <f>FC_IND_NFM_AM_E!T7+FC_IND_NFM_PA_E!T7+FC_IND_NFM_SA_E!T7+FC_IND_NFM_OM_E!T7</f>
        <v>230.57297657944483</v>
      </c>
      <c r="U7" s="8">
        <f>FC_IND_NFM_AM_E!U7+FC_IND_NFM_PA_E!U7+FC_IND_NFM_SA_E!U7+FC_IND_NFM_OM_E!U7</f>
        <v>370.99150248958995</v>
      </c>
      <c r="V7" s="8">
        <f>FC_IND_NFM_AM_E!V7+FC_IND_NFM_PA_E!V7+FC_IND_NFM_SA_E!V7+FC_IND_NFM_OM_E!V7</f>
        <v>401.63934049530997</v>
      </c>
      <c r="W7" s="8">
        <f>FC_IND_NFM_AM_E!W7+FC_IND_NFM_PA_E!W7+FC_IND_NFM_SA_E!W7+FC_IND_NFM_OM_E!W7</f>
        <v>322.3486389661187</v>
      </c>
      <c r="X7" s="8">
        <f>FC_IND_NFM_AM_E!X7+FC_IND_NFM_PA_E!X7+FC_IND_NFM_SA_E!X7+FC_IND_NFM_OM_E!X7</f>
        <v>324.52160540042735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526.12477728290878</v>
      </c>
      <c r="D8" s="19">
        <f t="shared" si="3"/>
        <v>221.46411117124927</v>
      </c>
      <c r="E8" s="19">
        <f t="shared" si="3"/>
        <v>185.48050489363555</v>
      </c>
      <c r="F8" s="19">
        <f t="shared" si="3"/>
        <v>226.4008881182416</v>
      </c>
      <c r="G8" s="19">
        <f t="shared" si="3"/>
        <v>230.85754535062898</v>
      </c>
      <c r="H8" s="19">
        <f t="shared" si="3"/>
        <v>377.19098487934798</v>
      </c>
      <c r="I8" s="19">
        <f t="shared" si="3"/>
        <v>555.94958168706944</v>
      </c>
      <c r="J8" s="19">
        <f t="shared" si="3"/>
        <v>467.63267233916667</v>
      </c>
      <c r="K8" s="19">
        <f t="shared" si="3"/>
        <v>388.69211327589358</v>
      </c>
      <c r="L8" s="19">
        <f t="shared" si="3"/>
        <v>82.420156616281645</v>
      </c>
      <c r="M8" s="19">
        <f t="shared" si="3"/>
        <v>113.64591814166234</v>
      </c>
      <c r="N8" s="19">
        <f t="shared" si="3"/>
        <v>154.27638238996661</v>
      </c>
      <c r="O8" s="19">
        <f t="shared" si="3"/>
        <v>95.475426363015245</v>
      </c>
      <c r="P8" s="19">
        <f t="shared" si="3"/>
        <v>137.52150532271085</v>
      </c>
      <c r="Q8" s="19">
        <f t="shared" si="3"/>
        <v>151.12539553994247</v>
      </c>
      <c r="R8" s="19">
        <f t="shared" si="3"/>
        <v>206.2044987354565</v>
      </c>
      <c r="S8" s="19">
        <f t="shared" si="3"/>
        <v>212.25635749338755</v>
      </c>
      <c r="T8" s="19">
        <f t="shared" si="3"/>
        <v>189.97892451436579</v>
      </c>
      <c r="U8" s="19">
        <f t="shared" si="3"/>
        <v>190.61888557516679</v>
      </c>
      <c r="V8" s="19">
        <f t="shared" si="3"/>
        <v>209.67829922280683</v>
      </c>
      <c r="W8" s="19">
        <f t="shared" si="3"/>
        <v>190.84215360201611</v>
      </c>
      <c r="X8" s="19">
        <f t="shared" si="3"/>
        <v>225.28408502962657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123.98566272433197</v>
      </c>
      <c r="I9" s="8">
        <f>FC_IND_NFM_AM_E!I9+FC_IND_NFM_PA_E!I9+FC_IND_NFM_SA_E!I9+FC_IND_NFM_OM_E!I9</f>
        <v>164.7402232664588</v>
      </c>
      <c r="J9" s="8">
        <f>FC_IND_NFM_AM_E!J9+FC_IND_NFM_PA_E!J9+FC_IND_NFM_SA_E!J9+FC_IND_NFM_OM_E!J9</f>
        <v>148.18983750000004</v>
      </c>
      <c r="K9" s="8">
        <f>FC_IND_NFM_AM_E!K9+FC_IND_NFM_PA_E!K9+FC_IND_NFM_SA_E!K9+FC_IND_NFM_OM_E!K9</f>
        <v>94.620258664362041</v>
      </c>
      <c r="L9" s="8">
        <f>FC_IND_NFM_AM_E!L9+FC_IND_NFM_PA_E!L9+FC_IND_NFM_SA_E!L9+FC_IND_NFM_OM_E!L9</f>
        <v>56.47367924600303</v>
      </c>
      <c r="M9" s="8">
        <f>FC_IND_NFM_AM_E!M9+FC_IND_NFM_PA_E!M9+FC_IND_NFM_SA_E!M9+FC_IND_NFM_OM_E!M9</f>
        <v>90.819108070626228</v>
      </c>
      <c r="N9" s="8">
        <f>FC_IND_NFM_AM_E!N9+FC_IND_NFM_PA_E!N9+FC_IND_NFM_SA_E!N9+FC_IND_NFM_OM_E!N9</f>
        <v>100.83115186259249</v>
      </c>
      <c r="O9" s="8">
        <f>FC_IND_NFM_AM_E!O9+FC_IND_NFM_PA_E!O9+FC_IND_NFM_SA_E!O9+FC_IND_NFM_OM_E!O9</f>
        <v>95.475426363015245</v>
      </c>
      <c r="P9" s="8">
        <f>FC_IND_NFM_AM_E!P9+FC_IND_NFM_PA_E!P9+FC_IND_NFM_SA_E!P9+FC_IND_NFM_OM_E!P9</f>
        <v>137.52150532271085</v>
      </c>
      <c r="Q9" s="8">
        <f>FC_IND_NFM_AM_E!Q9+FC_IND_NFM_PA_E!Q9+FC_IND_NFM_SA_E!Q9+FC_IND_NFM_OM_E!Q9</f>
        <v>151.12539553994247</v>
      </c>
      <c r="R9" s="8">
        <f>FC_IND_NFM_AM_E!R9+FC_IND_NFM_PA_E!R9+FC_IND_NFM_SA_E!R9+FC_IND_NFM_OM_E!R9</f>
        <v>206.2044987354565</v>
      </c>
      <c r="S9" s="8">
        <f>FC_IND_NFM_AM_E!S9+FC_IND_NFM_PA_E!S9+FC_IND_NFM_SA_E!S9+FC_IND_NFM_OM_E!S9</f>
        <v>212.25635749338755</v>
      </c>
      <c r="T9" s="8">
        <f>FC_IND_NFM_AM_E!T9+FC_IND_NFM_PA_E!T9+FC_IND_NFM_SA_E!T9+FC_IND_NFM_OM_E!T9</f>
        <v>189.93783771436645</v>
      </c>
      <c r="U9" s="8">
        <f>FC_IND_NFM_AM_E!U9+FC_IND_NFM_PA_E!U9+FC_IND_NFM_SA_E!U9+FC_IND_NFM_OM_E!U9</f>
        <v>189.49647560825008</v>
      </c>
      <c r="V9" s="8">
        <f>FC_IND_NFM_AM_E!V9+FC_IND_NFM_PA_E!V9+FC_IND_NFM_SA_E!V9+FC_IND_NFM_OM_E!V9</f>
        <v>208.5834881553829</v>
      </c>
      <c r="W9" s="8">
        <f>FC_IND_NFM_AM_E!W9+FC_IND_NFM_PA_E!W9+FC_IND_NFM_SA_E!W9+FC_IND_NFM_OM_E!W9</f>
        <v>189.68250392820781</v>
      </c>
      <c r="X9" s="8">
        <f>FC_IND_NFM_AM_E!X9+FC_IND_NFM_PA_E!X9+FC_IND_NFM_SA_E!X9+FC_IND_NFM_OM_E!X9</f>
        <v>224.30999008383304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526.12477728290878</v>
      </c>
      <c r="D10" s="8">
        <f>FC_IND_NFM_AM_E!D10+FC_IND_NFM_PA_E!D10+FC_IND_NFM_SA_E!D10+FC_IND_NFM_OM_E!D10</f>
        <v>221.46411117124927</v>
      </c>
      <c r="E10" s="8">
        <f>FC_IND_NFM_AM_E!E10+FC_IND_NFM_PA_E!E10+FC_IND_NFM_SA_E!E10+FC_IND_NFM_OM_E!E10</f>
        <v>185.48050489363555</v>
      </c>
      <c r="F10" s="8">
        <f>FC_IND_NFM_AM_E!F10+FC_IND_NFM_PA_E!F10+FC_IND_NFM_SA_E!F10+FC_IND_NFM_OM_E!F10</f>
        <v>226.4008881182416</v>
      </c>
      <c r="G10" s="8">
        <f>FC_IND_NFM_AM_E!G10+FC_IND_NFM_PA_E!G10+FC_IND_NFM_SA_E!G10+FC_IND_NFM_OM_E!G10</f>
        <v>230.85754535062898</v>
      </c>
      <c r="H10" s="8">
        <f>FC_IND_NFM_AM_E!H10+FC_IND_NFM_PA_E!H10+FC_IND_NFM_SA_E!H10+FC_IND_NFM_OM_E!H10</f>
        <v>253.20532215501601</v>
      </c>
      <c r="I10" s="8">
        <f>FC_IND_NFM_AM_E!I10+FC_IND_NFM_PA_E!I10+FC_IND_NFM_SA_E!I10+FC_IND_NFM_OM_E!I10</f>
        <v>391.20935842061067</v>
      </c>
      <c r="J10" s="8">
        <f>FC_IND_NFM_AM_E!J10+FC_IND_NFM_PA_E!J10+FC_IND_NFM_SA_E!J10+FC_IND_NFM_OM_E!J10</f>
        <v>319.44283483916661</v>
      </c>
      <c r="K10" s="8">
        <f>FC_IND_NFM_AM_E!K10+FC_IND_NFM_PA_E!K10+FC_IND_NFM_SA_E!K10+FC_IND_NFM_OM_E!K10</f>
        <v>294.07185461153153</v>
      </c>
      <c r="L10" s="8">
        <f>FC_IND_NFM_AM_E!L10+FC_IND_NFM_PA_E!L10+FC_IND_NFM_SA_E!L10+FC_IND_NFM_OM_E!L10</f>
        <v>25.946477370278615</v>
      </c>
      <c r="M10" s="8">
        <f>FC_IND_NFM_AM_E!M10+FC_IND_NFM_PA_E!M10+FC_IND_NFM_SA_E!M10+FC_IND_NFM_OM_E!M10</f>
        <v>22.826810071036103</v>
      </c>
      <c r="N10" s="8">
        <f>FC_IND_NFM_AM_E!N10+FC_IND_NFM_PA_E!N10+FC_IND_NFM_SA_E!N10+FC_IND_NFM_OM_E!N10</f>
        <v>53.445230527374136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4.1086799999321993E-2</v>
      </c>
      <c r="U10" s="8">
        <f>FC_IND_NFM_AM_E!U10+FC_IND_NFM_PA_E!U10+FC_IND_NFM_SA_E!U10+FC_IND_NFM_OM_E!U10</f>
        <v>1.1224099669166983</v>
      </c>
      <c r="V10" s="8">
        <f>FC_IND_NFM_AM_E!V10+FC_IND_NFM_PA_E!V10+FC_IND_NFM_SA_E!V10+FC_IND_NFM_OM_E!V10</f>
        <v>1.0948110674239455</v>
      </c>
      <c r="W10" s="8">
        <f>FC_IND_NFM_AM_E!W10+FC_IND_NFM_PA_E!W10+FC_IND_NFM_SA_E!W10+FC_IND_NFM_OM_E!W10</f>
        <v>1.1596496738083009</v>
      </c>
      <c r="X10" s="8">
        <f>FC_IND_NFM_AM_E!X10+FC_IND_NFM_PA_E!X10+FC_IND_NFM_SA_E!X10+FC_IND_NFM_OM_E!X10</f>
        <v>0.97409494579351341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1236.7013424926567</v>
      </c>
      <c r="D11" s="19">
        <f t="shared" si="4"/>
        <v>1175.2630854579238</v>
      </c>
      <c r="E11" s="19">
        <f t="shared" si="4"/>
        <v>1509.5446383917379</v>
      </c>
      <c r="F11" s="19">
        <f t="shared" si="4"/>
        <v>1035.0491178561501</v>
      </c>
      <c r="G11" s="19">
        <f t="shared" si="4"/>
        <v>911.02221900721088</v>
      </c>
      <c r="H11" s="19">
        <f t="shared" si="4"/>
        <v>1084.7428999937852</v>
      </c>
      <c r="I11" s="19">
        <f t="shared" si="4"/>
        <v>837.17945206721515</v>
      </c>
      <c r="J11" s="19">
        <f t="shared" si="4"/>
        <v>937.37871719013947</v>
      </c>
      <c r="K11" s="19">
        <f t="shared" si="4"/>
        <v>610.13049229391618</v>
      </c>
      <c r="L11" s="19">
        <f t="shared" si="4"/>
        <v>422.26549937854196</v>
      </c>
      <c r="M11" s="19">
        <f t="shared" si="4"/>
        <v>428.01374290321269</v>
      </c>
      <c r="N11" s="19">
        <f t="shared" si="4"/>
        <v>488.98148918516728</v>
      </c>
      <c r="O11" s="19">
        <f t="shared" si="4"/>
        <v>378.94467084924281</v>
      </c>
      <c r="P11" s="19">
        <f t="shared" si="4"/>
        <v>294.77685490993753</v>
      </c>
      <c r="Q11" s="19">
        <f t="shared" si="4"/>
        <v>245.63587797952448</v>
      </c>
      <c r="R11" s="19">
        <f t="shared" si="4"/>
        <v>307.52386140059207</v>
      </c>
      <c r="S11" s="19">
        <f t="shared" si="4"/>
        <v>189.86362381839473</v>
      </c>
      <c r="T11" s="19">
        <f t="shared" si="4"/>
        <v>214.8019562896805</v>
      </c>
      <c r="U11" s="19">
        <f t="shared" si="4"/>
        <v>228.92459129663695</v>
      </c>
      <c r="V11" s="19">
        <f t="shared" si="4"/>
        <v>196.45120755136418</v>
      </c>
      <c r="W11" s="19">
        <f t="shared" si="4"/>
        <v>185.23740281117563</v>
      </c>
      <c r="X11" s="19">
        <f t="shared" si="4"/>
        <v>183.03467144434657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5.7169358400000005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1081.2637788926568</v>
      </c>
      <c r="D13" s="8">
        <f>FC_IND_NFM_AM_E!D13+FC_IND_NFM_PA_E!D13+FC_IND_NFM_SA_E!D13+FC_IND_NFM_OM_E!D13</f>
        <v>1028.9619778899237</v>
      </c>
      <c r="E13" s="8">
        <f>FC_IND_NFM_AM_E!E13+FC_IND_NFM_PA_E!E13+FC_IND_NFM_SA_E!E13+FC_IND_NFM_OM_E!E13</f>
        <v>1318.553942935738</v>
      </c>
      <c r="F13" s="8">
        <f>FC_IND_NFM_AM_E!F13+FC_IND_NFM_PA_E!F13+FC_IND_NFM_SA_E!F13+FC_IND_NFM_OM_E!F13</f>
        <v>828.55702035215018</v>
      </c>
      <c r="G13" s="8">
        <f>FC_IND_NFM_AM_E!G13+FC_IND_NFM_PA_E!G13+FC_IND_NFM_SA_E!G13+FC_IND_NFM_OM_E!G13</f>
        <v>728.34069123121094</v>
      </c>
      <c r="H13" s="8">
        <f>FC_IND_NFM_AM_E!H13+FC_IND_NFM_PA_E!H13+FC_IND_NFM_SA_E!H13+FC_IND_NFM_OM_E!H13</f>
        <v>863.64057732178514</v>
      </c>
      <c r="I13" s="8">
        <f>FC_IND_NFM_AM_E!I13+FC_IND_NFM_PA_E!I13+FC_IND_NFM_SA_E!I13+FC_IND_NFM_OM_E!I13</f>
        <v>688.81251915521511</v>
      </c>
      <c r="J13" s="8">
        <f>FC_IND_NFM_AM_E!J13+FC_IND_NFM_PA_E!J13+FC_IND_NFM_SA_E!J13+FC_IND_NFM_OM_E!J13</f>
        <v>778.14121467813948</v>
      </c>
      <c r="K13" s="8">
        <f>FC_IND_NFM_AM_E!K13+FC_IND_NFM_PA_E!K13+FC_IND_NFM_SA_E!K13+FC_IND_NFM_OM_E!K13</f>
        <v>545.54121496991615</v>
      </c>
      <c r="L13" s="8">
        <f>FC_IND_NFM_AM_E!L13+FC_IND_NFM_PA_E!L13+FC_IND_NFM_SA_E!L13+FC_IND_NFM_OM_E!L13</f>
        <v>392.99592128254199</v>
      </c>
      <c r="M13" s="8">
        <f>FC_IND_NFM_AM_E!M13+FC_IND_NFM_PA_E!M13+FC_IND_NFM_SA_E!M13+FC_IND_NFM_OM_E!M13</f>
        <v>401.19318087121269</v>
      </c>
      <c r="N13" s="8">
        <f>FC_IND_NFM_AM_E!N13+FC_IND_NFM_PA_E!N13+FC_IND_NFM_SA_E!N13+FC_IND_NFM_OM_E!N13</f>
        <v>451.29261158516726</v>
      </c>
      <c r="O13" s="8">
        <f>FC_IND_NFM_AM_E!O13+FC_IND_NFM_PA_E!O13+FC_IND_NFM_SA_E!O13+FC_IND_NFM_OM_E!O13</f>
        <v>345.32685712524284</v>
      </c>
      <c r="P13" s="8">
        <f>FC_IND_NFM_AM_E!P13+FC_IND_NFM_PA_E!P13+FC_IND_NFM_SA_E!P13+FC_IND_NFM_OM_E!P13</f>
        <v>292.64629333393754</v>
      </c>
      <c r="Q13" s="8">
        <f>FC_IND_NFM_AM_E!Q13+FC_IND_NFM_PA_E!Q13+FC_IND_NFM_SA_E!Q13+FC_IND_NFM_OM_E!Q13</f>
        <v>239.21212279552449</v>
      </c>
      <c r="R13" s="8">
        <f>FC_IND_NFM_AM_E!R13+FC_IND_NFM_PA_E!R13+FC_IND_NFM_SA_E!R13+FC_IND_NFM_OM_E!R13</f>
        <v>307.52386140059207</v>
      </c>
      <c r="S13" s="8">
        <f>FC_IND_NFM_AM_E!S13+FC_IND_NFM_PA_E!S13+FC_IND_NFM_SA_E!S13+FC_IND_NFM_OM_E!S13</f>
        <v>189.86362381839473</v>
      </c>
      <c r="T13" s="8">
        <f>FC_IND_NFM_AM_E!T13+FC_IND_NFM_PA_E!T13+FC_IND_NFM_SA_E!T13+FC_IND_NFM_OM_E!T13</f>
        <v>214.6861158923042</v>
      </c>
      <c r="U13" s="8">
        <f>FC_IND_NFM_AM_E!U13+FC_IND_NFM_PA_E!U13+FC_IND_NFM_SA_E!U13+FC_IND_NFM_OM_E!U13</f>
        <v>228.79969386302056</v>
      </c>
      <c r="V13" s="8">
        <f>FC_IND_NFM_AM_E!V13+FC_IND_NFM_PA_E!V13+FC_IND_NFM_SA_E!V13+FC_IND_NFM_OM_E!V13</f>
        <v>196.32719897949181</v>
      </c>
      <c r="W13" s="8">
        <f>FC_IND_NFM_AM_E!W13+FC_IND_NFM_PA_E!W13+FC_IND_NFM_SA_E!W13+FC_IND_NFM_OM_E!W13</f>
        <v>184.65844733218364</v>
      </c>
      <c r="X13" s="8">
        <f>FC_IND_NFM_AM_E!X13+FC_IND_NFM_PA_E!X13+FC_IND_NFM_SA_E!X13+FC_IND_NFM_OM_E!X13</f>
        <v>182.33248695140256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155.4375636</v>
      </c>
      <c r="D16" s="8">
        <f>FC_IND_NFM_AM_E!D16+FC_IND_NFM_PA_E!D16+FC_IND_NFM_SA_E!D16+FC_IND_NFM_OM_E!D16</f>
        <v>146.30110756800002</v>
      </c>
      <c r="E16" s="8">
        <f>FC_IND_NFM_AM_E!E16+FC_IND_NFM_PA_E!E16+FC_IND_NFM_SA_E!E16+FC_IND_NFM_OM_E!E16</f>
        <v>185.27375961600009</v>
      </c>
      <c r="F16" s="8">
        <f>FC_IND_NFM_AM_E!F16+FC_IND_NFM_PA_E!F16+FC_IND_NFM_SA_E!F16+FC_IND_NFM_OM_E!F16</f>
        <v>206.49209750400001</v>
      </c>
      <c r="G16" s="8">
        <f>FC_IND_NFM_AM_E!G16+FC_IND_NFM_PA_E!G16+FC_IND_NFM_SA_E!G16+FC_IND_NFM_OM_E!G16</f>
        <v>182.681527776</v>
      </c>
      <c r="H16" s="8">
        <f>FC_IND_NFM_AM_E!H16+FC_IND_NFM_PA_E!H16+FC_IND_NFM_SA_E!H16+FC_IND_NFM_OM_E!H16</f>
        <v>221.10232267200001</v>
      </c>
      <c r="I16" s="8">
        <f>FC_IND_NFM_AM_E!I16+FC_IND_NFM_PA_E!I16+FC_IND_NFM_SA_E!I16+FC_IND_NFM_OM_E!I16</f>
        <v>148.36693291200001</v>
      </c>
      <c r="J16" s="8">
        <f>FC_IND_NFM_AM_E!J16+FC_IND_NFM_PA_E!J16+FC_IND_NFM_SA_E!J16+FC_IND_NFM_OM_E!J16</f>
        <v>159.23750251199999</v>
      </c>
      <c r="K16" s="8">
        <f>FC_IND_NFM_AM_E!K16+FC_IND_NFM_PA_E!K16+FC_IND_NFM_SA_E!K16+FC_IND_NFM_OM_E!K16</f>
        <v>64.589277324000008</v>
      </c>
      <c r="L16" s="8">
        <f>FC_IND_NFM_AM_E!L16+FC_IND_NFM_PA_E!L16+FC_IND_NFM_SA_E!L16+FC_IND_NFM_OM_E!L16</f>
        <v>29.269578095999993</v>
      </c>
      <c r="M16" s="8">
        <f>FC_IND_NFM_AM_E!M16+FC_IND_NFM_PA_E!M16+FC_IND_NFM_SA_E!M16+FC_IND_NFM_OM_E!M16</f>
        <v>26.820562031999998</v>
      </c>
      <c r="N16" s="8">
        <f>FC_IND_NFM_AM_E!N16+FC_IND_NFM_PA_E!N16+FC_IND_NFM_SA_E!N16+FC_IND_NFM_OM_E!N16</f>
        <v>37.688877599999998</v>
      </c>
      <c r="O16" s="8">
        <f>FC_IND_NFM_AM_E!O16+FC_IND_NFM_PA_E!O16+FC_IND_NFM_SA_E!O16+FC_IND_NFM_OM_E!O16</f>
        <v>33.617813723999994</v>
      </c>
      <c r="P16" s="8">
        <f>FC_IND_NFM_AM_E!P16+FC_IND_NFM_PA_E!P16+FC_IND_NFM_SA_E!P16+FC_IND_NFM_OM_E!P16</f>
        <v>2.1305615760000003</v>
      </c>
      <c r="Q16" s="8">
        <f>FC_IND_NFM_AM_E!Q16+FC_IND_NFM_PA_E!Q16+FC_IND_NFM_SA_E!Q16+FC_IND_NFM_OM_E!Q16</f>
        <v>6.4237551840000009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0.11584039737631679</v>
      </c>
      <c r="U16" s="8">
        <f>FC_IND_NFM_AM_E!U16+FC_IND_NFM_PA_E!U16+FC_IND_NFM_SA_E!U16+FC_IND_NFM_OM_E!U16</f>
        <v>0.12489743361638397</v>
      </c>
      <c r="V16" s="8">
        <f>FC_IND_NFM_AM_E!V16+FC_IND_NFM_PA_E!V16+FC_IND_NFM_SA_E!V16+FC_IND_NFM_OM_E!V16</f>
        <v>0.12400857187237199</v>
      </c>
      <c r="W16" s="8">
        <f>FC_IND_NFM_AM_E!W16+FC_IND_NFM_PA_E!W16+FC_IND_NFM_SA_E!W16+FC_IND_NFM_OM_E!W16</f>
        <v>0.57895547899200017</v>
      </c>
      <c r="X16" s="8">
        <f>FC_IND_NFM_AM_E!X16+FC_IND_NFM_PA_E!X16+FC_IND_NFM_SA_E!X16+FC_IND_NFM_OM_E!X16</f>
        <v>0.70218449294399998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416.29248000000001</v>
      </c>
      <c r="D17" s="27">
        <f t="shared" si="5"/>
        <v>467.35884719999996</v>
      </c>
      <c r="E17" s="27">
        <f t="shared" si="5"/>
        <v>501.41486159999994</v>
      </c>
      <c r="F17" s="27">
        <f t="shared" si="5"/>
        <v>462.09814559999995</v>
      </c>
      <c r="G17" s="27">
        <f t="shared" si="5"/>
        <v>320.86585439999999</v>
      </c>
      <c r="H17" s="27">
        <f t="shared" si="5"/>
        <v>174.90170879999999</v>
      </c>
      <c r="I17" s="27">
        <f t="shared" si="5"/>
        <v>173.08221839999999</v>
      </c>
      <c r="J17" s="27">
        <f t="shared" si="5"/>
        <v>172.71792720000002</v>
      </c>
      <c r="K17" s="27">
        <f t="shared" si="5"/>
        <v>222.04007279999996</v>
      </c>
      <c r="L17" s="27">
        <f t="shared" si="5"/>
        <v>197.65221839999998</v>
      </c>
      <c r="M17" s="27">
        <f t="shared" si="5"/>
        <v>174.72021839999996</v>
      </c>
      <c r="N17" s="27">
        <f t="shared" si="5"/>
        <v>177.71220719999999</v>
      </c>
      <c r="O17" s="27">
        <f t="shared" si="5"/>
        <v>170.81422559999999</v>
      </c>
      <c r="P17" s="27">
        <f t="shared" si="5"/>
        <v>195.73020719999997</v>
      </c>
      <c r="Q17" s="27">
        <f t="shared" si="5"/>
        <v>234.32793839999994</v>
      </c>
      <c r="R17" s="27">
        <f t="shared" si="5"/>
        <v>241.59021119999997</v>
      </c>
      <c r="S17" s="27">
        <f t="shared" si="5"/>
        <v>221.12171280000001</v>
      </c>
      <c r="T17" s="27">
        <f t="shared" si="5"/>
        <v>247.14809280000003</v>
      </c>
      <c r="U17" s="27">
        <f t="shared" si="5"/>
        <v>256.84715519999992</v>
      </c>
      <c r="V17" s="27">
        <f t="shared" si="5"/>
        <v>231.45489935999998</v>
      </c>
      <c r="W17" s="27">
        <f t="shared" si="5"/>
        <v>240.48799055999999</v>
      </c>
      <c r="X17" s="27">
        <f t="shared" si="5"/>
        <v>214.66156032000001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0.63935999999999982</v>
      </c>
      <c r="D18" s="8">
        <f>FC_IND_NFM_AM_E!D18+FC_IND_NFM_PA_E!D18+FC_IND_NFM_SA_E!D18+FC_IND_NFM_OM_E!D18</f>
        <v>0.51947999999999983</v>
      </c>
      <c r="E18" s="8">
        <f>FC_IND_NFM_AM_E!E18+FC_IND_NFM_PA_E!E18+FC_IND_NFM_SA_E!E18+FC_IND_NFM_OM_E!E18</f>
        <v>0.47952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2.8771200000000006</v>
      </c>
      <c r="D19" s="8">
        <f>FC_IND_NFM_AM_E!D19+FC_IND_NFM_PA_E!D19+FC_IND_NFM_SA_E!D19+FC_IND_NFM_OM_E!D19</f>
        <v>2.5574400000000006</v>
      </c>
      <c r="E19" s="8">
        <f>FC_IND_NFM_AM_E!E19+FC_IND_NFM_PA_E!E19+FC_IND_NFM_SA_E!E19+FC_IND_NFM_OM_E!E19</f>
        <v>2.4375600000000004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1.7182799999999998</v>
      </c>
      <c r="O19" s="8">
        <f>FC_IND_NFM_AM_E!O19+FC_IND_NFM_PA_E!O19+FC_IND_NFM_SA_E!O19+FC_IND_NFM_OM_E!O19</f>
        <v>1.9180799999999991</v>
      </c>
      <c r="P19" s="8">
        <f>FC_IND_NFM_AM_E!P19+FC_IND_NFM_PA_E!P19+FC_IND_NFM_SA_E!P19+FC_IND_NFM_OM_E!P19</f>
        <v>1.71828</v>
      </c>
      <c r="Q19" s="8">
        <f>FC_IND_NFM_AM_E!Q19+FC_IND_NFM_PA_E!Q19+FC_IND_NFM_SA_E!Q19+FC_IND_NFM_OM_E!Q19</f>
        <v>2.2777199999999995</v>
      </c>
      <c r="R19" s="8">
        <f>FC_IND_NFM_AM_E!R19+FC_IND_NFM_PA_E!R19+FC_IND_NFM_SA_E!R19+FC_IND_NFM_OM_E!R19</f>
        <v>2.0779200000000002</v>
      </c>
      <c r="S19" s="8">
        <f>FC_IND_NFM_AM_E!S19+FC_IND_NFM_PA_E!S19+FC_IND_NFM_SA_E!S19+FC_IND_NFM_OM_E!S19</f>
        <v>2.3576399999999995</v>
      </c>
      <c r="T19" s="8">
        <f>FC_IND_NFM_AM_E!T19+FC_IND_NFM_PA_E!T19+FC_IND_NFM_SA_E!T19+FC_IND_NFM_OM_E!T19</f>
        <v>3.8041919999999996</v>
      </c>
      <c r="U19" s="8">
        <f>FC_IND_NFM_AM_E!U19+FC_IND_NFM_PA_E!U19+FC_IND_NFM_SA_E!U19+FC_IND_NFM_OM_E!U19</f>
        <v>3.1904063999999996</v>
      </c>
      <c r="V19" s="8">
        <f>FC_IND_NFM_AM_E!V19+FC_IND_NFM_PA_E!V19+FC_IND_NFM_SA_E!V19+FC_IND_NFM_OM_E!V19</f>
        <v>3.0639729600000001</v>
      </c>
      <c r="W19" s="8">
        <f>FC_IND_NFM_AM_E!W19+FC_IND_NFM_PA_E!W19+FC_IND_NFM_SA_E!W19+FC_IND_NFM_OM_E!W19</f>
        <v>3.3213153600000003</v>
      </c>
      <c r="X19" s="8">
        <f>FC_IND_NFM_AM_E!X19+FC_IND_NFM_PA_E!X19+FC_IND_NFM_SA_E!X19+FC_IND_NFM_OM_E!X19</f>
        <v>3.8470291199999997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412.77600000000001</v>
      </c>
      <c r="D21" s="8">
        <f>FC_IND_NFM_AM_E!D21+FC_IND_NFM_PA_E!D21+FC_IND_NFM_SA_E!D21+FC_IND_NFM_OM_E!D21</f>
        <v>464.28192719999998</v>
      </c>
      <c r="E21" s="8">
        <f>FC_IND_NFM_AM_E!E21+FC_IND_NFM_PA_E!E21+FC_IND_NFM_SA_E!E21+FC_IND_NFM_OM_E!E21</f>
        <v>498.49778159999994</v>
      </c>
      <c r="F21" s="8">
        <f>FC_IND_NFM_AM_E!F21+FC_IND_NFM_PA_E!F21+FC_IND_NFM_SA_E!F21+FC_IND_NFM_OM_E!F21</f>
        <v>462.09814559999995</v>
      </c>
      <c r="G21" s="8">
        <f>FC_IND_NFM_AM_E!G21+FC_IND_NFM_PA_E!G21+FC_IND_NFM_SA_E!G21+FC_IND_NFM_OM_E!G21</f>
        <v>320.86585439999999</v>
      </c>
      <c r="H21" s="8">
        <f>FC_IND_NFM_AM_E!H21+FC_IND_NFM_PA_E!H21+FC_IND_NFM_SA_E!H21+FC_IND_NFM_OM_E!H21</f>
        <v>174.90170879999999</v>
      </c>
      <c r="I21" s="8">
        <f>FC_IND_NFM_AM_E!I21+FC_IND_NFM_PA_E!I21+FC_IND_NFM_SA_E!I21+FC_IND_NFM_OM_E!I21</f>
        <v>173.08221839999999</v>
      </c>
      <c r="J21" s="8">
        <f>FC_IND_NFM_AM_E!J21+FC_IND_NFM_PA_E!J21+FC_IND_NFM_SA_E!J21+FC_IND_NFM_OM_E!J21</f>
        <v>172.71792720000002</v>
      </c>
      <c r="K21" s="8">
        <f>FC_IND_NFM_AM_E!K21+FC_IND_NFM_PA_E!K21+FC_IND_NFM_SA_E!K21+FC_IND_NFM_OM_E!K21</f>
        <v>222.04007279999996</v>
      </c>
      <c r="L21" s="8">
        <f>FC_IND_NFM_AM_E!L21+FC_IND_NFM_PA_E!L21+FC_IND_NFM_SA_E!L21+FC_IND_NFM_OM_E!L21</f>
        <v>197.65221839999998</v>
      </c>
      <c r="M21" s="8">
        <f>FC_IND_NFM_AM_E!M21+FC_IND_NFM_PA_E!M21+FC_IND_NFM_SA_E!M21+FC_IND_NFM_OM_E!M21</f>
        <v>174.72021839999996</v>
      </c>
      <c r="N21" s="8">
        <f>FC_IND_NFM_AM_E!N21+FC_IND_NFM_PA_E!N21+FC_IND_NFM_SA_E!N21+FC_IND_NFM_OM_E!N21</f>
        <v>175.9939272</v>
      </c>
      <c r="O21" s="8">
        <f>FC_IND_NFM_AM_E!O21+FC_IND_NFM_PA_E!O21+FC_IND_NFM_SA_E!O21+FC_IND_NFM_OM_E!O21</f>
        <v>168.89614559999998</v>
      </c>
      <c r="P21" s="8">
        <f>FC_IND_NFM_AM_E!P21+FC_IND_NFM_PA_E!P21+FC_IND_NFM_SA_E!P21+FC_IND_NFM_OM_E!P21</f>
        <v>194.01192719999997</v>
      </c>
      <c r="Q21" s="8">
        <f>FC_IND_NFM_AM_E!Q21+FC_IND_NFM_PA_E!Q21+FC_IND_NFM_SA_E!Q21+FC_IND_NFM_OM_E!Q21</f>
        <v>232.05021839999995</v>
      </c>
      <c r="R21" s="8">
        <f>FC_IND_NFM_AM_E!R21+FC_IND_NFM_PA_E!R21+FC_IND_NFM_SA_E!R21+FC_IND_NFM_OM_E!R21</f>
        <v>239.51229119999996</v>
      </c>
      <c r="S21" s="8">
        <f>FC_IND_NFM_AM_E!S21+FC_IND_NFM_PA_E!S21+FC_IND_NFM_SA_E!S21+FC_IND_NFM_OM_E!S21</f>
        <v>218.76407280000001</v>
      </c>
      <c r="T21" s="8">
        <f>FC_IND_NFM_AM_E!T21+FC_IND_NFM_PA_E!T21+FC_IND_NFM_SA_E!T21+FC_IND_NFM_OM_E!T21</f>
        <v>243.34390080000003</v>
      </c>
      <c r="U21" s="8">
        <f>FC_IND_NFM_AM_E!U21+FC_IND_NFM_PA_E!U21+FC_IND_NFM_SA_E!U21+FC_IND_NFM_OM_E!U21</f>
        <v>253.65674879999995</v>
      </c>
      <c r="V21" s="8">
        <f>FC_IND_NFM_AM_E!V21+FC_IND_NFM_PA_E!V21+FC_IND_NFM_SA_E!V21+FC_IND_NFM_OM_E!V21</f>
        <v>228.39092639999998</v>
      </c>
      <c r="W21" s="8">
        <f>FC_IND_NFM_AM_E!W21+FC_IND_NFM_PA_E!W21+FC_IND_NFM_SA_E!W21+FC_IND_NFM_OM_E!W21</f>
        <v>237.16667519999999</v>
      </c>
      <c r="X21" s="8">
        <f>FC_IND_NFM_AM_E!X21+FC_IND_NFM_PA_E!X21+FC_IND_NFM_SA_E!X21+FC_IND_NFM_OM_E!X21</f>
        <v>210.8145312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1.0516499135999997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1.0516499135999997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4901.0242734900003</v>
      </c>
      <c r="D26" s="27">
        <f t="shared" si="7"/>
        <v>4114.9203651899998</v>
      </c>
      <c r="E26" s="27">
        <f t="shared" si="7"/>
        <v>3920.7915990900005</v>
      </c>
      <c r="F26" s="27">
        <f t="shared" si="7"/>
        <v>4178.41693992</v>
      </c>
      <c r="G26" s="27">
        <f t="shared" si="7"/>
        <v>4121.7299163900007</v>
      </c>
      <c r="H26" s="27">
        <f t="shared" si="7"/>
        <v>3870.7784893800003</v>
      </c>
      <c r="I26" s="27">
        <f t="shared" si="7"/>
        <v>3642.2570583000002</v>
      </c>
      <c r="J26" s="27">
        <f t="shared" si="7"/>
        <v>3010.8762396900001</v>
      </c>
      <c r="K26" s="27">
        <f t="shared" si="7"/>
        <v>3132.6244310699999</v>
      </c>
      <c r="L26" s="27">
        <f t="shared" si="7"/>
        <v>2300.4992983500001</v>
      </c>
      <c r="M26" s="27">
        <f t="shared" si="7"/>
        <v>2297.44550961</v>
      </c>
      <c r="N26" s="27">
        <f t="shared" si="7"/>
        <v>1898.5389100200002</v>
      </c>
      <c r="O26" s="27">
        <f t="shared" si="7"/>
        <v>1227.1532526900003</v>
      </c>
      <c r="P26" s="27">
        <f t="shared" si="7"/>
        <v>1180.1817809100003</v>
      </c>
      <c r="Q26" s="27">
        <f t="shared" si="7"/>
        <v>946.60403310000015</v>
      </c>
      <c r="R26" s="27">
        <f t="shared" si="7"/>
        <v>890.92149903000006</v>
      </c>
      <c r="S26" s="27">
        <f t="shared" si="7"/>
        <v>982.71986499000002</v>
      </c>
      <c r="T26" s="27">
        <f t="shared" si="7"/>
        <v>949.33172736000017</v>
      </c>
      <c r="U26" s="27">
        <f t="shared" si="7"/>
        <v>954.71167563000017</v>
      </c>
      <c r="V26" s="27">
        <f t="shared" si="7"/>
        <v>927.13384305000011</v>
      </c>
      <c r="W26" s="27">
        <f t="shared" si="7"/>
        <v>964.47123944999998</v>
      </c>
      <c r="X26" s="27">
        <f t="shared" si="7"/>
        <v>905.62724046000005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4901.0242734900003</v>
      </c>
      <c r="D33" s="19">
        <f t="shared" si="9"/>
        <v>4114.9203651899998</v>
      </c>
      <c r="E33" s="19">
        <f t="shared" si="9"/>
        <v>3920.7915990900005</v>
      </c>
      <c r="F33" s="19">
        <f t="shared" si="9"/>
        <v>4178.41693992</v>
      </c>
      <c r="G33" s="19">
        <f t="shared" si="9"/>
        <v>4121.7299163900007</v>
      </c>
      <c r="H33" s="19">
        <f t="shared" si="9"/>
        <v>3870.7784893800003</v>
      </c>
      <c r="I33" s="19">
        <f t="shared" si="9"/>
        <v>3642.2570583000002</v>
      </c>
      <c r="J33" s="19">
        <f t="shared" si="9"/>
        <v>3010.8762396900001</v>
      </c>
      <c r="K33" s="19">
        <f t="shared" si="9"/>
        <v>3132.6244310699999</v>
      </c>
      <c r="L33" s="19">
        <f t="shared" si="9"/>
        <v>2300.4992983500001</v>
      </c>
      <c r="M33" s="19">
        <f t="shared" si="9"/>
        <v>2297.44550961</v>
      </c>
      <c r="N33" s="19">
        <f t="shared" si="9"/>
        <v>1898.5389100200002</v>
      </c>
      <c r="O33" s="19">
        <f t="shared" si="9"/>
        <v>1227.1532526900003</v>
      </c>
      <c r="P33" s="19">
        <f t="shared" si="9"/>
        <v>1180.1817809100003</v>
      </c>
      <c r="Q33" s="19">
        <f t="shared" si="9"/>
        <v>946.60403310000015</v>
      </c>
      <c r="R33" s="19">
        <f t="shared" si="9"/>
        <v>890.92149903000006</v>
      </c>
      <c r="S33" s="19">
        <f t="shared" si="9"/>
        <v>982.71986499000002</v>
      </c>
      <c r="T33" s="19">
        <f t="shared" si="9"/>
        <v>949.33172736000017</v>
      </c>
      <c r="U33" s="19">
        <f t="shared" si="9"/>
        <v>954.71167563000017</v>
      </c>
      <c r="V33" s="19">
        <f t="shared" si="9"/>
        <v>927.13384305000011</v>
      </c>
      <c r="W33" s="19">
        <f t="shared" si="9"/>
        <v>964.47123944999998</v>
      </c>
      <c r="X33" s="19">
        <f t="shared" si="9"/>
        <v>905.62724046000005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1005.4508216400001</v>
      </c>
      <c r="D36" s="8">
        <f>FC_IND_NFM_AM_E!D36+FC_IND_NFM_PA_E!D36+FC_IND_NFM_SA_E!D36+FC_IND_NFM_OM_E!D36</f>
        <v>423.14569740000013</v>
      </c>
      <c r="E36" s="8">
        <f>FC_IND_NFM_AM_E!E36+FC_IND_NFM_PA_E!E36+FC_IND_NFM_SA_E!E36+FC_IND_NFM_OM_E!E36</f>
        <v>392.27919660000003</v>
      </c>
      <c r="F36" s="8">
        <f>FC_IND_NFM_AM_E!F36+FC_IND_NFM_PA_E!F36+FC_IND_NFM_SA_E!F36+FC_IND_NFM_OM_E!F36</f>
        <v>356.11759619999998</v>
      </c>
      <c r="G36" s="8">
        <f>FC_IND_NFM_AM_E!G36+FC_IND_NFM_PA_E!G36+FC_IND_NFM_SA_E!G36+FC_IND_NFM_OM_E!G36</f>
        <v>333.2237299200001</v>
      </c>
      <c r="H36" s="8">
        <f>FC_IND_NFM_AM_E!H36+FC_IND_NFM_PA_E!H36+FC_IND_NFM_SA_E!H36+FC_IND_NFM_OM_E!H36</f>
        <v>349.44976872000001</v>
      </c>
      <c r="I36" s="8">
        <f>FC_IND_NFM_AM_E!I36+FC_IND_NFM_PA_E!I36+FC_IND_NFM_SA_E!I36+FC_IND_NFM_OM_E!I36</f>
        <v>357.7849506</v>
      </c>
      <c r="J36" s="8">
        <f>FC_IND_NFM_AM_E!J36+FC_IND_NFM_PA_E!J36+FC_IND_NFM_SA_E!J36+FC_IND_NFM_OM_E!J36</f>
        <v>360.77642063999997</v>
      </c>
      <c r="K36" s="8">
        <f>FC_IND_NFM_AM_E!K36+FC_IND_NFM_PA_E!K36+FC_IND_NFM_SA_E!K36+FC_IND_NFM_OM_E!K36</f>
        <v>342.21375728999999</v>
      </c>
      <c r="L36" s="8">
        <f>FC_IND_NFM_AM_E!L36+FC_IND_NFM_PA_E!L36+FC_IND_NFM_SA_E!L36+FC_IND_NFM_OM_E!L36</f>
        <v>287.62272288000003</v>
      </c>
      <c r="M36" s="8">
        <f>FC_IND_NFM_AM_E!M36+FC_IND_NFM_PA_E!M36+FC_IND_NFM_SA_E!M36+FC_IND_NFM_OM_E!M36</f>
        <v>316.28190996000006</v>
      </c>
      <c r="N36" s="8">
        <f>FC_IND_NFM_AM_E!N36+FC_IND_NFM_PA_E!N36+FC_IND_NFM_SA_E!N36+FC_IND_NFM_OM_E!N36</f>
        <v>279.95584572000007</v>
      </c>
      <c r="O36" s="8">
        <f>FC_IND_NFM_AM_E!O36+FC_IND_NFM_PA_E!O36+FC_IND_NFM_SA_E!O36+FC_IND_NFM_OM_E!O36</f>
        <v>233.02368108000005</v>
      </c>
      <c r="P36" s="8">
        <f>FC_IND_NFM_AM_E!P36+FC_IND_NFM_PA_E!P36+FC_IND_NFM_SA_E!P36+FC_IND_NFM_OM_E!P36</f>
        <v>204.95670011999999</v>
      </c>
      <c r="Q36" s="8">
        <f>FC_IND_NFM_AM_E!Q36+FC_IND_NFM_PA_E!Q36+FC_IND_NFM_SA_E!Q36+FC_IND_NFM_OM_E!Q36</f>
        <v>209.51670996000001</v>
      </c>
      <c r="R36" s="8">
        <f>FC_IND_NFM_AM_E!R36+FC_IND_NFM_PA_E!R36+FC_IND_NFM_SA_E!R36+FC_IND_NFM_OM_E!R36</f>
        <v>206.11771487999999</v>
      </c>
      <c r="S36" s="8">
        <f>FC_IND_NFM_AM_E!S36+FC_IND_NFM_PA_E!S36+FC_IND_NFM_SA_E!S36+FC_IND_NFM_OM_E!S36</f>
        <v>217.19926115999999</v>
      </c>
      <c r="T36" s="8">
        <f>FC_IND_NFM_AM_E!T36+FC_IND_NFM_PA_E!T36+FC_IND_NFM_SA_E!T36+FC_IND_NFM_OM_E!T36</f>
        <v>225.31000896</v>
      </c>
      <c r="U36" s="8">
        <f>FC_IND_NFM_AM_E!U36+FC_IND_NFM_PA_E!U36+FC_IND_NFM_SA_E!U36+FC_IND_NFM_OM_E!U36</f>
        <v>234.66724047000002</v>
      </c>
      <c r="V36" s="8">
        <f>FC_IND_NFM_AM_E!V36+FC_IND_NFM_PA_E!V36+FC_IND_NFM_SA_E!V36+FC_IND_NFM_OM_E!V36</f>
        <v>194.96052432000005</v>
      </c>
      <c r="W36" s="8">
        <f>FC_IND_NFM_AM_E!W36+FC_IND_NFM_PA_E!W36+FC_IND_NFM_SA_E!W36+FC_IND_NFM_OM_E!W36</f>
        <v>190.07913987000003</v>
      </c>
      <c r="X36" s="8">
        <f>FC_IND_NFM_AM_E!X36+FC_IND_NFM_PA_E!X36+FC_IND_NFM_SA_E!X36+FC_IND_NFM_OM_E!X36</f>
        <v>202.81986279000003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0.77376222000000006</v>
      </c>
      <c r="D37" s="8">
        <f>FC_IND_NFM_AM_E!D37+FC_IND_NFM_PA_E!D37+FC_IND_NFM_SA_E!D37+FC_IND_NFM_OM_E!D37</f>
        <v>2.9937599999999985E-3</v>
      </c>
      <c r="E37" s="8">
        <f>FC_IND_NFM_AM_E!E37+FC_IND_NFM_PA_E!E37+FC_IND_NFM_SA_E!E37+FC_IND_NFM_OM_E!E37</f>
        <v>2.9937599999999985E-3</v>
      </c>
      <c r="F37" s="8">
        <f>FC_IND_NFM_AM_E!F37+FC_IND_NFM_PA_E!F37+FC_IND_NFM_SA_E!F37+FC_IND_NFM_OM_E!F37</f>
        <v>2.9937599999999985E-3</v>
      </c>
      <c r="G37" s="8">
        <f>FC_IND_NFM_AM_E!G37+FC_IND_NFM_PA_E!G37+FC_IND_NFM_SA_E!G37+FC_IND_NFM_OM_E!G37</f>
        <v>2.9937599999999985E-3</v>
      </c>
      <c r="H37" s="8">
        <f>FC_IND_NFM_AM_E!H37+FC_IND_NFM_PA_E!H37+FC_IND_NFM_SA_E!H37+FC_IND_NFM_OM_E!H37</f>
        <v>2.9937599999999985E-3</v>
      </c>
      <c r="I37" s="8">
        <f>FC_IND_NFM_AM_E!I37+FC_IND_NFM_PA_E!I37+FC_IND_NFM_SA_E!I37+FC_IND_NFM_OM_E!I37</f>
        <v>2.9937599999999985E-3</v>
      </c>
      <c r="J37" s="8">
        <f>FC_IND_NFM_AM_E!J37+FC_IND_NFM_PA_E!J37+FC_IND_NFM_SA_E!J37+FC_IND_NFM_OM_E!J37</f>
        <v>0.7598537099999999</v>
      </c>
      <c r="K37" s="8">
        <f>FC_IND_NFM_AM_E!K37+FC_IND_NFM_PA_E!K37+FC_IND_NFM_SA_E!K37+FC_IND_NFM_OM_E!K37</f>
        <v>2.9937599999999985E-3</v>
      </c>
      <c r="L37" s="8">
        <f>FC_IND_NFM_AM_E!L37+FC_IND_NFM_PA_E!L37+FC_IND_NFM_SA_E!L37+FC_IND_NFM_OM_E!L37</f>
        <v>2.9937599999999985E-3</v>
      </c>
      <c r="M37" s="8">
        <f>FC_IND_NFM_AM_E!M37+FC_IND_NFM_PA_E!M37+FC_IND_NFM_SA_E!M37+FC_IND_NFM_OM_E!M37</f>
        <v>2.145528E-2</v>
      </c>
      <c r="N37" s="8">
        <f>FC_IND_NFM_AM_E!N37+FC_IND_NFM_PA_E!N37+FC_IND_NFM_SA_E!N37+FC_IND_NFM_OM_E!N37</f>
        <v>2.9937599999999985E-3</v>
      </c>
      <c r="O37" s="8">
        <f>FC_IND_NFM_AM_E!O37+FC_IND_NFM_PA_E!O37+FC_IND_NFM_SA_E!O37+FC_IND_NFM_OM_E!O37</f>
        <v>2.9937599999999985E-3</v>
      </c>
      <c r="P37" s="8">
        <f>FC_IND_NFM_AM_E!P37+FC_IND_NFM_PA_E!P37+FC_IND_NFM_SA_E!P37+FC_IND_NFM_OM_E!P37</f>
        <v>2.9937599999999985E-3</v>
      </c>
      <c r="Q37" s="8">
        <f>FC_IND_NFM_AM_E!Q37+FC_IND_NFM_PA_E!Q37+FC_IND_NFM_SA_E!Q37+FC_IND_NFM_OM_E!Q37</f>
        <v>2.9937599999999985E-3</v>
      </c>
      <c r="R37" s="8">
        <f>FC_IND_NFM_AM_E!R37+FC_IND_NFM_PA_E!R37+FC_IND_NFM_SA_E!R37+FC_IND_NFM_OM_E!R37</f>
        <v>2.993759999999999E-3</v>
      </c>
      <c r="S37" s="8">
        <f>FC_IND_NFM_AM_E!S37+FC_IND_NFM_PA_E!S37+FC_IND_NFM_SA_E!S37+FC_IND_NFM_OM_E!S37</f>
        <v>2.993759999999999E-3</v>
      </c>
      <c r="T37" s="8">
        <f>FC_IND_NFM_AM_E!T37+FC_IND_NFM_PA_E!T37+FC_IND_NFM_SA_E!T37+FC_IND_NFM_OM_E!T37</f>
        <v>6.1247340000000018E-2</v>
      </c>
      <c r="U37" s="8">
        <f>FC_IND_NFM_AM_E!U37+FC_IND_NFM_PA_E!U37+FC_IND_NFM_SA_E!U37+FC_IND_NFM_OM_E!U37</f>
        <v>3.6985409999999996E-2</v>
      </c>
      <c r="V37" s="8">
        <f>FC_IND_NFM_AM_E!V37+FC_IND_NFM_PA_E!V37+FC_IND_NFM_SA_E!V37+FC_IND_NFM_OM_E!V37</f>
        <v>5.3451090000000007E-2</v>
      </c>
      <c r="W37" s="8">
        <f>FC_IND_NFM_AM_E!W37+FC_IND_NFM_PA_E!W37+FC_IND_NFM_SA_E!W37+FC_IND_NFM_OM_E!W37</f>
        <v>2.4698519999999998E-2</v>
      </c>
      <c r="X37" s="8">
        <f>FC_IND_NFM_AM_E!X37+FC_IND_NFM_PA_E!X37+FC_IND_NFM_SA_E!X37+FC_IND_NFM_OM_E!X37</f>
        <v>6.6174569999999974E-2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85.238082720000008</v>
      </c>
      <c r="D41" s="8">
        <f>FC_IND_NFM_AM_E!D41+FC_IND_NFM_PA_E!D41+FC_IND_NFM_SA_E!D41+FC_IND_NFM_OM_E!D41</f>
        <v>89.626456080000025</v>
      </c>
      <c r="E41" s="8">
        <f>FC_IND_NFM_AM_E!E41+FC_IND_NFM_PA_E!E41+FC_IND_NFM_SA_E!E41+FC_IND_NFM_OM_E!E41</f>
        <v>88.482383279999979</v>
      </c>
      <c r="F41" s="8">
        <f>FC_IND_NFM_AM_E!F41+FC_IND_NFM_PA_E!F41+FC_IND_NFM_SA_E!F41+FC_IND_NFM_OM_E!F41</f>
        <v>86.849102880000046</v>
      </c>
      <c r="G41" s="8">
        <f>FC_IND_NFM_AM_E!G41+FC_IND_NFM_PA_E!G41+FC_IND_NFM_SA_E!G41+FC_IND_NFM_OM_E!G41</f>
        <v>81.87316272000001</v>
      </c>
      <c r="H41" s="8">
        <f>FC_IND_NFM_AM_E!H41+FC_IND_NFM_PA_E!H41+FC_IND_NFM_SA_E!H41+FC_IND_NFM_OM_E!H41</f>
        <v>3.2670784799999999</v>
      </c>
      <c r="I41" s="8">
        <f>FC_IND_NFM_AM_E!I41+FC_IND_NFM_PA_E!I41+FC_IND_NFM_SA_E!I41+FC_IND_NFM_OM_E!I41</f>
        <v>3.4073697599999999</v>
      </c>
      <c r="J41" s="8">
        <f>FC_IND_NFM_AM_E!J41+FC_IND_NFM_PA_E!J41+FC_IND_NFM_SA_E!J41+FC_IND_NFM_OM_E!J41</f>
        <v>0.21587255999999999</v>
      </c>
      <c r="K41" s="8">
        <f>FC_IND_NFM_AM_E!K41+FC_IND_NFM_PA_E!K41+FC_IND_NFM_SA_E!K41+FC_IND_NFM_OM_E!K41</f>
        <v>0.28161792000000008</v>
      </c>
      <c r="L41" s="8">
        <f>FC_IND_NFM_AM_E!L41+FC_IND_NFM_PA_E!L41+FC_IND_NFM_SA_E!L41+FC_IND_NFM_OM_E!L41</f>
        <v>1.8708955200000001</v>
      </c>
      <c r="M41" s="8">
        <f>FC_IND_NFM_AM_E!M41+FC_IND_NFM_PA_E!M41+FC_IND_NFM_SA_E!M41+FC_IND_NFM_OM_E!M41</f>
        <v>2.6210138400000003</v>
      </c>
      <c r="N41" s="8">
        <f>FC_IND_NFM_AM_E!N41+FC_IND_NFM_PA_E!N41+FC_IND_NFM_SA_E!N41+FC_IND_NFM_OM_E!N41</f>
        <v>1.0824688800000004</v>
      </c>
      <c r="O41" s="8">
        <f>FC_IND_NFM_AM_E!O41+FC_IND_NFM_PA_E!O41+FC_IND_NFM_SA_E!O41+FC_IND_NFM_OM_E!O41</f>
        <v>2.05570728</v>
      </c>
      <c r="P41" s="8">
        <f>FC_IND_NFM_AM_E!P41+FC_IND_NFM_PA_E!P41+FC_IND_NFM_SA_E!P41+FC_IND_NFM_OM_E!P41</f>
        <v>1.4528689200000002</v>
      </c>
      <c r="Q41" s="8">
        <f>FC_IND_NFM_AM_E!Q41+FC_IND_NFM_PA_E!Q41+FC_IND_NFM_SA_E!Q41+FC_IND_NFM_OM_E!Q41</f>
        <v>5.9895576000000004</v>
      </c>
      <c r="R41" s="8">
        <f>FC_IND_NFM_AM_E!R41+FC_IND_NFM_PA_E!R41+FC_IND_NFM_SA_E!R41+FC_IND_NFM_OM_E!R41</f>
        <v>1.0327716000000002</v>
      </c>
      <c r="S41" s="8">
        <f>FC_IND_NFM_AM_E!S41+FC_IND_NFM_PA_E!S41+FC_IND_NFM_SA_E!S41+FC_IND_NFM_OM_E!S41</f>
        <v>1.03587768</v>
      </c>
      <c r="T41" s="8">
        <f>FC_IND_NFM_AM_E!T41+FC_IND_NFM_PA_E!T41+FC_IND_NFM_SA_E!T41+FC_IND_NFM_OM_E!T41</f>
        <v>1.5569226</v>
      </c>
      <c r="U41" s="8">
        <f>FC_IND_NFM_AM_E!U41+FC_IND_NFM_PA_E!U41+FC_IND_NFM_SA_E!U41+FC_IND_NFM_OM_E!U41</f>
        <v>1.1880756000000001</v>
      </c>
      <c r="V41" s="8">
        <f>FC_IND_NFM_AM_E!V41+FC_IND_NFM_PA_E!V41+FC_IND_NFM_SA_E!V41+FC_IND_NFM_OM_E!V41</f>
        <v>1.1689214400000001</v>
      </c>
      <c r="W41" s="8">
        <f>FC_IND_NFM_AM_E!W41+FC_IND_NFM_PA_E!W41+FC_IND_NFM_SA_E!W41+FC_IND_NFM_OM_E!W41</f>
        <v>1.3309552800000002</v>
      </c>
      <c r="X41" s="8">
        <f>FC_IND_NFM_AM_E!X41+FC_IND_NFM_PA_E!X41+FC_IND_NFM_SA_E!X41+FC_IND_NFM_OM_E!X41</f>
        <v>0.79748604000000012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640.87296038999989</v>
      </c>
      <c r="D43" s="8">
        <f>FC_IND_NFM_AM_E!D43+FC_IND_NFM_PA_E!D43+FC_IND_NFM_SA_E!D43+FC_IND_NFM_OM_E!D43</f>
        <v>549.67585256999996</v>
      </c>
      <c r="E43" s="8">
        <f>FC_IND_NFM_AM_E!E43+FC_IND_NFM_PA_E!E43+FC_IND_NFM_SA_E!E43+FC_IND_NFM_OM_E!E43</f>
        <v>467.52977816999999</v>
      </c>
      <c r="F43" s="8">
        <f>FC_IND_NFM_AM_E!F43+FC_IND_NFM_PA_E!F43+FC_IND_NFM_SA_E!F43+FC_IND_NFM_OM_E!F43</f>
        <v>501.09358806</v>
      </c>
      <c r="G43" s="8">
        <f>FC_IND_NFM_AM_E!G43+FC_IND_NFM_PA_E!G43+FC_IND_NFM_SA_E!G43+FC_IND_NFM_OM_E!G43</f>
        <v>421.93942713000001</v>
      </c>
      <c r="H43" s="8">
        <f>FC_IND_NFM_AM_E!H43+FC_IND_NFM_PA_E!H43+FC_IND_NFM_SA_E!H43+FC_IND_NFM_OM_E!H43</f>
        <v>417.4160445</v>
      </c>
      <c r="I43" s="8">
        <f>FC_IND_NFM_AM_E!I43+FC_IND_NFM_PA_E!I43+FC_IND_NFM_SA_E!I43+FC_IND_NFM_OM_E!I43</f>
        <v>364.44497778000004</v>
      </c>
      <c r="J43" s="8">
        <f>FC_IND_NFM_AM_E!J43+FC_IND_NFM_PA_E!J43+FC_IND_NFM_SA_E!J43+FC_IND_NFM_OM_E!J43</f>
        <v>501.01322660999995</v>
      </c>
      <c r="K43" s="8">
        <f>FC_IND_NFM_AM_E!K43+FC_IND_NFM_PA_E!K43+FC_IND_NFM_SA_E!K43+FC_IND_NFM_OM_E!K43</f>
        <v>491.49542987999996</v>
      </c>
      <c r="L43" s="8">
        <f>FC_IND_NFM_AM_E!L43+FC_IND_NFM_PA_E!L43+FC_IND_NFM_SA_E!L43+FC_IND_NFM_OM_E!L43</f>
        <v>395.11290780000002</v>
      </c>
      <c r="M43" s="8">
        <f>FC_IND_NFM_AM_E!M43+FC_IND_NFM_PA_E!M43+FC_IND_NFM_SA_E!M43+FC_IND_NFM_OM_E!M43</f>
        <v>412.53180227999997</v>
      </c>
      <c r="N43" s="8">
        <f>FC_IND_NFM_AM_E!N43+FC_IND_NFM_PA_E!N43+FC_IND_NFM_SA_E!N43+FC_IND_NFM_OM_E!N43</f>
        <v>376.82230833000006</v>
      </c>
      <c r="O43" s="8">
        <f>FC_IND_NFM_AM_E!O43+FC_IND_NFM_PA_E!O43+FC_IND_NFM_SA_E!O43+FC_IND_NFM_OM_E!O43</f>
        <v>360.32740379999996</v>
      </c>
      <c r="P43" s="8">
        <f>FC_IND_NFM_AM_E!P43+FC_IND_NFM_PA_E!P43+FC_IND_NFM_SA_E!P43+FC_IND_NFM_OM_E!P43</f>
        <v>314.32164075000003</v>
      </c>
      <c r="Q43" s="8">
        <f>FC_IND_NFM_AM_E!Q43+FC_IND_NFM_PA_E!Q43+FC_IND_NFM_SA_E!Q43+FC_IND_NFM_OM_E!Q43</f>
        <v>192.02465178</v>
      </c>
      <c r="R43" s="8">
        <f>FC_IND_NFM_AM_E!R43+FC_IND_NFM_PA_E!R43+FC_IND_NFM_SA_E!R43+FC_IND_NFM_OM_E!R43</f>
        <v>190.99829267999996</v>
      </c>
      <c r="S43" s="8">
        <f>FC_IND_NFM_AM_E!S43+FC_IND_NFM_PA_E!S43+FC_IND_NFM_SA_E!S43+FC_IND_NFM_OM_E!S43</f>
        <v>219.50426627999997</v>
      </c>
      <c r="T43" s="8">
        <f>FC_IND_NFM_AM_E!T43+FC_IND_NFM_PA_E!T43+FC_IND_NFM_SA_E!T43+FC_IND_NFM_OM_E!T43</f>
        <v>231.76355553000002</v>
      </c>
      <c r="U43" s="8">
        <f>FC_IND_NFM_AM_E!U43+FC_IND_NFM_PA_E!U43+FC_IND_NFM_SA_E!U43+FC_IND_NFM_OM_E!U43</f>
        <v>236.70041616000003</v>
      </c>
      <c r="V43" s="8">
        <f>FC_IND_NFM_AM_E!V43+FC_IND_NFM_PA_E!V43+FC_IND_NFM_SA_E!V43+FC_IND_NFM_OM_E!V43</f>
        <v>237.96992700000007</v>
      </c>
      <c r="W43" s="8">
        <f>FC_IND_NFM_AM_E!W43+FC_IND_NFM_PA_E!W43+FC_IND_NFM_SA_E!W43+FC_IND_NFM_OM_E!W43</f>
        <v>241.23673665000001</v>
      </c>
      <c r="X43" s="8">
        <f>FC_IND_NFM_AM_E!X43+FC_IND_NFM_PA_E!X43+FC_IND_NFM_SA_E!X43+FC_IND_NFM_OM_E!X43</f>
        <v>266.04068166000002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3168.6886465200005</v>
      </c>
      <c r="D44" s="8">
        <f>FC_IND_NFM_AM_E!D44+FC_IND_NFM_PA_E!D44+FC_IND_NFM_SA_E!D44+FC_IND_NFM_OM_E!D44</f>
        <v>3052.4693653799995</v>
      </c>
      <c r="E44" s="8">
        <f>FC_IND_NFM_AM_E!E44+FC_IND_NFM_PA_E!E44+FC_IND_NFM_SA_E!E44+FC_IND_NFM_OM_E!E44</f>
        <v>2972.4972472800005</v>
      </c>
      <c r="F44" s="8">
        <f>FC_IND_NFM_AM_E!F44+FC_IND_NFM_PA_E!F44+FC_IND_NFM_SA_E!F44+FC_IND_NFM_OM_E!F44</f>
        <v>2789.2140550200002</v>
      </c>
      <c r="G44" s="8">
        <f>FC_IND_NFM_AM_E!G44+FC_IND_NFM_PA_E!G44+FC_IND_NFM_SA_E!G44+FC_IND_NFM_OM_E!G44</f>
        <v>2849.8334409000004</v>
      </c>
      <c r="H44" s="8">
        <f>FC_IND_NFM_AM_E!H44+FC_IND_NFM_PA_E!H44+FC_IND_NFM_SA_E!H44+FC_IND_NFM_OM_E!H44</f>
        <v>2637.5374159200001</v>
      </c>
      <c r="I44" s="8">
        <f>FC_IND_NFM_AM_E!I44+FC_IND_NFM_PA_E!I44+FC_IND_NFM_SA_E!I44+FC_IND_NFM_OM_E!I44</f>
        <v>2839.1981003999999</v>
      </c>
      <c r="J44" s="8">
        <f>FC_IND_NFM_AM_E!J44+FC_IND_NFM_PA_E!J44+FC_IND_NFM_SA_E!J44+FC_IND_NFM_OM_E!J44</f>
        <v>2069.07698592</v>
      </c>
      <c r="K44" s="8">
        <f>FC_IND_NFM_AM_E!K44+FC_IND_NFM_PA_E!K44+FC_IND_NFM_SA_E!K44+FC_IND_NFM_OM_E!K44</f>
        <v>1937.2701652200003</v>
      </c>
      <c r="L44" s="8">
        <f>FC_IND_NFM_AM_E!L44+FC_IND_NFM_PA_E!L44+FC_IND_NFM_SA_E!L44+FC_IND_NFM_OM_E!L44</f>
        <v>1348.5203546400003</v>
      </c>
      <c r="M44" s="8">
        <f>FC_IND_NFM_AM_E!M44+FC_IND_NFM_PA_E!M44+FC_IND_NFM_SA_E!M44+FC_IND_NFM_OM_E!M44</f>
        <v>1398.8354939999999</v>
      </c>
      <c r="N44" s="8">
        <f>FC_IND_NFM_AM_E!N44+FC_IND_NFM_PA_E!N44+FC_IND_NFM_SA_E!N44+FC_IND_NFM_OM_E!N44</f>
        <v>1082.2996180800001</v>
      </c>
      <c r="O44" s="8">
        <f>FC_IND_NFM_AM_E!O44+FC_IND_NFM_PA_E!O44+FC_IND_NFM_SA_E!O44+FC_IND_NFM_OM_E!O44</f>
        <v>579.34828800000014</v>
      </c>
      <c r="P44" s="8">
        <f>FC_IND_NFM_AM_E!P44+FC_IND_NFM_PA_E!P44+FC_IND_NFM_SA_E!P44+FC_IND_NFM_OM_E!P44</f>
        <v>612.43219044000011</v>
      </c>
      <c r="Q44" s="8">
        <f>FC_IND_NFM_AM_E!Q44+FC_IND_NFM_PA_E!Q44+FC_IND_NFM_SA_E!Q44+FC_IND_NFM_OM_E!Q44</f>
        <v>483.76027872000009</v>
      </c>
      <c r="R44" s="8">
        <f>FC_IND_NFM_AM_E!R44+FC_IND_NFM_PA_E!R44+FC_IND_NFM_SA_E!R44+FC_IND_NFM_OM_E!R44</f>
        <v>349.66199232000008</v>
      </c>
      <c r="S44" s="8">
        <f>FC_IND_NFM_AM_E!S44+FC_IND_NFM_PA_E!S44+FC_IND_NFM_SA_E!S44+FC_IND_NFM_OM_E!S44</f>
        <v>406.62297432000003</v>
      </c>
      <c r="T44" s="8">
        <f>FC_IND_NFM_AM_E!T44+FC_IND_NFM_PA_E!T44+FC_IND_NFM_SA_E!T44+FC_IND_NFM_OM_E!T44</f>
        <v>402.37594344000007</v>
      </c>
      <c r="U44" s="8">
        <f>FC_IND_NFM_AM_E!U44+FC_IND_NFM_PA_E!U44+FC_IND_NFM_SA_E!U44+FC_IND_NFM_OM_E!U44</f>
        <v>426.36322512000015</v>
      </c>
      <c r="V44" s="8">
        <f>FC_IND_NFM_AM_E!V44+FC_IND_NFM_PA_E!V44+FC_IND_NFM_SA_E!V44+FC_IND_NFM_OM_E!V44</f>
        <v>437.82591744000001</v>
      </c>
      <c r="W44" s="8">
        <f>FC_IND_NFM_AM_E!W44+FC_IND_NFM_PA_E!W44+FC_IND_NFM_SA_E!W44+FC_IND_NFM_OM_E!W44</f>
        <v>321.21229103999997</v>
      </c>
      <c r="X44" s="8">
        <f>FC_IND_NFM_AM_E!X44+FC_IND_NFM_PA_E!X44+FC_IND_NFM_SA_E!X44+FC_IND_NFM_OM_E!X44</f>
        <v>368.48440296000001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445.13960400000008</v>
      </c>
      <c r="G48" s="8">
        <f>FC_IND_NFM_AM_E!G48+FC_IND_NFM_PA_E!G48+FC_IND_NFM_SA_E!G48+FC_IND_NFM_OM_E!G48</f>
        <v>431.91041400000023</v>
      </c>
      <c r="H48" s="8">
        <f>FC_IND_NFM_AM_E!H48+FC_IND_NFM_PA_E!H48+FC_IND_NFM_SA_E!H48+FC_IND_NFM_OM_E!H48</f>
        <v>463.105188</v>
      </c>
      <c r="I48" s="8">
        <f>FC_IND_NFM_AM_E!I48+FC_IND_NFM_PA_E!I48+FC_IND_NFM_SA_E!I48+FC_IND_NFM_OM_E!I48</f>
        <v>77.418666000000002</v>
      </c>
      <c r="J48" s="8">
        <f>FC_IND_NFM_AM_E!J48+FC_IND_NFM_PA_E!J48+FC_IND_NFM_SA_E!J48+FC_IND_NFM_OM_E!J48</f>
        <v>79.03388025000001</v>
      </c>
      <c r="K48" s="8">
        <f>FC_IND_NFM_AM_E!K48+FC_IND_NFM_PA_E!K48+FC_IND_NFM_SA_E!K48+FC_IND_NFM_OM_E!K48</f>
        <v>361.36046700000003</v>
      </c>
      <c r="L48" s="8">
        <f>FC_IND_NFM_AM_E!L48+FC_IND_NFM_PA_E!L48+FC_IND_NFM_SA_E!L48+FC_IND_NFM_OM_E!L48</f>
        <v>267.36942375000001</v>
      </c>
      <c r="M48" s="8">
        <f>FC_IND_NFM_AM_E!M48+FC_IND_NFM_PA_E!M48+FC_IND_NFM_SA_E!M48+FC_IND_NFM_OM_E!M48</f>
        <v>167.15383425000002</v>
      </c>
      <c r="N48" s="8">
        <f>FC_IND_NFM_AM_E!N48+FC_IND_NFM_PA_E!N48+FC_IND_NFM_SA_E!N48+FC_IND_NFM_OM_E!N48</f>
        <v>158.37567525</v>
      </c>
      <c r="O48" s="8">
        <f>FC_IND_NFM_AM_E!O48+FC_IND_NFM_PA_E!O48+FC_IND_NFM_SA_E!O48+FC_IND_NFM_OM_E!O48</f>
        <v>40.631672249999994</v>
      </c>
      <c r="P48" s="8">
        <f>FC_IND_NFM_AM_E!P48+FC_IND_NFM_PA_E!P48+FC_IND_NFM_SA_E!P48+FC_IND_NFM_OM_E!P48</f>
        <v>41.359383000000001</v>
      </c>
      <c r="Q48" s="8">
        <f>FC_IND_NFM_AM_E!Q48+FC_IND_NFM_PA_E!Q48+FC_IND_NFM_SA_E!Q48+FC_IND_NFM_OM_E!Q48</f>
        <v>49.885523999999997</v>
      </c>
      <c r="R48" s="8">
        <f>FC_IND_NFM_AM_E!R48+FC_IND_NFM_PA_E!R48+FC_IND_NFM_SA_E!R48+FC_IND_NFM_OM_E!R48</f>
        <v>134.97152174999999</v>
      </c>
      <c r="S48" s="8">
        <f>FC_IND_NFM_AM_E!S48+FC_IND_NFM_PA_E!S48+FC_IND_NFM_SA_E!S48+FC_IND_NFM_OM_E!S48</f>
        <v>130.21827975000002</v>
      </c>
      <c r="T48" s="8">
        <f>FC_IND_NFM_AM_E!T48+FC_IND_NFM_PA_E!T48+FC_IND_NFM_SA_E!T48+FC_IND_NFM_OM_E!T48</f>
        <v>50.80681125000001</v>
      </c>
      <c r="U48" s="8">
        <f>FC_IND_NFM_AM_E!U48+FC_IND_NFM_PA_E!U48+FC_IND_NFM_SA_E!U48+FC_IND_NFM_OM_E!U48</f>
        <v>49.765920749999999</v>
      </c>
      <c r="V48" s="8">
        <f>FC_IND_NFM_AM_E!V48+FC_IND_NFM_PA_E!V48+FC_IND_NFM_SA_E!V48+FC_IND_NFM_OM_E!V48</f>
        <v>31.919940000000008</v>
      </c>
      <c r="W48" s="8">
        <f>FC_IND_NFM_AM_E!W48+FC_IND_NFM_PA_E!W48+FC_IND_NFM_SA_E!W48+FC_IND_NFM_OM_E!W48</f>
        <v>199.41889500000008</v>
      </c>
      <c r="X48" s="8">
        <f>FC_IND_NFM_AM_E!X48+FC_IND_NFM_PA_E!X48+FC_IND_NFM_SA_E!X48+FC_IND_NFM_OM_E!X48</f>
        <v>44.134389000000006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2.9467479600000006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11.763506519999998</v>
      </c>
      <c r="P50" s="8">
        <f>FC_IND_NFM_AM_E!P50+FC_IND_NFM_PA_E!P50+FC_IND_NFM_SA_E!P50+FC_IND_NFM_OM_E!P50</f>
        <v>5.6560039199999999</v>
      </c>
      <c r="Q50" s="8">
        <f>FC_IND_NFM_AM_E!Q50+FC_IND_NFM_PA_E!Q50+FC_IND_NFM_SA_E!Q50+FC_IND_NFM_OM_E!Q50</f>
        <v>5.4243172799999995</v>
      </c>
      <c r="R50" s="8">
        <f>FC_IND_NFM_AM_E!R50+FC_IND_NFM_PA_E!R50+FC_IND_NFM_SA_E!R50+FC_IND_NFM_OM_E!R50</f>
        <v>8.1362120400000002</v>
      </c>
      <c r="S50" s="8">
        <f>FC_IND_NFM_AM_E!S50+FC_IND_NFM_PA_E!S50+FC_IND_NFM_SA_E!S50+FC_IND_NFM_OM_E!S50</f>
        <v>8.1362120400000002</v>
      </c>
      <c r="T50" s="8">
        <f>FC_IND_NFM_AM_E!T50+FC_IND_NFM_PA_E!T50+FC_IND_NFM_SA_E!T50+FC_IND_NFM_OM_E!T50</f>
        <v>37.457238239999995</v>
      </c>
      <c r="U50" s="8">
        <f>FC_IND_NFM_AM_E!U50+FC_IND_NFM_PA_E!U50+FC_IND_NFM_SA_E!U50+FC_IND_NFM_OM_E!U50</f>
        <v>5.9898121200000007</v>
      </c>
      <c r="V50" s="8">
        <f>FC_IND_NFM_AM_E!V50+FC_IND_NFM_PA_E!V50+FC_IND_NFM_SA_E!V50+FC_IND_NFM_OM_E!V50</f>
        <v>23.235161759999997</v>
      </c>
      <c r="W50" s="8">
        <f>FC_IND_NFM_AM_E!W50+FC_IND_NFM_PA_E!W50+FC_IND_NFM_SA_E!W50+FC_IND_NFM_OM_E!W50</f>
        <v>11.168523090000003</v>
      </c>
      <c r="X50" s="8">
        <f>FC_IND_NFM_AM_E!X50+FC_IND_NFM_PA_E!X50+FC_IND_NFM_SA_E!X50+FC_IND_NFM_OM_E!X50</f>
        <v>23.284243439999997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6051.8634818400005</v>
      </c>
      <c r="D51" s="27">
        <f>FC_IND_NFM_AM_E!D51+FC_IND_NFM_PA_E!D51+FC_IND_NFM_SA_E!D51+FC_IND_NFM_OM_E!D51</f>
        <v>6301.4543341200006</v>
      </c>
      <c r="E51" s="27">
        <f>FC_IND_NFM_AM_E!E51+FC_IND_NFM_PA_E!E51+FC_IND_NFM_SA_E!E51+FC_IND_NFM_OM_E!E51</f>
        <v>6601.4237044800002</v>
      </c>
      <c r="F51" s="27">
        <f>FC_IND_NFM_AM_E!F51+FC_IND_NFM_PA_E!F51+FC_IND_NFM_SA_E!F51+FC_IND_NFM_OM_E!F51</f>
        <v>6227.156178539999</v>
      </c>
      <c r="G51" s="27">
        <f>FC_IND_NFM_AM_E!G51+FC_IND_NFM_PA_E!G51+FC_IND_NFM_SA_E!G51+FC_IND_NFM_OM_E!G51</f>
        <v>6705.6901995600001</v>
      </c>
      <c r="H51" s="27">
        <f>FC_IND_NFM_AM_E!H51+FC_IND_NFM_PA_E!H51+FC_IND_NFM_SA_E!H51+FC_IND_NFM_OM_E!H51</f>
        <v>6142.0725511200017</v>
      </c>
      <c r="I51" s="27">
        <f>FC_IND_NFM_AM_E!I51+FC_IND_NFM_PA_E!I51+FC_IND_NFM_SA_E!I51+FC_IND_NFM_OM_E!I51</f>
        <v>6413.4246943800008</v>
      </c>
      <c r="J51" s="27">
        <f>FC_IND_NFM_AM_E!J51+FC_IND_NFM_PA_E!J51+FC_IND_NFM_SA_E!J51+FC_IND_NFM_OM_E!J51</f>
        <v>6458.3561493000007</v>
      </c>
      <c r="K51" s="27">
        <f>FC_IND_NFM_AM_E!K51+FC_IND_NFM_PA_E!K51+FC_IND_NFM_SA_E!K51+FC_IND_NFM_OM_E!K51</f>
        <v>6260.7517196400013</v>
      </c>
      <c r="L51" s="27">
        <f>FC_IND_NFM_AM_E!L51+FC_IND_NFM_PA_E!L51+FC_IND_NFM_SA_E!L51+FC_IND_NFM_OM_E!L51</f>
        <v>6027.4387423799999</v>
      </c>
      <c r="M51" s="27">
        <f>FC_IND_NFM_AM_E!M51+FC_IND_NFM_PA_E!M51+FC_IND_NFM_SA_E!M51+FC_IND_NFM_OM_E!M51</f>
        <v>6546.6662896800008</v>
      </c>
      <c r="N51" s="27">
        <f>FC_IND_NFM_AM_E!N51+FC_IND_NFM_PA_E!N51+FC_IND_NFM_SA_E!N51+FC_IND_NFM_OM_E!N51</f>
        <v>6885.85629204</v>
      </c>
      <c r="O51" s="27">
        <f>FC_IND_NFM_AM_E!O51+FC_IND_NFM_PA_E!O51+FC_IND_NFM_SA_E!O51+FC_IND_NFM_OM_E!O51</f>
        <v>6423.0417266400009</v>
      </c>
      <c r="P51" s="27">
        <f>FC_IND_NFM_AM_E!P51+FC_IND_NFM_PA_E!P51+FC_IND_NFM_SA_E!P51+FC_IND_NFM_OM_E!P51</f>
        <v>6852.8763250200009</v>
      </c>
      <c r="Q51" s="27">
        <f>FC_IND_NFM_AM_E!Q51+FC_IND_NFM_PA_E!Q51+FC_IND_NFM_SA_E!Q51+FC_IND_NFM_OM_E!Q51</f>
        <v>6803.8255929600018</v>
      </c>
      <c r="R51" s="27">
        <f>FC_IND_NFM_AM_E!R51+FC_IND_NFM_PA_E!R51+FC_IND_NFM_SA_E!R51+FC_IND_NFM_OM_E!R51</f>
        <v>7301.5459149600001</v>
      </c>
      <c r="S51" s="27">
        <f>FC_IND_NFM_AM_E!S51+FC_IND_NFM_PA_E!S51+FC_IND_NFM_SA_E!S51+FC_IND_NFM_OM_E!S51</f>
        <v>7607.0331354599984</v>
      </c>
      <c r="T51" s="27">
        <f>FC_IND_NFM_AM_E!T51+FC_IND_NFM_PA_E!T51+FC_IND_NFM_SA_E!T51+FC_IND_NFM_OM_E!T51</f>
        <v>7582.1980455936</v>
      </c>
      <c r="U51" s="27">
        <f>FC_IND_NFM_AM_E!U51+FC_IND_NFM_PA_E!U51+FC_IND_NFM_SA_E!U51+FC_IND_NFM_OM_E!U51</f>
        <v>8183.0594971224018</v>
      </c>
      <c r="V51" s="27">
        <f>FC_IND_NFM_AM_E!V51+FC_IND_NFM_PA_E!V51+FC_IND_NFM_SA_E!V51+FC_IND_NFM_OM_E!V51</f>
        <v>8226.2019499704002</v>
      </c>
      <c r="W51" s="27">
        <f>FC_IND_NFM_AM_E!W51+FC_IND_NFM_PA_E!W51+FC_IND_NFM_SA_E!W51+FC_IND_NFM_OM_E!W51</f>
        <v>7772.0528237220014</v>
      </c>
      <c r="X51" s="27">
        <f>FC_IND_NFM_AM_E!X51+FC_IND_NFM_PA_E!X51+FC_IND_NFM_SA_E!X51+FC_IND_NFM_OM_E!X51</f>
        <v>8718.7975511076002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10.724957099999999</v>
      </c>
      <c r="D52" s="27">
        <f t="shared" si="10"/>
        <v>11.189692800000003</v>
      </c>
      <c r="E52" s="27">
        <f t="shared" si="10"/>
        <v>10.724957099999999</v>
      </c>
      <c r="F52" s="27">
        <f t="shared" si="10"/>
        <v>12.978665700000001</v>
      </c>
      <c r="G52" s="27">
        <f t="shared" si="10"/>
        <v>18.837275687999998</v>
      </c>
      <c r="H52" s="27">
        <f t="shared" si="10"/>
        <v>16.243302503999999</v>
      </c>
      <c r="I52" s="27">
        <f t="shared" si="10"/>
        <v>14.924859312000002</v>
      </c>
      <c r="J52" s="27">
        <f t="shared" si="10"/>
        <v>14.225148168000004</v>
      </c>
      <c r="K52" s="27">
        <f t="shared" si="10"/>
        <v>67.9248999</v>
      </c>
      <c r="L52" s="27">
        <f t="shared" si="10"/>
        <v>46.189142999999987</v>
      </c>
      <c r="M52" s="27">
        <f t="shared" si="10"/>
        <v>59.952964499999993</v>
      </c>
      <c r="N52" s="27">
        <f t="shared" si="10"/>
        <v>57.199814099999998</v>
      </c>
      <c r="O52" s="27">
        <f t="shared" si="10"/>
        <v>52.241131799999991</v>
      </c>
      <c r="P52" s="27">
        <f t="shared" si="10"/>
        <v>71.467496100000005</v>
      </c>
      <c r="Q52" s="27">
        <f t="shared" si="10"/>
        <v>73.243684800000011</v>
      </c>
      <c r="R52" s="27">
        <f t="shared" si="10"/>
        <v>63.920528100000013</v>
      </c>
      <c r="S52" s="27">
        <f t="shared" si="10"/>
        <v>66.327346800000001</v>
      </c>
      <c r="T52" s="27">
        <f t="shared" si="10"/>
        <v>67.024514699999997</v>
      </c>
      <c r="U52" s="27">
        <f t="shared" si="10"/>
        <v>46.7371476</v>
      </c>
      <c r="V52" s="27">
        <f t="shared" si="10"/>
        <v>41.509739700000011</v>
      </c>
      <c r="W52" s="27">
        <f t="shared" si="10"/>
        <v>46.356195600000007</v>
      </c>
      <c r="X52" s="27">
        <f t="shared" si="10"/>
        <v>35.8457814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10.724957099999999</v>
      </c>
      <c r="D53" s="8">
        <f>FC_IND_NFM_AM_E!D53+FC_IND_NFM_PA_E!D53+FC_IND_NFM_SA_E!D53+FC_IND_NFM_OM_E!D53</f>
        <v>11.189692800000003</v>
      </c>
      <c r="E53" s="8">
        <f>FC_IND_NFM_AM_E!E53+FC_IND_NFM_PA_E!E53+FC_IND_NFM_SA_E!E53+FC_IND_NFM_OM_E!E53</f>
        <v>10.724957099999999</v>
      </c>
      <c r="F53" s="8">
        <f>FC_IND_NFM_AM_E!F53+FC_IND_NFM_PA_E!F53+FC_IND_NFM_SA_E!F53+FC_IND_NFM_OM_E!F53</f>
        <v>3.3604856999999999</v>
      </c>
      <c r="G53" s="8">
        <f>FC_IND_NFM_AM_E!G53+FC_IND_NFM_PA_E!G53+FC_IND_NFM_SA_E!G53+FC_IND_NFM_OM_E!G53</f>
        <v>12.584028599999998</v>
      </c>
      <c r="H53" s="8">
        <f>FC_IND_NFM_AM_E!H53+FC_IND_NFM_PA_E!H53+FC_IND_NFM_SA_E!H53+FC_IND_NFM_OM_E!H53</f>
        <v>9.6882786000000021</v>
      </c>
      <c r="I53" s="8">
        <f>FC_IND_NFM_AM_E!I53+FC_IND_NFM_PA_E!I53+FC_IND_NFM_SA_E!I53+FC_IND_NFM_OM_E!I53</f>
        <v>8.0437500000000011</v>
      </c>
      <c r="J53" s="8">
        <f>FC_IND_NFM_AM_E!J53+FC_IND_NFM_PA_E!J53+FC_IND_NFM_SA_E!J53+FC_IND_NFM_OM_E!J53</f>
        <v>7.4360286000000011</v>
      </c>
      <c r="K53" s="8">
        <f>FC_IND_NFM_AM_E!K53+FC_IND_NFM_PA_E!K53+FC_IND_NFM_SA_E!K53+FC_IND_NFM_OM_E!K53</f>
        <v>67.9248999</v>
      </c>
      <c r="L53" s="8">
        <f>FC_IND_NFM_AM_E!L53+FC_IND_NFM_PA_E!L53+FC_IND_NFM_SA_E!L53+FC_IND_NFM_OM_E!L53</f>
        <v>46.189142999999987</v>
      </c>
      <c r="M53" s="8">
        <f>FC_IND_NFM_AM_E!M53+FC_IND_NFM_PA_E!M53+FC_IND_NFM_SA_E!M53+FC_IND_NFM_OM_E!M53</f>
        <v>59.952964499999993</v>
      </c>
      <c r="N53" s="8">
        <f>FC_IND_NFM_AM_E!N53+FC_IND_NFM_PA_E!N53+FC_IND_NFM_SA_E!N53+FC_IND_NFM_OM_E!N53</f>
        <v>57.199814099999998</v>
      </c>
      <c r="O53" s="8">
        <f>FC_IND_NFM_AM_E!O53+FC_IND_NFM_PA_E!O53+FC_IND_NFM_SA_E!O53+FC_IND_NFM_OM_E!O53</f>
        <v>52.241131799999991</v>
      </c>
      <c r="P53" s="8">
        <f>FC_IND_NFM_AM_E!P53+FC_IND_NFM_PA_E!P53+FC_IND_NFM_SA_E!P53+FC_IND_NFM_OM_E!P53</f>
        <v>71.467496100000005</v>
      </c>
      <c r="Q53" s="8">
        <f>FC_IND_NFM_AM_E!Q53+FC_IND_NFM_PA_E!Q53+FC_IND_NFM_SA_E!Q53+FC_IND_NFM_OM_E!Q53</f>
        <v>73.243684800000011</v>
      </c>
      <c r="R53" s="8">
        <f>FC_IND_NFM_AM_E!R53+FC_IND_NFM_PA_E!R53+FC_IND_NFM_SA_E!R53+FC_IND_NFM_OM_E!R53</f>
        <v>63.920528100000013</v>
      </c>
      <c r="S53" s="8">
        <f>FC_IND_NFM_AM_E!S53+FC_IND_NFM_PA_E!S53+FC_IND_NFM_SA_E!S53+FC_IND_NFM_OM_E!S53</f>
        <v>66.327346800000001</v>
      </c>
      <c r="T53" s="8">
        <f>FC_IND_NFM_AM_E!T53+FC_IND_NFM_PA_E!T53+FC_IND_NFM_SA_E!T53+FC_IND_NFM_OM_E!T53</f>
        <v>67.024514699999997</v>
      </c>
      <c r="U53" s="8">
        <f>FC_IND_NFM_AM_E!U53+FC_IND_NFM_PA_E!U53+FC_IND_NFM_SA_E!U53+FC_IND_NFM_OM_E!U53</f>
        <v>46.7371476</v>
      </c>
      <c r="V53" s="8">
        <f>FC_IND_NFM_AM_E!V53+FC_IND_NFM_PA_E!V53+FC_IND_NFM_SA_E!V53+FC_IND_NFM_OM_E!V53</f>
        <v>41.509739700000011</v>
      </c>
      <c r="W53" s="8">
        <f>FC_IND_NFM_AM_E!W53+FC_IND_NFM_PA_E!W53+FC_IND_NFM_SA_E!W53+FC_IND_NFM_OM_E!W53</f>
        <v>46.356195600000007</v>
      </c>
      <c r="X53" s="8">
        <f>FC_IND_NFM_AM_E!X53+FC_IND_NFM_PA_E!X53+FC_IND_NFM_SA_E!X53+FC_IND_NFM_OM_E!X53</f>
        <v>35.8457814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9.6181800000000006</v>
      </c>
      <c r="G54" s="45">
        <f>FC_IND_NFM_AM_E!G54+FC_IND_NFM_PA_E!G54+FC_IND_NFM_SA_E!G54+FC_IND_NFM_OM_E!G54</f>
        <v>6.2532470880000002</v>
      </c>
      <c r="H54" s="45">
        <f>FC_IND_NFM_AM_E!H54+FC_IND_NFM_PA_E!H54+FC_IND_NFM_SA_E!H54+FC_IND_NFM_OM_E!H54</f>
        <v>6.5550239039999978</v>
      </c>
      <c r="I54" s="45">
        <f>FC_IND_NFM_AM_E!I54+FC_IND_NFM_PA_E!I54+FC_IND_NFM_SA_E!I54+FC_IND_NFM_OM_E!I54</f>
        <v>6.8811093120000013</v>
      </c>
      <c r="J54" s="45">
        <f>FC_IND_NFM_AM_E!J54+FC_IND_NFM_PA_E!J54+FC_IND_NFM_SA_E!J54+FC_IND_NFM_OM_E!J54</f>
        <v>6.789119568000002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1">SUM(C62:C72)</f>
        <v>25.928481599999998</v>
      </c>
      <c r="D61" s="49">
        <f t="shared" ref="D61:X61" si="12">SUM(D62:D72)</f>
        <v>25.284369599999998</v>
      </c>
      <c r="E61" s="49">
        <f t="shared" si="12"/>
        <v>25.648257600000001</v>
      </c>
      <c r="F61" s="49">
        <f t="shared" si="12"/>
        <v>37.993387679999998</v>
      </c>
      <c r="G61" s="49">
        <f t="shared" si="12"/>
        <v>37.391202719999988</v>
      </c>
      <c r="H61" s="49">
        <f t="shared" si="12"/>
        <v>311.52876695999993</v>
      </c>
      <c r="I61" s="49">
        <f t="shared" si="12"/>
        <v>36.878343839999999</v>
      </c>
      <c r="J61" s="49">
        <f t="shared" si="12"/>
        <v>42.688056960000004</v>
      </c>
      <c r="K61" s="49">
        <f t="shared" si="12"/>
        <v>27.749218319999997</v>
      </c>
      <c r="L61" s="49">
        <f t="shared" si="12"/>
        <v>29.786440319999997</v>
      </c>
      <c r="M61" s="49">
        <f t="shared" si="12"/>
        <v>32.804172000000001</v>
      </c>
      <c r="N61" s="49">
        <f t="shared" si="12"/>
        <v>34.603153200000001</v>
      </c>
      <c r="O61" s="49">
        <f t="shared" si="12"/>
        <v>3.88867896</v>
      </c>
      <c r="P61" s="49">
        <f t="shared" si="12"/>
        <v>61.543288079999975</v>
      </c>
      <c r="Q61" s="49">
        <f t="shared" si="12"/>
        <v>9.7956676799999993</v>
      </c>
      <c r="R61" s="49">
        <f t="shared" si="12"/>
        <v>5.8909924799999995</v>
      </c>
      <c r="S61" s="49">
        <f t="shared" si="12"/>
        <v>6.3931895999999995</v>
      </c>
      <c r="T61" s="49">
        <f t="shared" si="12"/>
        <v>6.1483701599999989</v>
      </c>
      <c r="U61" s="49">
        <f t="shared" si="12"/>
        <v>11.39809176</v>
      </c>
      <c r="V61" s="49">
        <f t="shared" si="12"/>
        <v>6.1239707999999995</v>
      </c>
      <c r="W61" s="49">
        <f t="shared" si="12"/>
        <v>70.066470960000004</v>
      </c>
      <c r="X61" s="49">
        <f t="shared" si="12"/>
        <v>16.390599839999997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25.928481599999998</v>
      </c>
      <c r="D62" s="52">
        <f>FC_IND_NFM_AM_E!D62+FC_IND_NFM_PA_E!D62+FC_IND_NFM_SA_E!D62+FC_IND_NFM_OM_E!D62</f>
        <v>25.284369599999998</v>
      </c>
      <c r="E62" s="52">
        <f>FC_IND_NFM_AM_E!E62+FC_IND_NFM_PA_E!E62+FC_IND_NFM_SA_E!E62+FC_IND_NFM_OM_E!E62</f>
        <v>25.648257600000001</v>
      </c>
      <c r="F62" s="52">
        <f>FC_IND_NFM_AM_E!F62+FC_IND_NFM_PA_E!F62+FC_IND_NFM_SA_E!F62+FC_IND_NFM_OM_E!F62</f>
        <v>25.255944000000003</v>
      </c>
      <c r="G62" s="52">
        <f>FC_IND_NFM_AM_E!G62+FC_IND_NFM_PA_E!G62+FC_IND_NFM_SA_E!G62+FC_IND_NFM_OM_E!G62</f>
        <v>26.207999999999991</v>
      </c>
      <c r="H62" s="52">
        <f>FC_IND_NFM_AM_E!H62+FC_IND_NFM_PA_E!H62+FC_IND_NFM_SA_E!H62+FC_IND_NFM_OM_E!H62</f>
        <v>303.40799999999996</v>
      </c>
      <c r="I62" s="52">
        <f>FC_IND_NFM_AM_E!I62+FC_IND_NFM_PA_E!I62+FC_IND_NFM_SA_E!I62+FC_IND_NFM_OM_E!I62</f>
        <v>27.467999999999996</v>
      </c>
      <c r="J62" s="52">
        <f>FC_IND_NFM_AM_E!J62+FC_IND_NFM_PA_E!J62+FC_IND_NFM_SA_E!J62+FC_IND_NFM_OM_E!J62</f>
        <v>33.432436800000005</v>
      </c>
      <c r="K62" s="52">
        <f>FC_IND_NFM_AM_E!K62+FC_IND_NFM_PA_E!K62+FC_IND_NFM_SA_E!K62+FC_IND_NFM_OM_E!K62</f>
        <v>27.551865599999996</v>
      </c>
      <c r="L62" s="52">
        <f>FC_IND_NFM_AM_E!L62+FC_IND_NFM_PA_E!L62+FC_IND_NFM_SA_E!L62+FC_IND_NFM_OM_E!L62</f>
        <v>29.344089599999997</v>
      </c>
      <c r="M62" s="52">
        <f>FC_IND_NFM_AM_E!M62+FC_IND_NFM_PA_E!M62+FC_IND_NFM_SA_E!M62+FC_IND_NFM_OM_E!M62</f>
        <v>31.808044799999998</v>
      </c>
      <c r="N62" s="52">
        <f>FC_IND_NFM_AM_E!N62+FC_IND_NFM_PA_E!N62+FC_IND_NFM_SA_E!N62+FC_IND_NFM_OM_E!N62</f>
        <v>32.200358399999999</v>
      </c>
      <c r="O62" s="52">
        <f>FC_IND_NFM_AM_E!O62+FC_IND_NFM_PA_E!O62+FC_IND_NFM_SA_E!O62+FC_IND_NFM_OM_E!O62</f>
        <v>1.2769344</v>
      </c>
      <c r="P62" s="52">
        <f>FC_IND_NFM_AM_E!P62+FC_IND_NFM_PA_E!P62+FC_IND_NFM_SA_E!P62+FC_IND_NFM_OM_E!P62</f>
        <v>54.65517119999997</v>
      </c>
      <c r="Q62" s="52">
        <f>FC_IND_NFM_AM_E!Q62+FC_IND_NFM_PA_E!Q62+FC_IND_NFM_SA_E!Q62+FC_IND_NFM_OM_E!Q62</f>
        <v>4.0334111999999998</v>
      </c>
      <c r="R62" s="52">
        <f>FC_IND_NFM_AM_E!R62+FC_IND_NFM_PA_E!R62+FC_IND_NFM_SA_E!R62+FC_IND_NFM_OM_E!R62</f>
        <v>3.6574271999999994</v>
      </c>
      <c r="S62" s="52">
        <f>FC_IND_NFM_AM_E!S62+FC_IND_NFM_PA_E!S62+FC_IND_NFM_SA_E!S62+FC_IND_NFM_OM_E!S62</f>
        <v>3.8318111999999998</v>
      </c>
      <c r="T62" s="52">
        <f>FC_IND_NFM_AM_E!T62+FC_IND_NFM_PA_E!T62+FC_IND_NFM_SA_E!T62+FC_IND_NFM_OM_E!T62</f>
        <v>3.0381119999999999</v>
      </c>
      <c r="U62" s="52">
        <f>FC_IND_NFM_AM_E!U62+FC_IND_NFM_PA_E!U62+FC_IND_NFM_SA_E!U62+FC_IND_NFM_OM_E!U62</f>
        <v>7.7842800000000008</v>
      </c>
      <c r="V62" s="52">
        <f>FC_IND_NFM_AM_E!V62+FC_IND_NFM_PA_E!V62+FC_IND_NFM_SA_E!V62+FC_IND_NFM_OM_E!V62</f>
        <v>3.7852416</v>
      </c>
      <c r="W62" s="52">
        <f>FC_IND_NFM_AM_E!W62+FC_IND_NFM_PA_E!W62+FC_IND_NFM_SA_E!W62+FC_IND_NFM_OM_E!W62</f>
        <v>68.291596800000008</v>
      </c>
      <c r="X62" s="52">
        <f>FC_IND_NFM_AM_E!X62+FC_IND_NFM_PA_E!X62+FC_IND_NFM_SA_E!X62+FC_IND_NFM_OM_E!X62</f>
        <v>13.500446399999996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1.2325824000000001</v>
      </c>
      <c r="Q63" s="52">
        <f>FC_IND_NFM_AM_E!Q63+FC_IND_NFM_PA_E!Q63+FC_IND_NFM_SA_E!Q63+FC_IND_NFM_OM_E!Q63</f>
        <v>1.1692799999999997</v>
      </c>
      <c r="R63" s="52">
        <f>FC_IND_NFM_AM_E!R63+FC_IND_NFM_PA_E!R63+FC_IND_NFM_SA_E!R63+FC_IND_NFM_OM_E!R63</f>
        <v>1.1055743999999998</v>
      </c>
      <c r="S63" s="52">
        <f>FC_IND_NFM_AM_E!S63+FC_IND_NFM_PA_E!S63+FC_IND_NFM_SA_E!S63+FC_IND_NFM_OM_E!S63</f>
        <v>1.0616255999999997</v>
      </c>
      <c r="T63" s="52">
        <f>FC_IND_NFM_AM_E!T63+FC_IND_NFM_PA_E!T63+FC_IND_NFM_SA_E!T63+FC_IND_NFM_OM_E!T63</f>
        <v>1.0616255999999997</v>
      </c>
      <c r="U63" s="52">
        <f>FC_IND_NFM_AM_E!U63+FC_IND_NFM_PA_E!U63+FC_IND_NFM_SA_E!U63+FC_IND_NFM_OM_E!U63</f>
        <v>1.2398400000000001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1.03744368</v>
      </c>
      <c r="G64" s="52">
        <f>FC_IND_NFM_AM_E!G64+FC_IND_NFM_PA_E!G64+FC_IND_NFM_SA_E!G64+FC_IND_NFM_OM_E!G64</f>
        <v>1.0374436799999998</v>
      </c>
      <c r="H64" s="52">
        <f>FC_IND_NFM_AM_E!H64+FC_IND_NFM_PA_E!H64+FC_IND_NFM_SA_E!H64+FC_IND_NFM_OM_E!H64</f>
        <v>0.21837816000000004</v>
      </c>
      <c r="I64" s="52">
        <f>FC_IND_NFM_AM_E!I64+FC_IND_NFM_PA_E!I64+FC_IND_NFM_SA_E!I64+FC_IND_NFM_OM_E!I64</f>
        <v>1.0920873600000003</v>
      </c>
      <c r="J64" s="52">
        <f>FC_IND_NFM_AM_E!J64+FC_IND_NFM_PA_E!J64+FC_IND_NFM_SA_E!J64+FC_IND_NFM_OM_E!J64</f>
        <v>1.0374436799999998</v>
      </c>
      <c r="K64" s="52">
        <f>FC_IND_NFM_AM_E!K64+FC_IND_NFM_PA_E!K64+FC_IND_NFM_SA_E!K64+FC_IND_NFM_OM_E!K64</f>
        <v>0.17670743999999999</v>
      </c>
      <c r="L64" s="52">
        <f>FC_IND_NFM_AM_E!L64+FC_IND_NFM_PA_E!L64+FC_IND_NFM_SA_E!L64+FC_IND_NFM_OM_E!L64</f>
        <v>0.40845167999999993</v>
      </c>
      <c r="M64" s="52">
        <f>FC_IND_NFM_AM_E!M64+FC_IND_NFM_PA_E!M64+FC_IND_NFM_SA_E!M64+FC_IND_NFM_OM_E!M64</f>
        <v>0.9576403200000001</v>
      </c>
      <c r="N64" s="52">
        <f>FC_IND_NFM_AM_E!N64+FC_IND_NFM_PA_E!N64+FC_IND_NFM_SA_E!N64+FC_IND_NFM_OM_E!N64</f>
        <v>2.3742482399999996</v>
      </c>
      <c r="O64" s="52">
        <f>FC_IND_NFM_AM_E!O64+FC_IND_NFM_PA_E!O64+FC_IND_NFM_SA_E!O64+FC_IND_NFM_OM_E!O64</f>
        <v>2.5857467999999999</v>
      </c>
      <c r="P64" s="52">
        <f>FC_IND_NFM_AM_E!P64+FC_IND_NFM_PA_E!P64+FC_IND_NFM_SA_E!P64+FC_IND_NFM_OM_E!P64</f>
        <v>5.6292818400000009</v>
      </c>
      <c r="Q64" s="52">
        <f>FC_IND_NFM_AM_E!Q64+FC_IND_NFM_PA_E!Q64+FC_IND_NFM_SA_E!Q64+FC_IND_NFM_OM_E!Q64</f>
        <v>4.5613713599999999</v>
      </c>
      <c r="R64" s="52">
        <f>FC_IND_NFM_AM_E!R64+FC_IND_NFM_PA_E!R64+FC_IND_NFM_SA_E!R64+FC_IND_NFM_OM_E!R64</f>
        <v>1.10938464</v>
      </c>
      <c r="S64" s="52">
        <f>FC_IND_NFM_AM_E!S64+FC_IND_NFM_PA_E!S64+FC_IND_NFM_SA_E!S64+FC_IND_NFM_OM_E!S64</f>
        <v>0.87351263999999984</v>
      </c>
      <c r="T64" s="52">
        <f>FC_IND_NFM_AM_E!T64+FC_IND_NFM_PA_E!T64+FC_IND_NFM_SA_E!T64+FC_IND_NFM_OM_E!T64</f>
        <v>1.0612274400000001</v>
      </c>
      <c r="U64" s="52">
        <f>FC_IND_NFM_AM_E!U64+FC_IND_NFM_PA_E!U64+FC_IND_NFM_SA_E!U64+FC_IND_NFM_OM_E!U64</f>
        <v>1.0745935200000001</v>
      </c>
      <c r="V64" s="52">
        <f>FC_IND_NFM_AM_E!V64+FC_IND_NFM_PA_E!V64+FC_IND_NFM_SA_E!V64+FC_IND_NFM_OM_E!V64</f>
        <v>0.76127688000000004</v>
      </c>
      <c r="W64" s="52">
        <f>FC_IND_NFM_AM_E!W64+FC_IND_NFM_PA_E!W64+FC_IND_NFM_SA_E!W64+FC_IND_NFM_OM_E!W64</f>
        <v>0.32766551999999982</v>
      </c>
      <c r="X64" s="52">
        <f>FC_IND_NFM_AM_E!X64+FC_IND_NFM_PA_E!X64+FC_IND_NFM_SA_E!X64+FC_IND_NFM_OM_E!X64</f>
        <v>0.47567519999999985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11.7</v>
      </c>
      <c r="G65" s="52">
        <f>FC_IND_NFM_AM_E!G65+FC_IND_NFM_PA_E!G65+FC_IND_NFM_SA_E!G65+FC_IND_NFM_OM_E!G65</f>
        <v>7.5999600000000003</v>
      </c>
      <c r="H65" s="52">
        <f>FC_IND_NFM_AM_E!H65+FC_IND_NFM_PA_E!H65+FC_IND_NFM_SA_E!H65+FC_IND_NFM_OM_E!H65</f>
        <v>7.8998399999999993</v>
      </c>
      <c r="I65" s="52">
        <f>FC_IND_NFM_AM_E!I65+FC_IND_NFM_PA_E!I65+FC_IND_NFM_SA_E!I65+FC_IND_NFM_OM_E!I65</f>
        <v>8.3001600000000018</v>
      </c>
      <c r="J65" s="52">
        <f>FC_IND_NFM_AM_E!J65+FC_IND_NFM_PA_E!J65+FC_IND_NFM_SA_E!J65+FC_IND_NFM_OM_E!J65</f>
        <v>8.2000799999999998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1.7841599999999999E-3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2.5487999999999999E-3</v>
      </c>
      <c r="I69" s="52">
        <f>FC_IND_NFM_AM_E!I69+FC_IND_NFM_PA_E!I69+FC_IND_NFM_SA_E!I69+FC_IND_NFM_OM_E!I69</f>
        <v>1.8096479999999998E-2</v>
      </c>
      <c r="J69" s="52">
        <f>FC_IND_NFM_AM_E!J69+FC_IND_NFM_PA_E!J69+FC_IND_NFM_SA_E!J69+FC_IND_NFM_OM_E!J69</f>
        <v>1.8096479999999998E-2</v>
      </c>
      <c r="K69" s="52">
        <f>FC_IND_NFM_AM_E!K69+FC_IND_NFM_PA_E!K69+FC_IND_NFM_SA_E!K69+FC_IND_NFM_OM_E!K69</f>
        <v>2.0645279999999998E-2</v>
      </c>
      <c r="L69" s="52">
        <f>FC_IND_NFM_AM_E!L69+FC_IND_NFM_PA_E!L69+FC_IND_NFM_SA_E!L69+FC_IND_NFM_OM_E!L69</f>
        <v>3.3899040000000005E-2</v>
      </c>
      <c r="M69" s="52">
        <f>FC_IND_NFM_AM_E!M69+FC_IND_NFM_PA_E!M69+FC_IND_NFM_SA_E!M69+FC_IND_NFM_OM_E!M69</f>
        <v>3.6702720000000001E-2</v>
      </c>
      <c r="N69" s="52">
        <f>FC_IND_NFM_AM_E!N69+FC_IND_NFM_PA_E!N69+FC_IND_NFM_SA_E!N69+FC_IND_NFM_OM_E!N69</f>
        <v>2.8546560000000006E-2</v>
      </c>
      <c r="O69" s="52">
        <f>FC_IND_NFM_AM_E!O69+FC_IND_NFM_PA_E!O69+FC_IND_NFM_SA_E!O69+FC_IND_NFM_OM_E!O69</f>
        <v>2.5997759999999998E-2</v>
      </c>
      <c r="P69" s="52">
        <f>FC_IND_NFM_AM_E!P69+FC_IND_NFM_PA_E!P69+FC_IND_NFM_SA_E!P69+FC_IND_NFM_OM_E!P69</f>
        <v>2.6252639999999997E-2</v>
      </c>
      <c r="Q69" s="52">
        <f>FC_IND_NFM_AM_E!Q69+FC_IND_NFM_PA_E!Q69+FC_IND_NFM_SA_E!Q69+FC_IND_NFM_OM_E!Q69</f>
        <v>3.1605120000000007E-2</v>
      </c>
      <c r="R69" s="52">
        <f>FC_IND_NFM_AM_E!R69+FC_IND_NFM_PA_E!R69+FC_IND_NFM_SA_E!R69+FC_IND_NFM_OM_E!R69</f>
        <v>1.860624E-2</v>
      </c>
      <c r="S69" s="52">
        <f>FC_IND_NFM_AM_E!S69+FC_IND_NFM_PA_E!S69+FC_IND_NFM_SA_E!S69+FC_IND_NFM_OM_E!S69</f>
        <v>0.62624015999999993</v>
      </c>
      <c r="T69" s="52">
        <f>FC_IND_NFM_AM_E!T69+FC_IND_NFM_PA_E!T69+FC_IND_NFM_SA_E!T69+FC_IND_NFM_OM_E!T69</f>
        <v>0.98740512000000003</v>
      </c>
      <c r="U69" s="52">
        <f>FC_IND_NFM_AM_E!U69+FC_IND_NFM_PA_E!U69+FC_IND_NFM_SA_E!U69+FC_IND_NFM_OM_E!U69</f>
        <v>1.29937824</v>
      </c>
      <c r="V69" s="52">
        <f>FC_IND_NFM_AM_E!V69+FC_IND_NFM_PA_E!V69+FC_IND_NFM_SA_E!V69+FC_IND_NFM_OM_E!V69</f>
        <v>1.5774523199999999</v>
      </c>
      <c r="W69" s="52">
        <f>FC_IND_NFM_AM_E!W69+FC_IND_NFM_PA_E!W69+FC_IND_NFM_SA_E!W69+FC_IND_NFM_OM_E!W69</f>
        <v>1.4472086399999999</v>
      </c>
      <c r="X69" s="52">
        <f>FC_IND_NFM_AM_E!X69+FC_IND_NFM_PA_E!X69+FC_IND_NFM_SA_E!X69+FC_IND_NFM_OM_E!X69</f>
        <v>2.4144782400000002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2.5457990399999995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272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4844.485611078384</v>
      </c>
      <c r="D2" s="21">
        <f t="shared" ref="D2:X2" si="0">SUM(D3,D17,D22,D25,D26,D51,D52)</f>
        <v>4302.4248903138687</v>
      </c>
      <c r="E2" s="21">
        <f t="shared" si="0"/>
        <v>4896.2194264648324</v>
      </c>
      <c r="F2" s="21">
        <f t="shared" si="0"/>
        <v>5005.1438499964052</v>
      </c>
      <c r="G2" s="21">
        <f t="shared" si="0"/>
        <v>5291.4924224107699</v>
      </c>
      <c r="H2" s="21">
        <f t="shared" si="0"/>
        <v>5106.9963493517353</v>
      </c>
      <c r="I2" s="21">
        <f t="shared" si="0"/>
        <v>5320.1863020232477</v>
      </c>
      <c r="J2" s="21">
        <f t="shared" si="0"/>
        <v>4551.3567069072515</v>
      </c>
      <c r="K2" s="21">
        <f t="shared" si="0"/>
        <v>4398.4980420768479</v>
      </c>
      <c r="L2" s="21">
        <f t="shared" si="0"/>
        <v>3317.6413905522154</v>
      </c>
      <c r="M2" s="21">
        <f t="shared" si="0"/>
        <v>4031.3801695579332</v>
      </c>
      <c r="N2" s="21">
        <f t="shared" si="0"/>
        <v>4201.0137186642141</v>
      </c>
      <c r="O2" s="21">
        <f t="shared" si="0"/>
        <v>3526.8584755617867</v>
      </c>
      <c r="P2" s="21">
        <f t="shared" si="0"/>
        <v>3723.1896440858764</v>
      </c>
      <c r="Q2" s="21">
        <f t="shared" si="0"/>
        <v>3466.9848293504488</v>
      </c>
      <c r="R2" s="21">
        <f t="shared" si="0"/>
        <v>3669.42266981078</v>
      </c>
      <c r="S2" s="21">
        <f t="shared" si="0"/>
        <v>3731.3061943325465</v>
      </c>
      <c r="T2" s="21">
        <f t="shared" si="0"/>
        <v>3400.0794958895399</v>
      </c>
      <c r="U2" s="21">
        <f t="shared" si="0"/>
        <v>3733.0989753983927</v>
      </c>
      <c r="V2" s="21">
        <f t="shared" si="0"/>
        <v>3735.5048539903642</v>
      </c>
      <c r="W2" s="21">
        <f t="shared" si="0"/>
        <v>3648.0870124110816</v>
      </c>
      <c r="X2" s="21">
        <f t="shared" si="0"/>
        <v>3848.9191349582848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742.69586605379402</v>
      </c>
      <c r="D3" s="24">
        <f t="shared" ref="D3:X3" si="2">SUM(D4,D8,D11)</f>
        <v>635.19135312009951</v>
      </c>
      <c r="E3" s="24">
        <f t="shared" si="2"/>
        <v>689.82597045888713</v>
      </c>
      <c r="F3" s="24">
        <f t="shared" si="2"/>
        <v>631.18244751562179</v>
      </c>
      <c r="G3" s="24">
        <f t="shared" si="2"/>
        <v>576.29922761876298</v>
      </c>
      <c r="H3" s="24">
        <f t="shared" si="2"/>
        <v>959.1547728950153</v>
      </c>
      <c r="I3" s="24">
        <f t="shared" si="2"/>
        <v>826.36848626712322</v>
      </c>
      <c r="J3" s="24">
        <f t="shared" si="2"/>
        <v>752.49654470996222</v>
      </c>
      <c r="K3" s="24">
        <f t="shared" si="2"/>
        <v>525.89782238259431</v>
      </c>
      <c r="L3" s="24">
        <f t="shared" si="2"/>
        <v>370.50024889353278</v>
      </c>
      <c r="M3" s="24">
        <f t="shared" si="2"/>
        <v>588.89147442516673</v>
      </c>
      <c r="N3" s="24">
        <f t="shared" si="2"/>
        <v>713.86071548950633</v>
      </c>
      <c r="O3" s="24">
        <f t="shared" si="2"/>
        <v>714.7723344836138</v>
      </c>
      <c r="P3" s="24">
        <f t="shared" si="2"/>
        <v>641.4882272022968</v>
      </c>
      <c r="Q3" s="24">
        <f t="shared" si="2"/>
        <v>580.84145585268584</v>
      </c>
      <c r="R3" s="24">
        <f t="shared" si="2"/>
        <v>668.49152672835862</v>
      </c>
      <c r="S3" s="24">
        <f t="shared" si="2"/>
        <v>649.43395091672892</v>
      </c>
      <c r="T3" s="24">
        <f t="shared" si="2"/>
        <v>273.22468124012079</v>
      </c>
      <c r="U3" s="24">
        <f t="shared" si="2"/>
        <v>257.80935215020429</v>
      </c>
      <c r="V3" s="24">
        <f t="shared" si="2"/>
        <v>227.84479649825676</v>
      </c>
      <c r="W3" s="24">
        <f t="shared" si="2"/>
        <v>214.0089197355382</v>
      </c>
      <c r="X3" s="24">
        <f t="shared" si="2"/>
        <v>247.72177432149334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151.82685828922288</v>
      </c>
      <c r="D4" s="19">
        <f t="shared" ref="D4:X4" si="4">SUM(D5:D7)</f>
        <v>231.4401688192786</v>
      </c>
      <c r="E4" s="19">
        <f t="shared" si="4"/>
        <v>238.74016283118596</v>
      </c>
      <c r="F4" s="19">
        <f t="shared" si="4"/>
        <v>234.30011836492798</v>
      </c>
      <c r="G4" s="19">
        <f t="shared" si="4"/>
        <v>264.69293002341038</v>
      </c>
      <c r="H4" s="19">
        <f t="shared" si="4"/>
        <v>357.21360929749937</v>
      </c>
      <c r="I4" s="19">
        <f t="shared" si="4"/>
        <v>176.48026325081329</v>
      </c>
      <c r="J4" s="19">
        <f t="shared" si="4"/>
        <v>211.52443968999359</v>
      </c>
      <c r="K4" s="19">
        <f t="shared" si="4"/>
        <v>184.66987630366569</v>
      </c>
      <c r="L4" s="19">
        <f t="shared" si="4"/>
        <v>220.63988551762563</v>
      </c>
      <c r="M4" s="19">
        <f t="shared" si="4"/>
        <v>335.85150338356846</v>
      </c>
      <c r="N4" s="19">
        <f t="shared" si="4"/>
        <v>362.40142116653101</v>
      </c>
      <c r="O4" s="19">
        <f t="shared" si="4"/>
        <v>458.54623157512452</v>
      </c>
      <c r="P4" s="19">
        <f t="shared" si="4"/>
        <v>364.14369510984699</v>
      </c>
      <c r="Q4" s="19">
        <f t="shared" si="4"/>
        <v>345.6675030286064</v>
      </c>
      <c r="R4" s="19">
        <f t="shared" si="4"/>
        <v>359.82220739639166</v>
      </c>
      <c r="S4" s="19">
        <f t="shared" si="4"/>
        <v>403.58395488115002</v>
      </c>
      <c r="T4" s="19">
        <f t="shared" si="4"/>
        <v>56.571656236794823</v>
      </c>
      <c r="U4" s="19">
        <f t="shared" si="4"/>
        <v>57.925796301290973</v>
      </c>
      <c r="V4" s="19">
        <f t="shared" si="4"/>
        <v>57.83122076717649</v>
      </c>
      <c r="W4" s="19">
        <f t="shared" si="4"/>
        <v>53.80608412036468</v>
      </c>
      <c r="X4" s="19">
        <f t="shared" si="4"/>
        <v>62.382777990720385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0.10033700376619645</v>
      </c>
      <c r="K5" s="8">
        <v>1.9526575358328774E-2</v>
      </c>
      <c r="L5" s="8">
        <v>0.21155003024758093</v>
      </c>
      <c r="M5" s="8">
        <v>2.9854536769487456</v>
      </c>
      <c r="N5" s="8">
        <v>18.656070756864366</v>
      </c>
      <c r="O5" s="8">
        <v>23.478682638871756</v>
      </c>
      <c r="P5" s="8">
        <v>24.184155958844272</v>
      </c>
      <c r="Q5" s="8">
        <v>21.946350530989029</v>
      </c>
      <c r="R5" s="8">
        <v>23.032475117534734</v>
      </c>
      <c r="S5" s="8">
        <v>26.865786348784777</v>
      </c>
      <c r="T5" s="8">
        <v>25.337480252315135</v>
      </c>
      <c r="U5" s="8">
        <v>23.399711989233374</v>
      </c>
      <c r="V5" s="8">
        <v>23.234917002625068</v>
      </c>
      <c r="W5" s="8">
        <v>19.546800653283746</v>
      </c>
      <c r="X5" s="8">
        <v>19.388636320759439</v>
      </c>
    </row>
    <row r="6" spans="1:24" ht="11.25" customHeight="1" x14ac:dyDescent="0.2">
      <c r="A6" s="28" t="s">
        <v>6</v>
      </c>
      <c r="B6" s="7" t="s">
        <v>7</v>
      </c>
      <c r="C6" s="8">
        <v>0.17531435028248185</v>
      </c>
      <c r="D6" s="8">
        <v>0</v>
      </c>
      <c r="E6" s="8">
        <v>0</v>
      </c>
      <c r="F6" s="8">
        <v>0</v>
      </c>
      <c r="G6" s="8">
        <v>50.085380840613531</v>
      </c>
      <c r="H6" s="8">
        <v>59.096089926433486</v>
      </c>
      <c r="I6" s="8">
        <v>25.641037583085023</v>
      </c>
      <c r="J6" s="8">
        <v>1.2310732595838765</v>
      </c>
      <c r="K6" s="8">
        <v>2.4295312828345079E-2</v>
      </c>
      <c r="L6" s="8">
        <v>2.2665218029491321</v>
      </c>
      <c r="M6" s="8">
        <v>13.334251515215508</v>
      </c>
      <c r="N6" s="8">
        <v>29.207419584349626</v>
      </c>
      <c r="O6" s="8">
        <v>14.762398982168879</v>
      </c>
      <c r="P6" s="8">
        <v>13.444691016315995</v>
      </c>
      <c r="Q6" s="8">
        <v>4.5899598276403113</v>
      </c>
      <c r="R6" s="8">
        <v>3.0956998527423467</v>
      </c>
      <c r="S6" s="8">
        <v>2.3021325508491142</v>
      </c>
      <c r="T6" s="8">
        <v>1.7175491704536232</v>
      </c>
      <c r="U6" s="8">
        <v>1.4097816900675515</v>
      </c>
      <c r="V6" s="8">
        <v>0.32076380235051755</v>
      </c>
      <c r="W6" s="8">
        <v>2.3731041008139631</v>
      </c>
      <c r="X6" s="8">
        <v>1.7026213037007631</v>
      </c>
    </row>
    <row r="7" spans="1:24" ht="11.25" customHeight="1" x14ac:dyDescent="0.2">
      <c r="A7" s="28" t="s">
        <v>8</v>
      </c>
      <c r="B7" s="7" t="s">
        <v>9</v>
      </c>
      <c r="C7" s="8">
        <v>151.65154393894039</v>
      </c>
      <c r="D7" s="8">
        <v>231.4401688192786</v>
      </c>
      <c r="E7" s="8">
        <v>238.74016283118596</v>
      </c>
      <c r="F7" s="8">
        <v>234.30011836492798</v>
      </c>
      <c r="G7" s="8">
        <v>214.60754918279687</v>
      </c>
      <c r="H7" s="8">
        <v>298.1175193710659</v>
      </c>
      <c r="I7" s="8">
        <v>150.83922566772827</v>
      </c>
      <c r="J7" s="8">
        <v>210.19302942664351</v>
      </c>
      <c r="K7" s="8">
        <v>184.62605441547902</v>
      </c>
      <c r="L7" s="8">
        <v>218.16181368442892</v>
      </c>
      <c r="M7" s="8">
        <v>319.53179819140422</v>
      </c>
      <c r="N7" s="8">
        <v>314.53793082531701</v>
      </c>
      <c r="O7" s="8">
        <v>420.3051499540839</v>
      </c>
      <c r="P7" s="8">
        <v>326.5148481346867</v>
      </c>
      <c r="Q7" s="8">
        <v>319.13119266997705</v>
      </c>
      <c r="R7" s="8">
        <v>333.69403242611457</v>
      </c>
      <c r="S7" s="8">
        <v>374.41603598151613</v>
      </c>
      <c r="T7" s="8">
        <v>29.516626814026065</v>
      </c>
      <c r="U7" s="8">
        <v>33.116302621990044</v>
      </c>
      <c r="V7" s="8">
        <v>34.275539962200909</v>
      </c>
      <c r="W7" s="8">
        <v>31.886179366266973</v>
      </c>
      <c r="X7" s="8">
        <v>41.29152036626018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270.66376185124994</v>
      </c>
      <c r="D8" s="19">
        <f t="shared" ref="D8:X8" si="6">SUM(D9:D10)</f>
        <v>111.34967271906456</v>
      </c>
      <c r="E8" s="19">
        <f t="shared" si="6"/>
        <v>91.357954363219449</v>
      </c>
      <c r="F8" s="19">
        <f t="shared" si="6"/>
        <v>112.74282780063005</v>
      </c>
      <c r="G8" s="19">
        <f t="shared" si="6"/>
        <v>130.06714501842148</v>
      </c>
      <c r="H8" s="19">
        <f t="shared" si="6"/>
        <v>236.80159783931066</v>
      </c>
      <c r="I8" s="19">
        <f t="shared" si="6"/>
        <v>342.50907628220227</v>
      </c>
      <c r="J8" s="19">
        <f t="shared" si="6"/>
        <v>188.35202690935122</v>
      </c>
      <c r="K8" s="19">
        <f t="shared" si="6"/>
        <v>140.78724910141918</v>
      </c>
      <c r="L8" s="19">
        <f t="shared" si="6"/>
        <v>35.073525000335565</v>
      </c>
      <c r="M8" s="19">
        <f t="shared" si="6"/>
        <v>97.44933651294582</v>
      </c>
      <c r="N8" s="19">
        <f t="shared" si="6"/>
        <v>120.09016536718448</v>
      </c>
      <c r="O8" s="19">
        <f t="shared" si="6"/>
        <v>85.997171165811864</v>
      </c>
      <c r="P8" s="19">
        <f t="shared" si="6"/>
        <v>118.45316752148508</v>
      </c>
      <c r="Q8" s="19">
        <f t="shared" si="6"/>
        <v>126.9703473448843</v>
      </c>
      <c r="R8" s="19">
        <f t="shared" si="6"/>
        <v>175.26973154301609</v>
      </c>
      <c r="S8" s="19">
        <f t="shared" si="6"/>
        <v>187.83069727420144</v>
      </c>
      <c r="T8" s="19">
        <f t="shared" si="6"/>
        <v>153.0461467986913</v>
      </c>
      <c r="U8" s="19">
        <f t="shared" si="6"/>
        <v>145.42411523608777</v>
      </c>
      <c r="V8" s="19">
        <f t="shared" si="6"/>
        <v>153.17893362718235</v>
      </c>
      <c r="W8" s="19">
        <f t="shared" si="6"/>
        <v>138.14167605871103</v>
      </c>
      <c r="X8" s="19">
        <f t="shared" si="6"/>
        <v>159.47557622653878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92.647316010758672</v>
      </c>
      <c r="I9" s="8">
        <v>123.00920950680076</v>
      </c>
      <c r="J9" s="8">
        <v>9.8768902914885537</v>
      </c>
      <c r="K9" s="8">
        <v>0.29455127687917326</v>
      </c>
      <c r="L9" s="8">
        <v>15.87156108099834</v>
      </c>
      <c r="M9" s="8">
        <v>83.125408439374112</v>
      </c>
      <c r="N9" s="8">
        <v>90.563693325144229</v>
      </c>
      <c r="O9" s="8">
        <v>85.997171165811864</v>
      </c>
      <c r="P9" s="8">
        <v>118.45316752148508</v>
      </c>
      <c r="Q9" s="8">
        <v>126.9703473448843</v>
      </c>
      <c r="R9" s="8">
        <v>175.26973154301609</v>
      </c>
      <c r="S9" s="8">
        <v>187.83069727420144</v>
      </c>
      <c r="T9" s="8">
        <v>153.03380890835234</v>
      </c>
      <c r="U9" s="8">
        <v>145.39309029014342</v>
      </c>
      <c r="V9" s="8">
        <v>153.16041943018419</v>
      </c>
      <c r="W9" s="8">
        <v>138.14167605871103</v>
      </c>
      <c r="X9" s="8">
        <v>159.47557622653878</v>
      </c>
    </row>
    <row r="10" spans="1:24" ht="11.25" customHeight="1" x14ac:dyDescent="0.2">
      <c r="A10" s="28" t="s">
        <v>12</v>
      </c>
      <c r="B10" s="7" t="s">
        <v>13</v>
      </c>
      <c r="C10" s="8">
        <v>270.66376185124994</v>
      </c>
      <c r="D10" s="8">
        <v>111.34967271906456</v>
      </c>
      <c r="E10" s="8">
        <v>91.357954363219449</v>
      </c>
      <c r="F10" s="8">
        <v>112.74282780063005</v>
      </c>
      <c r="G10" s="8">
        <v>130.06714501842148</v>
      </c>
      <c r="H10" s="8">
        <v>144.154281828552</v>
      </c>
      <c r="I10" s="8">
        <v>219.4998667754015</v>
      </c>
      <c r="J10" s="8">
        <v>178.47513661786266</v>
      </c>
      <c r="K10" s="8">
        <v>140.49269782454002</v>
      </c>
      <c r="L10" s="8">
        <v>19.201963919337224</v>
      </c>
      <c r="M10" s="8">
        <v>14.323928073571707</v>
      </c>
      <c r="N10" s="8">
        <v>29.526472042040261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1.2337890338952068E-2</v>
      </c>
      <c r="U10" s="8">
        <v>3.1024945944358288E-2</v>
      </c>
      <c r="V10" s="8">
        <v>1.8514196998161807E-2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320.20524591332116</v>
      </c>
      <c r="D11" s="19">
        <f t="shared" ref="D11:X11" si="8">SUM(D12:D16)</f>
        <v>292.40151158175638</v>
      </c>
      <c r="E11" s="19">
        <f t="shared" si="8"/>
        <v>359.72785326448172</v>
      </c>
      <c r="F11" s="19">
        <f t="shared" si="8"/>
        <v>284.13950135006377</v>
      </c>
      <c r="G11" s="19">
        <f t="shared" si="8"/>
        <v>181.53915257693106</v>
      </c>
      <c r="H11" s="19">
        <f t="shared" si="8"/>
        <v>365.13956575820532</v>
      </c>
      <c r="I11" s="19">
        <f t="shared" si="8"/>
        <v>307.37914673410768</v>
      </c>
      <c r="J11" s="19">
        <f t="shared" si="8"/>
        <v>352.62007811061744</v>
      </c>
      <c r="K11" s="19">
        <f t="shared" si="8"/>
        <v>200.44069697750945</v>
      </c>
      <c r="L11" s="19">
        <f t="shared" si="8"/>
        <v>114.78683837557158</v>
      </c>
      <c r="M11" s="19">
        <f t="shared" si="8"/>
        <v>155.59063452865243</v>
      </c>
      <c r="N11" s="19">
        <f t="shared" si="8"/>
        <v>231.36912895579084</v>
      </c>
      <c r="O11" s="19">
        <f t="shared" si="8"/>
        <v>170.22893174267742</v>
      </c>
      <c r="P11" s="19">
        <f t="shared" si="8"/>
        <v>158.8913645709647</v>
      </c>
      <c r="Q11" s="19">
        <f t="shared" si="8"/>
        <v>108.20360547919518</v>
      </c>
      <c r="R11" s="19">
        <f t="shared" si="8"/>
        <v>133.3995877889509</v>
      </c>
      <c r="S11" s="19">
        <f t="shared" si="8"/>
        <v>58.019298761377463</v>
      </c>
      <c r="T11" s="19">
        <f t="shared" si="8"/>
        <v>63.606878204634661</v>
      </c>
      <c r="U11" s="19">
        <f t="shared" si="8"/>
        <v>54.459440612825517</v>
      </c>
      <c r="V11" s="19">
        <f t="shared" si="8"/>
        <v>16.834642103897934</v>
      </c>
      <c r="W11" s="19">
        <f t="shared" si="8"/>
        <v>22.061159556462481</v>
      </c>
      <c r="X11" s="19">
        <f t="shared" si="8"/>
        <v>25.863420104234194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248.6271472373711</v>
      </c>
      <c r="D13" s="8">
        <v>221.34332355485864</v>
      </c>
      <c r="E13" s="8">
        <v>267.46711265909056</v>
      </c>
      <c r="F13" s="8">
        <v>187.87845474898486</v>
      </c>
      <c r="G13" s="8">
        <v>95.704762121291736</v>
      </c>
      <c r="H13" s="8">
        <v>258.07401509995401</v>
      </c>
      <c r="I13" s="8">
        <v>229.07385032404514</v>
      </c>
      <c r="J13" s="8">
        <v>270.21016509346373</v>
      </c>
      <c r="K13" s="8">
        <v>175.09986844180327</v>
      </c>
      <c r="L13" s="8">
        <v>107.12549917443772</v>
      </c>
      <c r="M13" s="8">
        <v>146.91098373739831</v>
      </c>
      <c r="N13" s="8">
        <v>212.74338017334975</v>
      </c>
      <c r="O13" s="8">
        <v>155.38800577752548</v>
      </c>
      <c r="P13" s="8">
        <v>157.83991673163501</v>
      </c>
      <c r="Q13" s="8">
        <v>105.29903892644649</v>
      </c>
      <c r="R13" s="8">
        <v>133.3995877889509</v>
      </c>
      <c r="S13" s="8">
        <v>58.019298761377463</v>
      </c>
      <c r="T13" s="8">
        <v>63.591609619411557</v>
      </c>
      <c r="U13" s="8">
        <v>54.440247613093661</v>
      </c>
      <c r="V13" s="8">
        <v>16.817657870410379</v>
      </c>
      <c r="W13" s="8">
        <v>21.8261372126087</v>
      </c>
      <c r="X13" s="8">
        <v>25.554365789859343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71.578098675950088</v>
      </c>
      <c r="D16" s="8">
        <v>71.058188026897753</v>
      </c>
      <c r="E16" s="8">
        <v>92.260740605391149</v>
      </c>
      <c r="F16" s="8">
        <v>96.261046601078917</v>
      </c>
      <c r="G16" s="8">
        <v>85.834390455639323</v>
      </c>
      <c r="H16" s="8">
        <v>107.06555065825134</v>
      </c>
      <c r="I16" s="8">
        <v>78.305296410062553</v>
      </c>
      <c r="J16" s="8">
        <v>82.409913017153741</v>
      </c>
      <c r="K16" s="8">
        <v>25.340828535706187</v>
      </c>
      <c r="L16" s="8">
        <v>7.6613392011338597</v>
      </c>
      <c r="M16" s="8">
        <v>8.6796507912541312</v>
      </c>
      <c r="N16" s="8">
        <v>18.625748782441093</v>
      </c>
      <c r="O16" s="8">
        <v>14.840925965151945</v>
      </c>
      <c r="P16" s="8">
        <v>1.0514478393296771</v>
      </c>
      <c r="Q16" s="8">
        <v>2.9045665527486926</v>
      </c>
      <c r="R16" s="8">
        <v>0</v>
      </c>
      <c r="S16" s="8">
        <v>0</v>
      </c>
      <c r="T16" s="8">
        <v>1.5268585223107015E-2</v>
      </c>
      <c r="U16" s="8">
        <v>1.9192999731859787E-2</v>
      </c>
      <c r="V16" s="8">
        <v>1.6984233487554266E-2</v>
      </c>
      <c r="W16" s="8">
        <v>0.23502234385378257</v>
      </c>
      <c r="X16" s="8">
        <v>0.30905431437485176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1.6637282178971329</v>
      </c>
      <c r="D17" s="27">
        <f t="shared" ref="D17:X17" si="10">SUM(D18:D21)</f>
        <v>1.5026429339370559</v>
      </c>
      <c r="E17" s="27">
        <f t="shared" si="10"/>
        <v>1.4166188033495228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0.30249603961766042</v>
      </c>
      <c r="D18" s="8">
        <v>0.25369296287248988</v>
      </c>
      <c r="E18" s="8">
        <v>0.23286884438622288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1.3612321782794725</v>
      </c>
      <c r="D19" s="8">
        <v>1.2489499710645662</v>
      </c>
      <c r="E19" s="8">
        <v>1.1837499589633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2420.6080220287422</v>
      </c>
      <c r="D26" s="27">
        <f t="shared" ref="D26:X26" si="14">SUM(D27,D33)</f>
        <v>2098.0845234009389</v>
      </c>
      <c r="E26" s="27">
        <f t="shared" si="14"/>
        <v>2163.9643546621314</v>
      </c>
      <c r="F26" s="27">
        <f t="shared" si="14"/>
        <v>2368.0307766380811</v>
      </c>
      <c r="G26" s="27">
        <f t="shared" si="14"/>
        <v>2401.6651519400425</v>
      </c>
      <c r="H26" s="27">
        <f t="shared" si="14"/>
        <v>2230.7038452169859</v>
      </c>
      <c r="I26" s="27">
        <f t="shared" si="14"/>
        <v>2118.9184195594548</v>
      </c>
      <c r="J26" s="27">
        <f t="shared" si="14"/>
        <v>1630.0061929672083</v>
      </c>
      <c r="K26" s="27">
        <f t="shared" si="14"/>
        <v>1723.662568672976</v>
      </c>
      <c r="L26" s="27">
        <f t="shared" si="14"/>
        <v>1197.3471202640899</v>
      </c>
      <c r="M26" s="27">
        <f t="shared" si="14"/>
        <v>1297.0661918358157</v>
      </c>
      <c r="N26" s="27">
        <f t="shared" si="14"/>
        <v>1011.9348011818689</v>
      </c>
      <c r="O26" s="27">
        <f t="shared" si="14"/>
        <v>578.07572695877559</v>
      </c>
      <c r="P26" s="27">
        <f t="shared" si="14"/>
        <v>551.05795789558761</v>
      </c>
      <c r="Q26" s="27">
        <f t="shared" si="14"/>
        <v>382.90969203723495</v>
      </c>
      <c r="R26" s="27">
        <f t="shared" si="14"/>
        <v>300.9367189672131</v>
      </c>
      <c r="S26" s="27">
        <f t="shared" si="14"/>
        <v>294.9937076073096</v>
      </c>
      <c r="T26" s="27">
        <f t="shared" si="14"/>
        <v>285.11817549845443</v>
      </c>
      <c r="U26" s="27">
        <f t="shared" si="14"/>
        <v>239.81440557949739</v>
      </c>
      <c r="V26" s="27">
        <f t="shared" si="14"/>
        <v>244.20074985537323</v>
      </c>
      <c r="W26" s="27">
        <f t="shared" si="14"/>
        <v>323.51130261368803</v>
      </c>
      <c r="X26" s="27">
        <f t="shared" si="14"/>
        <v>218.18118512074835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2420.6080220287422</v>
      </c>
      <c r="D33" s="19">
        <f t="shared" ref="D33:X33" si="18">SUM(D34:D50)</f>
        <v>2098.0845234009389</v>
      </c>
      <c r="E33" s="19">
        <f t="shared" si="18"/>
        <v>2163.9643546621314</v>
      </c>
      <c r="F33" s="19">
        <f t="shared" si="18"/>
        <v>2368.0307766380811</v>
      </c>
      <c r="G33" s="19">
        <f t="shared" si="18"/>
        <v>2401.6651519400425</v>
      </c>
      <c r="H33" s="19">
        <f t="shared" si="18"/>
        <v>2230.7038452169859</v>
      </c>
      <c r="I33" s="19">
        <f t="shared" si="18"/>
        <v>2118.9184195594548</v>
      </c>
      <c r="J33" s="19">
        <f t="shared" si="18"/>
        <v>1630.0061929672083</v>
      </c>
      <c r="K33" s="19">
        <f t="shared" si="18"/>
        <v>1723.662568672976</v>
      </c>
      <c r="L33" s="19">
        <f t="shared" si="18"/>
        <v>1197.3471202640899</v>
      </c>
      <c r="M33" s="19">
        <f t="shared" si="18"/>
        <v>1297.0661918358157</v>
      </c>
      <c r="N33" s="19">
        <f t="shared" si="18"/>
        <v>1011.9348011818689</v>
      </c>
      <c r="O33" s="19">
        <f t="shared" si="18"/>
        <v>578.07572695877559</v>
      </c>
      <c r="P33" s="19">
        <f t="shared" si="18"/>
        <v>551.05795789558761</v>
      </c>
      <c r="Q33" s="19">
        <f t="shared" si="18"/>
        <v>382.90969203723495</v>
      </c>
      <c r="R33" s="19">
        <f t="shared" si="18"/>
        <v>300.9367189672131</v>
      </c>
      <c r="S33" s="19">
        <f t="shared" si="18"/>
        <v>294.9937076073096</v>
      </c>
      <c r="T33" s="19">
        <f t="shared" si="18"/>
        <v>285.11817549845443</v>
      </c>
      <c r="U33" s="19">
        <f t="shared" si="18"/>
        <v>239.81440557949739</v>
      </c>
      <c r="V33" s="19">
        <f t="shared" si="18"/>
        <v>244.20074985537323</v>
      </c>
      <c r="W33" s="19">
        <f t="shared" si="18"/>
        <v>323.51130261368803</v>
      </c>
      <c r="X33" s="19">
        <f t="shared" si="18"/>
        <v>218.18118512074835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203.57067264606613</v>
      </c>
      <c r="D36" s="8">
        <v>130.48882628651899</v>
      </c>
      <c r="E36" s="8">
        <v>139.38517520347369</v>
      </c>
      <c r="F36" s="8">
        <v>132.75163426194501</v>
      </c>
      <c r="G36" s="8">
        <v>124.17042873488532</v>
      </c>
      <c r="H36" s="8">
        <v>125.1694555078699</v>
      </c>
      <c r="I36" s="8">
        <v>123.82157824586996</v>
      </c>
      <c r="J36" s="8">
        <v>123.31713949593897</v>
      </c>
      <c r="K36" s="8">
        <v>111.00388055746839</v>
      </c>
      <c r="L36" s="8">
        <v>91.603831954617917</v>
      </c>
      <c r="M36" s="8">
        <v>79.092066407451355</v>
      </c>
      <c r="N36" s="8">
        <v>60.233782191969901</v>
      </c>
      <c r="O36" s="8">
        <v>38.897702666807611</v>
      </c>
      <c r="P36" s="8">
        <v>27.484646173656813</v>
      </c>
      <c r="Q36" s="8">
        <v>37.191939909852742</v>
      </c>
      <c r="R36" s="8">
        <v>30.455336239788409</v>
      </c>
      <c r="S36" s="8">
        <v>31.920634357983815</v>
      </c>
      <c r="T36" s="8">
        <v>37.249734090500915</v>
      </c>
      <c r="U36" s="8">
        <v>35.454738611797126</v>
      </c>
      <c r="V36" s="8">
        <v>38.391473543280924</v>
      </c>
      <c r="W36" s="8">
        <v>33.464267599347906</v>
      </c>
      <c r="X36" s="8">
        <v>29.270187422388638</v>
      </c>
    </row>
    <row r="37" spans="1:24" ht="11.25" customHeight="1" x14ac:dyDescent="0.2">
      <c r="A37" s="28" t="s">
        <v>60</v>
      </c>
      <c r="B37" s="7" t="s">
        <v>61</v>
      </c>
      <c r="C37" s="8">
        <v>0.68989389644492694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0.13255278242695648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1.7794602449441206E-2</v>
      </c>
      <c r="U37" s="8">
        <v>1.4249856413737726E-2</v>
      </c>
      <c r="V37" s="8">
        <v>2.5813114751966546E-2</v>
      </c>
      <c r="W37" s="8">
        <v>1.3709458481814001E-2</v>
      </c>
      <c r="X37" s="8">
        <v>4.9197193470311464E-2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83.343262237058951</v>
      </c>
      <c r="D41" s="8">
        <v>86.572853391890277</v>
      </c>
      <c r="E41" s="8">
        <v>86.973145232375231</v>
      </c>
      <c r="F41" s="8">
        <v>85.759717727220831</v>
      </c>
      <c r="G41" s="8">
        <v>80.702982387169399</v>
      </c>
      <c r="H41" s="8">
        <v>2.5520839174155814</v>
      </c>
      <c r="I41" s="8">
        <v>2.5224114141952998</v>
      </c>
      <c r="J41" s="8">
        <v>0</v>
      </c>
      <c r="K41" s="8">
        <v>0</v>
      </c>
      <c r="L41" s="8">
        <v>1.5977146753515949</v>
      </c>
      <c r="M41" s="8">
        <v>2.3940496010491943</v>
      </c>
      <c r="N41" s="8">
        <v>0.68597794195355621</v>
      </c>
      <c r="O41" s="8">
        <v>1.7121667676295489</v>
      </c>
      <c r="P41" s="8">
        <v>1.1550119994161347</v>
      </c>
      <c r="Q41" s="8">
        <v>2.5209926279500827</v>
      </c>
      <c r="R41" s="8">
        <v>1.0243259378857006</v>
      </c>
      <c r="S41" s="8">
        <v>1.0269347414767303</v>
      </c>
      <c r="T41" s="8">
        <v>1.4027162936218698</v>
      </c>
      <c r="U41" s="8">
        <v>1.0257555257410296</v>
      </c>
      <c r="V41" s="8">
        <v>1.1464234992619362</v>
      </c>
      <c r="W41" s="8">
        <v>1.3041455181818595</v>
      </c>
      <c r="X41" s="8">
        <v>0.78266933477014899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176.4469653291134</v>
      </c>
      <c r="D43" s="8">
        <v>160.18972756018269</v>
      </c>
      <c r="E43" s="8">
        <v>145.25795777780229</v>
      </c>
      <c r="F43" s="8">
        <v>173.41732693783942</v>
      </c>
      <c r="G43" s="8">
        <v>146.20091677476617</v>
      </c>
      <c r="H43" s="8">
        <v>140.31100914888515</v>
      </c>
      <c r="I43" s="8">
        <v>119.39563804388509</v>
      </c>
      <c r="J43" s="8">
        <v>211.03967718057393</v>
      </c>
      <c r="K43" s="8">
        <v>218.99456329652662</v>
      </c>
      <c r="L43" s="8">
        <v>170.72778566569556</v>
      </c>
      <c r="M43" s="8">
        <v>158.19077406042774</v>
      </c>
      <c r="N43" s="8">
        <v>171.73170400020572</v>
      </c>
      <c r="O43" s="8">
        <v>168.98113796487158</v>
      </c>
      <c r="P43" s="8">
        <v>134.76236022938915</v>
      </c>
      <c r="Q43" s="8">
        <v>66.372825379028981</v>
      </c>
      <c r="R43" s="8">
        <v>62.431229766291459</v>
      </c>
      <c r="S43" s="8">
        <v>66.332156783644137</v>
      </c>
      <c r="T43" s="8">
        <v>66.601894476228182</v>
      </c>
      <c r="U43" s="8">
        <v>73.898934066241196</v>
      </c>
      <c r="V43" s="8">
        <v>68.332402267388716</v>
      </c>
      <c r="W43" s="8">
        <v>70.351853386275991</v>
      </c>
      <c r="X43" s="8">
        <v>65.754788706789682</v>
      </c>
    </row>
    <row r="44" spans="1:24" ht="11.25" customHeight="1" x14ac:dyDescent="0.2">
      <c r="A44" s="28" t="s">
        <v>74</v>
      </c>
      <c r="B44" s="7" t="s">
        <v>75</v>
      </c>
      <c r="C44" s="8">
        <v>1956.5572279200589</v>
      </c>
      <c r="D44" s="8">
        <v>1720.8331161623471</v>
      </c>
      <c r="E44" s="8">
        <v>1792.3480764484802</v>
      </c>
      <c r="F44" s="8">
        <v>1780.512023765865</v>
      </c>
      <c r="G44" s="8">
        <v>1812.884111349364</v>
      </c>
      <c r="H44" s="8">
        <v>1702.4071760901943</v>
      </c>
      <c r="I44" s="8">
        <v>1843.1210600623181</v>
      </c>
      <c r="J44" s="8">
        <v>1265.7805816210289</v>
      </c>
      <c r="K44" s="8">
        <v>1168.4143627742249</v>
      </c>
      <c r="L44" s="8">
        <v>766.55447682992849</v>
      </c>
      <c r="M44" s="8">
        <v>948.01556595428906</v>
      </c>
      <c r="N44" s="8">
        <v>659.6116677292656</v>
      </c>
      <c r="O44" s="8">
        <v>335.63558405413551</v>
      </c>
      <c r="P44" s="8">
        <v>361.74089569431698</v>
      </c>
      <c r="Q44" s="8">
        <v>251.14704517231627</v>
      </c>
      <c r="R44" s="8">
        <v>121.91674521556982</v>
      </c>
      <c r="S44" s="8">
        <v>110.83581851387966</v>
      </c>
      <c r="T44" s="8">
        <v>125.14294663023317</v>
      </c>
      <c r="U44" s="8">
        <v>103.86651060771284</v>
      </c>
      <c r="V44" s="8">
        <v>114.37745440753515</v>
      </c>
      <c r="W44" s="8">
        <v>83.532185442532551</v>
      </c>
      <c r="X44" s="8">
        <v>92.972432483055172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195.59007394521075</v>
      </c>
      <c r="G48" s="8">
        <v>237.7067126938579</v>
      </c>
      <c r="H48" s="8">
        <v>260.26412055262119</v>
      </c>
      <c r="I48" s="8">
        <v>30.057731793186417</v>
      </c>
      <c r="J48" s="8">
        <v>29.736241887239668</v>
      </c>
      <c r="K48" s="8">
        <v>225.24976204475624</v>
      </c>
      <c r="L48" s="8">
        <v>166.86331113849624</v>
      </c>
      <c r="M48" s="8">
        <v>109.37373581259848</v>
      </c>
      <c r="N48" s="8">
        <v>119.67166931847406</v>
      </c>
      <c r="O48" s="8">
        <v>26.345986721703383</v>
      </c>
      <c r="P48" s="8">
        <v>23.642316211791453</v>
      </c>
      <c r="Q48" s="8">
        <v>25.676888948086837</v>
      </c>
      <c r="R48" s="8">
        <v>85.109081807677683</v>
      </c>
      <c r="S48" s="8">
        <v>84.878163210325312</v>
      </c>
      <c r="T48" s="8">
        <v>30.121150316281593</v>
      </c>
      <c r="U48" s="8">
        <v>25.554216911591446</v>
      </c>
      <c r="V48" s="8">
        <v>11.372795931090304</v>
      </c>
      <c r="W48" s="8">
        <v>134.84209144391357</v>
      </c>
      <c r="X48" s="8">
        <v>18.576936319436498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6.5031487836279593</v>
      </c>
      <c r="P50" s="8">
        <v>2.2727275870170001</v>
      </c>
      <c r="Q50" s="8">
        <v>0</v>
      </c>
      <c r="R50" s="8">
        <v>0</v>
      </c>
      <c r="S50" s="8">
        <v>0</v>
      </c>
      <c r="T50" s="8">
        <v>24.581939089139258</v>
      </c>
      <c r="U50" s="8">
        <v>0</v>
      </c>
      <c r="V50" s="8">
        <v>10.554387092064214</v>
      </c>
      <c r="W50" s="8">
        <v>3.0497649543049089E-3</v>
      </c>
      <c r="X50" s="8">
        <v>10.774973660837905</v>
      </c>
    </row>
    <row r="51" spans="1:24" ht="11.25" customHeight="1" x14ac:dyDescent="0.2">
      <c r="A51" s="25" t="s">
        <v>88</v>
      </c>
      <c r="B51" s="26" t="s">
        <v>89</v>
      </c>
      <c r="C51" s="27">
        <v>1669.8778132567181</v>
      </c>
      <c r="D51" s="27">
        <v>1557.923694503314</v>
      </c>
      <c r="E51" s="27">
        <v>2031.4646369613477</v>
      </c>
      <c r="F51" s="27">
        <v>1998.1218306949845</v>
      </c>
      <c r="G51" s="27">
        <v>2298.722760318793</v>
      </c>
      <c r="H51" s="27">
        <v>1904.4485871359525</v>
      </c>
      <c r="I51" s="27">
        <v>2363.2622708980798</v>
      </c>
      <c r="J51" s="27">
        <v>2163.4118823357439</v>
      </c>
      <c r="K51" s="27">
        <v>2122.3072008599775</v>
      </c>
      <c r="L51" s="27">
        <v>1721.3515244318774</v>
      </c>
      <c r="M51" s="27">
        <v>2112.0558159507386</v>
      </c>
      <c r="N51" s="27">
        <v>2438.973786759238</v>
      </c>
      <c r="O51" s="27">
        <v>2204.4390181760532</v>
      </c>
      <c r="P51" s="27">
        <v>2502.9908132123733</v>
      </c>
      <c r="Q51" s="27">
        <v>2474.2123622390741</v>
      </c>
      <c r="R51" s="27">
        <v>2672.9143918089153</v>
      </c>
      <c r="S51" s="27">
        <v>2758.7355871003688</v>
      </c>
      <c r="T51" s="27">
        <v>2813.192275239564</v>
      </c>
      <c r="U51" s="27">
        <v>3206.0271670820739</v>
      </c>
      <c r="V51" s="27">
        <v>3237.3615426916949</v>
      </c>
      <c r="W51" s="27">
        <v>3082.7498430654437</v>
      </c>
      <c r="X51" s="27">
        <v>3357.0212586401021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9.640181521232206</v>
      </c>
      <c r="D52" s="27">
        <f t="shared" ref="D52:X52" si="20">SUM(D53:D54)</f>
        <v>9.7226763555789173</v>
      </c>
      <c r="E52" s="27">
        <f t="shared" si="20"/>
        <v>9.5478455791168813</v>
      </c>
      <c r="F52" s="27">
        <f t="shared" si="20"/>
        <v>7.8087951477179551</v>
      </c>
      <c r="G52" s="27">
        <f t="shared" si="20"/>
        <v>14.805282533171116</v>
      </c>
      <c r="H52" s="27">
        <f t="shared" si="20"/>
        <v>12.689144103781045</v>
      </c>
      <c r="I52" s="27">
        <f t="shared" si="20"/>
        <v>11.637125298589694</v>
      </c>
      <c r="J52" s="27">
        <f t="shared" si="20"/>
        <v>5.4420868943369225</v>
      </c>
      <c r="K52" s="27">
        <f t="shared" si="20"/>
        <v>26.630450161300569</v>
      </c>
      <c r="L52" s="27">
        <f t="shared" si="20"/>
        <v>28.442496962715428</v>
      </c>
      <c r="M52" s="27">
        <f t="shared" si="20"/>
        <v>33.366687346211862</v>
      </c>
      <c r="N52" s="27">
        <f t="shared" si="20"/>
        <v>36.244415233601146</v>
      </c>
      <c r="O52" s="27">
        <f t="shared" si="20"/>
        <v>29.571395943344115</v>
      </c>
      <c r="P52" s="27">
        <f t="shared" si="20"/>
        <v>27.652645775618542</v>
      </c>
      <c r="Q52" s="27">
        <f t="shared" si="20"/>
        <v>29.021319221453606</v>
      </c>
      <c r="R52" s="27">
        <f t="shared" si="20"/>
        <v>27.080032306293074</v>
      </c>
      <c r="S52" s="27">
        <f t="shared" si="20"/>
        <v>28.142948708139308</v>
      </c>
      <c r="T52" s="27">
        <f t="shared" si="20"/>
        <v>28.544363911400737</v>
      </c>
      <c r="U52" s="27">
        <f t="shared" si="20"/>
        <v>29.448050586617132</v>
      </c>
      <c r="V52" s="27">
        <f t="shared" si="20"/>
        <v>26.097764945039081</v>
      </c>
      <c r="W52" s="27">
        <f t="shared" si="20"/>
        <v>27.816946996411474</v>
      </c>
      <c r="X52" s="27">
        <f t="shared" si="20"/>
        <v>25.994916875940699</v>
      </c>
    </row>
    <row r="53" spans="1:24" ht="11.25" customHeight="1" x14ac:dyDescent="0.2">
      <c r="A53" s="29" t="s">
        <v>116</v>
      </c>
      <c r="B53" s="7" t="s">
        <v>117</v>
      </c>
      <c r="C53" s="8">
        <v>9.640181521232206</v>
      </c>
      <c r="D53" s="8">
        <v>9.7226763555789173</v>
      </c>
      <c r="E53" s="8">
        <v>9.5478455791168813</v>
      </c>
      <c r="F53" s="8">
        <v>2.9333930375788766</v>
      </c>
      <c r="G53" s="8">
        <v>11.313287241887961</v>
      </c>
      <c r="H53" s="8">
        <v>8.8390548000582498</v>
      </c>
      <c r="I53" s="8">
        <v>7.3001884447030667</v>
      </c>
      <c r="J53" s="8">
        <v>1.1770783480906835</v>
      </c>
      <c r="K53" s="8">
        <v>26.630450161300569</v>
      </c>
      <c r="L53" s="8">
        <v>28.442496962715428</v>
      </c>
      <c r="M53" s="8">
        <v>33.366687346211862</v>
      </c>
      <c r="N53" s="8">
        <v>36.244415233601146</v>
      </c>
      <c r="O53" s="8">
        <v>29.571395943344115</v>
      </c>
      <c r="P53" s="8">
        <v>27.652645775618542</v>
      </c>
      <c r="Q53" s="8">
        <v>29.021319221453606</v>
      </c>
      <c r="R53" s="8">
        <v>27.080032306293074</v>
      </c>
      <c r="S53" s="8">
        <v>28.142948708139308</v>
      </c>
      <c r="T53" s="8">
        <v>28.544363911400737</v>
      </c>
      <c r="U53" s="8">
        <v>29.448050586617132</v>
      </c>
      <c r="V53" s="8">
        <v>26.097764945039081</v>
      </c>
      <c r="W53" s="8">
        <v>27.816946996411474</v>
      </c>
      <c r="X53" s="8">
        <v>25.994916875940699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4.8754021101390785</v>
      </c>
      <c r="G54" s="45">
        <v>3.491995291283156</v>
      </c>
      <c r="H54" s="45">
        <v>3.850089303722795</v>
      </c>
      <c r="I54" s="45">
        <v>4.3369368538866269</v>
      </c>
      <c r="J54" s="45">
        <v>4.2650085462462393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0.15103784477292906</v>
      </c>
      <c r="D61" s="49">
        <f t="shared" ref="D61:X61" si="22">SUM(D62:D72)</f>
        <v>7.2958046886066566E-2</v>
      </c>
      <c r="E61" s="49">
        <f t="shared" si="22"/>
        <v>0.5982749373214743</v>
      </c>
      <c r="F61" s="49">
        <f t="shared" si="22"/>
        <v>6.26383440673556</v>
      </c>
      <c r="G61" s="49">
        <f t="shared" si="22"/>
        <v>5.0020209224807921</v>
      </c>
      <c r="H61" s="49">
        <f t="shared" si="22"/>
        <v>176.53022197140626</v>
      </c>
      <c r="I61" s="49">
        <f t="shared" si="22"/>
        <v>5.7775064711048776</v>
      </c>
      <c r="J61" s="49">
        <f t="shared" si="22"/>
        <v>8.9354435235914931</v>
      </c>
      <c r="K61" s="49">
        <f t="shared" si="22"/>
        <v>4.4841372023631081E-2</v>
      </c>
      <c r="L61" s="49">
        <f t="shared" si="22"/>
        <v>0.19378619139800371</v>
      </c>
      <c r="M61" s="49">
        <f t="shared" si="22"/>
        <v>0.36938076732083625</v>
      </c>
      <c r="N61" s="49">
        <f t="shared" si="22"/>
        <v>1.5472675083483953</v>
      </c>
      <c r="O61" s="49">
        <f t="shared" si="22"/>
        <v>1.7083809895785675</v>
      </c>
      <c r="P61" s="49">
        <f t="shared" si="22"/>
        <v>4.2047061950358406</v>
      </c>
      <c r="Q61" s="49">
        <f t="shared" si="22"/>
        <v>3.1475615235403351</v>
      </c>
      <c r="R61" s="49">
        <f t="shared" si="22"/>
        <v>0.40383680264047839</v>
      </c>
      <c r="S61" s="49">
        <f t="shared" si="22"/>
        <v>0.46588584699604385</v>
      </c>
      <c r="T61" s="49">
        <f t="shared" si="22"/>
        <v>0.39145696689525439</v>
      </c>
      <c r="U61" s="49">
        <f t="shared" si="22"/>
        <v>0.54220501492814965</v>
      </c>
      <c r="V61" s="49">
        <f t="shared" si="22"/>
        <v>0.58130012991710789</v>
      </c>
      <c r="W61" s="49">
        <f t="shared" si="22"/>
        <v>33.801148514786163</v>
      </c>
      <c r="X61" s="49">
        <f t="shared" si="22"/>
        <v>4.0183267887029057</v>
      </c>
    </row>
    <row r="62" spans="1:24" ht="11.25" customHeight="1" x14ac:dyDescent="0.2">
      <c r="A62" s="50" t="s">
        <v>92</v>
      </c>
      <c r="B62" s="51" t="s">
        <v>93</v>
      </c>
      <c r="C62" s="52">
        <v>0.15103784477292906</v>
      </c>
      <c r="D62" s="52">
        <v>7.2958046886066566E-2</v>
      </c>
      <c r="E62" s="52">
        <v>0.5982749373214743</v>
      </c>
      <c r="F62" s="52">
        <v>0.14667778301193599</v>
      </c>
      <c r="G62" s="52">
        <v>0</v>
      </c>
      <c r="H62" s="52">
        <v>171.83939036994451</v>
      </c>
      <c r="I62" s="52">
        <v>0.22870520442146661</v>
      </c>
      <c r="J62" s="52">
        <v>3.4770296516052488</v>
      </c>
      <c r="K62" s="52">
        <v>0</v>
      </c>
      <c r="L62" s="52">
        <v>9.3996593172029366E-2</v>
      </c>
      <c r="M62" s="52">
        <v>9.1814823585335562E-2</v>
      </c>
      <c r="N62" s="52">
        <v>0.23120139098193809</v>
      </c>
      <c r="O62" s="52">
        <v>0.17894952009813406</v>
      </c>
      <c r="P62" s="52">
        <v>0.20880094554022027</v>
      </c>
      <c r="Q62" s="52">
        <v>0.12115062236222178</v>
      </c>
      <c r="R62" s="52">
        <v>0.14619752978301578</v>
      </c>
      <c r="S62" s="52">
        <v>0.2782083837427054</v>
      </c>
      <c r="T62" s="52">
        <v>9.2990875146710755E-2</v>
      </c>
      <c r="U62" s="52">
        <v>0.18860450896777442</v>
      </c>
      <c r="V62" s="52">
        <v>0.18879147828761256</v>
      </c>
      <c r="W62" s="52">
        <v>33.52542744591517</v>
      </c>
      <c r="X62" s="52">
        <v>3.6825355469920016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0.18649149907143281</v>
      </c>
      <c r="G64" s="52">
        <v>0.21945584317139419</v>
      </c>
      <c r="H64" s="52">
        <v>5.0865381573280632E-2</v>
      </c>
      <c r="I64" s="52">
        <v>0.31748344204432105</v>
      </c>
      <c r="J64" s="52">
        <v>0.30702260105512441</v>
      </c>
      <c r="K64" s="52">
        <v>4.4841372023631081E-2</v>
      </c>
      <c r="L64" s="52">
        <v>9.9789598225974344E-2</v>
      </c>
      <c r="M64" s="52">
        <v>0.2775659437355007</v>
      </c>
      <c r="N64" s="52">
        <v>1.3160661173664572</v>
      </c>
      <c r="O64" s="52">
        <v>1.5294314694804334</v>
      </c>
      <c r="P64" s="52">
        <v>3.9959052494956202</v>
      </c>
      <c r="Q64" s="52">
        <v>3.0264109011781133</v>
      </c>
      <c r="R64" s="52">
        <v>0.25763927285746258</v>
      </c>
      <c r="S64" s="52">
        <v>0.1371669550889307</v>
      </c>
      <c r="T64" s="52">
        <v>0.22399111853265155</v>
      </c>
      <c r="U64" s="52">
        <v>0.24100200122783438</v>
      </c>
      <c r="V64" s="52">
        <v>0.21715470871208431</v>
      </c>
      <c r="W64" s="52">
        <v>0.12963639128049248</v>
      </c>
      <c r="X64" s="52">
        <v>0.17021219078893415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5.9306651246521911</v>
      </c>
      <c r="G65" s="52">
        <v>4.2440390025317889</v>
      </c>
      <c r="H65" s="52">
        <v>4.6399662198884775</v>
      </c>
      <c r="I65" s="52">
        <v>5.2313178246390901</v>
      </c>
      <c r="J65" s="52">
        <v>5.1513912709311205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5.0510508164407733E-2</v>
      </c>
      <c r="T69" s="52">
        <v>7.4474973215892082E-2</v>
      </c>
      <c r="U69" s="52">
        <v>0.11259850473254089</v>
      </c>
      <c r="V69" s="52">
        <v>0.17535394291741108</v>
      </c>
      <c r="W69" s="52">
        <v>0.14608467759049931</v>
      </c>
      <c r="X69" s="52">
        <v>0.16557905092197014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0.53852607677760966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274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939.26824512419671</v>
      </c>
      <c r="D2" s="21">
        <f t="shared" ref="D2:X2" si="0">SUM(D3,D17,D22,D25,D26,D51,D52)</f>
        <v>845.91636212297215</v>
      </c>
      <c r="E2" s="21">
        <f t="shared" si="0"/>
        <v>836.72252463140865</v>
      </c>
      <c r="F2" s="21">
        <f t="shared" si="0"/>
        <v>814.85380413532164</v>
      </c>
      <c r="G2" s="21">
        <f t="shared" si="0"/>
        <v>781.57331793167566</v>
      </c>
      <c r="H2" s="21">
        <f t="shared" si="0"/>
        <v>782.96121930088952</v>
      </c>
      <c r="I2" s="21">
        <f t="shared" si="0"/>
        <v>701.9429942311325</v>
      </c>
      <c r="J2" s="21">
        <f t="shared" si="0"/>
        <v>881.93504566222407</v>
      </c>
      <c r="K2" s="21">
        <f t="shared" si="0"/>
        <v>931.45021705369709</v>
      </c>
      <c r="L2" s="21">
        <f t="shared" si="0"/>
        <v>723.753015510757</v>
      </c>
      <c r="M2" s="21">
        <f t="shared" si="0"/>
        <v>562.49818640143587</v>
      </c>
      <c r="N2" s="21">
        <f t="shared" si="0"/>
        <v>650.94046760786216</v>
      </c>
      <c r="O2" s="21">
        <f t="shared" si="0"/>
        <v>538.09949198627908</v>
      </c>
      <c r="P2" s="21">
        <f t="shared" si="0"/>
        <v>572.45556543062344</v>
      </c>
      <c r="Q2" s="21">
        <f t="shared" si="0"/>
        <v>592.44304161813898</v>
      </c>
      <c r="R2" s="21">
        <f t="shared" si="0"/>
        <v>636.35015779462776</v>
      </c>
      <c r="S2" s="21">
        <f t="shared" si="0"/>
        <v>593.18425689373237</v>
      </c>
      <c r="T2" s="21">
        <f t="shared" si="0"/>
        <v>499.59266196603846</v>
      </c>
      <c r="U2" s="21">
        <f t="shared" si="0"/>
        <v>574.38077999488667</v>
      </c>
      <c r="V2" s="21">
        <f t="shared" si="0"/>
        <v>571.35608350407495</v>
      </c>
      <c r="W2" s="21">
        <f t="shared" si="0"/>
        <v>583.05005813497337</v>
      </c>
      <c r="X2" s="21">
        <f t="shared" si="0"/>
        <v>666.93253858276319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91.352963426811471</v>
      </c>
      <c r="D3" s="24">
        <f t="shared" ref="D3:X3" si="2">SUM(D4,D8,D11)</f>
        <v>68.418229846016317</v>
      </c>
      <c r="E3" s="24">
        <f t="shared" si="2"/>
        <v>103.79213584006618</v>
      </c>
      <c r="F3" s="24">
        <f t="shared" si="2"/>
        <v>79.031428997679825</v>
      </c>
      <c r="G3" s="24">
        <f t="shared" si="2"/>
        <v>58.471037239400559</v>
      </c>
      <c r="H3" s="24">
        <f t="shared" si="2"/>
        <v>86.454791936261643</v>
      </c>
      <c r="I3" s="24">
        <f t="shared" si="2"/>
        <v>61.308552753103797</v>
      </c>
      <c r="J3" s="24">
        <f t="shared" si="2"/>
        <v>84.508567893355533</v>
      </c>
      <c r="K3" s="24">
        <f t="shared" si="2"/>
        <v>77.092175265037838</v>
      </c>
      <c r="L3" s="24">
        <f t="shared" si="2"/>
        <v>50.61701645620537</v>
      </c>
      <c r="M3" s="24">
        <f t="shared" si="2"/>
        <v>39.949035549630665</v>
      </c>
      <c r="N3" s="24">
        <f t="shared" si="2"/>
        <v>57.190755811372171</v>
      </c>
      <c r="O3" s="24">
        <f t="shared" si="2"/>
        <v>55.605120648989967</v>
      </c>
      <c r="P3" s="24">
        <f t="shared" si="2"/>
        <v>55.770224737071736</v>
      </c>
      <c r="Q3" s="24">
        <f t="shared" si="2"/>
        <v>57.792844908349224</v>
      </c>
      <c r="R3" s="24">
        <f t="shared" si="2"/>
        <v>65.901668393824849</v>
      </c>
      <c r="S3" s="24">
        <f t="shared" si="2"/>
        <v>61.95445554179355</v>
      </c>
      <c r="T3" s="24">
        <f t="shared" si="2"/>
        <v>30.712214370032935</v>
      </c>
      <c r="U3" s="24">
        <f t="shared" si="2"/>
        <v>30.992205971078921</v>
      </c>
      <c r="V3" s="24">
        <f t="shared" si="2"/>
        <v>34.990748323164368</v>
      </c>
      <c r="W3" s="24">
        <f t="shared" si="2"/>
        <v>32.359908489768216</v>
      </c>
      <c r="X3" s="24">
        <f t="shared" si="2"/>
        <v>37.484138339401092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37.311022231433725</v>
      </c>
      <c r="D4" s="19">
        <f t="shared" ref="D4:X4" si="4">SUM(D5:D7)</f>
        <v>31.186043456757449</v>
      </c>
      <c r="E4" s="19">
        <f t="shared" si="4"/>
        <v>53.205691721078885</v>
      </c>
      <c r="F4" s="19">
        <f t="shared" si="4"/>
        <v>45.079919950652588</v>
      </c>
      <c r="G4" s="19">
        <f t="shared" si="4"/>
        <v>32.433638753497178</v>
      </c>
      <c r="H4" s="19">
        <f t="shared" si="4"/>
        <v>45.581961228860351</v>
      </c>
      <c r="I4" s="19">
        <f t="shared" si="4"/>
        <v>23.207037656575228</v>
      </c>
      <c r="J4" s="19">
        <f t="shared" si="4"/>
        <v>26.290324104301117</v>
      </c>
      <c r="K4" s="19">
        <f t="shared" si="4"/>
        <v>31.028786249199161</v>
      </c>
      <c r="L4" s="19">
        <f t="shared" si="4"/>
        <v>17.152754917660356</v>
      </c>
      <c r="M4" s="19">
        <f t="shared" si="4"/>
        <v>20.856505550579833</v>
      </c>
      <c r="N4" s="19">
        <f t="shared" si="4"/>
        <v>30.776153938180883</v>
      </c>
      <c r="O4" s="19">
        <f t="shared" si="4"/>
        <v>35.998909689035465</v>
      </c>
      <c r="P4" s="19">
        <f t="shared" si="4"/>
        <v>32.509876940118922</v>
      </c>
      <c r="Q4" s="19">
        <f t="shared" si="4"/>
        <v>29.497658877875267</v>
      </c>
      <c r="R4" s="19">
        <f t="shared" si="4"/>
        <v>30.026016639643085</v>
      </c>
      <c r="S4" s="19">
        <f t="shared" si="4"/>
        <v>33.631414662908099</v>
      </c>
      <c r="T4" s="19">
        <f t="shared" si="4"/>
        <v>12.910141666717932</v>
      </c>
      <c r="U4" s="19">
        <f t="shared" si="4"/>
        <v>12.58160734248214</v>
      </c>
      <c r="V4" s="19">
        <f t="shared" si="4"/>
        <v>13.236879927848156</v>
      </c>
      <c r="W4" s="19">
        <f t="shared" si="4"/>
        <v>12.919239680330429</v>
      </c>
      <c r="X4" s="19">
        <f t="shared" si="4"/>
        <v>13.73360933479073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0.2703557594128827</v>
      </c>
      <c r="K5" s="8">
        <v>1.1201190174405611</v>
      </c>
      <c r="L5" s="8">
        <v>0.22986889484176928</v>
      </c>
      <c r="M5" s="8">
        <v>0.16554459590888523</v>
      </c>
      <c r="N5" s="8">
        <v>1.2266098151865292</v>
      </c>
      <c r="O5" s="8">
        <v>1.7981195507422418</v>
      </c>
      <c r="P5" s="8">
        <v>3.0135747484711768</v>
      </c>
      <c r="Q5" s="8">
        <v>3.3003116589065633</v>
      </c>
      <c r="R5" s="8">
        <v>3.1773853694975385</v>
      </c>
      <c r="S5" s="8">
        <v>2.6435540840969738</v>
      </c>
      <c r="T5" s="8">
        <v>1.512904813538658</v>
      </c>
      <c r="U5" s="8">
        <v>1.5101771068088072</v>
      </c>
      <c r="V5" s="8">
        <v>2.2381201530027992</v>
      </c>
      <c r="W5" s="8">
        <v>1.9321416809839076</v>
      </c>
      <c r="X5" s="8">
        <v>2.183784893321111</v>
      </c>
    </row>
    <row r="6" spans="1:24" ht="11.25" customHeight="1" x14ac:dyDescent="0.2">
      <c r="A6" s="28" t="s">
        <v>6</v>
      </c>
      <c r="B6" s="7" t="s">
        <v>7</v>
      </c>
      <c r="C6" s="8">
        <v>0.12489298843767137</v>
      </c>
      <c r="D6" s="8">
        <v>0.26888129114433834</v>
      </c>
      <c r="E6" s="8">
        <v>5.6487347990762986E-2</v>
      </c>
      <c r="F6" s="8">
        <v>0</v>
      </c>
      <c r="G6" s="8">
        <v>1.6195756290920966</v>
      </c>
      <c r="H6" s="8">
        <v>1.8910614542942041</v>
      </c>
      <c r="I6" s="8">
        <v>1.0716992447239264</v>
      </c>
      <c r="J6" s="8">
        <v>3.5667756873282115</v>
      </c>
      <c r="K6" s="8">
        <v>1.393672030773659</v>
      </c>
      <c r="L6" s="8">
        <v>2.4627879342250725</v>
      </c>
      <c r="M6" s="8">
        <v>0.73938955940855788</v>
      </c>
      <c r="N6" s="8">
        <v>1.8502655349849249</v>
      </c>
      <c r="O6" s="8">
        <v>1.0929491816942496</v>
      </c>
      <c r="P6" s="8">
        <v>1.5545495188316454</v>
      </c>
      <c r="Q6" s="8">
        <v>0.67956797679689385</v>
      </c>
      <c r="R6" s="8">
        <v>0.42705924440447335</v>
      </c>
      <c r="S6" s="8">
        <v>0.22652647601379583</v>
      </c>
      <c r="T6" s="8">
        <v>0.10255512314533274</v>
      </c>
      <c r="U6" s="8">
        <v>9.0984881989908478E-2</v>
      </c>
      <c r="V6" s="8">
        <v>3.0897804813048872E-2</v>
      </c>
      <c r="W6" s="8">
        <v>0.23457410897195669</v>
      </c>
      <c r="X6" s="8">
        <v>0.19176999457601795</v>
      </c>
    </row>
    <row r="7" spans="1:24" ht="11.25" customHeight="1" x14ac:dyDescent="0.2">
      <c r="A7" s="28" t="s">
        <v>8</v>
      </c>
      <c r="B7" s="7" t="s">
        <v>9</v>
      </c>
      <c r="C7" s="8">
        <v>37.186129242996053</v>
      </c>
      <c r="D7" s="8">
        <v>30.91716216561311</v>
      </c>
      <c r="E7" s="8">
        <v>53.149204373088125</v>
      </c>
      <c r="F7" s="8">
        <v>45.079919950652588</v>
      </c>
      <c r="G7" s="8">
        <v>30.814063124405081</v>
      </c>
      <c r="H7" s="8">
        <v>43.690899774566148</v>
      </c>
      <c r="I7" s="8">
        <v>22.135338411851301</v>
      </c>
      <c r="J7" s="8">
        <v>22.453192657560024</v>
      </c>
      <c r="K7" s="8">
        <v>28.514995200984941</v>
      </c>
      <c r="L7" s="8">
        <v>14.460098088593513</v>
      </c>
      <c r="M7" s="8">
        <v>19.951571395262391</v>
      </c>
      <c r="N7" s="8">
        <v>27.699278588009427</v>
      </c>
      <c r="O7" s="8">
        <v>33.10784095659897</v>
      </c>
      <c r="P7" s="8">
        <v>27.941752672816101</v>
      </c>
      <c r="Q7" s="8">
        <v>25.517779242171809</v>
      </c>
      <c r="R7" s="8">
        <v>26.421572025741074</v>
      </c>
      <c r="S7" s="8">
        <v>30.761334102797331</v>
      </c>
      <c r="T7" s="8">
        <v>11.294681730033941</v>
      </c>
      <c r="U7" s="8">
        <v>10.980445353683425</v>
      </c>
      <c r="V7" s="8">
        <v>10.967861970032308</v>
      </c>
      <c r="W7" s="8">
        <v>10.752523890374565</v>
      </c>
      <c r="X7" s="8">
        <v>11.3580544468936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22.611828238300031</v>
      </c>
      <c r="D8" s="19">
        <f t="shared" ref="D8:X8" si="6">SUM(D9:D10)</f>
        <v>8.2736095042498974</v>
      </c>
      <c r="E8" s="19">
        <f t="shared" si="6"/>
        <v>5.9543075392586129</v>
      </c>
      <c r="F8" s="19">
        <f t="shared" si="6"/>
        <v>8.1231466090714672</v>
      </c>
      <c r="G8" s="19">
        <f t="shared" si="6"/>
        <v>6.8804486288509237</v>
      </c>
      <c r="H8" s="19">
        <f t="shared" si="6"/>
        <v>9.8025408433341799</v>
      </c>
      <c r="I8" s="19">
        <f t="shared" si="6"/>
        <v>16.261756710801343</v>
      </c>
      <c r="J8" s="19">
        <f t="shared" si="6"/>
        <v>35.410215609892056</v>
      </c>
      <c r="K8" s="19">
        <f t="shared" si="6"/>
        <v>28.313564392515516</v>
      </c>
      <c r="L8" s="19">
        <f t="shared" si="6"/>
        <v>17.926035908428329</v>
      </c>
      <c r="M8" s="19">
        <f t="shared" si="6"/>
        <v>5.1135133664864725</v>
      </c>
      <c r="N8" s="19">
        <f t="shared" si="6"/>
        <v>7.3060921842123854</v>
      </c>
      <c r="O8" s="19">
        <f t="shared" si="6"/>
        <v>6.3668877915590238</v>
      </c>
      <c r="P8" s="19">
        <f t="shared" si="6"/>
        <v>13.69621022537012</v>
      </c>
      <c r="Q8" s="19">
        <f t="shared" si="6"/>
        <v>18.798635565122325</v>
      </c>
      <c r="R8" s="19">
        <f t="shared" si="6"/>
        <v>24.178881248267164</v>
      </c>
      <c r="S8" s="19">
        <f t="shared" si="6"/>
        <v>18.482265899522332</v>
      </c>
      <c r="T8" s="19">
        <f t="shared" si="6"/>
        <v>9.1402267658988414</v>
      </c>
      <c r="U8" s="19">
        <f t="shared" si="6"/>
        <v>9.3891708555808915</v>
      </c>
      <c r="V8" s="19">
        <f t="shared" si="6"/>
        <v>14.756954598998583</v>
      </c>
      <c r="W8" s="19">
        <f t="shared" si="6"/>
        <v>13.654883728973481</v>
      </c>
      <c r="X8" s="19">
        <f t="shared" si="6"/>
        <v>17.962086061942991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2.9646930680162109</v>
      </c>
      <c r="I9" s="8">
        <v>5.141323805456727</v>
      </c>
      <c r="J9" s="8">
        <v>26.613054757099814</v>
      </c>
      <c r="K9" s="8">
        <v>16.896587383564643</v>
      </c>
      <c r="L9" s="8">
        <v>17.24593563438852</v>
      </c>
      <c r="M9" s="8">
        <v>4.6093370183929583</v>
      </c>
      <c r="N9" s="8">
        <v>5.7371340181741672</v>
      </c>
      <c r="O9" s="8">
        <v>6.3668877915590238</v>
      </c>
      <c r="P9" s="8">
        <v>13.69621022537012</v>
      </c>
      <c r="Q9" s="8">
        <v>18.798635565122325</v>
      </c>
      <c r="R9" s="8">
        <v>24.178881248267164</v>
      </c>
      <c r="S9" s="8">
        <v>18.482265899522332</v>
      </c>
      <c r="T9" s="8">
        <v>9.1376720899642923</v>
      </c>
      <c r="U9" s="8">
        <v>9.3834196141126949</v>
      </c>
      <c r="V9" s="8">
        <v>14.753287964417016</v>
      </c>
      <c r="W9" s="8">
        <v>13.654883728973481</v>
      </c>
      <c r="X9" s="8">
        <v>17.962086061942991</v>
      </c>
    </row>
    <row r="10" spans="1:24" ht="11.25" customHeight="1" x14ac:dyDescent="0.2">
      <c r="A10" s="28" t="s">
        <v>12</v>
      </c>
      <c r="B10" s="7" t="s">
        <v>13</v>
      </c>
      <c r="C10" s="8">
        <v>22.611828238300031</v>
      </c>
      <c r="D10" s="8">
        <v>8.2736095042498974</v>
      </c>
      <c r="E10" s="8">
        <v>5.9543075392586129</v>
      </c>
      <c r="F10" s="8">
        <v>8.1231466090714672</v>
      </c>
      <c r="G10" s="8">
        <v>6.8804486288509237</v>
      </c>
      <c r="H10" s="8">
        <v>6.8378477753179689</v>
      </c>
      <c r="I10" s="8">
        <v>11.120432905344618</v>
      </c>
      <c r="J10" s="8">
        <v>8.7971608527922402</v>
      </c>
      <c r="K10" s="8">
        <v>11.416977008950875</v>
      </c>
      <c r="L10" s="8">
        <v>0.6801002740398101</v>
      </c>
      <c r="M10" s="8">
        <v>0.50417634809351397</v>
      </c>
      <c r="N10" s="8">
        <v>1.5689581660382179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2.5546759345485641E-3</v>
      </c>
      <c r="U10" s="8">
        <v>5.7512414681964589E-3</v>
      </c>
      <c r="V10" s="8">
        <v>3.6666345815665438E-3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31.430112957077711</v>
      </c>
      <c r="D11" s="19">
        <f t="shared" ref="D11:X11" si="8">SUM(D12:D16)</f>
        <v>28.958576885008959</v>
      </c>
      <c r="E11" s="19">
        <f t="shared" si="8"/>
        <v>44.63213657972868</v>
      </c>
      <c r="F11" s="19">
        <f t="shared" si="8"/>
        <v>25.828362437955764</v>
      </c>
      <c r="G11" s="19">
        <f t="shared" si="8"/>
        <v>19.15694985705246</v>
      </c>
      <c r="H11" s="19">
        <f t="shared" si="8"/>
        <v>31.070289864067117</v>
      </c>
      <c r="I11" s="19">
        <f t="shared" si="8"/>
        <v>21.839758385727222</v>
      </c>
      <c r="J11" s="19">
        <f t="shared" si="8"/>
        <v>22.808028179162363</v>
      </c>
      <c r="K11" s="19">
        <f t="shared" si="8"/>
        <v>17.749824623323164</v>
      </c>
      <c r="L11" s="19">
        <f t="shared" si="8"/>
        <v>15.538225630116685</v>
      </c>
      <c r="M11" s="19">
        <f t="shared" si="8"/>
        <v>13.979016632564361</v>
      </c>
      <c r="N11" s="19">
        <f t="shared" si="8"/>
        <v>19.108509688978902</v>
      </c>
      <c r="O11" s="19">
        <f t="shared" si="8"/>
        <v>13.239323168395483</v>
      </c>
      <c r="P11" s="19">
        <f t="shared" si="8"/>
        <v>9.5641375715826964</v>
      </c>
      <c r="Q11" s="19">
        <f t="shared" si="8"/>
        <v>9.4965504653516355</v>
      </c>
      <c r="R11" s="19">
        <f t="shared" si="8"/>
        <v>11.696770505914607</v>
      </c>
      <c r="S11" s="19">
        <f t="shared" si="8"/>
        <v>9.8407749793631201</v>
      </c>
      <c r="T11" s="19">
        <f t="shared" si="8"/>
        <v>8.6618459374161638</v>
      </c>
      <c r="U11" s="19">
        <f t="shared" si="8"/>
        <v>9.0214277730158905</v>
      </c>
      <c r="V11" s="19">
        <f t="shared" si="8"/>
        <v>6.9969137963176271</v>
      </c>
      <c r="W11" s="19">
        <f t="shared" si="8"/>
        <v>5.7857850804643061</v>
      </c>
      <c r="X11" s="19">
        <f t="shared" si="8"/>
        <v>5.7884429426673751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25.983287954014653</v>
      </c>
      <c r="D13" s="8">
        <v>24.090345292571076</v>
      </c>
      <c r="E13" s="8">
        <v>39.361482169425564</v>
      </c>
      <c r="F13" s="8">
        <v>19.395927068688174</v>
      </c>
      <c r="G13" s="8">
        <v>13.992553184377915</v>
      </c>
      <c r="H13" s="8">
        <v>25.2859074160856</v>
      </c>
      <c r="I13" s="8">
        <v>17.814825095244185</v>
      </c>
      <c r="J13" s="8">
        <v>18.601248915372757</v>
      </c>
      <c r="K13" s="8">
        <v>15.80628425160452</v>
      </c>
      <c r="L13" s="8">
        <v>15.213576217998764</v>
      </c>
      <c r="M13" s="8">
        <v>13.578104976158762</v>
      </c>
      <c r="N13" s="8">
        <v>18.51091055209972</v>
      </c>
      <c r="O13" s="8">
        <v>12.656909228366162</v>
      </c>
      <c r="P13" s="8">
        <v>9.5230929689770552</v>
      </c>
      <c r="Q13" s="8">
        <v>9.3545671244461168</v>
      </c>
      <c r="R13" s="8">
        <v>11.696770505914607</v>
      </c>
      <c r="S13" s="8">
        <v>9.8407749793631201</v>
      </c>
      <c r="T13" s="8">
        <v>8.6586844336134483</v>
      </c>
      <c r="U13" s="8">
        <v>9.0178698755692697</v>
      </c>
      <c r="V13" s="8">
        <v>6.9935501625692638</v>
      </c>
      <c r="W13" s="8">
        <v>5.7747956129255691</v>
      </c>
      <c r="X13" s="8">
        <v>5.7752043527089532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5.4468250030630587</v>
      </c>
      <c r="D16" s="8">
        <v>4.8682315924378852</v>
      </c>
      <c r="E16" s="8">
        <v>5.2706544103031163</v>
      </c>
      <c r="F16" s="8">
        <v>6.4324353692675897</v>
      </c>
      <c r="G16" s="8">
        <v>5.1643966726745436</v>
      </c>
      <c r="H16" s="8">
        <v>5.7843824479815176</v>
      </c>
      <c r="I16" s="8">
        <v>4.0249332904830384</v>
      </c>
      <c r="J16" s="8">
        <v>4.2067792637896053</v>
      </c>
      <c r="K16" s="8">
        <v>1.9435403717186428</v>
      </c>
      <c r="L16" s="8">
        <v>0.32464941211792053</v>
      </c>
      <c r="M16" s="8">
        <v>0.40091165640559817</v>
      </c>
      <c r="N16" s="8">
        <v>0.59759913687918287</v>
      </c>
      <c r="O16" s="8">
        <v>0.58241394002932145</v>
      </c>
      <c r="P16" s="8">
        <v>4.1044602605640655E-2</v>
      </c>
      <c r="Q16" s="8">
        <v>0.14198334090551862</v>
      </c>
      <c r="R16" s="8">
        <v>0</v>
      </c>
      <c r="S16" s="8">
        <v>0</v>
      </c>
      <c r="T16" s="8">
        <v>3.1615038027148121E-3</v>
      </c>
      <c r="U16" s="8">
        <v>3.5578974466199884E-3</v>
      </c>
      <c r="V16" s="8">
        <v>3.3636337483634871E-3</v>
      </c>
      <c r="W16" s="8">
        <v>1.0989467538736936E-2</v>
      </c>
      <c r="X16" s="8">
        <v>1.3238589958421901E-2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17.958044608088748</v>
      </c>
      <c r="D17" s="27">
        <f t="shared" ref="D17:X17" si="10">SUM(D18:D21)</f>
        <v>19.188014013878917</v>
      </c>
      <c r="E17" s="27">
        <f t="shared" si="10"/>
        <v>22.692731008365346</v>
      </c>
      <c r="F17" s="27">
        <f t="shared" si="10"/>
        <v>19.187079466755055</v>
      </c>
      <c r="G17" s="27">
        <f t="shared" si="10"/>
        <v>12.344038393703551</v>
      </c>
      <c r="H17" s="27">
        <f t="shared" si="10"/>
        <v>8.0779072162669987</v>
      </c>
      <c r="I17" s="27">
        <f t="shared" si="10"/>
        <v>7.5836624643407244</v>
      </c>
      <c r="J17" s="27">
        <f t="shared" si="10"/>
        <v>7.2111086040719705</v>
      </c>
      <c r="K17" s="27">
        <f t="shared" si="10"/>
        <v>8.4158418782254447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4.2911975126201048E-2</v>
      </c>
      <c r="D18" s="8">
        <v>3.3185204474074546E-2</v>
      </c>
      <c r="E18" s="8">
        <v>3.0228894417875917E-2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0.19310388806790479</v>
      </c>
      <c r="D19" s="8">
        <v>0.16337331433390556</v>
      </c>
      <c r="E19" s="8">
        <v>0.15366354662420259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17.722028744894644</v>
      </c>
      <c r="D21" s="8">
        <v>18.991455495070937</v>
      </c>
      <c r="E21" s="8">
        <v>22.508838567323266</v>
      </c>
      <c r="F21" s="8">
        <v>19.187079466755055</v>
      </c>
      <c r="G21" s="8">
        <v>12.344038393703551</v>
      </c>
      <c r="H21" s="8">
        <v>8.0779072162669987</v>
      </c>
      <c r="I21" s="8">
        <v>7.5836624643407244</v>
      </c>
      <c r="J21" s="8">
        <v>7.2111086040719705</v>
      </c>
      <c r="K21" s="8">
        <v>8.4158418782254447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305.26467945053838</v>
      </c>
      <c r="D26" s="27">
        <f t="shared" ref="D26:X26" si="14">SUM(D27,D33)</f>
        <v>221.99695466869355</v>
      </c>
      <c r="E26" s="27">
        <f t="shared" si="14"/>
        <v>185.70489965160704</v>
      </c>
      <c r="F26" s="27">
        <f t="shared" si="14"/>
        <v>214.9845440723474</v>
      </c>
      <c r="G26" s="27">
        <f t="shared" si="14"/>
        <v>194.54400688024296</v>
      </c>
      <c r="H26" s="27">
        <f t="shared" si="14"/>
        <v>179.84280256553566</v>
      </c>
      <c r="I26" s="27">
        <f t="shared" si="14"/>
        <v>169.97512730666341</v>
      </c>
      <c r="J26" s="27">
        <f t="shared" si="14"/>
        <v>150.6271035344283</v>
      </c>
      <c r="K26" s="27">
        <f t="shared" si="14"/>
        <v>173.84119716922808</v>
      </c>
      <c r="L26" s="27">
        <f t="shared" si="14"/>
        <v>116.52145113937746</v>
      </c>
      <c r="M26" s="27">
        <f t="shared" si="14"/>
        <v>78.865208960593719</v>
      </c>
      <c r="N26" s="27">
        <f t="shared" si="14"/>
        <v>92.564944255817892</v>
      </c>
      <c r="O26" s="27">
        <f t="shared" si="14"/>
        <v>48.012735922354423</v>
      </c>
      <c r="P26" s="27">
        <f t="shared" si="14"/>
        <v>46.540432990854939</v>
      </c>
      <c r="Q26" s="27">
        <f t="shared" si="14"/>
        <v>42.006239065459745</v>
      </c>
      <c r="R26" s="27">
        <f t="shared" si="14"/>
        <v>43.882084327996267</v>
      </c>
      <c r="S26" s="27">
        <f t="shared" si="14"/>
        <v>43.265412264502338</v>
      </c>
      <c r="T26" s="27">
        <f t="shared" si="14"/>
        <v>51.553424166474855</v>
      </c>
      <c r="U26" s="27">
        <f t="shared" si="14"/>
        <v>43.623502972607994</v>
      </c>
      <c r="V26" s="27">
        <f t="shared" si="14"/>
        <v>36.599685842557022</v>
      </c>
      <c r="W26" s="27">
        <f t="shared" si="14"/>
        <v>36.916864389052549</v>
      </c>
      <c r="X26" s="27">
        <f t="shared" si="14"/>
        <v>36.088061412599615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305.26467945053838</v>
      </c>
      <c r="D33" s="19">
        <f t="shared" ref="D33:X33" si="18">SUM(D34:D50)</f>
        <v>221.99695466869355</v>
      </c>
      <c r="E33" s="19">
        <f t="shared" si="18"/>
        <v>185.70489965160704</v>
      </c>
      <c r="F33" s="19">
        <f t="shared" si="18"/>
        <v>214.9845440723474</v>
      </c>
      <c r="G33" s="19">
        <f t="shared" si="18"/>
        <v>194.54400688024296</v>
      </c>
      <c r="H33" s="19">
        <f t="shared" si="18"/>
        <v>179.84280256553566</v>
      </c>
      <c r="I33" s="19">
        <f t="shared" si="18"/>
        <v>169.97512730666341</v>
      </c>
      <c r="J33" s="19">
        <f t="shared" si="18"/>
        <v>150.6271035344283</v>
      </c>
      <c r="K33" s="19">
        <f t="shared" si="18"/>
        <v>173.84119716922808</v>
      </c>
      <c r="L33" s="19">
        <f t="shared" si="18"/>
        <v>116.52145113937746</v>
      </c>
      <c r="M33" s="19">
        <f t="shared" si="18"/>
        <v>78.865208960593719</v>
      </c>
      <c r="N33" s="19">
        <f t="shared" si="18"/>
        <v>92.564944255817892</v>
      </c>
      <c r="O33" s="19">
        <f t="shared" si="18"/>
        <v>48.012735922354423</v>
      </c>
      <c r="P33" s="19">
        <f t="shared" si="18"/>
        <v>46.540432990854939</v>
      </c>
      <c r="Q33" s="19">
        <f t="shared" si="18"/>
        <v>42.006239065459745</v>
      </c>
      <c r="R33" s="19">
        <f t="shared" si="18"/>
        <v>43.882084327996267</v>
      </c>
      <c r="S33" s="19">
        <f t="shared" si="18"/>
        <v>43.265412264502338</v>
      </c>
      <c r="T33" s="19">
        <f t="shared" si="18"/>
        <v>51.553424166474855</v>
      </c>
      <c r="U33" s="19">
        <f t="shared" si="18"/>
        <v>43.623502972607994</v>
      </c>
      <c r="V33" s="19">
        <f t="shared" si="18"/>
        <v>36.599685842557022</v>
      </c>
      <c r="W33" s="19">
        <f t="shared" si="18"/>
        <v>36.916864389052549</v>
      </c>
      <c r="X33" s="19">
        <f t="shared" si="18"/>
        <v>36.088061412599615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97.848068003659449</v>
      </c>
      <c r="D36" s="8">
        <v>29.821993681909959</v>
      </c>
      <c r="E36" s="8">
        <v>24.404300793782856</v>
      </c>
      <c r="F36" s="8">
        <v>24.906532192426123</v>
      </c>
      <c r="G36" s="8">
        <v>23.133520826696461</v>
      </c>
      <c r="H36" s="8">
        <v>22.938102049630391</v>
      </c>
      <c r="I36" s="8">
        <v>22.36622317484602</v>
      </c>
      <c r="J36" s="8">
        <v>24.494716808674831</v>
      </c>
      <c r="K36" s="8">
        <v>31.320023026092105</v>
      </c>
      <c r="L36" s="8">
        <v>20.032466321784764</v>
      </c>
      <c r="M36" s="8">
        <v>23.109492310623555</v>
      </c>
      <c r="N36" s="8">
        <v>32.366981010879897</v>
      </c>
      <c r="O36" s="8">
        <v>20.92998254074843</v>
      </c>
      <c r="P36" s="8">
        <v>19.146665872196962</v>
      </c>
      <c r="Q36" s="8">
        <v>17.935715256085494</v>
      </c>
      <c r="R36" s="8">
        <v>18.195502087006076</v>
      </c>
      <c r="S36" s="8">
        <v>17.124973387222504</v>
      </c>
      <c r="T36" s="8">
        <v>18.381403178009368</v>
      </c>
      <c r="U36" s="8">
        <v>16.359018887972148</v>
      </c>
      <c r="V36" s="8">
        <v>10.914595956994487</v>
      </c>
      <c r="W36" s="8">
        <v>9.8181614396247223</v>
      </c>
      <c r="X36" s="8">
        <v>12.569665829024139</v>
      </c>
    </row>
    <row r="37" spans="1:24" ht="11.25" customHeight="1" x14ac:dyDescent="0.2">
      <c r="A37" s="28" t="s">
        <v>60</v>
      </c>
      <c r="B37" s="7" t="s">
        <v>61</v>
      </c>
      <c r="C37" s="8">
        <v>2.9547985695032232E-2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0.35716043742780901</v>
      </c>
      <c r="K37" s="8">
        <v>0</v>
      </c>
      <c r="L37" s="8">
        <v>0</v>
      </c>
      <c r="M37" s="8">
        <v>2.8357431429343913E-3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1.0625184285365755E-3</v>
      </c>
      <c r="U37" s="8">
        <v>9.1966118819073578E-4</v>
      </c>
      <c r="V37" s="8">
        <v>2.4864669123467521E-3</v>
      </c>
      <c r="W37" s="8">
        <v>4.2811812054495101E-3</v>
      </c>
      <c r="X37" s="8">
        <v>7.2310555873362379E-3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0.13059477899723829</v>
      </c>
      <c r="D41" s="8">
        <v>0.20976693000112709</v>
      </c>
      <c r="E41" s="8">
        <v>0.11974811007573463</v>
      </c>
      <c r="F41" s="8">
        <v>5.8985772917304551E-2</v>
      </c>
      <c r="G41" s="8">
        <v>0</v>
      </c>
      <c r="H41" s="8">
        <v>5.394326464246308E-2</v>
      </c>
      <c r="I41" s="8">
        <v>5.53551423781928E-2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4.2129249737656698E-5</v>
      </c>
      <c r="U41" s="8">
        <v>4.5256841319517405E-5</v>
      </c>
      <c r="V41" s="8">
        <v>5.2358649057113627E-4</v>
      </c>
      <c r="W41" s="8">
        <v>2.6780577537168399E-4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50.52331821887222</v>
      </c>
      <c r="D43" s="8">
        <v>42.663473756287928</v>
      </c>
      <c r="E43" s="8">
        <v>32.022928802270151</v>
      </c>
      <c r="F43" s="8">
        <v>36.403862366987589</v>
      </c>
      <c r="G43" s="8">
        <v>28.903743092169002</v>
      </c>
      <c r="H43" s="8">
        <v>32.126924938878766</v>
      </c>
      <c r="I43" s="8">
        <v>23.499280415114157</v>
      </c>
      <c r="J43" s="8">
        <v>31.073558041916613</v>
      </c>
      <c r="K43" s="8">
        <v>29.189626510151783</v>
      </c>
      <c r="L43" s="8">
        <v>18.822177570797702</v>
      </c>
      <c r="M43" s="8">
        <v>20.892536458043178</v>
      </c>
      <c r="N43" s="8">
        <v>19.354577041068652</v>
      </c>
      <c r="O43" s="8">
        <v>13.941853893330888</v>
      </c>
      <c r="P43" s="8">
        <v>12.647195650751167</v>
      </c>
      <c r="Q43" s="8">
        <v>8.2962486761354093</v>
      </c>
      <c r="R43" s="8">
        <v>8.2977149287536776</v>
      </c>
      <c r="S43" s="8">
        <v>11.172235804282174</v>
      </c>
      <c r="T43" s="8">
        <v>17.232950387015514</v>
      </c>
      <c r="U43" s="8">
        <v>13.272626754211009</v>
      </c>
      <c r="V43" s="8">
        <v>13.02705708871428</v>
      </c>
      <c r="W43" s="8">
        <v>12.02576785657712</v>
      </c>
      <c r="X43" s="8">
        <v>11.487518408600769</v>
      </c>
    </row>
    <row r="44" spans="1:24" ht="11.25" customHeight="1" x14ac:dyDescent="0.2">
      <c r="A44" s="28" t="s">
        <v>74</v>
      </c>
      <c r="B44" s="7" t="s">
        <v>75</v>
      </c>
      <c r="C44" s="8">
        <v>156.73315046331444</v>
      </c>
      <c r="D44" s="8">
        <v>149.30172030049454</v>
      </c>
      <c r="E44" s="8">
        <v>129.15792194547831</v>
      </c>
      <c r="F44" s="8">
        <v>128.1261378609999</v>
      </c>
      <c r="G44" s="8">
        <v>118.24101630739563</v>
      </c>
      <c r="H44" s="8">
        <v>100.80738143383213</v>
      </c>
      <c r="I44" s="8">
        <v>122.33983389251999</v>
      </c>
      <c r="J44" s="8">
        <v>90.500696172967025</v>
      </c>
      <c r="K44" s="8">
        <v>96.343146832822669</v>
      </c>
      <c r="L44" s="8">
        <v>69.402725945419689</v>
      </c>
      <c r="M44" s="8">
        <v>29.184944045822427</v>
      </c>
      <c r="N44" s="8">
        <v>36.284852668275313</v>
      </c>
      <c r="O44" s="8">
        <v>10.566650651662922</v>
      </c>
      <c r="P44" s="8">
        <v>11.822399765630948</v>
      </c>
      <c r="Q44" s="8">
        <v>11.959189443354507</v>
      </c>
      <c r="R44" s="8">
        <v>10.064163194944232</v>
      </c>
      <c r="S44" s="8">
        <v>8.4965630649537243</v>
      </c>
      <c r="T44" s="8">
        <v>11.826739245139446</v>
      </c>
      <c r="U44" s="8">
        <v>11.017978412957902</v>
      </c>
      <c r="V44" s="8">
        <v>9.5099004881995697</v>
      </c>
      <c r="W44" s="8">
        <v>6.8985568936046011</v>
      </c>
      <c r="X44" s="8">
        <v>8.2184333423493872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25.489025879016481</v>
      </c>
      <c r="G48" s="8">
        <v>24.152362238741059</v>
      </c>
      <c r="H48" s="8">
        <v>23.91645087855191</v>
      </c>
      <c r="I48" s="8">
        <v>1.7144346818050578</v>
      </c>
      <c r="J48" s="8">
        <v>4.2009720734420153</v>
      </c>
      <c r="K48" s="8">
        <v>16.988400800161539</v>
      </c>
      <c r="L48" s="8">
        <v>8.2640813013753061</v>
      </c>
      <c r="M48" s="8">
        <v>5.6754004029616265</v>
      </c>
      <c r="N48" s="8">
        <v>4.5585335355940266</v>
      </c>
      <c r="O48" s="8">
        <v>1.9937468891093175</v>
      </c>
      <c r="P48" s="8">
        <v>2.8354528926966287</v>
      </c>
      <c r="Q48" s="8">
        <v>3.8150856898843366</v>
      </c>
      <c r="R48" s="8">
        <v>7.3247041172922884</v>
      </c>
      <c r="S48" s="8">
        <v>6.4716400080439325</v>
      </c>
      <c r="T48" s="8">
        <v>2.8678888948058296</v>
      </c>
      <c r="U48" s="8">
        <v>2.9729139994374236</v>
      </c>
      <c r="V48" s="8">
        <v>2.6836326800917516</v>
      </c>
      <c r="W48" s="8">
        <v>8.1695277522928844</v>
      </c>
      <c r="X48" s="8">
        <v>3.3436581198989304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0.11336441524083724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0.58050194750286488</v>
      </c>
      <c r="P50" s="8">
        <v>8.8718809579236571E-2</v>
      </c>
      <c r="Q50" s="8">
        <v>0</v>
      </c>
      <c r="R50" s="8">
        <v>0</v>
      </c>
      <c r="S50" s="8">
        <v>0</v>
      </c>
      <c r="T50" s="8">
        <v>1.2433378138264142</v>
      </c>
      <c r="U50" s="8">
        <v>0</v>
      </c>
      <c r="V50" s="8">
        <v>0.46148957515401268</v>
      </c>
      <c r="W50" s="8">
        <v>3.0145997239842823E-4</v>
      </c>
      <c r="X50" s="8">
        <v>0.46155465713905097</v>
      </c>
    </row>
    <row r="51" spans="1:24" ht="11.25" customHeight="1" x14ac:dyDescent="0.2">
      <c r="A51" s="25" t="s">
        <v>88</v>
      </c>
      <c r="B51" s="26" t="s">
        <v>89</v>
      </c>
      <c r="C51" s="27">
        <v>524.27967103814501</v>
      </c>
      <c r="D51" s="27">
        <v>535.81068615174013</v>
      </c>
      <c r="E51" s="27">
        <v>524.13923932494549</v>
      </c>
      <c r="F51" s="27">
        <v>500.87724535175096</v>
      </c>
      <c r="G51" s="27">
        <v>515.49359892555117</v>
      </c>
      <c r="H51" s="27">
        <v>507.94633728986378</v>
      </c>
      <c r="I51" s="27">
        <v>462.51573345953528</v>
      </c>
      <c r="J51" s="27">
        <v>635.82784531664515</v>
      </c>
      <c r="K51" s="27">
        <v>656.00733625161854</v>
      </c>
      <c r="L51" s="27">
        <v>553.8432986991412</v>
      </c>
      <c r="M51" s="27">
        <v>442.1101764783574</v>
      </c>
      <c r="N51" s="27">
        <v>499.88505595177185</v>
      </c>
      <c r="O51" s="27">
        <v>433.23749561646559</v>
      </c>
      <c r="P51" s="27">
        <v>468.9853038444557</v>
      </c>
      <c r="Q51" s="27">
        <v>491.09361484843259</v>
      </c>
      <c r="R51" s="27">
        <v>525.1036164021674</v>
      </c>
      <c r="S51" s="27">
        <v>486.44046426143302</v>
      </c>
      <c r="T51" s="27">
        <v>415.87020700410619</v>
      </c>
      <c r="U51" s="27">
        <v>498.38998807086421</v>
      </c>
      <c r="V51" s="27">
        <v>498.55688719020236</v>
      </c>
      <c r="W51" s="27">
        <v>512.44227322233405</v>
      </c>
      <c r="X51" s="27">
        <v>592.21531526268348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0.41288660061311655</v>
      </c>
      <c r="D52" s="27">
        <f t="shared" ref="D52:X52" si="20">SUM(D53:D54)</f>
        <v>0.50247744264324323</v>
      </c>
      <c r="E52" s="27">
        <f t="shared" si="20"/>
        <v>0.39351880642459663</v>
      </c>
      <c r="F52" s="27">
        <f t="shared" si="20"/>
        <v>0.77350624678839131</v>
      </c>
      <c r="G52" s="27">
        <f t="shared" si="20"/>
        <v>0.72063649277747666</v>
      </c>
      <c r="H52" s="27">
        <f t="shared" si="20"/>
        <v>0.63938029296151067</v>
      </c>
      <c r="I52" s="27">
        <f t="shared" si="20"/>
        <v>0.5599182474892499</v>
      </c>
      <c r="J52" s="27">
        <f t="shared" si="20"/>
        <v>3.7604203137231056</v>
      </c>
      <c r="K52" s="27">
        <f t="shared" si="20"/>
        <v>16.093666489587168</v>
      </c>
      <c r="L52" s="27">
        <f t="shared" si="20"/>
        <v>2.7712492160329951</v>
      </c>
      <c r="M52" s="27">
        <f t="shared" si="20"/>
        <v>1.5737654128541212</v>
      </c>
      <c r="N52" s="27">
        <f t="shared" si="20"/>
        <v>1.299711588900375</v>
      </c>
      <c r="O52" s="27">
        <f t="shared" si="20"/>
        <v>1.2441397984691083</v>
      </c>
      <c r="P52" s="27">
        <f t="shared" si="20"/>
        <v>1.1596038582410764</v>
      </c>
      <c r="Q52" s="27">
        <f t="shared" si="20"/>
        <v>1.5503427958974476</v>
      </c>
      <c r="R52" s="27">
        <f t="shared" si="20"/>
        <v>1.4627886706393156</v>
      </c>
      <c r="S52" s="27">
        <f t="shared" si="20"/>
        <v>1.5239248260034803</v>
      </c>
      <c r="T52" s="27">
        <f t="shared" si="20"/>
        <v>1.456816425424458</v>
      </c>
      <c r="U52" s="27">
        <f t="shared" si="20"/>
        <v>1.3750829803356579</v>
      </c>
      <c r="V52" s="27">
        <f t="shared" si="20"/>
        <v>1.2087621481511968</v>
      </c>
      <c r="W52" s="27">
        <f t="shared" si="20"/>
        <v>1.3310120338185634</v>
      </c>
      <c r="X52" s="27">
        <f t="shared" si="20"/>
        <v>1.1450235680789282</v>
      </c>
    </row>
    <row r="53" spans="1:24" ht="11.25" customHeight="1" x14ac:dyDescent="0.2">
      <c r="A53" s="29" t="s">
        <v>116</v>
      </c>
      <c r="B53" s="7" t="s">
        <v>117</v>
      </c>
      <c r="C53" s="8">
        <v>0.41288660061311655</v>
      </c>
      <c r="D53" s="8">
        <v>0.50247744264324323</v>
      </c>
      <c r="E53" s="8">
        <v>0.39351880642459663</v>
      </c>
      <c r="F53" s="8">
        <v>0.13815063773658814</v>
      </c>
      <c r="G53" s="8">
        <v>0.36582978893958307</v>
      </c>
      <c r="H53" s="8">
        <v>0.28284774585920064</v>
      </c>
      <c r="I53" s="8">
        <v>0.30512050915177147</v>
      </c>
      <c r="J53" s="8">
        <v>3.4895227359255383</v>
      </c>
      <c r="K53" s="8">
        <v>16.093666489587168</v>
      </c>
      <c r="L53" s="8">
        <v>2.7712492160329951</v>
      </c>
      <c r="M53" s="8">
        <v>1.5737654128541212</v>
      </c>
      <c r="N53" s="8">
        <v>1.299711588900375</v>
      </c>
      <c r="O53" s="8">
        <v>1.2441397984691083</v>
      </c>
      <c r="P53" s="8">
        <v>1.1596038582410764</v>
      </c>
      <c r="Q53" s="8">
        <v>1.5503427958974476</v>
      </c>
      <c r="R53" s="8">
        <v>1.4627886706393156</v>
      </c>
      <c r="S53" s="8">
        <v>1.5239248260034803</v>
      </c>
      <c r="T53" s="8">
        <v>1.456816425424458</v>
      </c>
      <c r="U53" s="8">
        <v>1.3750829803356579</v>
      </c>
      <c r="V53" s="8">
        <v>1.2087621481511968</v>
      </c>
      <c r="W53" s="8">
        <v>1.3310120338185634</v>
      </c>
      <c r="X53" s="8">
        <v>1.1450235680789282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0.63535560905180311</v>
      </c>
      <c r="G54" s="45">
        <v>0.35480670383789364</v>
      </c>
      <c r="H54" s="45">
        <v>0.35653254710231008</v>
      </c>
      <c r="I54" s="45">
        <v>0.25479773833747837</v>
      </c>
      <c r="J54" s="45">
        <v>0.27089757779756746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5.9371008783928911E-2</v>
      </c>
      <c r="D61" s="49">
        <f t="shared" ref="D61:X61" si="22">SUM(D62:D72)</f>
        <v>2.6679179844662615E-2</v>
      </c>
      <c r="E61" s="49">
        <f t="shared" si="22"/>
        <v>2.9719393708268E-2</v>
      </c>
      <c r="F61" s="49">
        <f t="shared" si="22"/>
        <v>0.85473496492643486</v>
      </c>
      <c r="G61" s="49">
        <f t="shared" si="22"/>
        <v>0.66900223413875093</v>
      </c>
      <c r="H61" s="49">
        <f t="shared" si="22"/>
        <v>23.85936605218312</v>
      </c>
      <c r="I61" s="49">
        <f t="shared" si="22"/>
        <v>0.36837454412034554</v>
      </c>
      <c r="J61" s="49">
        <f t="shared" si="22"/>
        <v>0.67785997155609112</v>
      </c>
      <c r="K61" s="49">
        <f t="shared" si="22"/>
        <v>9.7136480767722518E-3</v>
      </c>
      <c r="L61" s="49">
        <f t="shared" si="22"/>
        <v>1.6667188981226343E-2</v>
      </c>
      <c r="M61" s="49">
        <f t="shared" si="22"/>
        <v>4.361309993598713E-2</v>
      </c>
      <c r="N61" s="49">
        <f t="shared" si="22"/>
        <v>0.10533170488770817</v>
      </c>
      <c r="O61" s="49">
        <f t="shared" si="22"/>
        <v>7.0115595615630327E-2</v>
      </c>
      <c r="P61" s="49">
        <f t="shared" si="22"/>
        <v>0.10256195670573286</v>
      </c>
      <c r="Q61" s="49">
        <f t="shared" si="22"/>
        <v>7.8128216115990856E-2</v>
      </c>
      <c r="R61" s="49">
        <f t="shared" si="22"/>
        <v>4.5552868022311663E-2</v>
      </c>
      <c r="S61" s="49">
        <f t="shared" si="22"/>
        <v>0.12068957796098655</v>
      </c>
      <c r="T61" s="49">
        <f t="shared" si="22"/>
        <v>0.17103670111469982</v>
      </c>
      <c r="U61" s="49">
        <f t="shared" si="22"/>
        <v>0.21223683129829038</v>
      </c>
      <c r="V61" s="49">
        <f t="shared" si="22"/>
        <v>0.251335809191574</v>
      </c>
      <c r="W61" s="49">
        <f t="shared" si="22"/>
        <v>7.4898311834312956</v>
      </c>
      <c r="X61" s="49">
        <f t="shared" si="22"/>
        <v>0.99252834257694755</v>
      </c>
    </row>
    <row r="62" spans="1:24" ht="11.25" customHeight="1" x14ac:dyDescent="0.2">
      <c r="A62" s="50" t="s">
        <v>92</v>
      </c>
      <c r="B62" s="51" t="s">
        <v>93</v>
      </c>
      <c r="C62" s="52">
        <v>5.9371008783928911E-2</v>
      </c>
      <c r="D62" s="52">
        <v>2.6679179844662615E-2</v>
      </c>
      <c r="E62" s="52">
        <v>2.9719393708268E-2</v>
      </c>
      <c r="F62" s="52">
        <v>6.9079148294470495E-3</v>
      </c>
      <c r="G62" s="52">
        <v>0</v>
      </c>
      <c r="H62" s="52">
        <v>23.415152192902475</v>
      </c>
      <c r="I62" s="52">
        <v>9.5590201468526946E-3</v>
      </c>
      <c r="J62" s="52">
        <v>0.29827353802420353</v>
      </c>
      <c r="K62" s="52">
        <v>0</v>
      </c>
      <c r="L62" s="52">
        <v>3.2150460439154672E-3</v>
      </c>
      <c r="M62" s="52">
        <v>3.3094767376412077E-3</v>
      </c>
      <c r="N62" s="52">
        <v>9.2761602910414898E-3</v>
      </c>
      <c r="O62" s="52">
        <v>4.9214161358991553E-3</v>
      </c>
      <c r="P62" s="52">
        <v>7.4462250257937065E-3</v>
      </c>
      <c r="Q62" s="52">
        <v>4.3838577264626102E-3</v>
      </c>
      <c r="R62" s="52">
        <v>7.5825299499781076E-3</v>
      </c>
      <c r="S62" s="52">
        <v>1.1577212645246167E-2</v>
      </c>
      <c r="T62" s="52">
        <v>2.904231252916333E-3</v>
      </c>
      <c r="U62" s="52">
        <v>6.6758577268146765E-3</v>
      </c>
      <c r="V62" s="52">
        <v>4.3497239491837409E-3</v>
      </c>
      <c r="W62" s="52">
        <v>7.2743619569713633</v>
      </c>
      <c r="X62" s="52">
        <v>0.70792571721938702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7.4951035517712331E-2</v>
      </c>
      <c r="G64" s="52">
        <v>6.8844646481316663E-2</v>
      </c>
      <c r="H64" s="52">
        <v>1.4535780581039388E-2</v>
      </c>
      <c r="I64" s="52">
        <v>5.119192343773947E-2</v>
      </c>
      <c r="J64" s="52">
        <v>5.2389101463000382E-2</v>
      </c>
      <c r="K64" s="52">
        <v>9.7136480767722518E-3</v>
      </c>
      <c r="L64" s="52">
        <v>1.2984595156826208E-2</v>
      </c>
      <c r="M64" s="52">
        <v>3.8762108418001547E-2</v>
      </c>
      <c r="N64" s="52">
        <v>9.6055544596666681E-2</v>
      </c>
      <c r="O64" s="52">
        <v>6.5194179479731176E-2</v>
      </c>
      <c r="P64" s="52">
        <v>9.5115731679939156E-2</v>
      </c>
      <c r="Q64" s="52">
        <v>7.3744358389528253E-2</v>
      </c>
      <c r="R64" s="52">
        <v>3.570621195258919E-2</v>
      </c>
      <c r="S64" s="52">
        <v>1.9710051785081281E-2</v>
      </c>
      <c r="T64" s="52">
        <v>3.0924792269201633E-2</v>
      </c>
      <c r="U64" s="52">
        <v>3.0171176568950207E-2</v>
      </c>
      <c r="V64" s="52">
        <v>2.6038967959485185E-2</v>
      </c>
      <c r="W64" s="52">
        <v>1.6892728341880704E-2</v>
      </c>
      <c r="X64" s="52">
        <v>3.5719550933536792E-2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0.77287601457927546</v>
      </c>
      <c r="G65" s="52">
        <v>0.43121864832024021</v>
      </c>
      <c r="H65" s="52">
        <v>0.42967807869960639</v>
      </c>
      <c r="I65" s="52">
        <v>0.30734317679724787</v>
      </c>
      <c r="J65" s="52">
        <v>0.32719733206888729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2.2021639719205336E-4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2.8042373850551956E-4</v>
      </c>
      <c r="J69" s="52">
        <v>0</v>
      </c>
      <c r="K69" s="52">
        <v>0</v>
      </c>
      <c r="L69" s="52">
        <v>4.675477804846679E-4</v>
      </c>
      <c r="M69" s="52">
        <v>1.3212983831523202E-3</v>
      </c>
      <c r="N69" s="52">
        <v>0</v>
      </c>
      <c r="O69" s="52">
        <v>0</v>
      </c>
      <c r="P69" s="52">
        <v>0</v>
      </c>
      <c r="Q69" s="52">
        <v>0</v>
      </c>
      <c r="R69" s="52">
        <v>2.2641261197443681E-3</v>
      </c>
      <c r="S69" s="52">
        <v>8.9402313530659097E-2</v>
      </c>
      <c r="T69" s="52">
        <v>0.13720767759258184</v>
      </c>
      <c r="U69" s="52">
        <v>0.17538979700252549</v>
      </c>
      <c r="V69" s="52">
        <v>0.22094711728290506</v>
      </c>
      <c r="W69" s="52">
        <v>0.19857649811805217</v>
      </c>
      <c r="X69" s="52">
        <v>0.24888307442402374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0.16893893933719401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276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608.35162903682829</v>
      </c>
      <c r="D2" s="21">
        <f t="shared" ref="D2:X2" si="0">SUM(D3,D17,D22,D25,D26,D51,D52)</f>
        <v>617.41243829736879</v>
      </c>
      <c r="E2" s="21">
        <f t="shared" si="0"/>
        <v>615.3024970235216</v>
      </c>
      <c r="F2" s="21">
        <f t="shared" si="0"/>
        <v>573.05105433082133</v>
      </c>
      <c r="G2" s="21">
        <f t="shared" si="0"/>
        <v>575.80583112102397</v>
      </c>
      <c r="H2" s="21">
        <f t="shared" si="0"/>
        <v>616.01074266469118</v>
      </c>
      <c r="I2" s="21">
        <f t="shared" si="0"/>
        <v>653.07069718000798</v>
      </c>
      <c r="J2" s="21">
        <f t="shared" si="0"/>
        <v>664.62128219455155</v>
      </c>
      <c r="K2" s="21">
        <f t="shared" si="0"/>
        <v>647.4617996515741</v>
      </c>
      <c r="L2" s="21">
        <f t="shared" si="0"/>
        <v>579.94865213081232</v>
      </c>
      <c r="M2" s="21">
        <f t="shared" si="0"/>
        <v>715.43164077520248</v>
      </c>
      <c r="N2" s="21">
        <f t="shared" si="0"/>
        <v>680.58432099465301</v>
      </c>
      <c r="O2" s="21">
        <f t="shared" si="0"/>
        <v>665.06498246957187</v>
      </c>
      <c r="P2" s="21">
        <f t="shared" si="0"/>
        <v>664.9539026448706</v>
      </c>
      <c r="Q2" s="21">
        <f t="shared" si="0"/>
        <v>601.23260414999663</v>
      </c>
      <c r="R2" s="21">
        <f t="shared" si="0"/>
        <v>596.62392722227833</v>
      </c>
      <c r="S2" s="21">
        <f t="shared" si="0"/>
        <v>641.10650269942403</v>
      </c>
      <c r="T2" s="21">
        <f t="shared" si="0"/>
        <v>689.3874003882845</v>
      </c>
      <c r="U2" s="21">
        <f t="shared" si="0"/>
        <v>719.40910679370199</v>
      </c>
      <c r="V2" s="21">
        <f t="shared" si="0"/>
        <v>682.04152669046687</v>
      </c>
      <c r="W2" s="21">
        <f t="shared" si="0"/>
        <v>566.88092170438824</v>
      </c>
      <c r="X2" s="21">
        <f t="shared" si="0"/>
        <v>631.50976528048034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31.119450615340767</v>
      </c>
      <c r="D3" s="24">
        <f t="shared" si="1"/>
        <v>28.922873321610847</v>
      </c>
      <c r="E3" s="24">
        <f t="shared" si="1"/>
        <v>39.444773011999125</v>
      </c>
      <c r="F3" s="24">
        <f t="shared" si="1"/>
        <v>22.254109294227046</v>
      </c>
      <c r="G3" s="24">
        <f t="shared" si="1"/>
        <v>18.585037941232226</v>
      </c>
      <c r="H3" s="24">
        <f t="shared" si="1"/>
        <v>31.271632428335099</v>
      </c>
      <c r="I3" s="24">
        <f t="shared" si="1"/>
        <v>20.20794265645667</v>
      </c>
      <c r="J3" s="24">
        <f t="shared" si="1"/>
        <v>21.797068099882864</v>
      </c>
      <c r="K3" s="24">
        <f t="shared" si="1"/>
        <v>17.722681919345042</v>
      </c>
      <c r="L3" s="24">
        <f t="shared" si="1"/>
        <v>13.710448575793233</v>
      </c>
      <c r="M3" s="24">
        <f t="shared" si="1"/>
        <v>15.68235078110369</v>
      </c>
      <c r="N3" s="24">
        <f t="shared" si="1"/>
        <v>14.180923958319191</v>
      </c>
      <c r="O3" s="24">
        <f t="shared" si="1"/>
        <v>13.627660410457793</v>
      </c>
      <c r="P3" s="24">
        <f t="shared" si="1"/>
        <v>10.704040399964692</v>
      </c>
      <c r="Q3" s="24">
        <f t="shared" si="1"/>
        <v>9.1935521740916037</v>
      </c>
      <c r="R3" s="24">
        <f t="shared" si="1"/>
        <v>8.7528126857859903</v>
      </c>
      <c r="S3" s="24">
        <f t="shared" si="1"/>
        <v>7.8590075289661039</v>
      </c>
      <c r="T3" s="24">
        <f t="shared" si="1"/>
        <v>7.4455240039373063</v>
      </c>
      <c r="U3" s="24">
        <f t="shared" si="1"/>
        <v>17.004373280592553</v>
      </c>
      <c r="V3" s="24">
        <f t="shared" si="1"/>
        <v>18.385435089795848</v>
      </c>
      <c r="W3" s="24">
        <f t="shared" si="1"/>
        <v>11.933913141654088</v>
      </c>
      <c r="X3" s="24">
        <f t="shared" si="1"/>
        <v>11.664722106021564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9.6322940921776574</v>
      </c>
      <c r="D4" s="19">
        <f t="shared" si="2"/>
        <v>9.1732152024308427</v>
      </c>
      <c r="E4" s="19">
        <f t="shared" si="2"/>
        <v>5.6950568011656797</v>
      </c>
      <c r="F4" s="19">
        <f t="shared" si="2"/>
        <v>4.9578568541112791</v>
      </c>
      <c r="G4" s="19">
        <f t="shared" si="2"/>
        <v>4.698379603883108</v>
      </c>
      <c r="H4" s="19">
        <f t="shared" si="2"/>
        <v>13.231595248148246</v>
      </c>
      <c r="I4" s="19">
        <f t="shared" si="2"/>
        <v>5.2808142631116155</v>
      </c>
      <c r="J4" s="19">
        <f t="shared" si="2"/>
        <v>6.103077492352849</v>
      </c>
      <c r="K4" s="19">
        <f t="shared" si="2"/>
        <v>5.2047237216856868</v>
      </c>
      <c r="L4" s="19">
        <f t="shared" si="2"/>
        <v>5.5788120065298274</v>
      </c>
      <c r="M4" s="19">
        <f t="shared" si="2"/>
        <v>5.8258985501147551</v>
      </c>
      <c r="N4" s="19">
        <f t="shared" si="2"/>
        <v>5.5279434907028726</v>
      </c>
      <c r="O4" s="19">
        <f t="shared" si="2"/>
        <v>5.4532821932891515</v>
      </c>
      <c r="P4" s="19">
        <f t="shared" si="2"/>
        <v>5.6361946467623634</v>
      </c>
      <c r="Q4" s="19">
        <f t="shared" si="2"/>
        <v>3.0707052093211855</v>
      </c>
      <c r="R4" s="19">
        <f t="shared" si="2"/>
        <v>2.1977422170613967</v>
      </c>
      <c r="S4" s="19">
        <f t="shared" si="2"/>
        <v>2.7097889206946699</v>
      </c>
      <c r="T4" s="19">
        <f t="shared" si="2"/>
        <v>2.4675026593175984</v>
      </c>
      <c r="U4" s="19">
        <f t="shared" si="2"/>
        <v>10.775200958083909</v>
      </c>
      <c r="V4" s="19">
        <f t="shared" si="2"/>
        <v>10.9075215525173</v>
      </c>
      <c r="W4" s="19">
        <f t="shared" si="2"/>
        <v>5.8979170482411147</v>
      </c>
      <c r="X4" s="19">
        <f t="shared" si="2"/>
        <v>5.8633495649549978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4.7500731146381328E-2</v>
      </c>
      <c r="K5" s="8">
        <v>3.8770394647466282E-2</v>
      </c>
      <c r="L5" s="8">
        <v>8.2254730910266659E-3</v>
      </c>
      <c r="M5" s="8">
        <v>1.5129949082619125E-2</v>
      </c>
      <c r="N5" s="8">
        <v>0.20598243003252786</v>
      </c>
      <c r="O5" s="8">
        <v>0.21280267585090124</v>
      </c>
      <c r="P5" s="8">
        <v>0.50932159450696268</v>
      </c>
      <c r="Q5" s="8">
        <v>0.25774694210946669</v>
      </c>
      <c r="R5" s="8">
        <v>7.338791616087359E-2</v>
      </c>
      <c r="S5" s="8">
        <v>6.5734443231848863E-2</v>
      </c>
      <c r="T5" s="8">
        <v>9.5502826947439723E-2</v>
      </c>
      <c r="U5" s="8">
        <v>0.11604915811600314</v>
      </c>
      <c r="V5" s="8">
        <v>7.9538250100880309E-2</v>
      </c>
      <c r="W5" s="8">
        <v>0.20194213325829904</v>
      </c>
      <c r="X5" s="8">
        <v>0.32303142672496143</v>
      </c>
    </row>
    <row r="6" spans="1:24" ht="11.25" customHeight="1" x14ac:dyDescent="0.2">
      <c r="A6" s="28" t="s">
        <v>6</v>
      </c>
      <c r="B6" s="7" t="s">
        <v>7</v>
      </c>
      <c r="C6" s="8">
        <v>0.20139896262927057</v>
      </c>
      <c r="D6" s="8">
        <v>0.50447681585666215</v>
      </c>
      <c r="E6" s="8">
        <v>0.10012005595154533</v>
      </c>
      <c r="F6" s="8">
        <v>0</v>
      </c>
      <c r="G6" s="8">
        <v>8.0026904211027955E-2</v>
      </c>
      <c r="H6" s="8">
        <v>9.1060313499350301E-2</v>
      </c>
      <c r="I6" s="8">
        <v>6.2676552047104789E-2</v>
      </c>
      <c r="J6" s="8">
        <v>0.9850290669864733</v>
      </c>
      <c r="K6" s="8">
        <v>4.8238815519528307E-2</v>
      </c>
      <c r="L6" s="8">
        <v>8.8126738051348102E-2</v>
      </c>
      <c r="M6" s="8">
        <v>6.7576512085171833E-2</v>
      </c>
      <c r="N6" s="8">
        <v>0.18353691017349388</v>
      </c>
      <c r="O6" s="8">
        <v>7.7764943546646439E-2</v>
      </c>
      <c r="P6" s="8">
        <v>6.7254117375014508E-2</v>
      </c>
      <c r="Q6" s="8">
        <v>1.4047878140995063E-2</v>
      </c>
      <c r="R6" s="8">
        <v>9.8637667073533716E-3</v>
      </c>
      <c r="S6" s="8">
        <v>5.6327925604465912E-3</v>
      </c>
      <c r="T6" s="8">
        <v>3.7835491177585141E-3</v>
      </c>
      <c r="U6" s="8">
        <v>2.6274359077899335E-3</v>
      </c>
      <c r="V6" s="8">
        <v>7.6871167267769896E-4</v>
      </c>
      <c r="W6" s="8">
        <v>5.230889179828762E-3</v>
      </c>
      <c r="X6" s="8">
        <v>3.7906660386579668E-3</v>
      </c>
    </row>
    <row r="7" spans="1:24" ht="11.25" customHeight="1" x14ac:dyDescent="0.2">
      <c r="A7" s="28" t="s">
        <v>8</v>
      </c>
      <c r="B7" s="7" t="s">
        <v>9</v>
      </c>
      <c r="C7" s="8">
        <v>9.4308951295483876</v>
      </c>
      <c r="D7" s="8">
        <v>8.6687383865741801</v>
      </c>
      <c r="E7" s="8">
        <v>5.5949367452141345</v>
      </c>
      <c r="F7" s="8">
        <v>4.9578568541112791</v>
      </c>
      <c r="G7" s="8">
        <v>4.6183526996720801</v>
      </c>
      <c r="H7" s="8">
        <v>13.140534934648896</v>
      </c>
      <c r="I7" s="8">
        <v>5.2181377110645109</v>
      </c>
      <c r="J7" s="8">
        <v>5.0705476942199947</v>
      </c>
      <c r="K7" s="8">
        <v>5.1177145115186926</v>
      </c>
      <c r="L7" s="8">
        <v>5.4824597953874523</v>
      </c>
      <c r="M7" s="8">
        <v>5.7431920889469641</v>
      </c>
      <c r="N7" s="8">
        <v>5.1384241504968511</v>
      </c>
      <c r="O7" s="8">
        <v>5.1627145738916038</v>
      </c>
      <c r="P7" s="8">
        <v>5.0596189348803859</v>
      </c>
      <c r="Q7" s="8">
        <v>2.7989103890707239</v>
      </c>
      <c r="R7" s="8">
        <v>2.1144905341931697</v>
      </c>
      <c r="S7" s="8">
        <v>2.6384216849023745</v>
      </c>
      <c r="T7" s="8">
        <v>2.3682162832524001</v>
      </c>
      <c r="U7" s="8">
        <v>10.656524364060116</v>
      </c>
      <c r="V7" s="8">
        <v>10.827214590743742</v>
      </c>
      <c r="W7" s="8">
        <v>5.6907440258029869</v>
      </c>
      <c r="X7" s="8">
        <v>5.536527472191378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1.2962455509400499</v>
      </c>
      <c r="D8" s="19">
        <f t="shared" ref="D8:X8" si="4">SUM(D9:D10)</f>
        <v>0.34610233729364354</v>
      </c>
      <c r="E8" s="19">
        <f t="shared" si="4"/>
        <v>0.46108829595190937</v>
      </c>
      <c r="F8" s="19">
        <f t="shared" si="4"/>
        <v>0.38376636099274358</v>
      </c>
      <c r="G8" s="19">
        <f t="shared" si="4"/>
        <v>0.1452777133631013</v>
      </c>
      <c r="H8" s="19">
        <f t="shared" si="4"/>
        <v>0.2143162203667292</v>
      </c>
      <c r="I8" s="19">
        <f t="shared" si="4"/>
        <v>0.46348698394776422</v>
      </c>
      <c r="J8" s="19">
        <f t="shared" si="4"/>
        <v>0.87854964398302438</v>
      </c>
      <c r="K8" s="19">
        <f t="shared" si="4"/>
        <v>0.65533786773296931</v>
      </c>
      <c r="L8" s="19">
        <f t="shared" si="4"/>
        <v>0.61711689869082786</v>
      </c>
      <c r="M8" s="19">
        <f t="shared" si="4"/>
        <v>0.42127037738701467</v>
      </c>
      <c r="N8" s="19">
        <f t="shared" si="4"/>
        <v>0.56909445214062604</v>
      </c>
      <c r="O8" s="19">
        <f t="shared" si="4"/>
        <v>0.45301344103748914</v>
      </c>
      <c r="P8" s="19">
        <f t="shared" si="4"/>
        <v>0.59253598481842396</v>
      </c>
      <c r="Q8" s="19">
        <f t="shared" si="4"/>
        <v>0.38860121526112101</v>
      </c>
      <c r="R8" s="19">
        <f t="shared" si="4"/>
        <v>0.55845845044353348</v>
      </c>
      <c r="S8" s="19">
        <f t="shared" si="4"/>
        <v>0.45957881697097897</v>
      </c>
      <c r="T8" s="19">
        <f t="shared" si="4"/>
        <v>0.33843666969679237</v>
      </c>
      <c r="U8" s="19">
        <f t="shared" si="4"/>
        <v>0.32839935897399508</v>
      </c>
      <c r="V8" s="19">
        <f t="shared" si="4"/>
        <v>0.42343896627241417</v>
      </c>
      <c r="W8" s="19">
        <f t="shared" si="4"/>
        <v>0.38579772762967735</v>
      </c>
      <c r="X8" s="19">
        <f t="shared" si="4"/>
        <v>0.41082193734550643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0.14275891435990667</v>
      </c>
      <c r="I9" s="8">
        <v>0.30068179171548981</v>
      </c>
      <c r="J9" s="8">
        <v>0.82494167547095743</v>
      </c>
      <c r="K9" s="8">
        <v>0.58483728144626668</v>
      </c>
      <c r="L9" s="8">
        <v>0.61711689869082786</v>
      </c>
      <c r="M9" s="8">
        <v>0.42127037738701467</v>
      </c>
      <c r="N9" s="8">
        <v>0.56909445214062604</v>
      </c>
      <c r="O9" s="8">
        <v>0.45301344103748914</v>
      </c>
      <c r="P9" s="8">
        <v>0.59253598481842396</v>
      </c>
      <c r="Q9" s="8">
        <v>0.38860121526112101</v>
      </c>
      <c r="R9" s="8">
        <v>0.55845845044353348</v>
      </c>
      <c r="S9" s="8">
        <v>0.45957881697097897</v>
      </c>
      <c r="T9" s="8">
        <v>0.33711461810988419</v>
      </c>
      <c r="U9" s="8">
        <v>0.27097176028336856</v>
      </c>
      <c r="V9" s="8">
        <v>0.36704952786267797</v>
      </c>
      <c r="W9" s="8">
        <v>0.30449730306018685</v>
      </c>
      <c r="X9" s="8">
        <v>0.35505173668589013</v>
      </c>
    </row>
    <row r="10" spans="1:24" ht="11.25" customHeight="1" x14ac:dyDescent="0.2">
      <c r="A10" s="28" t="s">
        <v>12</v>
      </c>
      <c r="B10" s="7" t="s">
        <v>13</v>
      </c>
      <c r="C10" s="8">
        <v>1.2962455509400499</v>
      </c>
      <c r="D10" s="8">
        <v>0.34610233729364354</v>
      </c>
      <c r="E10" s="8">
        <v>0.46108829595190937</v>
      </c>
      <c r="F10" s="8">
        <v>0.38376636099274358</v>
      </c>
      <c r="G10" s="8">
        <v>0.1452777133631013</v>
      </c>
      <c r="H10" s="8">
        <v>7.155730600682253E-2</v>
      </c>
      <c r="I10" s="8">
        <v>0.16280519223227441</v>
      </c>
      <c r="J10" s="8">
        <v>5.3607968512066909E-2</v>
      </c>
      <c r="K10" s="8">
        <v>7.0500586286702679E-2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1.3220515869081756E-3</v>
      </c>
      <c r="U10" s="8">
        <v>5.7427598690626531E-2</v>
      </c>
      <c r="V10" s="8">
        <v>5.638943840973621E-2</v>
      </c>
      <c r="W10" s="8">
        <v>8.1300424569490479E-2</v>
      </c>
      <c r="X10" s="8">
        <v>5.5770200659616326E-2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20.190910972223058</v>
      </c>
      <c r="D11" s="19">
        <f t="shared" ref="D11:X11" si="6">SUM(D12:D16)</f>
        <v>19.403555781886361</v>
      </c>
      <c r="E11" s="19">
        <f t="shared" si="6"/>
        <v>33.288627914881538</v>
      </c>
      <c r="F11" s="19">
        <f t="shared" si="6"/>
        <v>16.912486079123024</v>
      </c>
      <c r="G11" s="19">
        <f t="shared" si="6"/>
        <v>13.741380623986018</v>
      </c>
      <c r="H11" s="19">
        <f t="shared" si="6"/>
        <v>17.825720959820124</v>
      </c>
      <c r="I11" s="19">
        <f t="shared" si="6"/>
        <v>14.46364140939729</v>
      </c>
      <c r="J11" s="19">
        <f t="shared" si="6"/>
        <v>14.815440963546989</v>
      </c>
      <c r="K11" s="19">
        <f t="shared" si="6"/>
        <v>11.862620329926388</v>
      </c>
      <c r="L11" s="19">
        <f t="shared" si="6"/>
        <v>7.5145196705725787</v>
      </c>
      <c r="M11" s="19">
        <f t="shared" si="6"/>
        <v>9.4351818536019199</v>
      </c>
      <c r="N11" s="19">
        <f t="shared" si="6"/>
        <v>8.0838860154756933</v>
      </c>
      <c r="O11" s="19">
        <f t="shared" si="6"/>
        <v>7.7213647761311517</v>
      </c>
      <c r="P11" s="19">
        <f t="shared" si="6"/>
        <v>4.4753097683839043</v>
      </c>
      <c r="Q11" s="19">
        <f t="shared" si="6"/>
        <v>5.7342457495092978</v>
      </c>
      <c r="R11" s="19">
        <f t="shared" si="6"/>
        <v>5.9966120182810592</v>
      </c>
      <c r="S11" s="19">
        <f t="shared" si="6"/>
        <v>4.6896397913004551</v>
      </c>
      <c r="T11" s="19">
        <f t="shared" si="6"/>
        <v>4.639584674922915</v>
      </c>
      <c r="U11" s="19">
        <f t="shared" si="6"/>
        <v>5.9007729635346493</v>
      </c>
      <c r="V11" s="19">
        <f t="shared" si="6"/>
        <v>7.0544745710061321</v>
      </c>
      <c r="W11" s="19">
        <f t="shared" si="6"/>
        <v>5.6501983657832948</v>
      </c>
      <c r="X11" s="19">
        <f t="shared" si="6"/>
        <v>5.3905506037210609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19.112249966085038</v>
      </c>
      <c r="D13" s="8">
        <v>18.556815689536776</v>
      </c>
      <c r="E13" s="8">
        <v>32.42180862396674</v>
      </c>
      <c r="F13" s="8">
        <v>15.580409510488492</v>
      </c>
      <c r="G13" s="8">
        <v>12.392165082269994</v>
      </c>
      <c r="H13" s="8">
        <v>16.163759146171333</v>
      </c>
      <c r="I13" s="8">
        <v>13.750357801170164</v>
      </c>
      <c r="J13" s="8">
        <v>13.795553809878163</v>
      </c>
      <c r="K13" s="8">
        <v>10.988220353103751</v>
      </c>
      <c r="L13" s="8">
        <v>6.8908094936756319</v>
      </c>
      <c r="M13" s="8">
        <v>8.8306176820519191</v>
      </c>
      <c r="N13" s="8">
        <v>7.1696129347126192</v>
      </c>
      <c r="O13" s="8">
        <v>6.7928054342125357</v>
      </c>
      <c r="P13" s="8">
        <v>4.4241866212928862</v>
      </c>
      <c r="Q13" s="8">
        <v>5.5666195736571193</v>
      </c>
      <c r="R13" s="8">
        <v>5.9966120182810592</v>
      </c>
      <c r="S13" s="8">
        <v>4.6896397913004551</v>
      </c>
      <c r="T13" s="8">
        <v>4.6348990510652612</v>
      </c>
      <c r="U13" s="8">
        <v>5.895372943531731</v>
      </c>
      <c r="V13" s="8">
        <v>7.0493195856225377</v>
      </c>
      <c r="W13" s="8">
        <v>5.6335992027745307</v>
      </c>
      <c r="X13" s="8">
        <v>5.3709583908644953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1.0786610061380197</v>
      </c>
      <c r="D16" s="8">
        <v>0.84674009234958325</v>
      </c>
      <c r="E16" s="8">
        <v>0.86681929091479626</v>
      </c>
      <c r="F16" s="8">
        <v>1.3320765686345319</v>
      </c>
      <c r="G16" s="8">
        <v>1.3492155417160248</v>
      </c>
      <c r="H16" s="8">
        <v>1.6619618136487899</v>
      </c>
      <c r="I16" s="8">
        <v>0.71328360822712533</v>
      </c>
      <c r="J16" s="8">
        <v>1.0198871536688254</v>
      </c>
      <c r="K16" s="8">
        <v>0.87439997682263815</v>
      </c>
      <c r="L16" s="8">
        <v>0.62371017689694686</v>
      </c>
      <c r="M16" s="8">
        <v>0.60456417155000042</v>
      </c>
      <c r="N16" s="8">
        <v>0.91427308076307445</v>
      </c>
      <c r="O16" s="8">
        <v>0.92855934191861644</v>
      </c>
      <c r="P16" s="8">
        <v>5.1123147091018326E-2</v>
      </c>
      <c r="Q16" s="8">
        <v>0.1676261758521784</v>
      </c>
      <c r="R16" s="8">
        <v>0</v>
      </c>
      <c r="S16" s="8">
        <v>0</v>
      </c>
      <c r="T16" s="8">
        <v>4.685623857654168E-3</v>
      </c>
      <c r="U16" s="8">
        <v>5.4000200029180566E-3</v>
      </c>
      <c r="V16" s="8">
        <v>5.1549853835946005E-3</v>
      </c>
      <c r="W16" s="8">
        <v>1.6599163008764226E-2</v>
      </c>
      <c r="X16" s="8">
        <v>1.9592212856565192E-2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30.603695628560558</v>
      </c>
      <c r="D17" s="27">
        <f t="shared" ref="D17:X17" si="8">SUM(D18:D21)</f>
        <v>35.842064054379179</v>
      </c>
      <c r="E17" s="27">
        <f t="shared" si="8"/>
        <v>40.100235200707381</v>
      </c>
      <c r="F17" s="27">
        <f t="shared" si="8"/>
        <v>36.606581303089143</v>
      </c>
      <c r="G17" s="27">
        <f t="shared" si="8"/>
        <v>27.295886661921692</v>
      </c>
      <c r="H17" s="27">
        <f t="shared" si="8"/>
        <v>14.356481710816023</v>
      </c>
      <c r="I17" s="27">
        <f t="shared" si="8"/>
        <v>23.952360834206036</v>
      </c>
      <c r="J17" s="27">
        <f t="shared" si="8"/>
        <v>25.479680265648756</v>
      </c>
      <c r="K17" s="27">
        <f t="shared" si="8"/>
        <v>29.858694415929829</v>
      </c>
      <c r="L17" s="27">
        <f t="shared" si="8"/>
        <v>17.305673694102655</v>
      </c>
      <c r="M17" s="27">
        <f t="shared" si="8"/>
        <v>19.914731292137208</v>
      </c>
      <c r="N17" s="27">
        <f t="shared" si="8"/>
        <v>20.001223153244961</v>
      </c>
      <c r="O17" s="27">
        <f t="shared" si="8"/>
        <v>20.218674317270597</v>
      </c>
      <c r="P17" s="27">
        <f t="shared" si="8"/>
        <v>39.049250770763358</v>
      </c>
      <c r="Q17" s="27">
        <f t="shared" si="8"/>
        <v>47.446966911096503</v>
      </c>
      <c r="R17" s="27">
        <f t="shared" si="8"/>
        <v>49.660150345004809</v>
      </c>
      <c r="S17" s="27">
        <f t="shared" si="8"/>
        <v>49.488713136557813</v>
      </c>
      <c r="T17" s="27">
        <f t="shared" si="8"/>
        <v>55.882344340532008</v>
      </c>
      <c r="U17" s="27">
        <f t="shared" si="8"/>
        <v>63.75997167011343</v>
      </c>
      <c r="V17" s="27">
        <f t="shared" si="8"/>
        <v>56.467639361969631</v>
      </c>
      <c r="W17" s="27">
        <f t="shared" si="8"/>
        <v>49.341525944244374</v>
      </c>
      <c r="X17" s="27">
        <f t="shared" si="8"/>
        <v>51.690888294746181</v>
      </c>
    </row>
    <row r="18" spans="1:24" ht="11.25" customHeight="1" x14ac:dyDescent="0.2">
      <c r="A18" s="29" t="s">
        <v>26</v>
      </c>
      <c r="B18" s="7" t="s">
        <v>27</v>
      </c>
      <c r="C18" s="8">
        <v>4.1512746717187486E-2</v>
      </c>
      <c r="D18" s="8">
        <v>3.5483675373672814E-2</v>
      </c>
      <c r="E18" s="8">
        <v>3.36691135969178E-2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0.18680736022734376</v>
      </c>
      <c r="D19" s="8">
        <v>0.17468886337808162</v>
      </c>
      <c r="E19" s="8">
        <v>0.17115132745099887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0.19338965094885024</v>
      </c>
      <c r="O19" s="8">
        <v>0.22703632966310958</v>
      </c>
      <c r="P19" s="8">
        <v>0.34280629226446391</v>
      </c>
      <c r="Q19" s="8">
        <v>0.46119513622940117</v>
      </c>
      <c r="R19" s="8">
        <v>0.4271274862186652</v>
      </c>
      <c r="S19" s="8">
        <v>0.52765767848770995</v>
      </c>
      <c r="T19" s="8">
        <v>0.86016106728984276</v>
      </c>
      <c r="U19" s="8">
        <v>0.79198938964985133</v>
      </c>
      <c r="V19" s="8">
        <v>0.74751202328623978</v>
      </c>
      <c r="W19" s="8">
        <v>0.68144262681412704</v>
      </c>
      <c r="X19" s="8">
        <v>0.9263715041114805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30.375375521616029</v>
      </c>
      <c r="D21" s="8">
        <v>35.631891515627423</v>
      </c>
      <c r="E21" s="8">
        <v>39.895414759659467</v>
      </c>
      <c r="F21" s="8">
        <v>36.606581303089143</v>
      </c>
      <c r="G21" s="8">
        <v>27.295886661921692</v>
      </c>
      <c r="H21" s="8">
        <v>14.356481710816023</v>
      </c>
      <c r="I21" s="8">
        <v>23.952360834206036</v>
      </c>
      <c r="J21" s="8">
        <v>25.479680265648756</v>
      </c>
      <c r="K21" s="8">
        <v>29.858694415929829</v>
      </c>
      <c r="L21" s="8">
        <v>17.305673694102655</v>
      </c>
      <c r="M21" s="8">
        <v>19.914731292137208</v>
      </c>
      <c r="N21" s="8">
        <v>19.807833502296109</v>
      </c>
      <c r="O21" s="8">
        <v>19.991637987607486</v>
      </c>
      <c r="P21" s="8">
        <v>38.706444478498895</v>
      </c>
      <c r="Q21" s="8">
        <v>46.985771774867104</v>
      </c>
      <c r="R21" s="8">
        <v>49.233022858786143</v>
      </c>
      <c r="S21" s="8">
        <v>48.961055458070106</v>
      </c>
      <c r="T21" s="8">
        <v>55.022183273242163</v>
      </c>
      <c r="U21" s="8">
        <v>62.96798228046358</v>
      </c>
      <c r="V21" s="8">
        <v>55.72012733868339</v>
      </c>
      <c r="W21" s="8">
        <v>48.660083317430249</v>
      </c>
      <c r="X21" s="8">
        <v>50.764516790634701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1.4251710867238204E-3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1.4251710867238204E-3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154.3557035417609</v>
      </c>
      <c r="D26" s="27">
        <f t="shared" ref="D26:X26" si="12">SUM(D27,D33)</f>
        <v>120.21736975541893</v>
      </c>
      <c r="E26" s="27">
        <f t="shared" si="12"/>
        <v>107.91293707541715</v>
      </c>
      <c r="F26" s="27">
        <f t="shared" si="12"/>
        <v>126.6104736627818</v>
      </c>
      <c r="G26" s="27">
        <f t="shared" si="12"/>
        <v>128.40289043829344</v>
      </c>
      <c r="H26" s="27">
        <f t="shared" si="12"/>
        <v>131.8171710342869</v>
      </c>
      <c r="I26" s="27">
        <f t="shared" si="12"/>
        <v>123.37903304932382</v>
      </c>
      <c r="J26" s="27">
        <f t="shared" si="12"/>
        <v>112.67394771011421</v>
      </c>
      <c r="K26" s="27">
        <f t="shared" si="12"/>
        <v>127.58956306664106</v>
      </c>
      <c r="L26" s="27">
        <f t="shared" si="12"/>
        <v>93.441516258702293</v>
      </c>
      <c r="M26" s="27">
        <f t="shared" si="12"/>
        <v>74.849632205227607</v>
      </c>
      <c r="N26" s="27">
        <f t="shared" si="12"/>
        <v>75.077772334502313</v>
      </c>
      <c r="O26" s="27">
        <f t="shared" si="12"/>
        <v>66.645809068786335</v>
      </c>
      <c r="P26" s="27">
        <f t="shared" si="12"/>
        <v>66.119042255117392</v>
      </c>
      <c r="Q26" s="27">
        <f t="shared" si="12"/>
        <v>56.196604550729937</v>
      </c>
      <c r="R26" s="27">
        <f t="shared" si="12"/>
        <v>47.104899851068716</v>
      </c>
      <c r="S26" s="27">
        <f t="shared" si="12"/>
        <v>58.109277379303094</v>
      </c>
      <c r="T26" s="27">
        <f t="shared" si="12"/>
        <v>52.971389465743314</v>
      </c>
      <c r="U26" s="27">
        <f t="shared" si="12"/>
        <v>58.478878260254803</v>
      </c>
      <c r="V26" s="27">
        <f t="shared" si="12"/>
        <v>57.322579451659308</v>
      </c>
      <c r="W26" s="27">
        <f t="shared" si="12"/>
        <v>49.634072699681852</v>
      </c>
      <c r="X26" s="27">
        <f t="shared" si="12"/>
        <v>52.532821298761455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154.3557035417609</v>
      </c>
      <c r="D33" s="19">
        <f t="shared" ref="D33:X33" si="16">SUM(D34:D50)</f>
        <v>120.21736975541893</v>
      </c>
      <c r="E33" s="19">
        <f t="shared" si="16"/>
        <v>107.91293707541715</v>
      </c>
      <c r="F33" s="19">
        <f t="shared" si="16"/>
        <v>126.6104736627818</v>
      </c>
      <c r="G33" s="19">
        <f t="shared" si="16"/>
        <v>128.40289043829344</v>
      </c>
      <c r="H33" s="19">
        <f t="shared" si="16"/>
        <v>131.8171710342869</v>
      </c>
      <c r="I33" s="19">
        <f t="shared" si="16"/>
        <v>123.37903304932382</v>
      </c>
      <c r="J33" s="19">
        <f t="shared" si="16"/>
        <v>112.67394771011421</v>
      </c>
      <c r="K33" s="19">
        <f t="shared" si="16"/>
        <v>127.58956306664106</v>
      </c>
      <c r="L33" s="19">
        <f t="shared" si="16"/>
        <v>93.441516258702293</v>
      </c>
      <c r="M33" s="19">
        <f t="shared" si="16"/>
        <v>74.849632205227607</v>
      </c>
      <c r="N33" s="19">
        <f t="shared" si="16"/>
        <v>75.077772334502313</v>
      </c>
      <c r="O33" s="19">
        <f t="shared" si="16"/>
        <v>66.645809068786335</v>
      </c>
      <c r="P33" s="19">
        <f t="shared" si="16"/>
        <v>66.119042255117392</v>
      </c>
      <c r="Q33" s="19">
        <f t="shared" si="16"/>
        <v>56.196604550729937</v>
      </c>
      <c r="R33" s="19">
        <f t="shared" si="16"/>
        <v>47.104899851068716</v>
      </c>
      <c r="S33" s="19">
        <f t="shared" si="16"/>
        <v>58.109277379303094</v>
      </c>
      <c r="T33" s="19">
        <f t="shared" si="16"/>
        <v>52.971389465743314</v>
      </c>
      <c r="U33" s="19">
        <f t="shared" si="16"/>
        <v>58.478878260254803</v>
      </c>
      <c r="V33" s="19">
        <f t="shared" si="16"/>
        <v>57.322579451659308</v>
      </c>
      <c r="W33" s="19">
        <f t="shared" si="16"/>
        <v>49.634072699681852</v>
      </c>
      <c r="X33" s="19">
        <f t="shared" si="16"/>
        <v>52.532821298761455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59.972476824996626</v>
      </c>
      <c r="D36" s="8">
        <v>23.756206831053682</v>
      </c>
      <c r="E36" s="8">
        <v>20.565398266700491</v>
      </c>
      <c r="F36" s="8">
        <v>22.361843375987274</v>
      </c>
      <c r="G36" s="8">
        <v>21.039191014752394</v>
      </c>
      <c r="H36" s="8">
        <v>24.631619983936183</v>
      </c>
      <c r="I36" s="8">
        <v>28.851348675877446</v>
      </c>
      <c r="J36" s="8">
        <v>29.132807483079748</v>
      </c>
      <c r="K36" s="8">
        <v>25.916309340674626</v>
      </c>
      <c r="L36" s="8">
        <v>22.933360268027283</v>
      </c>
      <c r="M36" s="8">
        <v>33.630715099902545</v>
      </c>
      <c r="N36" s="8">
        <v>27.654923354714469</v>
      </c>
      <c r="O36" s="8">
        <v>30.147522516053154</v>
      </c>
      <c r="P36" s="8">
        <v>27.340416957411307</v>
      </c>
      <c r="Q36" s="8">
        <v>19.929992544802012</v>
      </c>
      <c r="R36" s="8">
        <v>11.247815577952487</v>
      </c>
      <c r="S36" s="8">
        <v>11.92184657139223</v>
      </c>
      <c r="T36" s="8">
        <v>12.717340600964622</v>
      </c>
      <c r="U36" s="8">
        <v>13.081807773029434</v>
      </c>
      <c r="V36" s="8">
        <v>12.864971961715627</v>
      </c>
      <c r="W36" s="8">
        <v>12.464792170601854</v>
      </c>
      <c r="X36" s="8">
        <v>13.622700705607928</v>
      </c>
    </row>
    <row r="37" spans="1:24" ht="11.25" customHeight="1" x14ac:dyDescent="0.2">
      <c r="A37" s="28" t="s">
        <v>60</v>
      </c>
      <c r="B37" s="7" t="s">
        <v>61</v>
      </c>
      <c r="C37" s="8">
        <v>7.0375948057112767E-3</v>
      </c>
      <c r="D37" s="8">
        <v>2.9937599999999985E-3</v>
      </c>
      <c r="E37" s="8">
        <v>2.9937599999999985E-3</v>
      </c>
      <c r="F37" s="8">
        <v>2.9937599999999985E-3</v>
      </c>
      <c r="G37" s="8">
        <v>2.9937599999999985E-3</v>
      </c>
      <c r="H37" s="8">
        <v>2.9937599999999985E-3</v>
      </c>
      <c r="I37" s="8">
        <v>2.9937599999999985E-3</v>
      </c>
      <c r="J37" s="8">
        <v>1.4064887773674074E-2</v>
      </c>
      <c r="K37" s="8">
        <v>2.9937599999999985E-3</v>
      </c>
      <c r="L37" s="8">
        <v>2.9937599999999985E-3</v>
      </c>
      <c r="M37" s="8">
        <v>3.8799744485731886E-3</v>
      </c>
      <c r="N37" s="8">
        <v>2.9937599999999985E-3</v>
      </c>
      <c r="O37" s="8">
        <v>2.9937599999999985E-3</v>
      </c>
      <c r="P37" s="8">
        <v>2.9937599999999985E-3</v>
      </c>
      <c r="Q37" s="8">
        <v>2.9642758646652098E-3</v>
      </c>
      <c r="R37" s="8">
        <v>2.9148960996100513E-3</v>
      </c>
      <c r="S37" s="8">
        <v>2.5674772714768179E-3</v>
      </c>
      <c r="T37" s="8">
        <v>9.4596040094665716E-3</v>
      </c>
      <c r="U37" s="8">
        <v>9.5876775103167344E-3</v>
      </c>
      <c r="V37" s="8">
        <v>5.9049195681022066E-3</v>
      </c>
      <c r="W37" s="8">
        <v>9.4331060032851926E-4</v>
      </c>
      <c r="X37" s="8">
        <v>1.6842406734535061E-3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0.42095551741186393</v>
      </c>
      <c r="D41" s="8">
        <v>0.57404730327477438</v>
      </c>
      <c r="E41" s="8">
        <v>0.36117616444836476</v>
      </c>
      <c r="F41" s="8">
        <v>0.17606700684299623</v>
      </c>
      <c r="G41" s="8">
        <v>0</v>
      </c>
      <c r="H41" s="8">
        <v>0.33455085910894833</v>
      </c>
      <c r="I41" s="8">
        <v>0.4217028335127036</v>
      </c>
      <c r="J41" s="8">
        <v>7.5752774621778637E-2</v>
      </c>
      <c r="K41" s="8">
        <v>9.0736969770222192E-2</v>
      </c>
      <c r="L41" s="8">
        <v>0.10636464125112385</v>
      </c>
      <c r="M41" s="8">
        <v>9.1132977686973329E-2</v>
      </c>
      <c r="N41" s="8">
        <v>0.17812654443319728</v>
      </c>
      <c r="O41" s="8">
        <v>0.14812491722022872</v>
      </c>
      <c r="P41" s="8">
        <v>0.14743534922392393</v>
      </c>
      <c r="Q41" s="8">
        <v>3.2813215424996742</v>
      </c>
      <c r="R41" s="8">
        <v>0</v>
      </c>
      <c r="S41" s="8">
        <v>0</v>
      </c>
      <c r="T41" s="8">
        <v>3.2132321003384659E-2</v>
      </c>
      <c r="U41" s="8">
        <v>3.8361349249207879E-2</v>
      </c>
      <c r="V41" s="8">
        <v>3.0441656074061047E-3</v>
      </c>
      <c r="W41" s="8">
        <v>3.8296654188807919E-3</v>
      </c>
      <c r="X41" s="8">
        <v>2.2438488857791025E-3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34.150482489348313</v>
      </c>
      <c r="D43" s="8">
        <v>33.16129148139391</v>
      </c>
      <c r="E43" s="8">
        <v>32.100671677526016</v>
      </c>
      <c r="F43" s="8">
        <v>31.622729153168542</v>
      </c>
      <c r="G43" s="8">
        <v>30.259751506156022</v>
      </c>
      <c r="H43" s="8">
        <v>21.327425586239819</v>
      </c>
      <c r="I43" s="8">
        <v>24.757918065077867</v>
      </c>
      <c r="J43" s="8">
        <v>24.185706276627897</v>
      </c>
      <c r="K43" s="8">
        <v>24.642322428260044</v>
      </c>
      <c r="L43" s="8">
        <v>12.19461577010574</v>
      </c>
      <c r="M43" s="8">
        <v>16.442533748479995</v>
      </c>
      <c r="N43" s="8">
        <v>12.712617073029408</v>
      </c>
      <c r="O43" s="8">
        <v>15.18513772996347</v>
      </c>
      <c r="P43" s="8">
        <v>15.593771792294872</v>
      </c>
      <c r="Q43" s="8">
        <v>12.257061585288206</v>
      </c>
      <c r="R43" s="8">
        <v>11.467054208151477</v>
      </c>
      <c r="S43" s="8">
        <v>11.613407585140761</v>
      </c>
      <c r="T43" s="8">
        <v>11.663727580878247</v>
      </c>
      <c r="U43" s="8">
        <v>10.185610071220665</v>
      </c>
      <c r="V43" s="8">
        <v>9.9704248954254471</v>
      </c>
      <c r="W43" s="8">
        <v>9.8463280193840745</v>
      </c>
      <c r="X43" s="8">
        <v>14.333325314281279</v>
      </c>
    </row>
    <row r="44" spans="1:24" ht="11.25" customHeight="1" x14ac:dyDescent="0.2">
      <c r="A44" s="28" t="s">
        <v>74</v>
      </c>
      <c r="B44" s="7" t="s">
        <v>75</v>
      </c>
      <c r="C44" s="8">
        <v>59.8047511151984</v>
      </c>
      <c r="D44" s="8">
        <v>62.722830379696553</v>
      </c>
      <c r="E44" s="8">
        <v>54.882697206742272</v>
      </c>
      <c r="F44" s="8">
        <v>45.808950040703223</v>
      </c>
      <c r="G44" s="8">
        <v>50.678900741028706</v>
      </c>
      <c r="H44" s="8">
        <v>58.905975208887689</v>
      </c>
      <c r="I44" s="8">
        <v>66.7797213618651</v>
      </c>
      <c r="J44" s="8">
        <v>56.299561212049667</v>
      </c>
      <c r="K44" s="8">
        <v>57.238602700190057</v>
      </c>
      <c r="L44" s="8">
        <v>44.44983466351426</v>
      </c>
      <c r="M44" s="8">
        <v>16.921185774800083</v>
      </c>
      <c r="N44" s="8">
        <v>28.501179485670171</v>
      </c>
      <c r="O44" s="8">
        <v>18.971012778461645</v>
      </c>
      <c r="P44" s="8">
        <v>21.280212174008433</v>
      </c>
      <c r="Q44" s="8">
        <v>19.445326587902692</v>
      </c>
      <c r="R44" s="8">
        <v>19.32557491288458</v>
      </c>
      <c r="S44" s="8">
        <v>28.817455721637739</v>
      </c>
      <c r="T44" s="8">
        <v>24.829500856900836</v>
      </c>
      <c r="U44" s="8">
        <v>32.304127771862674</v>
      </c>
      <c r="V44" s="8">
        <v>32.668340597835446</v>
      </c>
      <c r="W44" s="8">
        <v>19.133039920337431</v>
      </c>
      <c r="X44" s="8">
        <v>22.603679008644846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26.63789032607977</v>
      </c>
      <c r="G48" s="8">
        <v>26.171375143070382</v>
      </c>
      <c r="H48" s="8">
        <v>26.614605636114263</v>
      </c>
      <c r="I48" s="8">
        <v>2.5653483529907097</v>
      </c>
      <c r="J48" s="8">
        <v>2.966055075961429</v>
      </c>
      <c r="K48" s="8">
        <v>19.698597867746113</v>
      </c>
      <c r="L48" s="8">
        <v>13.754347155803895</v>
      </c>
      <c r="M48" s="8">
        <v>7.7601846299094266</v>
      </c>
      <c r="N48" s="8">
        <v>6.0279321166550677</v>
      </c>
      <c r="O48" s="8">
        <v>1.7841317341358565</v>
      </c>
      <c r="P48" s="8">
        <v>1.5943170662122856</v>
      </c>
      <c r="Q48" s="8">
        <v>1.1771648145264795</v>
      </c>
      <c r="R48" s="8">
        <v>4.9129169188309172</v>
      </c>
      <c r="S48" s="8">
        <v>5.596653753468968</v>
      </c>
      <c r="T48" s="8">
        <v>1.930449489948469</v>
      </c>
      <c r="U48" s="8">
        <v>2.7145514820439427</v>
      </c>
      <c r="V48" s="8">
        <v>0.89520298293582679</v>
      </c>
      <c r="W48" s="8">
        <v>7.9239258538409443</v>
      </c>
      <c r="X48" s="8">
        <v>1.1656656889278525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0.25067827328593723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0.40688563295198704</v>
      </c>
      <c r="P50" s="8">
        <v>0.15989515596658097</v>
      </c>
      <c r="Q50" s="8">
        <v>0.10277319984621273</v>
      </c>
      <c r="R50" s="8">
        <v>0.14862333714964837</v>
      </c>
      <c r="S50" s="8">
        <v>0.15734627039191143</v>
      </c>
      <c r="T50" s="8">
        <v>1.78877901203829</v>
      </c>
      <c r="U50" s="8">
        <v>0.14483213533855838</v>
      </c>
      <c r="V50" s="8">
        <v>0.91468992857144771</v>
      </c>
      <c r="W50" s="8">
        <v>0.26121375949833914</v>
      </c>
      <c r="X50" s="8">
        <v>0.8035224917403172</v>
      </c>
    </row>
    <row r="51" spans="1:24" ht="11.25" customHeight="1" x14ac:dyDescent="0.2">
      <c r="A51" s="25" t="s">
        <v>88</v>
      </c>
      <c r="B51" s="26" t="s">
        <v>89</v>
      </c>
      <c r="C51" s="27">
        <v>392.26159219864707</v>
      </c>
      <c r="D51" s="27">
        <v>432.42572982765006</v>
      </c>
      <c r="E51" s="27">
        <v>427.83018598494016</v>
      </c>
      <c r="F51" s="27">
        <v>386.90728992836671</v>
      </c>
      <c r="G51" s="27">
        <v>401.11947288601647</v>
      </c>
      <c r="H51" s="27">
        <v>438.15352596980227</v>
      </c>
      <c r="I51" s="27">
        <v>485.10297169492935</v>
      </c>
      <c r="J51" s="27">
        <v>504.08428167014659</v>
      </c>
      <c r="K51" s="27">
        <v>469.49530000847733</v>
      </c>
      <c r="L51" s="27">
        <v>453.23928665039523</v>
      </c>
      <c r="M51" s="27">
        <v>602.87162791660455</v>
      </c>
      <c r="N51" s="27">
        <v>569.73260915035462</v>
      </c>
      <c r="O51" s="27">
        <v>562.2725855653332</v>
      </c>
      <c r="P51" s="27">
        <v>535.23551548519947</v>
      </c>
      <c r="Q51" s="27">
        <v>474.72855095959625</v>
      </c>
      <c r="R51" s="27">
        <v>476.29608824561802</v>
      </c>
      <c r="S51" s="27">
        <v>510.41649852069281</v>
      </c>
      <c r="T51" s="27">
        <v>557.49175007028714</v>
      </c>
      <c r="U51" s="27">
        <v>577.73897884357814</v>
      </c>
      <c r="V51" s="27">
        <v>548.0508206037357</v>
      </c>
      <c r="W51" s="27">
        <v>453.46788666875688</v>
      </c>
      <c r="X51" s="27">
        <v>514.13746160670939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1.1187052518920866E-2</v>
      </c>
      <c r="D52" s="27">
        <f t="shared" ref="D52:X52" si="18">SUM(D53:D54)</f>
        <v>4.4013383098235933E-3</v>
      </c>
      <c r="E52" s="27">
        <f t="shared" si="18"/>
        <v>1.4365750457840696E-2</v>
      </c>
      <c r="F52" s="27">
        <f t="shared" si="18"/>
        <v>0.67260014235656074</v>
      </c>
      <c r="G52" s="27">
        <f t="shared" si="18"/>
        <v>0.40254319356013896</v>
      </c>
      <c r="H52" s="27">
        <f t="shared" si="18"/>
        <v>0.41193152145088058</v>
      </c>
      <c r="I52" s="27">
        <f t="shared" si="18"/>
        <v>0.42838894509208264</v>
      </c>
      <c r="J52" s="27">
        <f t="shared" si="18"/>
        <v>0.58630444875914567</v>
      </c>
      <c r="K52" s="27">
        <f t="shared" si="18"/>
        <v>2.7955602411808438</v>
      </c>
      <c r="L52" s="27">
        <f t="shared" si="18"/>
        <v>2.2517269518188905</v>
      </c>
      <c r="M52" s="27">
        <f t="shared" si="18"/>
        <v>2.1132985801294568</v>
      </c>
      <c r="N52" s="27">
        <f t="shared" si="18"/>
        <v>1.5917923982320088</v>
      </c>
      <c r="O52" s="27">
        <f t="shared" si="18"/>
        <v>2.3002531077239174</v>
      </c>
      <c r="P52" s="27">
        <f t="shared" si="18"/>
        <v>13.846053733825688</v>
      </c>
      <c r="Q52" s="27">
        <f t="shared" si="18"/>
        <v>13.6669295544823</v>
      </c>
      <c r="R52" s="27">
        <f t="shared" si="18"/>
        <v>14.809976094800716</v>
      </c>
      <c r="S52" s="27">
        <f t="shared" si="18"/>
        <v>15.233006133904194</v>
      </c>
      <c r="T52" s="27">
        <f t="shared" si="18"/>
        <v>15.594967336698037</v>
      </c>
      <c r="U52" s="27">
        <f t="shared" si="18"/>
        <v>2.4269047391631173</v>
      </c>
      <c r="V52" s="27">
        <f t="shared" si="18"/>
        <v>1.8150521833064508</v>
      </c>
      <c r="W52" s="27">
        <f t="shared" si="18"/>
        <v>2.5035232500510061</v>
      </c>
      <c r="X52" s="27">
        <f t="shared" si="18"/>
        <v>1.4838719742417368</v>
      </c>
    </row>
    <row r="53" spans="1:24" ht="11.25" customHeight="1" x14ac:dyDescent="0.2">
      <c r="A53" s="29" t="s">
        <v>116</v>
      </c>
      <c r="B53" s="7" t="s">
        <v>117</v>
      </c>
      <c r="C53" s="8">
        <v>1.1187052518920866E-2</v>
      </c>
      <c r="D53" s="8">
        <v>4.4013383098235933E-3</v>
      </c>
      <c r="E53" s="8">
        <v>1.4365750457840696E-2</v>
      </c>
      <c r="F53" s="8">
        <v>8.607210170225291E-3</v>
      </c>
      <c r="G53" s="8">
        <v>1.8076479388258199E-2</v>
      </c>
      <c r="H53" s="8">
        <v>1.3619972186539165E-2</v>
      </c>
      <c r="I53" s="8">
        <v>1.7844466688428536E-2</v>
      </c>
      <c r="J53" s="8">
        <v>0.15878198063581603</v>
      </c>
      <c r="K53" s="8">
        <v>2.7955602411808438</v>
      </c>
      <c r="L53" s="8">
        <v>2.2517269518188905</v>
      </c>
      <c r="M53" s="8">
        <v>2.1132985801294568</v>
      </c>
      <c r="N53" s="8">
        <v>1.5917923982320088</v>
      </c>
      <c r="O53" s="8">
        <v>2.3002531077239174</v>
      </c>
      <c r="P53" s="8">
        <v>13.846053733825688</v>
      </c>
      <c r="Q53" s="8">
        <v>13.6669295544823</v>
      </c>
      <c r="R53" s="8">
        <v>14.809976094800716</v>
      </c>
      <c r="S53" s="8">
        <v>15.233006133904194</v>
      </c>
      <c r="T53" s="8">
        <v>15.594967336698037</v>
      </c>
      <c r="U53" s="8">
        <v>2.4269047391631173</v>
      </c>
      <c r="V53" s="8">
        <v>1.8150521833064508</v>
      </c>
      <c r="W53" s="8">
        <v>2.5035232500510061</v>
      </c>
      <c r="X53" s="8">
        <v>1.4838719742417368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0.66399293218633548</v>
      </c>
      <c r="G54" s="45">
        <v>0.38446671417188077</v>
      </c>
      <c r="H54" s="45">
        <v>0.39831154926434142</v>
      </c>
      <c r="I54" s="45">
        <v>0.4105444784036541</v>
      </c>
      <c r="J54" s="45">
        <v>0.42752246812332961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4.1737600263341701</v>
      </c>
      <c r="D61" s="49">
        <f t="shared" ref="D61:X61" si="20">SUM(D62:D72)</f>
        <v>3.9714292259697248</v>
      </c>
      <c r="E61" s="49">
        <f t="shared" si="20"/>
        <v>3.6835024571488071</v>
      </c>
      <c r="F61" s="49">
        <f t="shared" si="20"/>
        <v>4.93690347608654</v>
      </c>
      <c r="G61" s="49">
        <f t="shared" si="20"/>
        <v>4.012204608229756</v>
      </c>
      <c r="H61" s="49">
        <f t="shared" si="20"/>
        <v>19.315962770914002</v>
      </c>
      <c r="I61" s="49">
        <f t="shared" si="20"/>
        <v>6.1007402998036531</v>
      </c>
      <c r="J61" s="49">
        <f t="shared" si="20"/>
        <v>6.1296876124820825</v>
      </c>
      <c r="K61" s="49">
        <f t="shared" si="20"/>
        <v>4.9746335958558356</v>
      </c>
      <c r="L61" s="49">
        <f t="shared" si="20"/>
        <v>5.4349519778434408</v>
      </c>
      <c r="M61" s="49">
        <f t="shared" si="20"/>
        <v>5.6232819857308263</v>
      </c>
      <c r="N61" s="49">
        <f t="shared" si="20"/>
        <v>5.3916832183162784</v>
      </c>
      <c r="O61" s="49">
        <f t="shared" si="20"/>
        <v>0.6864148956804218</v>
      </c>
      <c r="P61" s="49">
        <f t="shared" si="20"/>
        <v>28.872484589825156</v>
      </c>
      <c r="Q61" s="49">
        <f t="shared" si="20"/>
        <v>3.0168520844819073</v>
      </c>
      <c r="R61" s="49">
        <f t="shared" si="20"/>
        <v>2.6719453493871375</v>
      </c>
      <c r="S61" s="49">
        <f t="shared" si="20"/>
        <v>2.6538019014597443</v>
      </c>
      <c r="T61" s="49">
        <f t="shared" si="20"/>
        <v>2.2844515075718244</v>
      </c>
      <c r="U61" s="49">
        <f t="shared" si="20"/>
        <v>3.3287833596819625</v>
      </c>
      <c r="V61" s="49">
        <f t="shared" si="20"/>
        <v>0.57455240465119273</v>
      </c>
      <c r="W61" s="49">
        <f t="shared" si="20"/>
        <v>5.692354850440922</v>
      </c>
      <c r="X61" s="49">
        <f t="shared" si="20"/>
        <v>2.3161291673312188</v>
      </c>
    </row>
    <row r="62" spans="1:24" ht="11.25" customHeight="1" x14ac:dyDescent="0.2">
      <c r="A62" s="50" t="s">
        <v>92</v>
      </c>
      <c r="B62" s="51" t="s">
        <v>93</v>
      </c>
      <c r="C62" s="52">
        <v>4.1737600263341701</v>
      </c>
      <c r="D62" s="52">
        <v>3.9714292259697248</v>
      </c>
      <c r="E62" s="52">
        <v>3.6835024571488071</v>
      </c>
      <c r="F62" s="52">
        <v>4.0613179916625057</v>
      </c>
      <c r="G62" s="52">
        <v>3.3219311088450363</v>
      </c>
      <c r="H62" s="52">
        <v>18.821319568097501</v>
      </c>
      <c r="I62" s="52">
        <v>5.5305606432571404</v>
      </c>
      <c r="J62" s="52">
        <v>5.5376770437326126</v>
      </c>
      <c r="K62" s="52">
        <v>4.9584695768657605</v>
      </c>
      <c r="L62" s="52">
        <v>5.3986824048714466</v>
      </c>
      <c r="M62" s="52">
        <v>5.5566134379975756</v>
      </c>
      <c r="N62" s="52">
        <v>5.3067854782973729</v>
      </c>
      <c r="O62" s="52">
        <v>0.56331865593356778</v>
      </c>
      <c r="P62" s="52">
        <v>28.10982661939315</v>
      </c>
      <c r="Q62" s="52">
        <v>2.2161766090107653</v>
      </c>
      <c r="R62" s="52">
        <v>1.9027760990913261</v>
      </c>
      <c r="S62" s="52">
        <v>1.9095361233077286</v>
      </c>
      <c r="T62" s="52">
        <v>1.5378519879343413</v>
      </c>
      <c r="U62" s="52">
        <v>2.4635412177465086</v>
      </c>
      <c r="V62" s="52">
        <v>0.43103045734761941</v>
      </c>
      <c r="W62" s="52">
        <v>5.646491706935528</v>
      </c>
      <c r="X62" s="52">
        <v>2.2515765411165996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0.63421801343434647</v>
      </c>
      <c r="Q63" s="52">
        <v>0.61871260075870582</v>
      </c>
      <c r="R63" s="52">
        <v>0.58800148249435702</v>
      </c>
      <c r="S63" s="52">
        <v>0.54132387993797537</v>
      </c>
      <c r="T63" s="52">
        <v>0.53571501153455581</v>
      </c>
      <c r="U63" s="52">
        <v>0.63600434242804249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6.7873702508939454E-2</v>
      </c>
      <c r="G64" s="52">
        <v>6.456649032243203E-2</v>
      </c>
      <c r="H64" s="52">
        <v>1.4052300375900757E-2</v>
      </c>
      <c r="I64" s="52">
        <v>7.1506578294652887E-2</v>
      </c>
      <c r="J64" s="52">
        <v>7.1805819939064985E-2</v>
      </c>
      <c r="K64" s="52">
        <v>1.2233981014407373E-2</v>
      </c>
      <c r="L64" s="52">
        <v>2.8484145632585771E-2</v>
      </c>
      <c r="M64" s="52">
        <v>5.8823896996320686E-2</v>
      </c>
      <c r="N64" s="52">
        <v>7.6498726580985124E-2</v>
      </c>
      <c r="O64" s="52">
        <v>0.11552045032065028</v>
      </c>
      <c r="P64" s="52">
        <v>0.11960499192175364</v>
      </c>
      <c r="Q64" s="52">
        <v>0.17068008154954784</v>
      </c>
      <c r="R64" s="52">
        <v>0.18025558613159037</v>
      </c>
      <c r="S64" s="52">
        <v>0.18899666606623178</v>
      </c>
      <c r="T64" s="52">
        <v>0.19065059178821153</v>
      </c>
      <c r="U64" s="52">
        <v>0.20158723724940858</v>
      </c>
      <c r="V64" s="52">
        <v>0.10604304108092917</v>
      </c>
      <c r="W64" s="52">
        <v>1.8193985801465626E-2</v>
      </c>
      <c r="X64" s="52">
        <v>2.5500475029046014E-2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0.80771178191509452</v>
      </c>
      <c r="G65" s="52">
        <v>0.46726630307715211</v>
      </c>
      <c r="H65" s="52">
        <v>0.48002838058611835</v>
      </c>
      <c r="I65" s="52">
        <v>0.49520865072211101</v>
      </c>
      <c r="J65" s="52">
        <v>0.51637305917142629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5.5961473763389537E-5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5.625218544802027E-4</v>
      </c>
      <c r="I69" s="52">
        <v>3.4644275297497861E-3</v>
      </c>
      <c r="J69" s="52">
        <v>3.8316896389782073E-3</v>
      </c>
      <c r="K69" s="52">
        <v>3.930037975667283E-3</v>
      </c>
      <c r="L69" s="52">
        <v>7.7854273394085093E-3</v>
      </c>
      <c r="M69" s="52">
        <v>7.7886892631663738E-3</v>
      </c>
      <c r="N69" s="52">
        <v>8.3990134379197719E-3</v>
      </c>
      <c r="O69" s="52">
        <v>7.5757894262037549E-3</v>
      </c>
      <c r="P69" s="52">
        <v>8.8349650759069129E-3</v>
      </c>
      <c r="Q69" s="52">
        <v>1.1282793162888273E-2</v>
      </c>
      <c r="R69" s="52">
        <v>9.121816698641151E-4</v>
      </c>
      <c r="S69" s="52">
        <v>1.3945232147808814E-2</v>
      </c>
      <c r="T69" s="52">
        <v>2.0233916314715873E-2</v>
      </c>
      <c r="U69" s="52">
        <v>2.7650562258002605E-2</v>
      </c>
      <c r="V69" s="52">
        <v>3.7478906222644146E-2</v>
      </c>
      <c r="W69" s="52">
        <v>2.7669157703928568E-2</v>
      </c>
      <c r="X69" s="52">
        <v>3.9052151185573258E-2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0.15844070598513527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7520.3442040736927</v>
      </c>
      <c r="D2" s="21">
        <f t="shared" ref="D2:X2" si="0">SUM(D3,D17,D22,D25,D26,D51,D52)</f>
        <v>7508.7087050098698</v>
      </c>
      <c r="E2" s="21">
        <f t="shared" si="0"/>
        <v>7292.323353955976</v>
      </c>
      <c r="F2" s="21">
        <f t="shared" si="0"/>
        <v>6574.9331755903504</v>
      </c>
      <c r="G2" s="21">
        <f t="shared" si="0"/>
        <v>6394.7539855935283</v>
      </c>
      <c r="H2" s="21">
        <f t="shared" si="0"/>
        <v>6144.6919120262855</v>
      </c>
      <c r="I2" s="21">
        <f t="shared" si="0"/>
        <v>5453.6104255132923</v>
      </c>
      <c r="J2" s="21">
        <f t="shared" si="0"/>
        <v>5599.2409104237113</v>
      </c>
      <c r="K2" s="21">
        <f t="shared" si="0"/>
        <v>5342.7326477412234</v>
      </c>
      <c r="L2" s="21">
        <f t="shared" si="0"/>
        <v>4968.885390261782</v>
      </c>
      <c r="M2" s="21">
        <f t="shared" si="0"/>
        <v>5029.9359302165722</v>
      </c>
      <c r="N2" s="21">
        <f t="shared" si="0"/>
        <v>4940.068292431316</v>
      </c>
      <c r="O2" s="21">
        <f t="shared" si="0"/>
        <v>4569.2425096330317</v>
      </c>
      <c r="P2" s="21">
        <f t="shared" si="0"/>
        <v>4606.1383687765365</v>
      </c>
      <c r="Q2" s="21">
        <f t="shared" si="0"/>
        <v>4548.6054548542161</v>
      </c>
      <c r="R2" s="21">
        <f t="shared" si="0"/>
        <v>4864.1914746806951</v>
      </c>
      <c r="S2" s="21">
        <f t="shared" si="0"/>
        <v>5211.7587093834227</v>
      </c>
      <c r="T2" s="21">
        <f t="shared" si="0"/>
        <v>4928.500752994828</v>
      </c>
      <c r="U2" s="21">
        <f t="shared" si="0"/>
        <v>5240.0510314228131</v>
      </c>
      <c r="V2" s="21">
        <f t="shared" si="0"/>
        <v>5278.0571612769763</v>
      </c>
      <c r="W2" s="21">
        <f t="shared" si="0"/>
        <v>4961.6096861808692</v>
      </c>
      <c r="X2" s="21">
        <f t="shared" si="0"/>
        <v>5500.2739664764722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1667.3762167871548</v>
      </c>
      <c r="D3" s="24">
        <f t="shared" si="1"/>
        <v>1647.0067001463512</v>
      </c>
      <c r="E3" s="24">
        <f t="shared" si="1"/>
        <v>1773.1498004947857</v>
      </c>
      <c r="F3" s="24">
        <f t="shared" si="1"/>
        <v>1354.8639684853699</v>
      </c>
      <c r="G3" s="24">
        <f t="shared" si="1"/>
        <v>1223.1470082196006</v>
      </c>
      <c r="H3" s="24">
        <f t="shared" si="1"/>
        <v>1369.7829742799879</v>
      </c>
      <c r="I3" s="24">
        <f t="shared" si="1"/>
        <v>977.23660687899553</v>
      </c>
      <c r="J3" s="24">
        <f t="shared" si="1"/>
        <v>1182.1763001265358</v>
      </c>
      <c r="K3" s="24">
        <f t="shared" si="1"/>
        <v>1016.0889035463645</v>
      </c>
      <c r="L3" s="24">
        <f t="shared" si="1"/>
        <v>583.6213324000355</v>
      </c>
      <c r="M3" s="24">
        <f t="shared" si="1"/>
        <v>615.93808400524165</v>
      </c>
      <c r="N3" s="24">
        <f t="shared" si="1"/>
        <v>668.0671810788474</v>
      </c>
      <c r="O3" s="24">
        <f t="shared" si="1"/>
        <v>642.01000737760648</v>
      </c>
      <c r="P3" s="24">
        <f t="shared" si="1"/>
        <v>558.51917936857251</v>
      </c>
      <c r="Q3" s="24">
        <f t="shared" si="1"/>
        <v>503.43682777767128</v>
      </c>
      <c r="R3" s="24">
        <f t="shared" si="1"/>
        <v>525.4640684104113</v>
      </c>
      <c r="S3" s="24">
        <f t="shared" si="1"/>
        <v>580.9061892716386</v>
      </c>
      <c r="T3" s="24">
        <f t="shared" si="1"/>
        <v>359.42386125740006</v>
      </c>
      <c r="U3" s="24">
        <f t="shared" si="1"/>
        <v>519.7784866555179</v>
      </c>
      <c r="V3" s="24">
        <f t="shared" si="1"/>
        <v>559.43821347026392</v>
      </c>
      <c r="W3" s="24">
        <f t="shared" si="1"/>
        <v>477.95668773234996</v>
      </c>
      <c r="X3" s="24">
        <f t="shared" si="1"/>
        <v>475.83263724348444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570.94820249470115</v>
      </c>
      <c r="D4" s="19">
        <f t="shared" si="2"/>
        <v>711.01253232643808</v>
      </c>
      <c r="E4" s="19">
        <f t="shared" si="2"/>
        <v>613.54662516693429</v>
      </c>
      <c r="F4" s="19">
        <f t="shared" si="2"/>
        <v>541.54405314881501</v>
      </c>
      <c r="G4" s="19">
        <f t="shared" si="2"/>
        <v>432.79759828036572</v>
      </c>
      <c r="H4" s="19">
        <f t="shared" si="2"/>
        <v>568.70312089195897</v>
      </c>
      <c r="I4" s="19">
        <f t="shared" si="2"/>
        <v>287.02443963089445</v>
      </c>
      <c r="J4" s="19">
        <f t="shared" si="2"/>
        <v>392.04925001378285</v>
      </c>
      <c r="K4" s="19">
        <f t="shared" si="2"/>
        <v>417.0755912689815</v>
      </c>
      <c r="L4" s="19">
        <f t="shared" si="2"/>
        <v>270.39193788892743</v>
      </c>
      <c r="M4" s="19">
        <f t="shared" si="2"/>
        <v>356.26737623200466</v>
      </c>
      <c r="N4" s="19">
        <f t="shared" si="2"/>
        <v>411.33618616749641</v>
      </c>
      <c r="O4" s="19">
        <f t="shared" si="2"/>
        <v>451.59660225096087</v>
      </c>
      <c r="P4" s="19">
        <f t="shared" si="2"/>
        <v>431.89354477852908</v>
      </c>
      <c r="Q4" s="19">
        <f t="shared" si="2"/>
        <v>376.26754007752822</v>
      </c>
      <c r="R4" s="19">
        <f t="shared" si="2"/>
        <v>362.83574982923608</v>
      </c>
      <c r="S4" s="19">
        <f t="shared" si="2"/>
        <v>458.10846348259213</v>
      </c>
      <c r="T4" s="19">
        <f t="shared" si="2"/>
        <v>194.07609950461446</v>
      </c>
      <c r="U4" s="19">
        <f t="shared" si="2"/>
        <v>324.7583365837329</v>
      </c>
      <c r="V4" s="19">
        <f t="shared" si="2"/>
        <v>352.55406435976795</v>
      </c>
      <c r="W4" s="19">
        <f t="shared" si="2"/>
        <v>287.55663183718247</v>
      </c>
      <c r="X4" s="19">
        <f t="shared" si="2"/>
        <v>282.40477864596124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3.8057383456745382</v>
      </c>
      <c r="K5" s="8">
        <v>7.5691136605536453</v>
      </c>
      <c r="L5" s="8">
        <v>0.30308612981962263</v>
      </c>
      <c r="M5" s="8">
        <v>9.5645106059749796E-2</v>
      </c>
      <c r="N5" s="8">
        <v>2.2885319259165682</v>
      </c>
      <c r="O5" s="8">
        <v>2.4074842225350999</v>
      </c>
      <c r="P5" s="8">
        <v>8.3594032661775746</v>
      </c>
      <c r="Q5" s="8">
        <v>4.697837667994925</v>
      </c>
      <c r="R5" s="8">
        <v>0.81441383680685264</v>
      </c>
      <c r="S5" s="8">
        <v>0.78436069188640523</v>
      </c>
      <c r="T5" s="8">
        <v>6.3748002751987478</v>
      </c>
      <c r="U5" s="8">
        <v>8.1860770738417941</v>
      </c>
      <c r="V5" s="8">
        <v>6.9009343942712462</v>
      </c>
      <c r="W5" s="8">
        <v>12.891837116474044</v>
      </c>
      <c r="X5" s="8">
        <v>15.572639575194474</v>
      </c>
    </row>
    <row r="6" spans="1:24" ht="11.25" customHeight="1" x14ac:dyDescent="0.2">
      <c r="A6" s="28" t="s">
        <v>6</v>
      </c>
      <c r="B6" s="7" t="s">
        <v>7</v>
      </c>
      <c r="C6" s="8">
        <v>29.127384694650573</v>
      </c>
      <c r="D6" s="8">
        <v>77.312861612199015</v>
      </c>
      <c r="E6" s="8">
        <v>15.865222358457691</v>
      </c>
      <c r="F6" s="8">
        <v>0</v>
      </c>
      <c r="G6" s="8">
        <v>17.675055274083345</v>
      </c>
      <c r="H6" s="8">
        <v>18.007380737773019</v>
      </c>
      <c r="I6" s="8">
        <v>7.5643752681439258</v>
      </c>
      <c r="J6" s="8">
        <v>66.555314796501406</v>
      </c>
      <c r="K6" s="8">
        <v>6.3383051928784733</v>
      </c>
      <c r="L6" s="8">
        <v>3.2472286607744465</v>
      </c>
      <c r="M6" s="8">
        <v>0.42718998129076058</v>
      </c>
      <c r="N6" s="8">
        <v>1.2775241864919205</v>
      </c>
      <c r="O6" s="8">
        <v>0.45633689259023541</v>
      </c>
      <c r="P6" s="8">
        <v>0.54249399547734201</v>
      </c>
      <c r="Q6" s="8">
        <v>0.17958566942180304</v>
      </c>
      <c r="R6" s="8">
        <v>0.10946200014582524</v>
      </c>
      <c r="S6" s="8">
        <v>6.7211964576644648E-2</v>
      </c>
      <c r="T6" s="8">
        <v>0.30784747728328316</v>
      </c>
      <c r="U6" s="8">
        <v>0.33402936003474981</v>
      </c>
      <c r="V6" s="8">
        <v>8.4405993163755577E-2</v>
      </c>
      <c r="W6" s="8">
        <v>0.64560303703425215</v>
      </c>
      <c r="X6" s="8">
        <v>0.49663595568456115</v>
      </c>
    </row>
    <row r="7" spans="1:24" ht="11.25" customHeight="1" x14ac:dyDescent="0.2">
      <c r="A7" s="28" t="s">
        <v>8</v>
      </c>
      <c r="B7" s="7" t="s">
        <v>9</v>
      </c>
      <c r="C7" s="8">
        <v>541.82081780005058</v>
      </c>
      <c r="D7" s="8">
        <v>633.69967071423901</v>
      </c>
      <c r="E7" s="8">
        <v>597.68140280847661</v>
      </c>
      <c r="F7" s="8">
        <v>541.54405314881501</v>
      </c>
      <c r="G7" s="8">
        <v>415.1225430062824</v>
      </c>
      <c r="H7" s="8">
        <v>550.69574015418596</v>
      </c>
      <c r="I7" s="8">
        <v>279.46006436275053</v>
      </c>
      <c r="J7" s="8">
        <v>321.68819687160692</v>
      </c>
      <c r="K7" s="8">
        <v>403.16817241554935</v>
      </c>
      <c r="L7" s="8">
        <v>266.84162309833334</v>
      </c>
      <c r="M7" s="8">
        <v>355.74454114465414</v>
      </c>
      <c r="N7" s="8">
        <v>407.77013005508792</v>
      </c>
      <c r="O7" s="8">
        <v>448.73278113583552</v>
      </c>
      <c r="P7" s="8">
        <v>422.99164751687414</v>
      </c>
      <c r="Q7" s="8">
        <v>371.39011674011152</v>
      </c>
      <c r="R7" s="8">
        <v>361.9118739922834</v>
      </c>
      <c r="S7" s="8">
        <v>457.25689082612905</v>
      </c>
      <c r="T7" s="8">
        <v>187.39345175213242</v>
      </c>
      <c r="U7" s="8">
        <v>316.23823014985635</v>
      </c>
      <c r="V7" s="8">
        <v>345.56872397233298</v>
      </c>
      <c r="W7" s="8">
        <v>274.01919168367419</v>
      </c>
      <c r="X7" s="8">
        <v>266.33550311508219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231.55294164241883</v>
      </c>
      <c r="D8" s="19">
        <f t="shared" ref="D8:X8" si="4">SUM(D9:D10)</f>
        <v>101.49472661064117</v>
      </c>
      <c r="E8" s="19">
        <f t="shared" si="4"/>
        <v>87.707154695205574</v>
      </c>
      <c r="F8" s="19">
        <f t="shared" si="4"/>
        <v>105.15114734754734</v>
      </c>
      <c r="G8" s="19">
        <f t="shared" si="4"/>
        <v>93.764673989993454</v>
      </c>
      <c r="H8" s="19">
        <f t="shared" si="4"/>
        <v>130.37252997633638</v>
      </c>
      <c r="I8" s="19">
        <f t="shared" si="4"/>
        <v>196.71526171011811</v>
      </c>
      <c r="J8" s="19">
        <f t="shared" si="4"/>
        <v>242.99188017594034</v>
      </c>
      <c r="K8" s="19">
        <f t="shared" si="4"/>
        <v>218.93596191422586</v>
      </c>
      <c r="L8" s="19">
        <f t="shared" si="4"/>
        <v>28.803478808826917</v>
      </c>
      <c r="M8" s="19">
        <f t="shared" si="4"/>
        <v>10.661797884843024</v>
      </c>
      <c r="N8" s="19">
        <f t="shared" si="4"/>
        <v>26.311030386429124</v>
      </c>
      <c r="O8" s="19">
        <f t="shared" si="4"/>
        <v>2.6583539646068779</v>
      </c>
      <c r="P8" s="19">
        <f t="shared" si="4"/>
        <v>4.779591591037204</v>
      </c>
      <c r="Q8" s="19">
        <f t="shared" si="4"/>
        <v>4.9678114146747099</v>
      </c>
      <c r="R8" s="19">
        <f t="shared" si="4"/>
        <v>6.1974274937296929</v>
      </c>
      <c r="S8" s="19">
        <f t="shared" si="4"/>
        <v>5.4838155026928002</v>
      </c>
      <c r="T8" s="19">
        <f t="shared" si="4"/>
        <v>27.45411428007883</v>
      </c>
      <c r="U8" s="19">
        <f t="shared" si="4"/>
        <v>35.477200124524138</v>
      </c>
      <c r="V8" s="19">
        <f t="shared" si="4"/>
        <v>41.318972030353493</v>
      </c>
      <c r="W8" s="19">
        <f t="shared" si="4"/>
        <v>38.659796086701938</v>
      </c>
      <c r="X8" s="19">
        <f t="shared" si="4"/>
        <v>47.435600803799282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28.230894731197175</v>
      </c>
      <c r="I9" s="8">
        <v>36.289008162485835</v>
      </c>
      <c r="J9" s="8">
        <v>110.8749507759407</v>
      </c>
      <c r="K9" s="8">
        <v>76.844282722471959</v>
      </c>
      <c r="L9" s="8">
        <v>22.739065631925339</v>
      </c>
      <c r="M9" s="8">
        <v>2.6630922354721416</v>
      </c>
      <c r="N9" s="8">
        <v>3.9612300671334681</v>
      </c>
      <c r="O9" s="8">
        <v>2.6583539646068779</v>
      </c>
      <c r="P9" s="8">
        <v>4.779591591037204</v>
      </c>
      <c r="Q9" s="8">
        <v>4.9678114146747099</v>
      </c>
      <c r="R9" s="8">
        <v>6.1974274937296929</v>
      </c>
      <c r="S9" s="8">
        <v>5.4838155026928002</v>
      </c>
      <c r="T9" s="8">
        <v>27.429242097939916</v>
      </c>
      <c r="U9" s="8">
        <v>34.448993943710619</v>
      </c>
      <c r="V9" s="8">
        <v>40.302731232919008</v>
      </c>
      <c r="W9" s="8">
        <v>37.581446837463126</v>
      </c>
      <c r="X9" s="8">
        <v>46.517276058665388</v>
      </c>
    </row>
    <row r="10" spans="1:24" ht="11.25" customHeight="1" x14ac:dyDescent="0.2">
      <c r="A10" s="28" t="s">
        <v>12</v>
      </c>
      <c r="B10" s="7" t="s">
        <v>13</v>
      </c>
      <c r="C10" s="8">
        <v>231.55294164241883</v>
      </c>
      <c r="D10" s="8">
        <v>101.49472661064117</v>
      </c>
      <c r="E10" s="8">
        <v>87.707154695205574</v>
      </c>
      <c r="F10" s="8">
        <v>105.15114734754734</v>
      </c>
      <c r="G10" s="8">
        <v>93.764673989993454</v>
      </c>
      <c r="H10" s="8">
        <v>102.14163524513921</v>
      </c>
      <c r="I10" s="8">
        <v>160.42625354763229</v>
      </c>
      <c r="J10" s="8">
        <v>132.11692939999963</v>
      </c>
      <c r="K10" s="8">
        <v>142.09167919175391</v>
      </c>
      <c r="L10" s="8">
        <v>6.0644131769015797</v>
      </c>
      <c r="M10" s="8">
        <v>7.9987056493708826</v>
      </c>
      <c r="N10" s="8">
        <v>22.349800319295657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2.487218213891319E-2</v>
      </c>
      <c r="U10" s="8">
        <v>1.028206180813517</v>
      </c>
      <c r="V10" s="8">
        <v>1.0162407974344809</v>
      </c>
      <c r="W10" s="8">
        <v>1.0783492492388105</v>
      </c>
      <c r="X10" s="8">
        <v>0.91832474513389706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864.87507265003478</v>
      </c>
      <c r="D11" s="19">
        <f t="shared" ref="D11:X11" si="6">SUM(D12:D16)</f>
        <v>834.49944120927194</v>
      </c>
      <c r="E11" s="19">
        <f t="shared" si="6"/>
        <v>1071.896020632646</v>
      </c>
      <c r="F11" s="19">
        <f t="shared" si="6"/>
        <v>708.16876798900762</v>
      </c>
      <c r="G11" s="19">
        <f t="shared" si="6"/>
        <v>696.58473594924146</v>
      </c>
      <c r="H11" s="19">
        <f t="shared" si="6"/>
        <v>670.70732341169253</v>
      </c>
      <c r="I11" s="19">
        <f t="shared" si="6"/>
        <v>493.49690553798297</v>
      </c>
      <c r="J11" s="19">
        <f t="shared" si="6"/>
        <v>547.13516993681264</v>
      </c>
      <c r="K11" s="19">
        <f t="shared" si="6"/>
        <v>380.07735036315711</v>
      </c>
      <c r="L11" s="19">
        <f t="shared" si="6"/>
        <v>284.42591570228115</v>
      </c>
      <c r="M11" s="19">
        <f t="shared" si="6"/>
        <v>249.00890988839396</v>
      </c>
      <c r="N11" s="19">
        <f t="shared" si="6"/>
        <v>230.41996452492185</v>
      </c>
      <c r="O11" s="19">
        <f t="shared" si="6"/>
        <v>187.75505116203877</v>
      </c>
      <c r="P11" s="19">
        <f t="shared" si="6"/>
        <v>121.84604299900623</v>
      </c>
      <c r="Q11" s="19">
        <f t="shared" si="6"/>
        <v>122.20147628546837</v>
      </c>
      <c r="R11" s="19">
        <f t="shared" si="6"/>
        <v>156.4308910874455</v>
      </c>
      <c r="S11" s="19">
        <f t="shared" si="6"/>
        <v>117.3139102863537</v>
      </c>
      <c r="T11" s="19">
        <f t="shared" si="6"/>
        <v>137.89364747270679</v>
      </c>
      <c r="U11" s="19">
        <f t="shared" si="6"/>
        <v>159.54294994726089</v>
      </c>
      <c r="V11" s="19">
        <f t="shared" si="6"/>
        <v>165.56517708014249</v>
      </c>
      <c r="W11" s="19">
        <f t="shared" si="6"/>
        <v>151.74025980846557</v>
      </c>
      <c r="X11" s="19">
        <f t="shared" si="6"/>
        <v>145.99225779372392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5.7169358400000005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787.54109373518588</v>
      </c>
      <c r="D13" s="8">
        <v>764.97149335295717</v>
      </c>
      <c r="E13" s="8">
        <v>979.30353948325501</v>
      </c>
      <c r="F13" s="8">
        <v>605.70222902398871</v>
      </c>
      <c r="G13" s="8">
        <v>606.25121084327134</v>
      </c>
      <c r="H13" s="8">
        <v>564.1168956595742</v>
      </c>
      <c r="I13" s="8">
        <v>428.17348593475566</v>
      </c>
      <c r="J13" s="8">
        <v>475.5342468594248</v>
      </c>
      <c r="K13" s="8">
        <v>343.64684192340457</v>
      </c>
      <c r="L13" s="8">
        <v>263.76603639642985</v>
      </c>
      <c r="M13" s="8">
        <v>231.8734744756037</v>
      </c>
      <c r="N13" s="8">
        <v>212.8687079250052</v>
      </c>
      <c r="O13" s="8">
        <v>170.48913668513865</v>
      </c>
      <c r="P13" s="8">
        <v>120.85909701203256</v>
      </c>
      <c r="Q13" s="8">
        <v>118.99189717097477</v>
      </c>
      <c r="R13" s="8">
        <v>156.4308910874455</v>
      </c>
      <c r="S13" s="8">
        <v>117.3139102863537</v>
      </c>
      <c r="T13" s="8">
        <v>137.80092278821394</v>
      </c>
      <c r="U13" s="8">
        <v>159.4462034308259</v>
      </c>
      <c r="V13" s="8">
        <v>165.46667136088962</v>
      </c>
      <c r="W13" s="8">
        <v>151.42391530387485</v>
      </c>
      <c r="X13" s="8">
        <v>145.63195841796977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77.333978914848842</v>
      </c>
      <c r="D16" s="8">
        <v>69.52794785631481</v>
      </c>
      <c r="E16" s="8">
        <v>86.875545309391029</v>
      </c>
      <c r="F16" s="8">
        <v>102.46653896501896</v>
      </c>
      <c r="G16" s="8">
        <v>90.333525105970125</v>
      </c>
      <c r="H16" s="8">
        <v>106.59042775211836</v>
      </c>
      <c r="I16" s="8">
        <v>65.323419603227293</v>
      </c>
      <c r="J16" s="8">
        <v>71.600923077387847</v>
      </c>
      <c r="K16" s="8">
        <v>36.430508439752543</v>
      </c>
      <c r="L16" s="8">
        <v>20.659879305851266</v>
      </c>
      <c r="M16" s="8">
        <v>17.135435412790269</v>
      </c>
      <c r="N16" s="8">
        <v>17.551256599916645</v>
      </c>
      <c r="O16" s="8">
        <v>17.265914476900111</v>
      </c>
      <c r="P16" s="8">
        <v>0.9869459869736642</v>
      </c>
      <c r="Q16" s="8">
        <v>3.2095791144936108</v>
      </c>
      <c r="R16" s="8">
        <v>0</v>
      </c>
      <c r="S16" s="8">
        <v>0</v>
      </c>
      <c r="T16" s="8">
        <v>9.2724684492840798E-2</v>
      </c>
      <c r="U16" s="8">
        <v>9.6746516434986135E-2</v>
      </c>
      <c r="V16" s="8">
        <v>9.8505719252859641E-2</v>
      </c>
      <c r="W16" s="8">
        <v>0.31634450459071639</v>
      </c>
      <c r="X16" s="8">
        <v>0.36029937575416104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366.06701154545357</v>
      </c>
      <c r="D17" s="27">
        <f t="shared" ref="D17:X17" si="8">SUM(D18:D21)</f>
        <v>410.82612619780485</v>
      </c>
      <c r="E17" s="27">
        <f t="shared" si="8"/>
        <v>437.20527658757771</v>
      </c>
      <c r="F17" s="27">
        <f t="shared" si="8"/>
        <v>406.30448483015579</v>
      </c>
      <c r="G17" s="27">
        <f t="shared" si="8"/>
        <v>281.22592934437472</v>
      </c>
      <c r="H17" s="27">
        <f t="shared" si="8"/>
        <v>152.46731987291696</v>
      </c>
      <c r="I17" s="27">
        <f t="shared" si="8"/>
        <v>141.54619510145324</v>
      </c>
      <c r="J17" s="27">
        <f t="shared" si="8"/>
        <v>140.02713833027929</v>
      </c>
      <c r="K17" s="27">
        <f t="shared" si="8"/>
        <v>183.76553650584469</v>
      </c>
      <c r="L17" s="27">
        <f t="shared" si="8"/>
        <v>180.34654470589732</v>
      </c>
      <c r="M17" s="27">
        <f t="shared" si="8"/>
        <v>154.80548710786275</v>
      </c>
      <c r="N17" s="27">
        <f t="shared" si="8"/>
        <v>157.71098404675504</v>
      </c>
      <c r="O17" s="27">
        <f t="shared" si="8"/>
        <v>150.59555128272939</v>
      </c>
      <c r="P17" s="27">
        <f t="shared" si="8"/>
        <v>156.6809564292366</v>
      </c>
      <c r="Q17" s="27">
        <f t="shared" si="8"/>
        <v>186.88097148890347</v>
      </c>
      <c r="R17" s="27">
        <f t="shared" si="8"/>
        <v>191.93006085499516</v>
      </c>
      <c r="S17" s="27">
        <f t="shared" si="8"/>
        <v>171.63299966344221</v>
      </c>
      <c r="T17" s="27">
        <f t="shared" si="8"/>
        <v>191.265748459468</v>
      </c>
      <c r="U17" s="27">
        <f t="shared" si="8"/>
        <v>193.08718352988652</v>
      </c>
      <c r="V17" s="27">
        <f t="shared" si="8"/>
        <v>174.98725999803034</v>
      </c>
      <c r="W17" s="27">
        <f t="shared" si="8"/>
        <v>191.1464646157556</v>
      </c>
      <c r="X17" s="27">
        <f t="shared" si="8"/>
        <v>162.97067202525383</v>
      </c>
    </row>
    <row r="18" spans="1:24" ht="11.25" customHeight="1" x14ac:dyDescent="0.2">
      <c r="A18" s="29" t="s">
        <v>26</v>
      </c>
      <c r="B18" s="7" t="s">
        <v>27</v>
      </c>
      <c r="C18" s="8">
        <v>0.25243923853895089</v>
      </c>
      <c r="D18" s="8">
        <v>0.19711815727976262</v>
      </c>
      <c r="E18" s="8">
        <v>0.18275314759898337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1.1359765734252798</v>
      </c>
      <c r="D19" s="8">
        <v>0.97042785122344721</v>
      </c>
      <c r="E19" s="8">
        <v>0.92899516696149909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1.5248903490511496</v>
      </c>
      <c r="O19" s="8">
        <v>1.6910436703368896</v>
      </c>
      <c r="P19" s="8">
        <v>1.3754737077355361</v>
      </c>
      <c r="Q19" s="8">
        <v>1.8165248637705984</v>
      </c>
      <c r="R19" s="8">
        <v>1.6507925137813348</v>
      </c>
      <c r="S19" s="8">
        <v>1.8299823215122895</v>
      </c>
      <c r="T19" s="8">
        <v>2.9440309327101568</v>
      </c>
      <c r="U19" s="8">
        <v>2.3984170103501485</v>
      </c>
      <c r="V19" s="8">
        <v>2.3164609367137601</v>
      </c>
      <c r="W19" s="8">
        <v>2.6398727331858733</v>
      </c>
      <c r="X19" s="8">
        <v>2.9206576158885191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364.67859573348932</v>
      </c>
      <c r="D21" s="8">
        <v>409.65858018930163</v>
      </c>
      <c r="E21" s="8">
        <v>436.09352827301723</v>
      </c>
      <c r="F21" s="8">
        <v>406.30448483015579</v>
      </c>
      <c r="G21" s="8">
        <v>281.22592934437472</v>
      </c>
      <c r="H21" s="8">
        <v>152.46731987291696</v>
      </c>
      <c r="I21" s="8">
        <v>141.54619510145324</v>
      </c>
      <c r="J21" s="8">
        <v>140.02713833027929</v>
      </c>
      <c r="K21" s="8">
        <v>183.76553650584469</v>
      </c>
      <c r="L21" s="8">
        <v>180.34654470589732</v>
      </c>
      <c r="M21" s="8">
        <v>154.80548710786275</v>
      </c>
      <c r="N21" s="8">
        <v>156.18609369770388</v>
      </c>
      <c r="O21" s="8">
        <v>148.90450761239251</v>
      </c>
      <c r="P21" s="8">
        <v>155.30548272150108</v>
      </c>
      <c r="Q21" s="8">
        <v>185.06444662513286</v>
      </c>
      <c r="R21" s="8">
        <v>190.27926834121382</v>
      </c>
      <c r="S21" s="8">
        <v>169.80301734192992</v>
      </c>
      <c r="T21" s="8">
        <v>188.32171752675785</v>
      </c>
      <c r="U21" s="8">
        <v>190.68876651953636</v>
      </c>
      <c r="V21" s="8">
        <v>172.67079906131659</v>
      </c>
      <c r="W21" s="8">
        <v>188.50659188256972</v>
      </c>
      <c r="X21" s="8">
        <v>160.0500144093653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1.0502247425132758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1.0502247425132758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2020.7958684689588</v>
      </c>
      <c r="D26" s="27">
        <f t="shared" ref="D26:X26" si="12">SUM(D27,D33)</f>
        <v>1674.6215173649484</v>
      </c>
      <c r="E26" s="27">
        <f t="shared" si="12"/>
        <v>1463.2094077008446</v>
      </c>
      <c r="F26" s="27">
        <f t="shared" si="12"/>
        <v>1468.7911455467902</v>
      </c>
      <c r="G26" s="27">
        <f t="shared" si="12"/>
        <v>1397.1178671314215</v>
      </c>
      <c r="H26" s="27">
        <f t="shared" si="12"/>
        <v>1328.4146705631913</v>
      </c>
      <c r="I26" s="27">
        <f t="shared" si="12"/>
        <v>1229.9844783845581</v>
      </c>
      <c r="J26" s="27">
        <f t="shared" si="12"/>
        <v>1117.568995478249</v>
      </c>
      <c r="K26" s="27">
        <f t="shared" si="12"/>
        <v>1107.5311021611551</v>
      </c>
      <c r="L26" s="27">
        <f t="shared" si="12"/>
        <v>893.18921068783084</v>
      </c>
      <c r="M26" s="27">
        <f t="shared" si="12"/>
        <v>846.66447660836297</v>
      </c>
      <c r="N26" s="27">
        <f t="shared" si="12"/>
        <v>718.96139224781132</v>
      </c>
      <c r="O26" s="27">
        <f t="shared" si="12"/>
        <v>534.41898074008373</v>
      </c>
      <c r="P26" s="27">
        <f t="shared" si="12"/>
        <v>516.46434776844035</v>
      </c>
      <c r="Q26" s="27">
        <f t="shared" si="12"/>
        <v>465.49149744657552</v>
      </c>
      <c r="R26" s="27">
        <f t="shared" si="12"/>
        <v>498.99779588372201</v>
      </c>
      <c r="S26" s="27">
        <f t="shared" si="12"/>
        <v>586.35146773888482</v>
      </c>
      <c r="T26" s="27">
        <f t="shared" si="12"/>
        <v>559.68873822932756</v>
      </c>
      <c r="U26" s="27">
        <f t="shared" si="12"/>
        <v>612.79488881764007</v>
      </c>
      <c r="V26" s="27">
        <f t="shared" si="12"/>
        <v>589.01082790041062</v>
      </c>
      <c r="W26" s="27">
        <f t="shared" si="12"/>
        <v>554.4089997475777</v>
      </c>
      <c r="X26" s="27">
        <f t="shared" si="12"/>
        <v>598.82517262789065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2020.7958684689588</v>
      </c>
      <c r="D33" s="19">
        <f t="shared" ref="D33:X33" si="16">SUM(D34:D50)</f>
        <v>1674.6215173649484</v>
      </c>
      <c r="E33" s="19">
        <f t="shared" si="16"/>
        <v>1463.2094077008446</v>
      </c>
      <c r="F33" s="19">
        <f t="shared" si="16"/>
        <v>1468.7911455467902</v>
      </c>
      <c r="G33" s="19">
        <f t="shared" si="16"/>
        <v>1397.1178671314215</v>
      </c>
      <c r="H33" s="19">
        <f t="shared" si="16"/>
        <v>1328.4146705631913</v>
      </c>
      <c r="I33" s="19">
        <f t="shared" si="16"/>
        <v>1229.9844783845581</v>
      </c>
      <c r="J33" s="19">
        <f t="shared" si="16"/>
        <v>1117.568995478249</v>
      </c>
      <c r="K33" s="19">
        <f t="shared" si="16"/>
        <v>1107.5311021611551</v>
      </c>
      <c r="L33" s="19">
        <f t="shared" si="16"/>
        <v>893.18921068783084</v>
      </c>
      <c r="M33" s="19">
        <f t="shared" si="16"/>
        <v>846.66447660836297</v>
      </c>
      <c r="N33" s="19">
        <f t="shared" si="16"/>
        <v>718.96139224781132</v>
      </c>
      <c r="O33" s="19">
        <f t="shared" si="16"/>
        <v>534.41898074008373</v>
      </c>
      <c r="P33" s="19">
        <f t="shared" si="16"/>
        <v>516.46434776844035</v>
      </c>
      <c r="Q33" s="19">
        <f t="shared" si="16"/>
        <v>465.49149744657552</v>
      </c>
      <c r="R33" s="19">
        <f t="shared" si="16"/>
        <v>498.99779588372201</v>
      </c>
      <c r="S33" s="19">
        <f t="shared" si="16"/>
        <v>586.35146773888482</v>
      </c>
      <c r="T33" s="19">
        <f t="shared" si="16"/>
        <v>559.68873822932756</v>
      </c>
      <c r="U33" s="19">
        <f t="shared" si="16"/>
        <v>612.79488881764007</v>
      </c>
      <c r="V33" s="19">
        <f t="shared" si="16"/>
        <v>589.01082790041062</v>
      </c>
      <c r="W33" s="19">
        <f t="shared" si="16"/>
        <v>554.4089997475777</v>
      </c>
      <c r="X33" s="19">
        <f t="shared" si="16"/>
        <v>598.82517262789065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644.05960416527785</v>
      </c>
      <c r="D36" s="8">
        <v>239.07867060051748</v>
      </c>
      <c r="E36" s="8">
        <v>207.92432233604299</v>
      </c>
      <c r="F36" s="8">
        <v>176.09758636964159</v>
      </c>
      <c r="G36" s="8">
        <v>164.88058934366589</v>
      </c>
      <c r="H36" s="8">
        <v>176.71059117856353</v>
      </c>
      <c r="I36" s="8">
        <v>182.74580050340657</v>
      </c>
      <c r="J36" s="8">
        <v>183.83175685230646</v>
      </c>
      <c r="K36" s="8">
        <v>173.97354436576489</v>
      </c>
      <c r="L36" s="8">
        <v>153.05306433557007</v>
      </c>
      <c r="M36" s="8">
        <v>180.4496361420226</v>
      </c>
      <c r="N36" s="8">
        <v>159.70015916243577</v>
      </c>
      <c r="O36" s="8">
        <v>143.04847335639084</v>
      </c>
      <c r="P36" s="8">
        <v>130.98497111673493</v>
      </c>
      <c r="Q36" s="8">
        <v>134.45906224925977</v>
      </c>
      <c r="R36" s="8">
        <v>146.21906097525303</v>
      </c>
      <c r="S36" s="8">
        <v>156.23180684340144</v>
      </c>
      <c r="T36" s="8">
        <v>156.96153109052511</v>
      </c>
      <c r="U36" s="8">
        <v>169.77167519720132</v>
      </c>
      <c r="V36" s="8">
        <v>132.78948285800899</v>
      </c>
      <c r="W36" s="8">
        <v>134.33191866042554</v>
      </c>
      <c r="X36" s="8">
        <v>147.35730883297933</v>
      </c>
    </row>
    <row r="37" spans="1:24" ht="11.25" customHeight="1" x14ac:dyDescent="0.2">
      <c r="A37" s="28" t="s">
        <v>60</v>
      </c>
      <c r="B37" s="7" t="s">
        <v>61</v>
      </c>
      <c r="C37" s="8">
        <v>4.7282743054329578E-2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0.25607560237156035</v>
      </c>
      <c r="K37" s="8">
        <v>0</v>
      </c>
      <c r="L37" s="8">
        <v>0</v>
      </c>
      <c r="M37" s="8">
        <v>1.4739562408492418E-2</v>
      </c>
      <c r="N37" s="8">
        <v>0</v>
      </c>
      <c r="O37" s="8">
        <v>0</v>
      </c>
      <c r="P37" s="8">
        <v>0</v>
      </c>
      <c r="Q37" s="8">
        <v>2.9484135334788824E-5</v>
      </c>
      <c r="R37" s="8">
        <v>7.8863900389947679E-5</v>
      </c>
      <c r="S37" s="8">
        <v>4.2628272852318085E-4</v>
      </c>
      <c r="T37" s="8">
        <v>3.2930615112555663E-2</v>
      </c>
      <c r="U37" s="8">
        <v>1.2228214887754801E-2</v>
      </c>
      <c r="V37" s="8">
        <v>1.9246588767584498E-2</v>
      </c>
      <c r="W37" s="8">
        <v>5.7645697124079675E-3</v>
      </c>
      <c r="X37" s="8">
        <v>8.0620802688987706E-3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1.3432701865319516</v>
      </c>
      <c r="D41" s="8">
        <v>2.2697884548338401</v>
      </c>
      <c r="E41" s="8">
        <v>1.0283137731006526</v>
      </c>
      <c r="F41" s="8">
        <v>0.85433237301890053</v>
      </c>
      <c r="G41" s="8">
        <v>1.1701803328306131</v>
      </c>
      <c r="H41" s="8">
        <v>0.32650043883300711</v>
      </c>
      <c r="I41" s="8">
        <v>0.40790036991380385</v>
      </c>
      <c r="J41" s="8">
        <v>0.14011978537822137</v>
      </c>
      <c r="K41" s="8">
        <v>0.19088095022977788</v>
      </c>
      <c r="L41" s="8">
        <v>0.16681620339728137</v>
      </c>
      <c r="M41" s="8">
        <v>0.13583126126383271</v>
      </c>
      <c r="N41" s="8">
        <v>0.21836439361324678</v>
      </c>
      <c r="O41" s="8">
        <v>0.19541559515022228</v>
      </c>
      <c r="P41" s="8">
        <v>0.15042157135994141</v>
      </c>
      <c r="Q41" s="8">
        <v>0.1872434295502437</v>
      </c>
      <c r="R41" s="8">
        <v>8.4456621142997446E-3</v>
      </c>
      <c r="S41" s="8">
        <v>8.9429385232697566E-3</v>
      </c>
      <c r="T41" s="8">
        <v>0.12203185612500807</v>
      </c>
      <c r="U41" s="8">
        <v>0.12391346816844301</v>
      </c>
      <c r="V41" s="8">
        <v>1.8930188640086765E-2</v>
      </c>
      <c r="W41" s="8">
        <v>2.2712290623888229E-2</v>
      </c>
      <c r="X41" s="8">
        <v>1.2572856344071959E-2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379.75219435266598</v>
      </c>
      <c r="D43" s="8">
        <v>313.66135977213548</v>
      </c>
      <c r="E43" s="8">
        <v>258.14821991240154</v>
      </c>
      <c r="F43" s="8">
        <v>259.64966960200445</v>
      </c>
      <c r="G43" s="8">
        <v>216.57501575690881</v>
      </c>
      <c r="H43" s="8">
        <v>223.65068482599628</v>
      </c>
      <c r="I43" s="8">
        <v>196.7921412559229</v>
      </c>
      <c r="J43" s="8">
        <v>234.71428511088155</v>
      </c>
      <c r="K43" s="8">
        <v>218.6689176450615</v>
      </c>
      <c r="L43" s="8">
        <v>193.36832879340105</v>
      </c>
      <c r="M43" s="8">
        <v>217.00595801304908</v>
      </c>
      <c r="N43" s="8">
        <v>173.02341021569629</v>
      </c>
      <c r="O43" s="8">
        <v>162.21927421183406</v>
      </c>
      <c r="P43" s="8">
        <v>151.31831307756482</v>
      </c>
      <c r="Q43" s="8">
        <v>105.0985161395474</v>
      </c>
      <c r="R43" s="8">
        <v>108.80229377680337</v>
      </c>
      <c r="S43" s="8">
        <v>130.38646610693291</v>
      </c>
      <c r="T43" s="8">
        <v>136.2649830858781</v>
      </c>
      <c r="U43" s="8">
        <v>139.34324526832717</v>
      </c>
      <c r="V43" s="8">
        <v>146.64004274847161</v>
      </c>
      <c r="W43" s="8">
        <v>149.01278738776281</v>
      </c>
      <c r="X43" s="8">
        <v>174.46504923032828</v>
      </c>
    </row>
    <row r="44" spans="1:24" ht="11.25" customHeight="1" x14ac:dyDescent="0.2">
      <c r="A44" s="28" t="s">
        <v>74</v>
      </c>
      <c r="B44" s="7" t="s">
        <v>75</v>
      </c>
      <c r="C44" s="8">
        <v>995.59351702142851</v>
      </c>
      <c r="D44" s="8">
        <v>1119.6116985374615</v>
      </c>
      <c r="E44" s="8">
        <v>996.10855167929947</v>
      </c>
      <c r="F44" s="8">
        <v>834.76694335243212</v>
      </c>
      <c r="G44" s="8">
        <v>868.02941250221204</v>
      </c>
      <c r="H44" s="8">
        <v>775.41688318708589</v>
      </c>
      <c r="I44" s="8">
        <v>806.95748508329712</v>
      </c>
      <c r="J44" s="8">
        <v>656.49614691395448</v>
      </c>
      <c r="K44" s="8">
        <v>615.27405291276273</v>
      </c>
      <c r="L44" s="8">
        <v>468.11331720113787</v>
      </c>
      <c r="M44" s="8">
        <v>404.71379822508845</v>
      </c>
      <c r="N44" s="8">
        <v>357.90191819678904</v>
      </c>
      <c r="O44" s="8">
        <v>214.17504051573999</v>
      </c>
      <c r="P44" s="8">
        <v>217.58868280604378</v>
      </c>
      <c r="Q44" s="8">
        <v>201.20871751642662</v>
      </c>
      <c r="R44" s="8">
        <v>198.35550899660143</v>
      </c>
      <c r="S44" s="8">
        <v>258.47313701952891</v>
      </c>
      <c r="T44" s="8">
        <v>240.57675670772662</v>
      </c>
      <c r="U44" s="8">
        <v>279.17460832746673</v>
      </c>
      <c r="V44" s="8">
        <v>281.27022194642984</v>
      </c>
      <c r="W44" s="8">
        <v>211.64850878352541</v>
      </c>
      <c r="X44" s="8">
        <v>244.68985812595062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197.42261384969308</v>
      </c>
      <c r="G48" s="8">
        <v>143.87996392433087</v>
      </c>
      <c r="H48" s="8">
        <v>152.3100109327126</v>
      </c>
      <c r="I48" s="8">
        <v>43.081151172017812</v>
      </c>
      <c r="J48" s="8">
        <v>42.130611213356893</v>
      </c>
      <c r="K48" s="8">
        <v>99.423706287336131</v>
      </c>
      <c r="L48" s="8">
        <v>78.48768415432454</v>
      </c>
      <c r="M48" s="8">
        <v>44.344513404530474</v>
      </c>
      <c r="N48" s="8">
        <v>28.117540279276859</v>
      </c>
      <c r="O48" s="8">
        <v>10.507806905051439</v>
      </c>
      <c r="P48" s="8">
        <v>13.287296829299635</v>
      </c>
      <c r="Q48" s="8">
        <v>19.216384547502344</v>
      </c>
      <c r="R48" s="8">
        <v>37.62481890619911</v>
      </c>
      <c r="S48" s="8">
        <v>33.271822778161791</v>
      </c>
      <c r="T48" s="8">
        <v>15.887322548964111</v>
      </c>
      <c r="U48" s="8">
        <v>18.524238356927185</v>
      </c>
      <c r="V48" s="8">
        <v>16.968308405882127</v>
      </c>
      <c r="W48" s="8">
        <v>48.483349949952654</v>
      </c>
      <c r="X48" s="8">
        <v>21.048128871736726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2.5827052714732259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4.2729701559171875</v>
      </c>
      <c r="P50" s="8">
        <v>3.1346623674371825</v>
      </c>
      <c r="Q50" s="8">
        <v>5.321544080153787</v>
      </c>
      <c r="R50" s="8">
        <v>7.9875887028503509</v>
      </c>
      <c r="S50" s="8">
        <v>7.9788657696080882</v>
      </c>
      <c r="T50" s="8">
        <v>9.8431823249960324</v>
      </c>
      <c r="U50" s="8">
        <v>5.8449799846614425</v>
      </c>
      <c r="V50" s="8">
        <v>11.304595164210323</v>
      </c>
      <c r="W50" s="8">
        <v>10.90395810557496</v>
      </c>
      <c r="X50" s="8">
        <v>11.244192630282726</v>
      </c>
    </row>
    <row r="51" spans="1:24" ht="11.25" customHeight="1" x14ac:dyDescent="0.2">
      <c r="A51" s="25" t="s">
        <v>88</v>
      </c>
      <c r="B51" s="26" t="s">
        <v>89</v>
      </c>
      <c r="C51" s="27">
        <v>3465.4444053464899</v>
      </c>
      <c r="D51" s="27">
        <v>3775.2942236372965</v>
      </c>
      <c r="E51" s="27">
        <v>3617.9896422087668</v>
      </c>
      <c r="F51" s="27">
        <v>3341.2498125648972</v>
      </c>
      <c r="G51" s="27">
        <v>3490.3543674296393</v>
      </c>
      <c r="H51" s="27">
        <v>3291.5241007243826</v>
      </c>
      <c r="I51" s="27">
        <v>3102.5437183274571</v>
      </c>
      <c r="J51" s="27">
        <v>3155.0321399774652</v>
      </c>
      <c r="K51" s="27">
        <v>3012.9418825199277</v>
      </c>
      <c r="L51" s="27">
        <v>3299.0046325985859</v>
      </c>
      <c r="M51" s="27">
        <v>3389.6286693343</v>
      </c>
      <c r="N51" s="27">
        <v>3377.2648401786359</v>
      </c>
      <c r="O51" s="27">
        <v>3223.0926272821489</v>
      </c>
      <c r="P51" s="27">
        <v>3345.664692477972</v>
      </c>
      <c r="Q51" s="27">
        <v>3363.7910649128989</v>
      </c>
      <c r="R51" s="27">
        <v>3627.2318185032991</v>
      </c>
      <c r="S51" s="27">
        <v>3851.4405855775044</v>
      </c>
      <c r="T51" s="27">
        <v>3795.6438132796425</v>
      </c>
      <c r="U51" s="27">
        <v>3900.9033631258849</v>
      </c>
      <c r="V51" s="27">
        <v>3942.2326994847681</v>
      </c>
      <c r="W51" s="27">
        <v>3723.3928207654667</v>
      </c>
      <c r="X51" s="27">
        <v>4255.423515598105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0.66070192563575669</v>
      </c>
      <c r="D52" s="27">
        <f t="shared" ref="D52:X52" si="18">SUM(D53:D54)</f>
        <v>0.96013766346801799</v>
      </c>
      <c r="E52" s="27">
        <f t="shared" si="18"/>
        <v>0.76922696400068058</v>
      </c>
      <c r="F52" s="27">
        <f t="shared" si="18"/>
        <v>3.7237641631370932</v>
      </c>
      <c r="G52" s="27">
        <f t="shared" si="18"/>
        <v>2.9088134684912657</v>
      </c>
      <c r="H52" s="27">
        <f t="shared" si="18"/>
        <v>2.5028465858065645</v>
      </c>
      <c r="I52" s="27">
        <f t="shared" si="18"/>
        <v>2.2994268208289772</v>
      </c>
      <c r="J52" s="27">
        <f t="shared" si="18"/>
        <v>4.4363365111808282</v>
      </c>
      <c r="K52" s="27">
        <f t="shared" si="18"/>
        <v>22.405223007931419</v>
      </c>
      <c r="L52" s="27">
        <f t="shared" si="18"/>
        <v>12.72366986943268</v>
      </c>
      <c r="M52" s="27">
        <f t="shared" si="18"/>
        <v>22.899213160804553</v>
      </c>
      <c r="N52" s="27">
        <f t="shared" si="18"/>
        <v>18.063894879266467</v>
      </c>
      <c r="O52" s="27">
        <f t="shared" si="18"/>
        <v>19.125342950462851</v>
      </c>
      <c r="P52" s="27">
        <f t="shared" si="18"/>
        <v>28.809192732314695</v>
      </c>
      <c r="Q52" s="27">
        <f t="shared" si="18"/>
        <v>29.005093228166658</v>
      </c>
      <c r="R52" s="27">
        <f t="shared" si="18"/>
        <v>20.567731028266902</v>
      </c>
      <c r="S52" s="27">
        <f t="shared" si="18"/>
        <v>21.427467131953019</v>
      </c>
      <c r="T52" s="27">
        <f t="shared" si="18"/>
        <v>21.428367026476771</v>
      </c>
      <c r="U52" s="27">
        <f t="shared" si="18"/>
        <v>13.487109293884087</v>
      </c>
      <c r="V52" s="27">
        <f t="shared" si="18"/>
        <v>12.388160423503276</v>
      </c>
      <c r="W52" s="27">
        <f t="shared" si="18"/>
        <v>14.704713319718959</v>
      </c>
      <c r="X52" s="27">
        <f t="shared" si="18"/>
        <v>7.2219689817386348</v>
      </c>
    </row>
    <row r="53" spans="1:24" ht="11.25" customHeight="1" x14ac:dyDescent="0.2">
      <c r="A53" s="29" t="s">
        <v>116</v>
      </c>
      <c r="B53" s="7" t="s">
        <v>117</v>
      </c>
      <c r="C53" s="8">
        <v>0.66070192563575669</v>
      </c>
      <c r="D53" s="8">
        <v>0.96013766346801799</v>
      </c>
      <c r="E53" s="8">
        <v>0.76922696400068058</v>
      </c>
      <c r="F53" s="8">
        <v>0.28033481451430986</v>
      </c>
      <c r="G53" s="8">
        <v>0.88683508978419545</v>
      </c>
      <c r="H53" s="8">
        <v>0.55275608189601233</v>
      </c>
      <c r="I53" s="8">
        <v>0.42059657945673529</v>
      </c>
      <c r="J53" s="8">
        <v>2.6106455353479632</v>
      </c>
      <c r="K53" s="8">
        <v>22.405223007931419</v>
      </c>
      <c r="L53" s="8">
        <v>12.72366986943268</v>
      </c>
      <c r="M53" s="8">
        <v>22.899213160804553</v>
      </c>
      <c r="N53" s="8">
        <v>18.063894879266467</v>
      </c>
      <c r="O53" s="8">
        <v>19.125342950462851</v>
      </c>
      <c r="P53" s="8">
        <v>28.809192732314695</v>
      </c>
      <c r="Q53" s="8">
        <v>29.005093228166658</v>
      </c>
      <c r="R53" s="8">
        <v>20.567731028266902</v>
      </c>
      <c r="S53" s="8">
        <v>21.427467131953019</v>
      </c>
      <c r="T53" s="8">
        <v>21.428367026476771</v>
      </c>
      <c r="U53" s="8">
        <v>13.487109293884087</v>
      </c>
      <c r="V53" s="8">
        <v>12.388160423503276</v>
      </c>
      <c r="W53" s="8">
        <v>14.704713319718959</v>
      </c>
      <c r="X53" s="8">
        <v>7.2219689817386348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3.4434293486227836</v>
      </c>
      <c r="G54" s="45">
        <v>2.02197837870707</v>
      </c>
      <c r="H54" s="45">
        <v>1.9500905039105521</v>
      </c>
      <c r="I54" s="45">
        <v>1.878830241372242</v>
      </c>
      <c r="J54" s="45">
        <v>1.8256909758328648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21.544312720108969</v>
      </c>
      <c r="D61" s="49">
        <f t="shared" ref="D61:X61" si="20">SUM(D62:D72)</f>
        <v>21.213303147299545</v>
      </c>
      <c r="E61" s="49">
        <f t="shared" si="20"/>
        <v>21.336760811821453</v>
      </c>
      <c r="F61" s="49">
        <f t="shared" si="20"/>
        <v>25.937914832251469</v>
      </c>
      <c r="G61" s="49">
        <f t="shared" si="20"/>
        <v>27.707974955150689</v>
      </c>
      <c r="H61" s="49">
        <f t="shared" si="20"/>
        <v>91.823216165496575</v>
      </c>
      <c r="I61" s="49">
        <f t="shared" si="20"/>
        <v>24.631722524971121</v>
      </c>
      <c r="J61" s="49">
        <f t="shared" si="20"/>
        <v>26.945065852370334</v>
      </c>
      <c r="K61" s="49">
        <f t="shared" si="20"/>
        <v>22.720029704043757</v>
      </c>
      <c r="L61" s="49">
        <f t="shared" si="20"/>
        <v>24.141034961777326</v>
      </c>
      <c r="M61" s="49">
        <f t="shared" si="20"/>
        <v>26.767896147012351</v>
      </c>
      <c r="N61" s="49">
        <f t="shared" si="20"/>
        <v>27.558870768447616</v>
      </c>
      <c r="O61" s="49">
        <f t="shared" si="20"/>
        <v>1.4237674791253803</v>
      </c>
      <c r="P61" s="49">
        <f t="shared" si="20"/>
        <v>28.363535338433241</v>
      </c>
      <c r="Q61" s="49">
        <f t="shared" si="20"/>
        <v>3.5531258558617655</v>
      </c>
      <c r="R61" s="49">
        <f t="shared" si="20"/>
        <v>2.7696574599500718</v>
      </c>
      <c r="S61" s="49">
        <f t="shared" si="20"/>
        <v>3.1528122735832245</v>
      </c>
      <c r="T61" s="49">
        <f t="shared" si="20"/>
        <v>3.3014249844182206</v>
      </c>
      <c r="U61" s="49">
        <f t="shared" si="20"/>
        <v>7.3148665540915987</v>
      </c>
      <c r="V61" s="49">
        <f t="shared" si="20"/>
        <v>4.716782456240125</v>
      </c>
      <c r="W61" s="49">
        <f t="shared" si="20"/>
        <v>23.083136411341627</v>
      </c>
      <c r="X61" s="49">
        <f t="shared" si="20"/>
        <v>9.0636155413889234</v>
      </c>
    </row>
    <row r="62" spans="1:24" ht="11.25" customHeight="1" x14ac:dyDescent="0.2">
      <c r="A62" s="50" t="s">
        <v>92</v>
      </c>
      <c r="B62" s="51" t="s">
        <v>93</v>
      </c>
      <c r="C62" s="52">
        <v>21.544312720108969</v>
      </c>
      <c r="D62" s="52">
        <v>21.213303147299545</v>
      </c>
      <c r="E62" s="52">
        <v>21.336760811821453</v>
      </c>
      <c r="F62" s="52">
        <v>21.041040310496115</v>
      </c>
      <c r="G62" s="52">
        <v>22.886068891154956</v>
      </c>
      <c r="H62" s="52">
        <v>89.332137869055472</v>
      </c>
      <c r="I62" s="52">
        <v>21.699175132174535</v>
      </c>
      <c r="J62" s="52">
        <v>24.119456566637936</v>
      </c>
      <c r="K62" s="52">
        <v>22.593396023134236</v>
      </c>
      <c r="L62" s="52">
        <v>23.848195555912607</v>
      </c>
      <c r="M62" s="52">
        <v>26.156307061679446</v>
      </c>
      <c r="N62" s="52">
        <v>26.653095370429646</v>
      </c>
      <c r="O62" s="52">
        <v>0.52974480783239886</v>
      </c>
      <c r="P62" s="52">
        <v>26.329097410040806</v>
      </c>
      <c r="Q62" s="52">
        <v>1.6917001109005498</v>
      </c>
      <c r="R62" s="52">
        <v>1.6008710411756795</v>
      </c>
      <c r="S62" s="52">
        <v>1.6324894803043197</v>
      </c>
      <c r="T62" s="52">
        <v>1.4043649056660312</v>
      </c>
      <c r="U62" s="52">
        <v>5.1254584155589029</v>
      </c>
      <c r="V62" s="52">
        <v>3.1610699404155844</v>
      </c>
      <c r="W62" s="52">
        <v>21.845315690177944</v>
      </c>
      <c r="X62" s="52">
        <v>6.8584085946720075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0.59836438656565349</v>
      </c>
      <c r="Q63" s="52">
        <v>0.55056739924129383</v>
      </c>
      <c r="R63" s="52">
        <v>0.51757291750564283</v>
      </c>
      <c r="S63" s="52">
        <v>0.52030172006202446</v>
      </c>
      <c r="T63" s="52">
        <v>0.52591058846544381</v>
      </c>
      <c r="U63" s="52">
        <v>0.60383565757195756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0.70812744290191543</v>
      </c>
      <c r="G64" s="52">
        <v>0.68457670002485693</v>
      </c>
      <c r="H64" s="52">
        <v>0.13892469746977926</v>
      </c>
      <c r="I64" s="52">
        <v>0.6519054162232869</v>
      </c>
      <c r="J64" s="52">
        <v>0.60622615754280995</v>
      </c>
      <c r="K64" s="52">
        <v>0.10991843888518929</v>
      </c>
      <c r="L64" s="52">
        <v>0.26719334098461361</v>
      </c>
      <c r="M64" s="52">
        <v>0.58248837085017713</v>
      </c>
      <c r="N64" s="52">
        <v>0.88562785145589062</v>
      </c>
      <c r="O64" s="52">
        <v>0.87560070071918505</v>
      </c>
      <c r="P64" s="52">
        <v>1.4186558669026876</v>
      </c>
      <c r="Q64" s="52">
        <v>1.2905360188828103</v>
      </c>
      <c r="R64" s="52">
        <v>0.63578356905835787</v>
      </c>
      <c r="S64" s="52">
        <v>0.5276389670597561</v>
      </c>
      <c r="T64" s="52">
        <v>0.61566093740993533</v>
      </c>
      <c r="U64" s="52">
        <v>0.60183310495380704</v>
      </c>
      <c r="V64" s="52">
        <v>0.4120401622475014</v>
      </c>
      <c r="W64" s="52">
        <v>0.16294241457616102</v>
      </c>
      <c r="X64" s="52">
        <v>0.24424298324848293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4.1887470788534378</v>
      </c>
      <c r="G65" s="52">
        <v>2.4574360460708187</v>
      </c>
      <c r="H65" s="52">
        <v>2.3501673208257969</v>
      </c>
      <c r="I65" s="52">
        <v>2.266290347841553</v>
      </c>
      <c r="J65" s="52">
        <v>2.2051183378285666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1.5079821290445569E-3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1.9862781455197973E-3</v>
      </c>
      <c r="I69" s="52">
        <v>1.4351628731744694E-2</v>
      </c>
      <c r="J69" s="52">
        <v>1.426479036102179E-2</v>
      </c>
      <c r="K69" s="52">
        <v>1.6715242024332715E-2</v>
      </c>
      <c r="L69" s="52">
        <v>2.5646064880106824E-2</v>
      </c>
      <c r="M69" s="52">
        <v>2.7592732353681308E-2</v>
      </c>
      <c r="N69" s="52">
        <v>2.0147546562080232E-2</v>
      </c>
      <c r="O69" s="52">
        <v>1.8421970573796242E-2</v>
      </c>
      <c r="P69" s="52">
        <v>1.7417674924093084E-2</v>
      </c>
      <c r="Q69" s="52">
        <v>2.0322326837111732E-2</v>
      </c>
      <c r="R69" s="52">
        <v>1.5429932210391517E-2</v>
      </c>
      <c r="S69" s="52">
        <v>0.47238210615712428</v>
      </c>
      <c r="T69" s="52">
        <v>0.75548855287681027</v>
      </c>
      <c r="U69" s="52">
        <v>0.98373937600693107</v>
      </c>
      <c r="V69" s="52">
        <v>1.1436723535770397</v>
      </c>
      <c r="W69" s="52">
        <v>1.0748783065875198</v>
      </c>
      <c r="X69" s="52">
        <v>1.960963963468433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1.6798933179000606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80537.216779449445</v>
      </c>
      <c r="D2" s="21">
        <f t="shared" ref="D2:X2" si="0">SUM(D3,D17,D22,D25,D26,D51,D52)</f>
        <v>80773.515534091188</v>
      </c>
      <c r="E2" s="21">
        <f t="shared" si="0"/>
        <v>81565.380483690693</v>
      </c>
      <c r="F2" s="21">
        <f t="shared" si="0"/>
        <v>86500.287552858499</v>
      </c>
      <c r="G2" s="21">
        <f t="shared" si="0"/>
        <v>78463.522658169488</v>
      </c>
      <c r="H2" s="21">
        <f t="shared" si="0"/>
        <v>77160.779347125528</v>
      </c>
      <c r="I2" s="21">
        <f t="shared" si="0"/>
        <v>72234.884433849176</v>
      </c>
      <c r="J2" s="21">
        <f t="shared" si="0"/>
        <v>76949.606003333203</v>
      </c>
      <c r="K2" s="21">
        <f t="shared" si="0"/>
        <v>75954.225436204142</v>
      </c>
      <c r="L2" s="21">
        <f t="shared" si="0"/>
        <v>69645.380601236218</v>
      </c>
      <c r="M2" s="21">
        <f t="shared" si="0"/>
        <v>72764.627742881159</v>
      </c>
      <c r="N2" s="21">
        <f t="shared" si="0"/>
        <v>80999.397933896355</v>
      </c>
      <c r="O2" s="21">
        <f t="shared" si="0"/>
        <v>82558.886227988347</v>
      </c>
      <c r="P2" s="21">
        <f t="shared" si="0"/>
        <v>81553.336962477668</v>
      </c>
      <c r="Q2" s="21">
        <f t="shared" si="0"/>
        <v>79641.524599315308</v>
      </c>
      <c r="R2" s="21">
        <f t="shared" si="0"/>
        <v>77862.246451280866</v>
      </c>
      <c r="S2" s="21">
        <f t="shared" si="0"/>
        <v>78133.219881166093</v>
      </c>
      <c r="T2" s="21">
        <f t="shared" si="0"/>
        <v>78774.29247541439</v>
      </c>
      <c r="U2" s="21">
        <f t="shared" si="0"/>
        <v>76970.230005834077</v>
      </c>
      <c r="V2" s="21">
        <f t="shared" si="0"/>
        <v>74619.689229775351</v>
      </c>
      <c r="W2" s="21">
        <f t="shared" si="0"/>
        <v>75331.808021711026</v>
      </c>
      <c r="X2" s="21">
        <f t="shared" si="0"/>
        <v>77816.422607939065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11929.919081350428</v>
      </c>
      <c r="D3" s="24">
        <f t="shared" si="1"/>
        <v>12276.529577785848</v>
      </c>
      <c r="E3" s="24">
        <f t="shared" si="1"/>
        <v>12983.681161347615</v>
      </c>
      <c r="F3" s="24">
        <f t="shared" si="1"/>
        <v>12380.428840391445</v>
      </c>
      <c r="G3" s="24">
        <f t="shared" si="1"/>
        <v>11750.598155044034</v>
      </c>
      <c r="H3" s="24">
        <f t="shared" si="1"/>
        <v>10527.392500736361</v>
      </c>
      <c r="I3" s="24">
        <f t="shared" si="1"/>
        <v>10147.981865194397</v>
      </c>
      <c r="J3" s="24">
        <f t="shared" si="1"/>
        <v>9405.8210082659352</v>
      </c>
      <c r="K3" s="24">
        <f t="shared" si="1"/>
        <v>11724.176343128947</v>
      </c>
      <c r="L3" s="24">
        <f t="shared" si="1"/>
        <v>10757.433524396221</v>
      </c>
      <c r="M3" s="24">
        <f t="shared" si="1"/>
        <v>10465.637066729149</v>
      </c>
      <c r="N3" s="24">
        <f t="shared" si="1"/>
        <v>9932.2907379419594</v>
      </c>
      <c r="O3" s="24">
        <f t="shared" si="1"/>
        <v>10093.848684548357</v>
      </c>
      <c r="P3" s="24">
        <f t="shared" si="1"/>
        <v>11091.370322509887</v>
      </c>
      <c r="Q3" s="24">
        <f t="shared" si="1"/>
        <v>11126.038462589897</v>
      </c>
      <c r="R3" s="24">
        <f t="shared" si="1"/>
        <v>12277.946062592884</v>
      </c>
      <c r="S3" s="24">
        <f t="shared" si="1"/>
        <v>11720.071676278088</v>
      </c>
      <c r="T3" s="24">
        <f t="shared" si="1"/>
        <v>12401.627952350385</v>
      </c>
      <c r="U3" s="24">
        <f t="shared" si="1"/>
        <v>10584.663810002376</v>
      </c>
      <c r="V3" s="24">
        <f t="shared" si="1"/>
        <v>9848.581477795773</v>
      </c>
      <c r="W3" s="24">
        <f t="shared" si="1"/>
        <v>9536.2658486058863</v>
      </c>
      <c r="X3" s="24">
        <f t="shared" si="1"/>
        <v>8528.7310755979597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6523.3428231753423</v>
      </c>
      <c r="D4" s="19">
        <f t="shared" si="2"/>
        <v>8018.242333918638</v>
      </c>
      <c r="E4" s="19">
        <f t="shared" si="2"/>
        <v>8508.4605430624088</v>
      </c>
      <c r="F4" s="19">
        <f t="shared" si="2"/>
        <v>6418.8912691166151</v>
      </c>
      <c r="G4" s="19">
        <f t="shared" si="2"/>
        <v>6095.4882001203723</v>
      </c>
      <c r="H4" s="19">
        <f t="shared" si="2"/>
        <v>5525.7673386698261</v>
      </c>
      <c r="I4" s="19">
        <f t="shared" si="2"/>
        <v>4921.7031674653317</v>
      </c>
      <c r="J4" s="19">
        <f t="shared" si="2"/>
        <v>5642.4763715502668</v>
      </c>
      <c r="K4" s="19">
        <f t="shared" si="2"/>
        <v>7913.5206345908073</v>
      </c>
      <c r="L4" s="19">
        <f t="shared" si="2"/>
        <v>6326.8769983755119</v>
      </c>
      <c r="M4" s="19">
        <f t="shared" si="2"/>
        <v>7961.2569156610725</v>
      </c>
      <c r="N4" s="19">
        <f t="shared" si="2"/>
        <v>7383.4651855155225</v>
      </c>
      <c r="O4" s="19">
        <f t="shared" si="2"/>
        <v>7366.9008752491554</v>
      </c>
      <c r="P4" s="19">
        <f t="shared" si="2"/>
        <v>8136.6626997433677</v>
      </c>
      <c r="Q4" s="19">
        <f t="shared" si="2"/>
        <v>8730.7297463038667</v>
      </c>
      <c r="R4" s="19">
        <f t="shared" si="2"/>
        <v>9886.070182693793</v>
      </c>
      <c r="S4" s="19">
        <f t="shared" si="2"/>
        <v>9189.5822218164085</v>
      </c>
      <c r="T4" s="19">
        <f t="shared" si="2"/>
        <v>10128.729508736646</v>
      </c>
      <c r="U4" s="19">
        <f t="shared" si="2"/>
        <v>8366.0519473038948</v>
      </c>
      <c r="V4" s="19">
        <f t="shared" si="2"/>
        <v>7823.6760037815629</v>
      </c>
      <c r="W4" s="19">
        <f t="shared" si="2"/>
        <v>7608.7464103174516</v>
      </c>
      <c r="X4" s="19">
        <f t="shared" si="2"/>
        <v>6700.826057285457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0.27133392000000006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485.77056613293581</v>
      </c>
      <c r="H5" s="8">
        <f>FC_IND_CPC_BC_E!H5+FC_IND_CPC_OC_E!H5+FC_IND_CPC_PH_E!H5</f>
        <v>514.76544327957254</v>
      </c>
      <c r="I5" s="8">
        <f>FC_IND_CPC_BC_E!I5+FC_IND_CPC_OC_E!I5+FC_IND_CPC_PH_E!I5</f>
        <v>553.85922557064794</v>
      </c>
      <c r="J5" s="8">
        <f>FC_IND_CPC_BC_E!J5+FC_IND_CPC_OC_E!J5+FC_IND_CPC_PH_E!J5</f>
        <v>486.06689791341182</v>
      </c>
      <c r="K5" s="8">
        <f>FC_IND_CPC_BC_E!K5+FC_IND_CPC_OC_E!K5+FC_IND_CPC_PH_E!K5</f>
        <v>574.60260443297659</v>
      </c>
      <c r="L5" s="8">
        <f>FC_IND_CPC_BC_E!L5+FC_IND_CPC_OC_E!L5+FC_IND_CPC_PH_E!L5</f>
        <v>357.11139851334133</v>
      </c>
      <c r="M5" s="8">
        <f>FC_IND_CPC_BC_E!M5+FC_IND_CPC_OC_E!M5+FC_IND_CPC_PH_E!M5</f>
        <v>459.81324769696198</v>
      </c>
      <c r="N5" s="8">
        <f>FC_IND_CPC_BC_E!N5+FC_IND_CPC_OC_E!N5+FC_IND_CPC_PH_E!N5</f>
        <v>970.90671923737455</v>
      </c>
      <c r="O5" s="8">
        <f>FC_IND_CPC_BC_E!O5+FC_IND_CPC_OC_E!O5+FC_IND_CPC_PH_E!O5</f>
        <v>1016.80981030232</v>
      </c>
      <c r="P5" s="8">
        <f>FC_IND_CPC_BC_E!P5+FC_IND_CPC_OC_E!P5+FC_IND_CPC_PH_E!P5</f>
        <v>1542.9229229730674</v>
      </c>
      <c r="Q5" s="8">
        <f>FC_IND_CPC_BC_E!Q5+FC_IND_CPC_OC_E!Q5+FC_IND_CPC_PH_E!Q5</f>
        <v>1084.3525494761361</v>
      </c>
      <c r="R5" s="8">
        <f>FC_IND_CPC_BC_E!R5+FC_IND_CPC_OC_E!R5+FC_IND_CPC_PH_E!R5</f>
        <v>891.34341148798387</v>
      </c>
      <c r="S5" s="8">
        <f>FC_IND_CPC_BC_E!S5+FC_IND_CPC_OC_E!S5+FC_IND_CPC_PH_E!S5</f>
        <v>626.47131100723914</v>
      </c>
      <c r="T5" s="8">
        <f>FC_IND_CPC_BC_E!T5+FC_IND_CPC_OC_E!T5+FC_IND_CPC_PH_E!T5</f>
        <v>969.94132162774918</v>
      </c>
      <c r="U5" s="8">
        <f>FC_IND_CPC_BC_E!U5+FC_IND_CPC_OC_E!U5+FC_IND_CPC_PH_E!U5</f>
        <v>1074.3123227564606</v>
      </c>
      <c r="V5" s="8">
        <f>FC_IND_CPC_BC_E!V5+FC_IND_CPC_OC_E!V5+FC_IND_CPC_PH_E!V5</f>
        <v>974.40889404640905</v>
      </c>
      <c r="W5" s="8">
        <f>FC_IND_CPC_BC_E!W5+FC_IND_CPC_OC_E!W5+FC_IND_CPC_PH_E!W5</f>
        <v>543.33900287997267</v>
      </c>
      <c r="X5" s="8">
        <f>FC_IND_CPC_BC_E!X5+FC_IND_CPC_OC_E!X5+FC_IND_CPC_PH_E!X5</f>
        <v>720.4387793289194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2.6614009453250187</v>
      </c>
      <c r="D6" s="8">
        <f>FC_IND_CPC_BC_E!D6+FC_IND_CPC_OC_E!D6+FC_IND_CPC_PH_E!D6</f>
        <v>26.899998014828757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5.5247806151999974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6520.4100883100173</v>
      </c>
      <c r="D7" s="8">
        <f>FC_IND_CPC_BC_E!D7+FC_IND_CPC_OC_E!D7+FC_IND_CPC_PH_E!D7</f>
        <v>7991.3423359038088</v>
      </c>
      <c r="E7" s="8">
        <f>FC_IND_CPC_BC_E!E7+FC_IND_CPC_OC_E!E7+FC_IND_CPC_PH_E!E7</f>
        <v>8508.4605430624088</v>
      </c>
      <c r="F7" s="8">
        <f>FC_IND_CPC_BC_E!F7+FC_IND_CPC_OC_E!F7+FC_IND_CPC_PH_E!F7</f>
        <v>6418.8912691166151</v>
      </c>
      <c r="G7" s="8">
        <f>FC_IND_CPC_BC_E!G7+FC_IND_CPC_OC_E!G7+FC_IND_CPC_PH_E!G7</f>
        <v>5609.7176339874368</v>
      </c>
      <c r="H7" s="8">
        <f>FC_IND_CPC_BC_E!H7+FC_IND_CPC_OC_E!H7+FC_IND_CPC_PH_E!H7</f>
        <v>5011.0018953902536</v>
      </c>
      <c r="I7" s="8">
        <f>FC_IND_CPC_BC_E!I7+FC_IND_CPC_OC_E!I7+FC_IND_CPC_PH_E!I7</f>
        <v>4367.8439418946837</v>
      </c>
      <c r="J7" s="8">
        <f>FC_IND_CPC_BC_E!J7+FC_IND_CPC_OC_E!J7+FC_IND_CPC_PH_E!J7</f>
        <v>5156.4094736368552</v>
      </c>
      <c r="K7" s="8">
        <f>FC_IND_CPC_BC_E!K7+FC_IND_CPC_OC_E!K7+FC_IND_CPC_PH_E!K7</f>
        <v>7338.9180301578308</v>
      </c>
      <c r="L7" s="8">
        <f>FC_IND_CPC_BC_E!L7+FC_IND_CPC_OC_E!L7+FC_IND_CPC_PH_E!L7</f>
        <v>5969.7655998621703</v>
      </c>
      <c r="M7" s="8">
        <f>FC_IND_CPC_BC_E!M7+FC_IND_CPC_OC_E!M7+FC_IND_CPC_PH_E!M7</f>
        <v>7501.4436679641103</v>
      </c>
      <c r="N7" s="8">
        <f>FC_IND_CPC_BC_E!N7+FC_IND_CPC_OC_E!N7+FC_IND_CPC_PH_E!N7</f>
        <v>6412.5584662781475</v>
      </c>
      <c r="O7" s="8">
        <f>FC_IND_CPC_BC_E!O7+FC_IND_CPC_OC_E!O7+FC_IND_CPC_PH_E!O7</f>
        <v>6344.5662843316359</v>
      </c>
      <c r="P7" s="8">
        <f>FC_IND_CPC_BC_E!P7+FC_IND_CPC_OC_E!P7+FC_IND_CPC_PH_E!P7</f>
        <v>6593.7397767703005</v>
      </c>
      <c r="Q7" s="8">
        <f>FC_IND_CPC_BC_E!Q7+FC_IND_CPC_OC_E!Q7+FC_IND_CPC_PH_E!Q7</f>
        <v>7646.3771968277306</v>
      </c>
      <c r="R7" s="8">
        <f>FC_IND_CPC_BC_E!R7+FC_IND_CPC_OC_E!R7+FC_IND_CPC_PH_E!R7</f>
        <v>8994.7267712058092</v>
      </c>
      <c r="S7" s="8">
        <f>FC_IND_CPC_BC_E!S7+FC_IND_CPC_OC_E!S7+FC_IND_CPC_PH_E!S7</f>
        <v>8563.1109108091696</v>
      </c>
      <c r="T7" s="8">
        <f>FC_IND_CPC_BC_E!T7+FC_IND_CPC_OC_E!T7+FC_IND_CPC_PH_E!T7</f>
        <v>9158.7881871088957</v>
      </c>
      <c r="U7" s="8">
        <f>FC_IND_CPC_BC_E!U7+FC_IND_CPC_OC_E!U7+FC_IND_CPC_PH_E!U7</f>
        <v>7291.7396245474347</v>
      </c>
      <c r="V7" s="8">
        <f>FC_IND_CPC_BC_E!V7+FC_IND_CPC_OC_E!V7+FC_IND_CPC_PH_E!V7</f>
        <v>6849.267109735154</v>
      </c>
      <c r="W7" s="8">
        <f>FC_IND_CPC_BC_E!W7+FC_IND_CPC_OC_E!W7+FC_IND_CPC_PH_E!W7</f>
        <v>7065.4074074374794</v>
      </c>
      <c r="X7" s="8">
        <f>FC_IND_CPC_BC_E!X7+FC_IND_CPC_OC_E!X7+FC_IND_CPC_PH_E!X7</f>
        <v>5980.3872779565372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4101.9988301795083</v>
      </c>
      <c r="D8" s="19">
        <f t="shared" si="3"/>
        <v>2642.8138047314242</v>
      </c>
      <c r="E8" s="19">
        <f t="shared" si="3"/>
        <v>2647.2115447207643</v>
      </c>
      <c r="F8" s="19">
        <f t="shared" si="3"/>
        <v>3513.3330144521037</v>
      </c>
      <c r="G8" s="19">
        <f t="shared" si="3"/>
        <v>3785.9778051110243</v>
      </c>
      <c r="H8" s="19">
        <f t="shared" si="3"/>
        <v>3674.2193465844794</v>
      </c>
      <c r="I8" s="19">
        <f t="shared" si="3"/>
        <v>3726.7876220674266</v>
      </c>
      <c r="J8" s="19">
        <f t="shared" si="3"/>
        <v>2480.2862052751925</v>
      </c>
      <c r="K8" s="19">
        <f t="shared" si="3"/>
        <v>2619.882008379429</v>
      </c>
      <c r="L8" s="19">
        <f t="shared" si="3"/>
        <v>3623.0353888963882</v>
      </c>
      <c r="M8" s="19">
        <f t="shared" si="3"/>
        <v>1844.4995252168726</v>
      </c>
      <c r="N8" s="19">
        <f t="shared" si="3"/>
        <v>1742.0249595841301</v>
      </c>
      <c r="O8" s="19">
        <f t="shared" si="3"/>
        <v>1752.4443358281928</v>
      </c>
      <c r="P8" s="19">
        <f t="shared" si="3"/>
        <v>1589.5183527490296</v>
      </c>
      <c r="Q8" s="19">
        <f t="shared" si="3"/>
        <v>1423.1785246619233</v>
      </c>
      <c r="R8" s="19">
        <f t="shared" si="3"/>
        <v>1303.5316210772246</v>
      </c>
      <c r="S8" s="19">
        <f t="shared" si="3"/>
        <v>1207.9341214209705</v>
      </c>
      <c r="T8" s="19">
        <f t="shared" si="3"/>
        <v>1573.4386984066709</v>
      </c>
      <c r="U8" s="19">
        <f t="shared" si="3"/>
        <v>1532.4116718395246</v>
      </c>
      <c r="V8" s="19">
        <f t="shared" si="3"/>
        <v>1447.6050476564394</v>
      </c>
      <c r="W8" s="19">
        <f t="shared" si="3"/>
        <v>1422.800901935286</v>
      </c>
      <c r="X8" s="19">
        <f t="shared" si="3"/>
        <v>1384.5770627343377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63.868288838331431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3.5967359999999997E-2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4101.9988301795083</v>
      </c>
      <c r="D10" s="8">
        <f>FC_IND_CPC_BC_E!D10+FC_IND_CPC_OC_E!D10+FC_IND_CPC_PH_E!D10</f>
        <v>2642.8138047314242</v>
      </c>
      <c r="E10" s="8">
        <f>FC_IND_CPC_BC_E!E10+FC_IND_CPC_OC_E!E10+FC_IND_CPC_PH_E!E10</f>
        <v>2647.2115447207643</v>
      </c>
      <c r="F10" s="8">
        <f>FC_IND_CPC_BC_E!F10+FC_IND_CPC_OC_E!F10+FC_IND_CPC_PH_E!F10</f>
        <v>3513.3330144521037</v>
      </c>
      <c r="G10" s="8">
        <f>FC_IND_CPC_BC_E!G10+FC_IND_CPC_OC_E!G10+FC_IND_CPC_PH_E!G10</f>
        <v>3785.9778051110243</v>
      </c>
      <c r="H10" s="8">
        <f>FC_IND_CPC_BC_E!H10+FC_IND_CPC_OC_E!H10+FC_IND_CPC_PH_E!H10</f>
        <v>3674.2193465844794</v>
      </c>
      <c r="I10" s="8">
        <f>FC_IND_CPC_BC_E!I10+FC_IND_CPC_OC_E!I10+FC_IND_CPC_PH_E!I10</f>
        <v>3726.7876220674266</v>
      </c>
      <c r="J10" s="8">
        <f>FC_IND_CPC_BC_E!J10+FC_IND_CPC_OC_E!J10+FC_IND_CPC_PH_E!J10</f>
        <v>2480.2862052751925</v>
      </c>
      <c r="K10" s="8">
        <f>FC_IND_CPC_BC_E!K10+FC_IND_CPC_OC_E!K10+FC_IND_CPC_PH_E!K10</f>
        <v>2619.882008379429</v>
      </c>
      <c r="L10" s="8">
        <f>FC_IND_CPC_BC_E!L10+FC_IND_CPC_OC_E!L10+FC_IND_CPC_PH_E!L10</f>
        <v>3623.0353888963882</v>
      </c>
      <c r="M10" s="8">
        <f>FC_IND_CPC_BC_E!M10+FC_IND_CPC_OC_E!M10+FC_IND_CPC_PH_E!M10</f>
        <v>1780.6312363785412</v>
      </c>
      <c r="N10" s="8">
        <f>FC_IND_CPC_BC_E!N10+FC_IND_CPC_OC_E!N10+FC_IND_CPC_PH_E!N10</f>
        <v>1742.0249595841301</v>
      </c>
      <c r="O10" s="8">
        <f>FC_IND_CPC_BC_E!O10+FC_IND_CPC_OC_E!O10+FC_IND_CPC_PH_E!O10</f>
        <v>1752.4443358281928</v>
      </c>
      <c r="P10" s="8">
        <f>FC_IND_CPC_BC_E!P10+FC_IND_CPC_OC_E!P10+FC_IND_CPC_PH_E!P10</f>
        <v>1589.5183527490296</v>
      </c>
      <c r="Q10" s="8">
        <f>FC_IND_CPC_BC_E!Q10+FC_IND_CPC_OC_E!Q10+FC_IND_CPC_PH_E!Q10</f>
        <v>1423.1785246619233</v>
      </c>
      <c r="R10" s="8">
        <f>FC_IND_CPC_BC_E!R10+FC_IND_CPC_OC_E!R10+FC_IND_CPC_PH_E!R10</f>
        <v>1303.5316210772246</v>
      </c>
      <c r="S10" s="8">
        <f>FC_IND_CPC_BC_E!S10+FC_IND_CPC_OC_E!S10+FC_IND_CPC_PH_E!S10</f>
        <v>1207.9341214209705</v>
      </c>
      <c r="T10" s="8">
        <f>FC_IND_CPC_BC_E!T10+FC_IND_CPC_OC_E!T10+FC_IND_CPC_PH_E!T10</f>
        <v>1573.4386984066709</v>
      </c>
      <c r="U10" s="8">
        <f>FC_IND_CPC_BC_E!U10+FC_IND_CPC_OC_E!U10+FC_IND_CPC_PH_E!U10</f>
        <v>1532.4116718395246</v>
      </c>
      <c r="V10" s="8">
        <f>FC_IND_CPC_BC_E!V10+FC_IND_CPC_OC_E!V10+FC_IND_CPC_PH_E!V10</f>
        <v>1447.5690802964393</v>
      </c>
      <c r="W10" s="8">
        <f>FC_IND_CPC_BC_E!W10+FC_IND_CPC_OC_E!W10+FC_IND_CPC_PH_E!W10</f>
        <v>1422.800901935286</v>
      </c>
      <c r="X10" s="8">
        <f>FC_IND_CPC_BC_E!X10+FC_IND_CPC_OC_E!X10+FC_IND_CPC_PH_E!X10</f>
        <v>1384.5770627343377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1304.5774279955758</v>
      </c>
      <c r="D11" s="19">
        <f t="shared" si="4"/>
        <v>1615.4734391357842</v>
      </c>
      <c r="E11" s="19">
        <f t="shared" si="4"/>
        <v>1828.0090735644424</v>
      </c>
      <c r="F11" s="19">
        <f t="shared" si="4"/>
        <v>2448.2045568227254</v>
      </c>
      <c r="G11" s="19">
        <f t="shared" si="4"/>
        <v>1869.1321498126372</v>
      </c>
      <c r="H11" s="19">
        <f t="shared" si="4"/>
        <v>1327.405815482055</v>
      </c>
      <c r="I11" s="19">
        <f t="shared" si="4"/>
        <v>1499.4910756616391</v>
      </c>
      <c r="J11" s="19">
        <f t="shared" si="4"/>
        <v>1283.0584314404769</v>
      </c>
      <c r="K11" s="19">
        <f t="shared" si="4"/>
        <v>1190.7737001587129</v>
      </c>
      <c r="L11" s="19">
        <f t="shared" si="4"/>
        <v>807.52113712432174</v>
      </c>
      <c r="M11" s="19">
        <f t="shared" si="4"/>
        <v>659.88062585120315</v>
      </c>
      <c r="N11" s="19">
        <f t="shared" si="4"/>
        <v>806.8005928423056</v>
      </c>
      <c r="O11" s="19">
        <f t="shared" si="4"/>
        <v>974.50347347100887</v>
      </c>
      <c r="P11" s="19">
        <f t="shared" si="4"/>
        <v>1365.1892700174894</v>
      </c>
      <c r="Q11" s="19">
        <f t="shared" si="4"/>
        <v>972.13019162410637</v>
      </c>
      <c r="R11" s="19">
        <f t="shared" si="4"/>
        <v>1088.3442588218652</v>
      </c>
      <c r="S11" s="19">
        <f t="shared" si="4"/>
        <v>1322.5553330407095</v>
      </c>
      <c r="T11" s="19">
        <f t="shared" si="4"/>
        <v>699.45974520706784</v>
      </c>
      <c r="U11" s="19">
        <f t="shared" si="4"/>
        <v>686.20019085895615</v>
      </c>
      <c r="V11" s="19">
        <f t="shared" si="4"/>
        <v>577.30042635777158</v>
      </c>
      <c r="W11" s="19">
        <f t="shared" si="4"/>
        <v>504.71853635314807</v>
      </c>
      <c r="X11" s="19">
        <f t="shared" si="4"/>
        <v>443.32795557816553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17.119828800106667</v>
      </c>
      <c r="P12" s="8">
        <f>FC_IND_CPC_BC_E!P12+FC_IND_CPC_OC_E!P12+FC_IND_CPC_PH_E!P12</f>
        <v>10.272128400063998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2.6563680000000003E-2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925.37359665957558</v>
      </c>
      <c r="D13" s="8">
        <f>FC_IND_CPC_BC_E!D13+FC_IND_CPC_OC_E!D13+FC_IND_CPC_PH_E!D13</f>
        <v>1227.9580464317842</v>
      </c>
      <c r="E13" s="8">
        <f>FC_IND_CPC_BC_E!E13+FC_IND_CPC_OC_E!E13+FC_IND_CPC_PH_E!E13</f>
        <v>1542.4117103244423</v>
      </c>
      <c r="F13" s="8">
        <f>FC_IND_CPC_BC_E!F13+FC_IND_CPC_OC_E!F13+FC_IND_CPC_PH_E!F13</f>
        <v>1794.8008080707257</v>
      </c>
      <c r="G13" s="8">
        <f>FC_IND_CPC_BC_E!G13+FC_IND_CPC_OC_E!G13+FC_IND_CPC_PH_E!G13</f>
        <v>1292.1910265926372</v>
      </c>
      <c r="H13" s="8">
        <f>FC_IND_CPC_BC_E!H13+FC_IND_CPC_OC_E!H13+FC_IND_CPC_PH_E!H13</f>
        <v>719.78680293805508</v>
      </c>
      <c r="I13" s="8">
        <f>FC_IND_CPC_BC_E!I13+FC_IND_CPC_OC_E!I13+FC_IND_CPC_PH_E!I13</f>
        <v>777.43869100163897</v>
      </c>
      <c r="J13" s="8">
        <f>FC_IND_CPC_BC_E!J13+FC_IND_CPC_OC_E!J13+FC_IND_CPC_PH_E!J13</f>
        <v>723.93194855247668</v>
      </c>
      <c r="K13" s="8">
        <f>FC_IND_CPC_BC_E!K13+FC_IND_CPC_OC_E!K13+FC_IND_CPC_PH_E!K13</f>
        <v>623.49434481471292</v>
      </c>
      <c r="L13" s="8">
        <f>FC_IND_CPC_BC_E!L13+FC_IND_CPC_OC_E!L13+FC_IND_CPC_PH_E!L13</f>
        <v>293.43702470032173</v>
      </c>
      <c r="M13" s="8">
        <f>FC_IND_CPC_BC_E!M13+FC_IND_CPC_OC_E!M13+FC_IND_CPC_PH_E!M13</f>
        <v>198.80148227120293</v>
      </c>
      <c r="N13" s="8">
        <f>FC_IND_CPC_BC_E!N13+FC_IND_CPC_OC_E!N13+FC_IND_CPC_PH_E!N13</f>
        <v>228.45534341830577</v>
      </c>
      <c r="O13" s="8">
        <f>FC_IND_CPC_BC_E!O13+FC_IND_CPC_OC_E!O13+FC_IND_CPC_PH_E!O13</f>
        <v>424.14147167082325</v>
      </c>
      <c r="P13" s="8">
        <f>FC_IND_CPC_BC_E!P13+FC_IND_CPC_OC_E!P13+FC_IND_CPC_PH_E!P13</f>
        <v>628.52670751734649</v>
      </c>
      <c r="Q13" s="8">
        <f>FC_IND_CPC_BC_E!Q13+FC_IND_CPC_OC_E!Q13+FC_IND_CPC_PH_E!Q13</f>
        <v>478.41264225600463</v>
      </c>
      <c r="R13" s="8">
        <f>FC_IND_CPC_BC_E!R13+FC_IND_CPC_OC_E!R13+FC_IND_CPC_PH_E!R13</f>
        <v>627.17350535784249</v>
      </c>
      <c r="S13" s="8">
        <f>FC_IND_CPC_BC_E!S13+FC_IND_CPC_OC_E!S13+FC_IND_CPC_PH_E!S13</f>
        <v>683.24826552065292</v>
      </c>
      <c r="T13" s="8">
        <f>FC_IND_CPC_BC_E!T13+FC_IND_CPC_OC_E!T13+FC_IND_CPC_PH_E!T13</f>
        <v>278.52070632694978</v>
      </c>
      <c r="U13" s="8">
        <f>FC_IND_CPC_BC_E!U13+FC_IND_CPC_OC_E!U13+FC_IND_CPC_PH_E!U13</f>
        <v>314.26120759489157</v>
      </c>
      <c r="V13" s="8">
        <f>FC_IND_CPC_BC_E!V13+FC_IND_CPC_OC_E!V13+FC_IND_CPC_PH_E!V13</f>
        <v>366.98223560568397</v>
      </c>
      <c r="W13" s="8">
        <f>FC_IND_CPC_BC_E!W13+FC_IND_CPC_OC_E!W13+FC_IND_CPC_PH_E!W13</f>
        <v>388.43119486109532</v>
      </c>
      <c r="X13" s="8">
        <f>FC_IND_CPC_BC_E!X13+FC_IND_CPC_OC_E!X13+FC_IND_CPC_PH_E!X13</f>
        <v>313.37916824609738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104.92449372000002</v>
      </c>
      <c r="F15" s="8">
        <f>FC_IND_CPC_BC_E!F15+FC_IND_CPC_OC_E!F15+FC_IND_CPC_PH_E!F15</f>
        <v>110.31102504000002</v>
      </c>
      <c r="G15" s="8">
        <f>FC_IND_CPC_BC_E!G15+FC_IND_CPC_OC_E!G15+FC_IND_CPC_PH_E!G15</f>
        <v>85.856213520000026</v>
      </c>
      <c r="H15" s="8">
        <f>FC_IND_CPC_BC_E!H15+FC_IND_CPC_OC_E!H15+FC_IND_CPC_PH_E!H15</f>
        <v>78.338427479999993</v>
      </c>
      <c r="I15" s="8">
        <f>FC_IND_CPC_BC_E!I15+FC_IND_CPC_OC_E!I15+FC_IND_CPC_PH_E!I15</f>
        <v>39.236469119999995</v>
      </c>
      <c r="J15" s="8">
        <f>FC_IND_CPC_BC_E!J15+FC_IND_CPC_OC_E!J15+FC_IND_CPC_PH_E!J15</f>
        <v>41.882130120000006</v>
      </c>
      <c r="K15" s="8">
        <f>FC_IND_CPC_BC_E!K15+FC_IND_CPC_OC_E!K15+FC_IND_CPC_PH_E!K15</f>
        <v>47.854059240000005</v>
      </c>
      <c r="L15" s="8">
        <f>FC_IND_CPC_BC_E!L15+FC_IND_CPC_OC_E!L15+FC_IND_CPC_PH_E!L15</f>
        <v>41.984497800000014</v>
      </c>
      <c r="M15" s="8">
        <f>FC_IND_CPC_BC_E!M15+FC_IND_CPC_OC_E!M15+FC_IND_CPC_PH_E!M15</f>
        <v>3.0654624000000004</v>
      </c>
      <c r="N15" s="8">
        <f>FC_IND_CPC_BC_E!N15+FC_IND_CPC_OC_E!N15+FC_IND_CPC_PH_E!N15</f>
        <v>138.64155923999999</v>
      </c>
      <c r="O15" s="8">
        <f>FC_IND_CPC_BC_E!O15+FC_IND_CPC_OC_E!O15+FC_IND_CPC_PH_E!O15</f>
        <v>131.86256556000004</v>
      </c>
      <c r="P15" s="8">
        <f>FC_IND_CPC_BC_E!P15+FC_IND_CPC_OC_E!P15+FC_IND_CPC_PH_E!P15</f>
        <v>130.39166280000003</v>
      </c>
      <c r="Q15" s="8">
        <f>FC_IND_CPC_BC_E!Q15+FC_IND_CPC_OC_E!Q15+FC_IND_CPC_PH_E!Q15</f>
        <v>118.90954548000002</v>
      </c>
      <c r="R15" s="8">
        <f>FC_IND_CPC_BC_E!R15+FC_IND_CPC_OC_E!R15+FC_IND_CPC_PH_E!R15</f>
        <v>124.85939508000003</v>
      </c>
      <c r="S15" s="8">
        <f>FC_IND_CPC_BC_E!S15+FC_IND_CPC_OC_E!S15+FC_IND_CPC_PH_E!S15</f>
        <v>12.120494400000002</v>
      </c>
      <c r="T15" s="8">
        <f>FC_IND_CPC_BC_E!T15+FC_IND_CPC_OC_E!T15+FC_IND_CPC_PH_E!T15</f>
        <v>10.512175679999993</v>
      </c>
      <c r="U15" s="8">
        <f>FC_IND_CPC_BC_E!U15+FC_IND_CPC_OC_E!U15+FC_IND_CPC_PH_E!U15</f>
        <v>9.6987196799999982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379.20383133600018</v>
      </c>
      <c r="D16" s="8">
        <f>FC_IND_CPC_BC_E!D16+FC_IND_CPC_OC_E!D16+FC_IND_CPC_PH_E!D16</f>
        <v>387.51539270400002</v>
      </c>
      <c r="E16" s="8">
        <f>FC_IND_CPC_BC_E!E16+FC_IND_CPC_OC_E!E16+FC_IND_CPC_PH_E!E16</f>
        <v>180.67286952000003</v>
      </c>
      <c r="F16" s="8">
        <f>FC_IND_CPC_BC_E!F16+FC_IND_CPC_OC_E!F16+FC_IND_CPC_PH_E!F16</f>
        <v>543.09272371199984</v>
      </c>
      <c r="G16" s="8">
        <f>FC_IND_CPC_BC_E!G16+FC_IND_CPC_OC_E!G16+FC_IND_CPC_PH_E!G16</f>
        <v>491.08490970000003</v>
      </c>
      <c r="H16" s="8">
        <f>FC_IND_CPC_BC_E!H16+FC_IND_CPC_OC_E!H16+FC_IND_CPC_PH_E!H16</f>
        <v>529.28058506399998</v>
      </c>
      <c r="I16" s="8">
        <f>FC_IND_CPC_BC_E!I16+FC_IND_CPC_OC_E!I16+FC_IND_CPC_PH_E!I16</f>
        <v>682.81591554000022</v>
      </c>
      <c r="J16" s="8">
        <f>FC_IND_CPC_BC_E!J16+FC_IND_CPC_OC_E!J16+FC_IND_CPC_PH_E!J16</f>
        <v>517.244352768</v>
      </c>
      <c r="K16" s="8">
        <f>FC_IND_CPC_BC_E!K16+FC_IND_CPC_OC_E!K16+FC_IND_CPC_PH_E!K16</f>
        <v>519.42529610399993</v>
      </c>
      <c r="L16" s="8">
        <f>FC_IND_CPC_BC_E!L16+FC_IND_CPC_OC_E!L16+FC_IND_CPC_PH_E!L16</f>
        <v>472.09961462399997</v>
      </c>
      <c r="M16" s="8">
        <f>FC_IND_CPC_BC_E!M16+FC_IND_CPC_OC_E!M16+FC_IND_CPC_PH_E!M16</f>
        <v>458.01368118000016</v>
      </c>
      <c r="N16" s="8">
        <f>FC_IND_CPC_BC_E!N16+FC_IND_CPC_OC_E!N16+FC_IND_CPC_PH_E!N16</f>
        <v>439.70369018399987</v>
      </c>
      <c r="O16" s="8">
        <f>FC_IND_CPC_BC_E!O16+FC_IND_CPC_OC_E!O16+FC_IND_CPC_PH_E!O16</f>
        <v>401.37960744007881</v>
      </c>
      <c r="P16" s="8">
        <f>FC_IND_CPC_BC_E!P16+FC_IND_CPC_OC_E!P16+FC_IND_CPC_PH_E!P16</f>
        <v>595.99877130007894</v>
      </c>
      <c r="Q16" s="8">
        <f>FC_IND_CPC_BC_E!Q16+FC_IND_CPC_OC_E!Q16+FC_IND_CPC_PH_E!Q16</f>
        <v>374.80800388810161</v>
      </c>
      <c r="R16" s="8">
        <f>FC_IND_CPC_BC_E!R16+FC_IND_CPC_OC_E!R16+FC_IND_CPC_PH_E!R16</f>
        <v>336.3113583840227</v>
      </c>
      <c r="S16" s="8">
        <f>FC_IND_CPC_BC_E!S16+FC_IND_CPC_OC_E!S16+FC_IND_CPC_PH_E!S16</f>
        <v>627.18657312005655</v>
      </c>
      <c r="T16" s="8">
        <f>FC_IND_CPC_BC_E!T16+FC_IND_CPC_OC_E!T16+FC_IND_CPC_PH_E!T16</f>
        <v>410.42686320011808</v>
      </c>
      <c r="U16" s="8">
        <f>FC_IND_CPC_BC_E!U16+FC_IND_CPC_OC_E!U16+FC_IND_CPC_PH_E!U16</f>
        <v>362.24026358406451</v>
      </c>
      <c r="V16" s="8">
        <f>FC_IND_CPC_BC_E!V16+FC_IND_CPC_OC_E!V16+FC_IND_CPC_PH_E!V16</f>
        <v>210.31819075208762</v>
      </c>
      <c r="W16" s="8">
        <f>FC_IND_CPC_BC_E!W16+FC_IND_CPC_OC_E!W16+FC_IND_CPC_PH_E!W16</f>
        <v>116.28734149205275</v>
      </c>
      <c r="X16" s="8">
        <f>FC_IND_CPC_BC_E!X16+FC_IND_CPC_OC_E!X16+FC_IND_CPC_PH_E!X16</f>
        <v>129.92222365206814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182.40069600000001</v>
      </c>
      <c r="D17" s="27">
        <f t="shared" si="5"/>
        <v>168.23347199999998</v>
      </c>
      <c r="E17" s="27">
        <f t="shared" si="5"/>
        <v>171.02973599999996</v>
      </c>
      <c r="F17" s="27">
        <f t="shared" si="5"/>
        <v>43.799436000000014</v>
      </c>
      <c r="G17" s="27">
        <f t="shared" si="5"/>
        <v>35.749368000000004</v>
      </c>
      <c r="H17" s="27">
        <f t="shared" si="5"/>
        <v>34.127711999999995</v>
      </c>
      <c r="I17" s="27">
        <f t="shared" si="5"/>
        <v>29.1708</v>
      </c>
      <c r="J17" s="27">
        <f t="shared" si="5"/>
        <v>58.261680000000005</v>
      </c>
      <c r="K17" s="27">
        <f t="shared" si="5"/>
        <v>37.250072639999999</v>
      </c>
      <c r="L17" s="27">
        <f t="shared" si="5"/>
        <v>22.163574240000006</v>
      </c>
      <c r="M17" s="27">
        <f t="shared" si="5"/>
        <v>427.07450880000005</v>
      </c>
      <c r="N17" s="27">
        <f t="shared" si="5"/>
        <v>611.96937119999996</v>
      </c>
      <c r="O17" s="27">
        <f t="shared" si="5"/>
        <v>434.96817263999992</v>
      </c>
      <c r="P17" s="27">
        <f t="shared" si="5"/>
        <v>439.98981119999991</v>
      </c>
      <c r="Q17" s="27">
        <f t="shared" si="5"/>
        <v>377.40383280000003</v>
      </c>
      <c r="R17" s="27">
        <f t="shared" si="5"/>
        <v>372.78033120000003</v>
      </c>
      <c r="S17" s="27">
        <f t="shared" si="5"/>
        <v>346.69080719999994</v>
      </c>
      <c r="T17" s="27">
        <f t="shared" si="5"/>
        <v>313.54112160000005</v>
      </c>
      <c r="U17" s="27">
        <f t="shared" si="5"/>
        <v>382.60274111999991</v>
      </c>
      <c r="V17" s="27">
        <f t="shared" si="5"/>
        <v>315.88412975999995</v>
      </c>
      <c r="W17" s="27">
        <f t="shared" si="5"/>
        <v>273.75863472000003</v>
      </c>
      <c r="X17" s="27">
        <f t="shared" si="5"/>
        <v>342.04218048000007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6.11388</v>
      </c>
      <c r="D18" s="8">
        <f>FC_IND_CPC_BC_E!D18+FC_IND_CPC_OC_E!D18+FC_IND_CPC_PH_E!D18</f>
        <v>4.5554399999999999</v>
      </c>
      <c r="E18" s="8">
        <f>FC_IND_CPC_BC_E!E18+FC_IND_CPC_OC_E!E18+FC_IND_CPC_PH_E!E18</f>
        <v>8.5514399999999995</v>
      </c>
      <c r="F18" s="8">
        <f>FC_IND_CPC_BC_E!F18+FC_IND_CPC_OC_E!F18+FC_IND_CPC_PH_E!F18</f>
        <v>11.448539999999999</v>
      </c>
      <c r="G18" s="8">
        <f>FC_IND_CPC_BC_E!G18+FC_IND_CPC_OC_E!G18+FC_IND_CPC_PH_E!G18</f>
        <v>2.5174799999999995</v>
      </c>
      <c r="H18" s="8">
        <f>FC_IND_CPC_BC_E!H18+FC_IND_CPC_OC_E!H18+FC_IND_CPC_PH_E!H18</f>
        <v>4.0759200000000009</v>
      </c>
      <c r="I18" s="8">
        <f>FC_IND_CPC_BC_E!I18+FC_IND_CPC_OC_E!I18+FC_IND_CPC_PH_E!I18</f>
        <v>3.7961999999999989</v>
      </c>
      <c r="J18" s="8">
        <f>FC_IND_CPC_BC_E!J18+FC_IND_CPC_OC_E!J18+FC_IND_CPC_PH_E!J18</f>
        <v>0.35963999999999996</v>
      </c>
      <c r="K18" s="8">
        <f>FC_IND_CPC_BC_E!K18+FC_IND_CPC_OC_E!K18+FC_IND_CPC_PH_E!K18</f>
        <v>6.4808726399999985</v>
      </c>
      <c r="L18" s="8">
        <f>FC_IND_CPC_BC_E!L18+FC_IND_CPC_OC_E!L18+FC_IND_CPC_PH_E!L18</f>
        <v>0.70505423999999994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0.32543423999999993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173.42640000000003</v>
      </c>
      <c r="D19" s="8">
        <f>FC_IND_CPC_BC_E!D19+FC_IND_CPC_OC_E!D19+FC_IND_CPC_PH_E!D19</f>
        <v>161.59823999999998</v>
      </c>
      <c r="E19" s="8">
        <f>FC_IND_CPC_BC_E!E19+FC_IND_CPC_OC_E!E19+FC_IND_CPC_PH_E!E19</f>
        <v>161.43839999999997</v>
      </c>
      <c r="F19" s="8">
        <f>FC_IND_CPC_BC_E!F19+FC_IND_CPC_OC_E!F19+FC_IND_CPC_PH_E!F19</f>
        <v>28.971000000000011</v>
      </c>
      <c r="G19" s="8">
        <f>FC_IND_CPC_BC_E!G19+FC_IND_CPC_OC_E!G19+FC_IND_CPC_PH_E!G19</f>
        <v>28.291680000000003</v>
      </c>
      <c r="H19" s="8">
        <f>FC_IND_CPC_BC_E!H19+FC_IND_CPC_OC_E!H19+FC_IND_CPC_PH_E!H19</f>
        <v>28.491479999999996</v>
      </c>
      <c r="I19" s="8">
        <f>FC_IND_CPC_BC_E!I19+FC_IND_CPC_OC_E!I19+FC_IND_CPC_PH_E!I19</f>
        <v>25.374600000000001</v>
      </c>
      <c r="J19" s="8">
        <f>FC_IND_CPC_BC_E!J19+FC_IND_CPC_OC_E!J19+FC_IND_CPC_PH_E!J19</f>
        <v>57.902040000000007</v>
      </c>
      <c r="K19" s="8">
        <f>FC_IND_CPC_BC_E!K19+FC_IND_CPC_OC_E!K19+FC_IND_CPC_PH_E!K19</f>
        <v>30.769199999999998</v>
      </c>
      <c r="L19" s="8">
        <f>FC_IND_CPC_BC_E!L19+FC_IND_CPC_OC_E!L19+FC_IND_CPC_PH_E!L19</f>
        <v>21.458520000000007</v>
      </c>
      <c r="M19" s="8">
        <f>FC_IND_CPC_BC_E!M19+FC_IND_CPC_OC_E!M19+FC_IND_CPC_PH_E!M19</f>
        <v>185.01480000000001</v>
      </c>
      <c r="N19" s="8">
        <f>FC_IND_CPC_BC_E!N19+FC_IND_CPC_OC_E!N19+FC_IND_CPC_PH_E!N19</f>
        <v>326.59307999999993</v>
      </c>
      <c r="O19" s="8">
        <f>FC_IND_CPC_BC_E!O19+FC_IND_CPC_OC_E!O19+FC_IND_CPC_PH_E!O19</f>
        <v>181.29851999999997</v>
      </c>
      <c r="P19" s="8">
        <f>FC_IND_CPC_BC_E!P19+FC_IND_CPC_OC_E!P19+FC_IND_CPC_PH_E!P19</f>
        <v>192.28751999999997</v>
      </c>
      <c r="Q19" s="8">
        <f>FC_IND_CPC_BC_E!Q19+FC_IND_CPC_OC_E!Q19+FC_IND_CPC_PH_E!Q19</f>
        <v>152.08776</v>
      </c>
      <c r="R19" s="8">
        <f>FC_IND_CPC_BC_E!R19+FC_IND_CPC_OC_E!R19+FC_IND_CPC_PH_E!R19</f>
        <v>139.82004000000001</v>
      </c>
      <c r="S19" s="8">
        <f>FC_IND_CPC_BC_E!S19+FC_IND_CPC_OC_E!S19+FC_IND_CPC_PH_E!S19</f>
        <v>115.00488</v>
      </c>
      <c r="T19" s="8">
        <f>FC_IND_CPC_BC_E!T19+FC_IND_CPC_OC_E!T19+FC_IND_CPC_PH_E!T19</f>
        <v>81.398520000000005</v>
      </c>
      <c r="U19" s="8">
        <f>FC_IND_CPC_BC_E!U19+FC_IND_CPC_OC_E!U19+FC_IND_CPC_PH_E!U19</f>
        <v>124.34321231999998</v>
      </c>
      <c r="V19" s="8">
        <f>FC_IND_CPC_BC_E!V19+FC_IND_CPC_OC_E!V19+FC_IND_CPC_PH_E!V19</f>
        <v>100.87566336</v>
      </c>
      <c r="W19" s="8">
        <f>FC_IND_CPC_BC_E!W19+FC_IND_CPC_OC_E!W19+FC_IND_CPC_PH_E!W19</f>
        <v>81.228769919999991</v>
      </c>
      <c r="X19" s="8">
        <f>FC_IND_CPC_BC_E!X19+FC_IND_CPC_OC_E!X19+FC_IND_CPC_PH_E!X19</f>
        <v>97.483538879999998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2.8604159999999998</v>
      </c>
      <c r="D20" s="8">
        <f>FC_IND_CPC_BC_E!D20+FC_IND_CPC_OC_E!D20+FC_IND_CPC_PH_E!D20</f>
        <v>2.0797920000000003</v>
      </c>
      <c r="E20" s="8">
        <f>FC_IND_CPC_BC_E!E20+FC_IND_CPC_OC_E!E20+FC_IND_CPC_PH_E!E20</f>
        <v>1.0398959999999999</v>
      </c>
      <c r="F20" s="8">
        <f>FC_IND_CPC_BC_E!F20+FC_IND_CPC_OC_E!F20+FC_IND_CPC_PH_E!F20</f>
        <v>3.379896</v>
      </c>
      <c r="G20" s="8">
        <f>FC_IND_CPC_BC_E!G20+FC_IND_CPC_OC_E!G20+FC_IND_CPC_PH_E!G20</f>
        <v>4.9402079999999984</v>
      </c>
      <c r="H20" s="8">
        <f>FC_IND_CPC_BC_E!H20+FC_IND_CPC_OC_E!H20+FC_IND_CPC_PH_E!H20</f>
        <v>1.5603119999999995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242.05970880000004</v>
      </c>
      <c r="N21" s="8">
        <f>FC_IND_CPC_BC_E!N21+FC_IND_CPC_OC_E!N21+FC_IND_CPC_PH_E!N21</f>
        <v>285.37629120000003</v>
      </c>
      <c r="O21" s="8">
        <f>FC_IND_CPC_BC_E!O21+FC_IND_CPC_OC_E!O21+FC_IND_CPC_PH_E!O21</f>
        <v>253.34421839999999</v>
      </c>
      <c r="P21" s="8">
        <f>FC_IND_CPC_BC_E!P21+FC_IND_CPC_OC_E!P21+FC_IND_CPC_PH_E!P21</f>
        <v>247.70229119999993</v>
      </c>
      <c r="Q21" s="8">
        <f>FC_IND_CPC_BC_E!Q21+FC_IND_CPC_OC_E!Q21+FC_IND_CPC_PH_E!Q21</f>
        <v>225.3160728</v>
      </c>
      <c r="R21" s="8">
        <f>FC_IND_CPC_BC_E!R21+FC_IND_CPC_OC_E!R21+FC_IND_CPC_PH_E!R21</f>
        <v>232.96029120000003</v>
      </c>
      <c r="S21" s="8">
        <f>FC_IND_CPC_BC_E!S21+FC_IND_CPC_OC_E!S21+FC_IND_CPC_PH_E!S21</f>
        <v>231.68592719999992</v>
      </c>
      <c r="T21" s="8">
        <f>FC_IND_CPC_BC_E!T21+FC_IND_CPC_OC_E!T21+FC_IND_CPC_PH_E!T21</f>
        <v>232.14260160000006</v>
      </c>
      <c r="U21" s="8">
        <f>FC_IND_CPC_BC_E!U21+FC_IND_CPC_OC_E!U21+FC_IND_CPC_PH_E!U21</f>
        <v>258.25952879999994</v>
      </c>
      <c r="V21" s="8">
        <f>FC_IND_CPC_BC_E!V21+FC_IND_CPC_OC_E!V21+FC_IND_CPC_PH_E!V21</f>
        <v>215.00846639999997</v>
      </c>
      <c r="W21" s="8">
        <f>FC_IND_CPC_BC_E!W21+FC_IND_CPC_OC_E!W21+FC_IND_CPC_PH_E!W21</f>
        <v>192.52986480000004</v>
      </c>
      <c r="X21" s="8">
        <f>FC_IND_CPC_BC_E!X21+FC_IND_CPC_OC_E!X21+FC_IND_CPC_PH_E!X21</f>
        <v>244.55864160000007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96.519838809599975</v>
      </c>
      <c r="D22" s="27">
        <f t="shared" si="6"/>
        <v>148.92171148799989</v>
      </c>
      <c r="E22" s="27">
        <f t="shared" si="6"/>
        <v>184.06689730559989</v>
      </c>
      <c r="F22" s="27">
        <f t="shared" si="6"/>
        <v>251.11240634879988</v>
      </c>
      <c r="G22" s="27">
        <f t="shared" si="6"/>
        <v>196.0883855999999</v>
      </c>
      <c r="H22" s="27">
        <f t="shared" si="6"/>
        <v>207.4551353855999</v>
      </c>
      <c r="I22" s="27">
        <f t="shared" si="6"/>
        <v>143.4756931199999</v>
      </c>
      <c r="J22" s="27">
        <f t="shared" si="6"/>
        <v>116.01485418239992</v>
      </c>
      <c r="K22" s="27">
        <f t="shared" si="6"/>
        <v>130.21948523519993</v>
      </c>
      <c r="L22" s="27">
        <f t="shared" si="6"/>
        <v>32.948639999999898</v>
      </c>
      <c r="M22" s="27">
        <f t="shared" si="6"/>
        <v>27.267839999999918</v>
      </c>
      <c r="N22" s="27">
        <f t="shared" si="6"/>
        <v>59.170723538399912</v>
      </c>
      <c r="O22" s="27">
        <f t="shared" si="6"/>
        <v>21.587039999999931</v>
      </c>
      <c r="P22" s="27">
        <f t="shared" si="6"/>
        <v>28.25927249577817</v>
      </c>
      <c r="Q22" s="27">
        <f t="shared" si="6"/>
        <v>19.232344381407188</v>
      </c>
      <c r="R22" s="27">
        <f t="shared" si="6"/>
        <v>11.361599999999964</v>
      </c>
      <c r="S22" s="27">
        <f t="shared" si="6"/>
        <v>10.225439999999965</v>
      </c>
      <c r="T22" s="27">
        <f t="shared" si="6"/>
        <v>11.361599999999962</v>
      </c>
      <c r="U22" s="27">
        <f t="shared" si="6"/>
        <v>11.418235975801879</v>
      </c>
      <c r="V22" s="27">
        <f t="shared" si="6"/>
        <v>11.361599999999962</v>
      </c>
      <c r="W22" s="27">
        <f t="shared" si="6"/>
        <v>12.497759999999962</v>
      </c>
      <c r="X22" s="27">
        <f t="shared" si="6"/>
        <v>4.5620462851106938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96.519838809599975</v>
      </c>
      <c r="D23" s="8">
        <f>FC_IND_CPC_BC_E!D23+FC_IND_CPC_OC_E!D23+FC_IND_CPC_PH_E!D23</f>
        <v>148.92171148799989</v>
      </c>
      <c r="E23" s="8">
        <f>FC_IND_CPC_BC_E!E23+FC_IND_CPC_OC_E!E23+FC_IND_CPC_PH_E!E23</f>
        <v>184.06689730559989</v>
      </c>
      <c r="F23" s="8">
        <f>FC_IND_CPC_BC_E!F23+FC_IND_CPC_OC_E!F23+FC_IND_CPC_PH_E!F23</f>
        <v>251.11240634879988</v>
      </c>
      <c r="G23" s="8">
        <f>FC_IND_CPC_BC_E!G23+FC_IND_CPC_OC_E!G23+FC_IND_CPC_PH_E!G23</f>
        <v>196.0883855999999</v>
      </c>
      <c r="H23" s="8">
        <f>FC_IND_CPC_BC_E!H23+FC_IND_CPC_OC_E!H23+FC_IND_CPC_PH_E!H23</f>
        <v>207.4551353855999</v>
      </c>
      <c r="I23" s="8">
        <f>FC_IND_CPC_BC_E!I23+FC_IND_CPC_OC_E!I23+FC_IND_CPC_PH_E!I23</f>
        <v>143.4756931199999</v>
      </c>
      <c r="J23" s="8">
        <f>FC_IND_CPC_BC_E!J23+FC_IND_CPC_OC_E!J23+FC_IND_CPC_PH_E!J23</f>
        <v>116.01485418239992</v>
      </c>
      <c r="K23" s="8">
        <f>FC_IND_CPC_BC_E!K23+FC_IND_CPC_OC_E!K23+FC_IND_CPC_PH_E!K23</f>
        <v>130.21948523519993</v>
      </c>
      <c r="L23" s="8">
        <f>FC_IND_CPC_BC_E!L23+FC_IND_CPC_OC_E!L23+FC_IND_CPC_PH_E!L23</f>
        <v>32.948639999999898</v>
      </c>
      <c r="M23" s="8">
        <f>FC_IND_CPC_BC_E!M23+FC_IND_CPC_OC_E!M23+FC_IND_CPC_PH_E!M23</f>
        <v>27.267839999999918</v>
      </c>
      <c r="N23" s="8">
        <f>FC_IND_CPC_BC_E!N23+FC_IND_CPC_OC_E!N23+FC_IND_CPC_PH_E!N23</f>
        <v>59.170723538399912</v>
      </c>
      <c r="O23" s="8">
        <f>FC_IND_CPC_BC_E!O23+FC_IND_CPC_OC_E!O23+FC_IND_CPC_PH_E!O23</f>
        <v>21.587039999999931</v>
      </c>
      <c r="P23" s="8">
        <f>FC_IND_CPC_BC_E!P23+FC_IND_CPC_OC_E!P23+FC_IND_CPC_PH_E!P23</f>
        <v>28.25927249577817</v>
      </c>
      <c r="Q23" s="8">
        <f>FC_IND_CPC_BC_E!Q23+FC_IND_CPC_OC_E!Q23+FC_IND_CPC_PH_E!Q23</f>
        <v>19.232344381407188</v>
      </c>
      <c r="R23" s="8">
        <f>FC_IND_CPC_BC_E!R23+FC_IND_CPC_OC_E!R23+FC_IND_CPC_PH_E!R23</f>
        <v>11.361599999999964</v>
      </c>
      <c r="S23" s="8">
        <f>FC_IND_CPC_BC_E!S23+FC_IND_CPC_OC_E!S23+FC_IND_CPC_PH_E!S23</f>
        <v>10.225439999999965</v>
      </c>
      <c r="T23" s="8">
        <f>FC_IND_CPC_BC_E!T23+FC_IND_CPC_OC_E!T23+FC_IND_CPC_PH_E!T23</f>
        <v>11.361599999999962</v>
      </c>
      <c r="U23" s="8">
        <f>FC_IND_CPC_BC_E!U23+FC_IND_CPC_OC_E!U23+FC_IND_CPC_PH_E!U23</f>
        <v>11.418235975801879</v>
      </c>
      <c r="V23" s="8">
        <f>FC_IND_CPC_BC_E!V23+FC_IND_CPC_OC_E!V23+FC_IND_CPC_PH_E!V23</f>
        <v>11.361599999999962</v>
      </c>
      <c r="W23" s="8">
        <f>FC_IND_CPC_BC_E!W23+FC_IND_CPC_OC_E!W23+FC_IND_CPC_PH_E!W23</f>
        <v>12.497759999999962</v>
      </c>
      <c r="X23" s="8">
        <f>FC_IND_CPC_BC_E!X23+FC_IND_CPC_OC_E!X23+FC_IND_CPC_PH_E!X23</f>
        <v>4.5620462851106938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22262.003898480005</v>
      </c>
      <c r="D26" s="27">
        <f t="shared" si="7"/>
        <v>22560.504283080005</v>
      </c>
      <c r="E26" s="27">
        <f t="shared" si="7"/>
        <v>22050.792195839997</v>
      </c>
      <c r="F26" s="27">
        <f t="shared" si="7"/>
        <v>25982.623458719998</v>
      </c>
      <c r="G26" s="27">
        <f t="shared" si="7"/>
        <v>23226.128923320004</v>
      </c>
      <c r="H26" s="27">
        <f t="shared" si="7"/>
        <v>21656.1676788</v>
      </c>
      <c r="I26" s="27">
        <f t="shared" si="7"/>
        <v>21882.548392560002</v>
      </c>
      <c r="J26" s="27">
        <f t="shared" si="7"/>
        <v>24689.288762640008</v>
      </c>
      <c r="K26" s="27">
        <f t="shared" si="7"/>
        <v>21560.152305960004</v>
      </c>
      <c r="L26" s="27">
        <f t="shared" si="7"/>
        <v>22423.089444840007</v>
      </c>
      <c r="M26" s="27">
        <f t="shared" si="7"/>
        <v>22598.51247324</v>
      </c>
      <c r="N26" s="27">
        <f t="shared" si="7"/>
        <v>23270.630770440002</v>
      </c>
      <c r="O26" s="27">
        <f t="shared" si="7"/>
        <v>23648.741711279996</v>
      </c>
      <c r="P26" s="27">
        <f t="shared" si="7"/>
        <v>22162.112777160004</v>
      </c>
      <c r="Q26" s="27">
        <f t="shared" si="7"/>
        <v>22361.770741320001</v>
      </c>
      <c r="R26" s="27">
        <f t="shared" si="7"/>
        <v>21687.779343239996</v>
      </c>
      <c r="S26" s="27">
        <f t="shared" si="7"/>
        <v>20400.399309240001</v>
      </c>
      <c r="T26" s="27">
        <f t="shared" si="7"/>
        <v>19384.809701040002</v>
      </c>
      <c r="U26" s="27">
        <f t="shared" si="7"/>
        <v>20738.792862719998</v>
      </c>
      <c r="V26" s="27">
        <f t="shared" si="7"/>
        <v>19801.304483760003</v>
      </c>
      <c r="W26" s="27">
        <f t="shared" si="7"/>
        <v>19887.60689064</v>
      </c>
      <c r="X26" s="27">
        <f t="shared" si="7"/>
        <v>19996.854745319997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37.207079999999991</v>
      </c>
      <c r="D27" s="19">
        <f t="shared" si="8"/>
        <v>37.207079999999983</v>
      </c>
      <c r="E27" s="19">
        <f t="shared" si="8"/>
        <v>37.207079999999991</v>
      </c>
      <c r="F27" s="19">
        <f t="shared" si="8"/>
        <v>37.207079999999998</v>
      </c>
      <c r="G27" s="19">
        <f t="shared" si="8"/>
        <v>37.207079999999983</v>
      </c>
      <c r="H27" s="19">
        <f t="shared" si="8"/>
        <v>37.207079999999991</v>
      </c>
      <c r="I27" s="19">
        <f t="shared" si="8"/>
        <v>37.207079999999991</v>
      </c>
      <c r="J27" s="19">
        <f t="shared" si="8"/>
        <v>165.42228671999999</v>
      </c>
      <c r="K27" s="19">
        <f t="shared" si="8"/>
        <v>37.207079999999983</v>
      </c>
      <c r="L27" s="19">
        <f t="shared" si="8"/>
        <v>78.484649760000011</v>
      </c>
      <c r="M27" s="19">
        <f t="shared" si="8"/>
        <v>40.38220656</v>
      </c>
      <c r="N27" s="19">
        <f t="shared" si="8"/>
        <v>37.207079999999983</v>
      </c>
      <c r="O27" s="19">
        <f t="shared" si="8"/>
        <v>43.557564239999984</v>
      </c>
      <c r="P27" s="19">
        <f t="shared" si="8"/>
        <v>25.028560800000001</v>
      </c>
      <c r="Q27" s="19">
        <f t="shared" si="8"/>
        <v>12.700737360000005</v>
      </c>
      <c r="R27" s="19">
        <f t="shared" si="8"/>
        <v>19.051221599999998</v>
      </c>
      <c r="S27" s="19">
        <f t="shared" si="8"/>
        <v>19.051221600000002</v>
      </c>
      <c r="T27" s="19">
        <f t="shared" si="8"/>
        <v>18.054401040000002</v>
      </c>
      <c r="U27" s="19">
        <f t="shared" si="8"/>
        <v>35.603804879999984</v>
      </c>
      <c r="V27" s="19">
        <f t="shared" si="8"/>
        <v>67.546668959999991</v>
      </c>
      <c r="W27" s="19">
        <f t="shared" si="8"/>
        <v>84.962947679999985</v>
      </c>
      <c r="X27" s="19">
        <f t="shared" si="8"/>
        <v>78.401450879999985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37.207079999999991</v>
      </c>
      <c r="D28" s="8">
        <f>FC_IND_CPC_BC_E!D28+FC_IND_CPC_OC_E!D28+FC_IND_CPC_PH_E!D28</f>
        <v>37.207079999999983</v>
      </c>
      <c r="E28" s="8">
        <f>FC_IND_CPC_BC_E!E28+FC_IND_CPC_OC_E!E28+FC_IND_CPC_PH_E!E28</f>
        <v>37.207079999999991</v>
      </c>
      <c r="F28" s="8">
        <f>FC_IND_CPC_BC_E!F28+FC_IND_CPC_OC_E!F28+FC_IND_CPC_PH_E!F28</f>
        <v>37.207079999999998</v>
      </c>
      <c r="G28" s="8">
        <f>FC_IND_CPC_BC_E!G28+FC_IND_CPC_OC_E!G28+FC_IND_CPC_PH_E!G28</f>
        <v>37.207079999999983</v>
      </c>
      <c r="H28" s="8">
        <f>FC_IND_CPC_BC_E!H28+FC_IND_CPC_OC_E!H28+FC_IND_CPC_PH_E!H28</f>
        <v>37.207079999999991</v>
      </c>
      <c r="I28" s="8">
        <f>FC_IND_CPC_BC_E!I28+FC_IND_CPC_OC_E!I28+FC_IND_CPC_PH_E!I28</f>
        <v>37.207079999999991</v>
      </c>
      <c r="J28" s="8">
        <f>FC_IND_CPC_BC_E!J28+FC_IND_CPC_OC_E!J28+FC_IND_CPC_PH_E!J28</f>
        <v>37.207079999999991</v>
      </c>
      <c r="K28" s="8">
        <f>FC_IND_CPC_BC_E!K28+FC_IND_CPC_OC_E!K28+FC_IND_CPC_PH_E!K28</f>
        <v>37.207079999999983</v>
      </c>
      <c r="L28" s="8">
        <f>FC_IND_CPC_BC_E!L28+FC_IND_CPC_OC_E!L28+FC_IND_CPC_PH_E!L28</f>
        <v>37.207079999999991</v>
      </c>
      <c r="M28" s="8">
        <f>FC_IND_CPC_BC_E!M28+FC_IND_CPC_OC_E!M28+FC_IND_CPC_PH_E!M28</f>
        <v>37.207079999999998</v>
      </c>
      <c r="N28" s="8">
        <f>FC_IND_CPC_BC_E!N28+FC_IND_CPC_OC_E!N28+FC_IND_CPC_PH_E!N28</f>
        <v>37.207079999999983</v>
      </c>
      <c r="O28" s="8">
        <f>FC_IND_CPC_BC_E!O28+FC_IND_CPC_OC_E!O28+FC_IND_CPC_PH_E!O28</f>
        <v>37.207079999999983</v>
      </c>
      <c r="P28" s="8">
        <f>FC_IND_CPC_BC_E!P28+FC_IND_CPC_OC_E!P28+FC_IND_CPC_PH_E!P28</f>
        <v>15.50295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128.21520672</v>
      </c>
      <c r="K29" s="8">
        <f>FC_IND_CPC_BC_E!K29+FC_IND_CPC_OC_E!K29+FC_IND_CPC_PH_E!K29</f>
        <v>0</v>
      </c>
      <c r="L29" s="8">
        <f>FC_IND_CPC_BC_E!L29+FC_IND_CPC_OC_E!L29+FC_IND_CPC_PH_E!L29</f>
        <v>41.27756976000002</v>
      </c>
      <c r="M29" s="8">
        <f>FC_IND_CPC_BC_E!M29+FC_IND_CPC_OC_E!M29+FC_IND_CPC_PH_E!M29</f>
        <v>3.1751265599999998</v>
      </c>
      <c r="N29" s="8">
        <f>FC_IND_CPC_BC_E!N29+FC_IND_CPC_OC_E!N29+FC_IND_CPC_PH_E!N29</f>
        <v>0</v>
      </c>
      <c r="O29" s="8">
        <f>FC_IND_CPC_BC_E!O29+FC_IND_CPC_OC_E!O29+FC_IND_CPC_PH_E!O29</f>
        <v>6.3504842400000001</v>
      </c>
      <c r="P29" s="8">
        <f>FC_IND_CPC_BC_E!P29+FC_IND_CPC_OC_E!P29+FC_IND_CPC_PH_E!P29</f>
        <v>9.525610799999999</v>
      </c>
      <c r="Q29" s="8">
        <f>FC_IND_CPC_BC_E!Q29+FC_IND_CPC_OC_E!Q29+FC_IND_CPC_PH_E!Q29</f>
        <v>12.700737360000005</v>
      </c>
      <c r="R29" s="8">
        <f>FC_IND_CPC_BC_E!R29+FC_IND_CPC_OC_E!R29+FC_IND_CPC_PH_E!R29</f>
        <v>19.051221599999998</v>
      </c>
      <c r="S29" s="8">
        <f>FC_IND_CPC_BC_E!S29+FC_IND_CPC_OC_E!S29+FC_IND_CPC_PH_E!S29</f>
        <v>19.051221600000002</v>
      </c>
      <c r="T29" s="8">
        <f>FC_IND_CPC_BC_E!T29+FC_IND_CPC_OC_E!T29+FC_IND_CPC_PH_E!T29</f>
        <v>18.054401040000002</v>
      </c>
      <c r="U29" s="8">
        <f>FC_IND_CPC_BC_E!U29+FC_IND_CPC_OC_E!U29+FC_IND_CPC_PH_E!U29</f>
        <v>35.603804879999984</v>
      </c>
      <c r="V29" s="8">
        <f>FC_IND_CPC_BC_E!V29+FC_IND_CPC_OC_E!V29+FC_IND_CPC_PH_E!V29</f>
        <v>67.546668959999991</v>
      </c>
      <c r="W29" s="8">
        <f>FC_IND_CPC_BC_E!W29+FC_IND_CPC_OC_E!W29+FC_IND_CPC_PH_E!W29</f>
        <v>84.962947679999985</v>
      </c>
      <c r="X29" s="8">
        <f>FC_IND_CPC_BC_E!X29+FC_IND_CPC_OC_E!X29+FC_IND_CPC_PH_E!X29</f>
        <v>78.401450879999985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22224.796818480005</v>
      </c>
      <c r="D33" s="19">
        <f t="shared" si="9"/>
        <v>22523.297203080005</v>
      </c>
      <c r="E33" s="19">
        <f t="shared" si="9"/>
        <v>22013.585115839996</v>
      </c>
      <c r="F33" s="19">
        <f t="shared" si="9"/>
        <v>25945.416378719998</v>
      </c>
      <c r="G33" s="19">
        <f t="shared" si="9"/>
        <v>23188.921843320004</v>
      </c>
      <c r="H33" s="19">
        <f t="shared" si="9"/>
        <v>21618.9605988</v>
      </c>
      <c r="I33" s="19">
        <f t="shared" si="9"/>
        <v>21845.341312560002</v>
      </c>
      <c r="J33" s="19">
        <f t="shared" si="9"/>
        <v>24523.866475920007</v>
      </c>
      <c r="K33" s="19">
        <f t="shared" si="9"/>
        <v>21522.945225960004</v>
      </c>
      <c r="L33" s="19">
        <f t="shared" si="9"/>
        <v>22344.604795080006</v>
      </c>
      <c r="M33" s="19">
        <f t="shared" si="9"/>
        <v>22558.13026668</v>
      </c>
      <c r="N33" s="19">
        <f t="shared" si="9"/>
        <v>23233.423690440002</v>
      </c>
      <c r="O33" s="19">
        <f t="shared" si="9"/>
        <v>23605.184147039996</v>
      </c>
      <c r="P33" s="19">
        <f t="shared" si="9"/>
        <v>22137.084216360003</v>
      </c>
      <c r="Q33" s="19">
        <f t="shared" si="9"/>
        <v>22349.070003960001</v>
      </c>
      <c r="R33" s="19">
        <f t="shared" si="9"/>
        <v>21668.728121639997</v>
      </c>
      <c r="S33" s="19">
        <f t="shared" si="9"/>
        <v>20381.348087640003</v>
      </c>
      <c r="T33" s="19">
        <f t="shared" si="9"/>
        <v>19366.755300000001</v>
      </c>
      <c r="U33" s="19">
        <f t="shared" si="9"/>
        <v>20703.189057839998</v>
      </c>
      <c r="V33" s="19">
        <f t="shared" si="9"/>
        <v>19733.757814800003</v>
      </c>
      <c r="W33" s="19">
        <f t="shared" si="9"/>
        <v>19802.64394296</v>
      </c>
      <c r="X33" s="19">
        <f t="shared" si="9"/>
        <v>19918.453294439998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7019.4093004800015</v>
      </c>
      <c r="D34" s="8">
        <f>FC_IND_CPC_BC_E!D34+FC_IND_CPC_OC_E!D34+FC_IND_CPC_PH_E!D34</f>
        <v>7705.1927808000019</v>
      </c>
      <c r="E34" s="8">
        <f>FC_IND_CPC_BC_E!E34+FC_IND_CPC_OC_E!E34+FC_IND_CPC_PH_E!E34</f>
        <v>8384.5095321600002</v>
      </c>
      <c r="F34" s="8">
        <f>FC_IND_CPC_BC_E!F34+FC_IND_CPC_OC_E!F34+FC_IND_CPC_PH_E!F34</f>
        <v>9982.1965593599998</v>
      </c>
      <c r="G34" s="8">
        <f>FC_IND_CPC_BC_E!G34+FC_IND_CPC_OC_E!G34+FC_IND_CPC_PH_E!G34</f>
        <v>8904.075310080003</v>
      </c>
      <c r="H34" s="8">
        <f>FC_IND_CPC_BC_E!H34+FC_IND_CPC_OC_E!H34+FC_IND_CPC_PH_E!H34</f>
        <v>8235.411886079999</v>
      </c>
      <c r="I34" s="8">
        <f>FC_IND_CPC_BC_E!I34+FC_IND_CPC_OC_E!I34+FC_IND_CPC_PH_E!I34</f>
        <v>9353.4847718399997</v>
      </c>
      <c r="J34" s="8">
        <f>FC_IND_CPC_BC_E!J34+FC_IND_CPC_OC_E!J34+FC_IND_CPC_PH_E!J34</f>
        <v>11164.103976960003</v>
      </c>
      <c r="K34" s="8">
        <f>FC_IND_CPC_BC_E!K34+FC_IND_CPC_OC_E!K34+FC_IND_CPC_PH_E!K34</f>
        <v>9848.672686079999</v>
      </c>
      <c r="L34" s="8">
        <f>FC_IND_CPC_BC_E!L34+FC_IND_CPC_OC_E!L34+FC_IND_CPC_PH_E!L34</f>
        <v>8793.8784000000032</v>
      </c>
      <c r="M34" s="8">
        <f>FC_IND_CPC_BC_E!M34+FC_IND_CPC_OC_E!M34+FC_IND_CPC_PH_E!M34</f>
        <v>9161.6224435200002</v>
      </c>
      <c r="N34" s="8">
        <f>FC_IND_CPC_BC_E!N34+FC_IND_CPC_OC_E!N34+FC_IND_CPC_PH_E!N34</f>
        <v>8050.2860620799993</v>
      </c>
      <c r="O34" s="8">
        <f>FC_IND_CPC_BC_E!O34+FC_IND_CPC_OC_E!O34+FC_IND_CPC_PH_E!O34</f>
        <v>8537.8313087999995</v>
      </c>
      <c r="P34" s="8">
        <f>FC_IND_CPC_BC_E!P34+FC_IND_CPC_OC_E!P34+FC_IND_CPC_PH_E!P34</f>
        <v>7829.1430502399999</v>
      </c>
      <c r="Q34" s="8">
        <f>FC_IND_CPC_BC_E!Q34+FC_IND_CPC_OC_E!Q34+FC_IND_CPC_PH_E!Q34</f>
        <v>7963.7474764800008</v>
      </c>
      <c r="R34" s="8">
        <f>FC_IND_CPC_BC_E!R34+FC_IND_CPC_OC_E!R34+FC_IND_CPC_PH_E!R34</f>
        <v>8119.813662720002</v>
      </c>
      <c r="S34" s="8">
        <f>FC_IND_CPC_BC_E!S34+FC_IND_CPC_OC_E!S34+FC_IND_CPC_PH_E!S34</f>
        <v>8918.7209395199989</v>
      </c>
      <c r="T34" s="8">
        <f>FC_IND_CPC_BC_E!T34+FC_IND_CPC_OC_E!T34+FC_IND_CPC_PH_E!T34</f>
        <v>8880.3607910399987</v>
      </c>
      <c r="U34" s="8">
        <f>FC_IND_CPC_BC_E!U34+FC_IND_CPC_OC_E!U34+FC_IND_CPC_PH_E!U34</f>
        <v>9031.4835148799993</v>
      </c>
      <c r="V34" s="8">
        <f>FC_IND_CPC_BC_E!V34+FC_IND_CPC_OC_E!V34+FC_IND_CPC_PH_E!V34</f>
        <v>9254.6132428800029</v>
      </c>
      <c r="W34" s="8">
        <f>FC_IND_CPC_BC_E!W34+FC_IND_CPC_OC_E!W34+FC_IND_CPC_PH_E!W34</f>
        <v>9800.8032153599997</v>
      </c>
      <c r="X34" s="8">
        <f>FC_IND_CPC_BC_E!X34+FC_IND_CPC_OC_E!X34+FC_IND_CPC_PH_E!X34</f>
        <v>9395.31197952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37.157218560000018</v>
      </c>
      <c r="H35" s="8">
        <f>FC_IND_CPC_BC_E!H35+FC_IND_CPC_OC_E!H35+FC_IND_CPC_PH_E!H35</f>
        <v>40.015261439999996</v>
      </c>
      <c r="I35" s="8">
        <f>FC_IND_CPC_BC_E!I35+FC_IND_CPC_OC_E!I35+FC_IND_CPC_PH_E!I35</f>
        <v>11.433058559999999</v>
      </c>
      <c r="J35" s="8">
        <f>FC_IND_CPC_BC_E!J35+FC_IND_CPC_OC_E!J35+FC_IND_CPC_PH_E!J35</f>
        <v>20.438953919999999</v>
      </c>
      <c r="K35" s="8">
        <f>FC_IND_CPC_BC_E!K35+FC_IND_CPC_OC_E!K35+FC_IND_CPC_PH_E!K35</f>
        <v>26.278560000000009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9.7130880000000003E-2</v>
      </c>
      <c r="X35" s="8">
        <f>FC_IND_CPC_BC_E!X35+FC_IND_CPC_OC_E!X35+FC_IND_CPC_PH_E!X35</f>
        <v>8.5821120000000042E-2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2255.8916588399998</v>
      </c>
      <c r="D36" s="8">
        <f>FC_IND_CPC_BC_E!D36+FC_IND_CPC_OC_E!D36+FC_IND_CPC_PH_E!D36</f>
        <v>2694.4360783200004</v>
      </c>
      <c r="E36" s="8">
        <f>FC_IND_CPC_BC_E!E36+FC_IND_CPC_OC_E!E36+FC_IND_CPC_PH_E!E36</f>
        <v>2080.8651059999997</v>
      </c>
      <c r="F36" s="8">
        <f>FC_IND_CPC_BC_E!F36+FC_IND_CPC_OC_E!F36+FC_IND_CPC_PH_E!F36</f>
        <v>1479.3838160400003</v>
      </c>
      <c r="G36" s="8">
        <f>FC_IND_CPC_BC_E!G36+FC_IND_CPC_OC_E!G36+FC_IND_CPC_PH_E!G36</f>
        <v>1263.41303616</v>
      </c>
      <c r="H36" s="8">
        <f>FC_IND_CPC_BC_E!H36+FC_IND_CPC_OC_E!H36+FC_IND_CPC_PH_E!H36</f>
        <v>1504.4597812799998</v>
      </c>
      <c r="I36" s="8">
        <f>FC_IND_CPC_BC_E!I36+FC_IND_CPC_OC_E!I36+FC_IND_CPC_PH_E!I36</f>
        <v>1339.9380154800001</v>
      </c>
      <c r="J36" s="8">
        <f>FC_IND_CPC_BC_E!J36+FC_IND_CPC_OC_E!J36+FC_IND_CPC_PH_E!J36</f>
        <v>1411.1644878000002</v>
      </c>
      <c r="K36" s="8">
        <f>FC_IND_CPC_BC_E!K36+FC_IND_CPC_OC_E!K36+FC_IND_CPC_PH_E!K36</f>
        <v>1489.3207030800002</v>
      </c>
      <c r="L36" s="8">
        <f>FC_IND_CPC_BC_E!L36+FC_IND_CPC_OC_E!L36+FC_IND_CPC_PH_E!L36</f>
        <v>1730.9737382400003</v>
      </c>
      <c r="M36" s="8">
        <f>FC_IND_CPC_BC_E!M36+FC_IND_CPC_OC_E!M36+FC_IND_CPC_PH_E!M36</f>
        <v>1598.5435471200003</v>
      </c>
      <c r="N36" s="8">
        <f>FC_IND_CPC_BC_E!N36+FC_IND_CPC_OC_E!N36+FC_IND_CPC_PH_E!N36</f>
        <v>1938.0848238000005</v>
      </c>
      <c r="O36" s="8">
        <f>FC_IND_CPC_BC_E!O36+FC_IND_CPC_OC_E!O36+FC_IND_CPC_PH_E!O36</f>
        <v>1926.3281580000007</v>
      </c>
      <c r="P36" s="8">
        <f>FC_IND_CPC_BC_E!P36+FC_IND_CPC_OC_E!P36+FC_IND_CPC_PH_E!P36</f>
        <v>1691.8994923200003</v>
      </c>
      <c r="Q36" s="8">
        <f>FC_IND_CPC_BC_E!Q36+FC_IND_CPC_OC_E!Q36+FC_IND_CPC_PH_E!Q36</f>
        <v>1963.7491334400002</v>
      </c>
      <c r="R36" s="8">
        <f>FC_IND_CPC_BC_E!R36+FC_IND_CPC_OC_E!R36+FC_IND_CPC_PH_E!R36</f>
        <v>1606.9725460800003</v>
      </c>
      <c r="S36" s="8">
        <f>FC_IND_CPC_BC_E!S36+FC_IND_CPC_OC_E!S36+FC_IND_CPC_PH_E!S36</f>
        <v>1467.48222216</v>
      </c>
      <c r="T36" s="8">
        <f>FC_IND_CPC_BC_E!T36+FC_IND_CPC_OC_E!T36+FC_IND_CPC_PH_E!T36</f>
        <v>1414.69319124</v>
      </c>
      <c r="U36" s="8">
        <f>FC_IND_CPC_BC_E!U36+FC_IND_CPC_OC_E!U36+FC_IND_CPC_PH_E!U36</f>
        <v>1697.99919264</v>
      </c>
      <c r="V36" s="8">
        <f>FC_IND_CPC_BC_E!V36+FC_IND_CPC_OC_E!V36+FC_IND_CPC_PH_E!V36</f>
        <v>1744.2339760800003</v>
      </c>
      <c r="W36" s="8">
        <f>FC_IND_CPC_BC_E!W36+FC_IND_CPC_OC_E!W36+FC_IND_CPC_PH_E!W36</f>
        <v>1629.9656812800001</v>
      </c>
      <c r="X36" s="8">
        <f>FC_IND_CPC_BC_E!X36+FC_IND_CPC_OC_E!X36+FC_IND_CPC_PH_E!X36</f>
        <v>1664.5217148000002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3.0701008799999987</v>
      </c>
      <c r="D37" s="8">
        <f>FC_IND_CPC_BC_E!D37+FC_IND_CPC_OC_E!D37+FC_IND_CPC_PH_E!D37</f>
        <v>9.2100531599999993</v>
      </c>
      <c r="E37" s="8">
        <f>FC_IND_CPC_BC_E!E37+FC_IND_CPC_OC_E!E37+FC_IND_CPC_PH_E!E37</f>
        <v>503.1594968399998</v>
      </c>
      <c r="F37" s="8">
        <f>FC_IND_CPC_BC_E!F37+FC_IND_CPC_OC_E!F37+FC_IND_CPC_PH_E!F37</f>
        <v>780.63664140000003</v>
      </c>
      <c r="G37" s="8">
        <f>FC_IND_CPC_BC_E!G37+FC_IND_CPC_OC_E!G37+FC_IND_CPC_PH_E!G37</f>
        <v>817.20641771999988</v>
      </c>
      <c r="H37" s="8">
        <f>FC_IND_CPC_BC_E!H37+FC_IND_CPC_OC_E!H37+FC_IND_CPC_PH_E!H37</f>
        <v>789.67654919999973</v>
      </c>
      <c r="I37" s="8">
        <f>FC_IND_CPC_BC_E!I37+FC_IND_CPC_OC_E!I37+FC_IND_CPC_PH_E!I37</f>
        <v>740.88948779999976</v>
      </c>
      <c r="J37" s="8">
        <f>FC_IND_CPC_BC_E!J37+FC_IND_CPC_OC_E!J37+FC_IND_CPC_PH_E!J37</f>
        <v>987.98994756000002</v>
      </c>
      <c r="K37" s="8">
        <f>FC_IND_CPC_BC_E!K37+FC_IND_CPC_OC_E!K37+FC_IND_CPC_PH_E!K37</f>
        <v>609.88903667999989</v>
      </c>
      <c r="L37" s="8">
        <f>FC_IND_CPC_BC_E!L37+FC_IND_CPC_OC_E!L37+FC_IND_CPC_PH_E!L37</f>
        <v>619.19913131999999</v>
      </c>
      <c r="M37" s="8">
        <f>FC_IND_CPC_BC_E!M37+FC_IND_CPC_OC_E!M37+FC_IND_CPC_PH_E!M37</f>
        <v>432.83807027999995</v>
      </c>
      <c r="N37" s="8">
        <f>FC_IND_CPC_BC_E!N37+FC_IND_CPC_OC_E!N37+FC_IND_CPC_PH_E!N37</f>
        <v>3.1185000000000009</v>
      </c>
      <c r="O37" s="8">
        <f>FC_IND_CPC_BC_E!O37+FC_IND_CPC_OC_E!O37+FC_IND_CPC_PH_E!O37</f>
        <v>1341.7411114799997</v>
      </c>
      <c r="P37" s="8">
        <f>FC_IND_CPC_BC_E!P37+FC_IND_CPC_OC_E!P37+FC_IND_CPC_PH_E!P37</f>
        <v>869.11896455999999</v>
      </c>
      <c r="Q37" s="8">
        <f>FC_IND_CPC_BC_E!Q37+FC_IND_CPC_OC_E!Q37+FC_IND_CPC_PH_E!Q37</f>
        <v>878.18182451999985</v>
      </c>
      <c r="R37" s="8">
        <f>FC_IND_CPC_BC_E!R37+FC_IND_CPC_OC_E!R37+FC_IND_CPC_PH_E!R37</f>
        <v>12.196827719999998</v>
      </c>
      <c r="S37" s="8">
        <f>FC_IND_CPC_BC_E!S37+FC_IND_CPC_OC_E!S37+FC_IND_CPC_PH_E!S37</f>
        <v>396.46039356000006</v>
      </c>
      <c r="T37" s="8">
        <f>FC_IND_CPC_BC_E!T37+FC_IND_CPC_OC_E!T37+FC_IND_CPC_PH_E!T37</f>
        <v>368.18008920000011</v>
      </c>
      <c r="U37" s="8">
        <f>FC_IND_CPC_BC_E!U37+FC_IND_CPC_OC_E!U37+FC_IND_CPC_PH_E!U37</f>
        <v>380.06082576</v>
      </c>
      <c r="V37" s="8">
        <f>FC_IND_CPC_BC_E!V37+FC_IND_CPC_OC_E!V37+FC_IND_CPC_PH_E!V37</f>
        <v>356.11523639999973</v>
      </c>
      <c r="W37" s="8">
        <f>FC_IND_CPC_BC_E!W37+FC_IND_CPC_OC_E!W37+FC_IND_CPC_PH_E!W37</f>
        <v>146.21823216000001</v>
      </c>
      <c r="X37" s="8">
        <f>FC_IND_CPC_BC_E!X37+FC_IND_CPC_OC_E!X37+FC_IND_CPC_PH_E!X37</f>
        <v>27.304588079999998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16.291648440000003</v>
      </c>
      <c r="D41" s="8">
        <f>FC_IND_CPC_BC_E!D41+FC_IND_CPC_OC_E!D41+FC_IND_CPC_PH_E!D41</f>
        <v>17.083181160000002</v>
      </c>
      <c r="E41" s="8">
        <f>FC_IND_CPC_BC_E!E41+FC_IND_CPC_OC_E!E41+FC_IND_CPC_PH_E!E41</f>
        <v>43.478131320000003</v>
      </c>
      <c r="F41" s="8">
        <f>FC_IND_CPC_BC_E!F41+FC_IND_CPC_OC_E!F41+FC_IND_CPC_PH_E!F41</f>
        <v>10.568696040000003</v>
      </c>
      <c r="G41" s="8">
        <f>FC_IND_CPC_BC_E!G41+FC_IND_CPC_OC_E!G41+FC_IND_CPC_PH_E!G41</f>
        <v>9.0594000000000019</v>
      </c>
      <c r="H41" s="8">
        <f>FC_IND_CPC_BC_E!H41+FC_IND_CPC_OC_E!H41+FC_IND_CPC_PH_E!H41</f>
        <v>16.104248280000004</v>
      </c>
      <c r="I41" s="8">
        <f>FC_IND_CPC_BC_E!I41+FC_IND_CPC_OC_E!I41+FC_IND_CPC_PH_E!I41</f>
        <v>10.924601039999999</v>
      </c>
      <c r="J41" s="8">
        <f>FC_IND_CPC_BC_E!J41+FC_IND_CPC_OC_E!J41+FC_IND_CPC_PH_E!J41</f>
        <v>8.7355911600000002</v>
      </c>
      <c r="K41" s="8">
        <f>FC_IND_CPC_BC_E!K41+FC_IND_CPC_OC_E!K41+FC_IND_CPC_PH_E!K41</f>
        <v>5.4465112800000002</v>
      </c>
      <c r="L41" s="8">
        <f>FC_IND_CPC_BC_E!L41+FC_IND_CPC_OC_E!L41+FC_IND_CPC_PH_E!L41</f>
        <v>2.1607963200000002</v>
      </c>
      <c r="M41" s="8">
        <f>FC_IND_CPC_BC_E!M41+FC_IND_CPC_OC_E!M41+FC_IND_CPC_PH_E!M41</f>
        <v>2.7646700399999999</v>
      </c>
      <c r="N41" s="8">
        <f>FC_IND_CPC_BC_E!N41+FC_IND_CPC_OC_E!N41+FC_IND_CPC_PH_E!N41</f>
        <v>3.4350656399999986</v>
      </c>
      <c r="O41" s="8">
        <f>FC_IND_CPC_BC_E!O41+FC_IND_CPC_OC_E!O41+FC_IND_CPC_PH_E!O41</f>
        <v>1.5284502000000002</v>
      </c>
      <c r="P41" s="8">
        <f>FC_IND_CPC_BC_E!P41+FC_IND_CPC_OC_E!P41+FC_IND_CPC_PH_E!P41</f>
        <v>3.7847584799999989</v>
      </c>
      <c r="Q41" s="8">
        <f>FC_IND_CPC_BC_E!Q41+FC_IND_CPC_OC_E!Q41+FC_IND_CPC_PH_E!Q41</f>
        <v>4.8956997600000003</v>
      </c>
      <c r="R41" s="8">
        <f>FC_IND_CPC_BC_E!R41+FC_IND_CPC_OC_E!R41+FC_IND_CPC_PH_E!R41</f>
        <v>14.067436319999997</v>
      </c>
      <c r="S41" s="8">
        <f>FC_IND_CPC_BC_E!S41+FC_IND_CPC_OC_E!S41+FC_IND_CPC_PH_E!S41</f>
        <v>14.082190200000001</v>
      </c>
      <c r="T41" s="8">
        <f>FC_IND_CPC_BC_E!T41+FC_IND_CPC_OC_E!T41+FC_IND_CPC_PH_E!T41</f>
        <v>9.4442950799999998</v>
      </c>
      <c r="U41" s="8">
        <f>FC_IND_CPC_BC_E!U41+FC_IND_CPC_OC_E!U41+FC_IND_CPC_PH_E!U41</f>
        <v>10.040403600000001</v>
      </c>
      <c r="V41" s="8">
        <f>FC_IND_CPC_BC_E!V41+FC_IND_CPC_OC_E!V41+FC_IND_CPC_PH_E!V41</f>
        <v>6.4710000000000027</v>
      </c>
      <c r="W41" s="8">
        <f>FC_IND_CPC_BC_E!W41+FC_IND_CPC_OC_E!W41+FC_IND_CPC_PH_E!W41</f>
        <v>5.4654065999999988</v>
      </c>
      <c r="X41" s="8">
        <f>FC_IND_CPC_BC_E!X41+FC_IND_CPC_OC_E!X41+FC_IND_CPC_PH_E!X41</f>
        <v>6.2735050800000023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1815.8609293200002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3.2618206800000005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2876.8783413599999</v>
      </c>
      <c r="M42" s="8">
        <f>FC_IND_CPC_BC_E!M42+FC_IND_CPC_OC_E!M42+FC_IND_CPC_PH_E!M42</f>
        <v>3244.5513172799992</v>
      </c>
      <c r="N42" s="8">
        <f>FC_IND_CPC_BC_E!N42+FC_IND_CPC_OC_E!N42+FC_IND_CPC_PH_E!N42</f>
        <v>3580.9983172800003</v>
      </c>
      <c r="O42" s="8">
        <f>FC_IND_CPC_BC_E!O42+FC_IND_CPC_OC_E!O42+FC_IND_CPC_PH_E!O42</f>
        <v>3688.6027759200006</v>
      </c>
      <c r="P42" s="8">
        <f>FC_IND_CPC_BC_E!P42+FC_IND_CPC_OC_E!P42+FC_IND_CPC_PH_E!P42</f>
        <v>4461.2431520400005</v>
      </c>
      <c r="Q42" s="8">
        <f>FC_IND_CPC_BC_E!Q42+FC_IND_CPC_OC_E!Q42+FC_IND_CPC_PH_E!Q42</f>
        <v>4552.3624993200001</v>
      </c>
      <c r="R42" s="8">
        <f>FC_IND_CPC_BC_E!R42+FC_IND_CPC_OC_E!R42+FC_IND_CPC_PH_E!R42</f>
        <v>4626.2708013600004</v>
      </c>
      <c r="S42" s="8">
        <f>FC_IND_CPC_BC_E!S42+FC_IND_CPC_OC_E!S42+FC_IND_CPC_PH_E!S42</f>
        <v>4789.6344234000017</v>
      </c>
      <c r="T42" s="8">
        <f>FC_IND_CPC_BC_E!T42+FC_IND_CPC_OC_E!T42+FC_IND_CPC_PH_E!T42</f>
        <v>3926.7468233999998</v>
      </c>
      <c r="U42" s="8">
        <f>FC_IND_CPC_BC_E!U42+FC_IND_CPC_OC_E!U42+FC_IND_CPC_PH_E!U42</f>
        <v>3944.7566334000007</v>
      </c>
      <c r="V42" s="8">
        <f>FC_IND_CPC_BC_E!V42+FC_IND_CPC_OC_E!V42+FC_IND_CPC_PH_E!V42</f>
        <v>3171.0240579599999</v>
      </c>
      <c r="W42" s="8">
        <f>FC_IND_CPC_BC_E!W42+FC_IND_CPC_OC_E!W42+FC_IND_CPC_PH_E!W42</f>
        <v>3536.4609147600008</v>
      </c>
      <c r="X42" s="8">
        <f>FC_IND_CPC_BC_E!X42+FC_IND_CPC_OC_E!X42+FC_IND_CPC_PH_E!X42</f>
        <v>3823.1483270399995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730.47104207999962</v>
      </c>
      <c r="D43" s="8">
        <f>FC_IND_CPC_BC_E!D43+FC_IND_CPC_OC_E!D43+FC_IND_CPC_PH_E!D43</f>
        <v>1055.2710823199998</v>
      </c>
      <c r="E43" s="8">
        <f>FC_IND_CPC_BC_E!E43+FC_IND_CPC_OC_E!E43+FC_IND_CPC_PH_E!E43</f>
        <v>1055.1969230399998</v>
      </c>
      <c r="F43" s="8">
        <f>FC_IND_CPC_BC_E!F43+FC_IND_CPC_OC_E!F43+FC_IND_CPC_PH_E!F43</f>
        <v>1325.18445228</v>
      </c>
      <c r="G43" s="8">
        <f>FC_IND_CPC_BC_E!G43+FC_IND_CPC_OC_E!G43+FC_IND_CPC_PH_E!G43</f>
        <v>1457.1343519200002</v>
      </c>
      <c r="H43" s="8">
        <f>FC_IND_CPC_BC_E!H43+FC_IND_CPC_OC_E!H43+FC_IND_CPC_PH_E!H43</f>
        <v>1452.4943284799999</v>
      </c>
      <c r="I43" s="8">
        <f>FC_IND_CPC_BC_E!I43+FC_IND_CPC_OC_E!I43+FC_IND_CPC_PH_E!I43</f>
        <v>1106.5452886799999</v>
      </c>
      <c r="J43" s="8">
        <f>FC_IND_CPC_BC_E!J43+FC_IND_CPC_OC_E!J43+FC_IND_CPC_PH_E!J43</f>
        <v>1195.9568384400002</v>
      </c>
      <c r="K43" s="8">
        <f>FC_IND_CPC_BC_E!K43+FC_IND_CPC_OC_E!K43+FC_IND_CPC_PH_E!K43</f>
        <v>1139.2844767199997</v>
      </c>
      <c r="L43" s="8">
        <f>FC_IND_CPC_BC_E!L43+FC_IND_CPC_OC_E!L43+FC_IND_CPC_PH_E!L43</f>
        <v>1022.1160154399997</v>
      </c>
      <c r="M43" s="8">
        <f>FC_IND_CPC_BC_E!M43+FC_IND_CPC_OC_E!M43+FC_IND_CPC_PH_E!M43</f>
        <v>1118.9090811599999</v>
      </c>
      <c r="N43" s="8">
        <f>FC_IND_CPC_BC_E!N43+FC_IND_CPC_OC_E!N43+FC_IND_CPC_PH_E!N43</f>
        <v>2204.7994098000004</v>
      </c>
      <c r="O43" s="8">
        <f>FC_IND_CPC_BC_E!O43+FC_IND_CPC_OC_E!O43+FC_IND_CPC_PH_E!O43</f>
        <v>1594.3906414799999</v>
      </c>
      <c r="P43" s="8">
        <f>FC_IND_CPC_BC_E!P43+FC_IND_CPC_OC_E!P43+FC_IND_CPC_PH_E!P43</f>
        <v>1133.9938256400001</v>
      </c>
      <c r="Q43" s="8">
        <f>FC_IND_CPC_BC_E!Q43+FC_IND_CPC_OC_E!Q43+FC_IND_CPC_PH_E!Q43</f>
        <v>1061.19982332</v>
      </c>
      <c r="R43" s="8">
        <f>FC_IND_CPC_BC_E!R43+FC_IND_CPC_OC_E!R43+FC_IND_CPC_PH_E!R43</f>
        <v>977.40143748000014</v>
      </c>
      <c r="S43" s="8">
        <f>FC_IND_CPC_BC_E!S43+FC_IND_CPC_OC_E!S43+FC_IND_CPC_PH_E!S43</f>
        <v>906.50116440000011</v>
      </c>
      <c r="T43" s="8">
        <f>FC_IND_CPC_BC_E!T43+FC_IND_CPC_OC_E!T43+FC_IND_CPC_PH_E!T43</f>
        <v>842.82795324000006</v>
      </c>
      <c r="U43" s="8">
        <f>FC_IND_CPC_BC_E!U43+FC_IND_CPC_OC_E!U43+FC_IND_CPC_PH_E!U43</f>
        <v>1076.3080426800002</v>
      </c>
      <c r="V43" s="8">
        <f>FC_IND_CPC_BC_E!V43+FC_IND_CPC_OC_E!V43+FC_IND_CPC_PH_E!V43</f>
        <v>1004.844906</v>
      </c>
      <c r="W43" s="8">
        <f>FC_IND_CPC_BC_E!W43+FC_IND_CPC_OC_E!W43+FC_IND_CPC_PH_E!W43</f>
        <v>1111.0233888</v>
      </c>
      <c r="X43" s="8">
        <f>FC_IND_CPC_BC_E!X43+FC_IND_CPC_OC_E!X43+FC_IND_CPC_PH_E!X43</f>
        <v>1060.5067808400001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9401.3520523200023</v>
      </c>
      <c r="D44" s="8">
        <f>FC_IND_CPC_BC_E!D44+FC_IND_CPC_OC_E!D44+FC_IND_CPC_PH_E!D44</f>
        <v>9936.2241021600021</v>
      </c>
      <c r="E44" s="8">
        <f>FC_IND_CPC_BC_E!E44+FC_IND_CPC_OC_E!E44+FC_IND_CPC_PH_E!E44</f>
        <v>8697.5904470400001</v>
      </c>
      <c r="F44" s="8">
        <f>FC_IND_CPC_BC_E!F44+FC_IND_CPC_OC_E!F44+FC_IND_CPC_PH_E!F44</f>
        <v>10712.75616576</v>
      </c>
      <c r="G44" s="8">
        <f>FC_IND_CPC_BC_E!G44+FC_IND_CPC_OC_E!G44+FC_IND_CPC_PH_E!G44</f>
        <v>9426.995291520001</v>
      </c>
      <c r="H44" s="8">
        <f>FC_IND_CPC_BC_E!H44+FC_IND_CPC_OC_E!H44+FC_IND_CPC_PH_E!H44</f>
        <v>8330.6753445600043</v>
      </c>
      <c r="I44" s="8">
        <f>FC_IND_CPC_BC_E!I44+FC_IND_CPC_OC_E!I44+FC_IND_CPC_PH_E!I44</f>
        <v>8235.6964423199988</v>
      </c>
      <c r="J44" s="8">
        <f>FC_IND_CPC_BC_E!J44+FC_IND_CPC_OC_E!J44+FC_IND_CPC_PH_E!J44</f>
        <v>8696.3903445600026</v>
      </c>
      <c r="K44" s="8">
        <f>FC_IND_CPC_BC_E!K44+FC_IND_CPC_OC_E!K44+FC_IND_CPC_PH_E!K44</f>
        <v>7628.1932541599999</v>
      </c>
      <c r="L44" s="8">
        <f>FC_IND_CPC_BC_E!L44+FC_IND_CPC_OC_E!L44+FC_IND_CPC_PH_E!L44</f>
        <v>6734.8583676000026</v>
      </c>
      <c r="M44" s="8">
        <f>FC_IND_CPC_BC_E!M44+FC_IND_CPC_OC_E!M44+FC_IND_CPC_PH_E!M44</f>
        <v>6126.906569040003</v>
      </c>
      <c r="N44" s="8">
        <f>FC_IND_CPC_BC_E!N44+FC_IND_CPC_OC_E!N44+FC_IND_CPC_PH_E!N44</f>
        <v>6605.9408347199997</v>
      </c>
      <c r="O44" s="8">
        <f>FC_IND_CPC_BC_E!O44+FC_IND_CPC_OC_E!O44+FC_IND_CPC_PH_E!O44</f>
        <v>5718.5905780800003</v>
      </c>
      <c r="P44" s="8">
        <f>FC_IND_CPC_BC_E!P44+FC_IND_CPC_OC_E!P44+FC_IND_CPC_PH_E!P44</f>
        <v>5706.1640699999998</v>
      </c>
      <c r="Q44" s="8">
        <f>FC_IND_CPC_BC_E!Q44+FC_IND_CPC_OC_E!Q44+FC_IND_CPC_PH_E!Q44</f>
        <v>5289.6543912000016</v>
      </c>
      <c r="R44" s="8">
        <f>FC_IND_CPC_BC_E!R44+FC_IND_CPC_OC_E!R44+FC_IND_CPC_PH_E!R44</f>
        <v>5850.0175427999984</v>
      </c>
      <c r="S44" s="8">
        <f>FC_IND_CPC_BC_E!S44+FC_IND_CPC_OC_E!S44+FC_IND_CPC_PH_E!S44</f>
        <v>3564.0658497599998</v>
      </c>
      <c r="T44" s="8">
        <f>FC_IND_CPC_BC_E!T44+FC_IND_CPC_OC_E!T44+FC_IND_CPC_PH_E!T44</f>
        <v>3091.51052136</v>
      </c>
      <c r="U44" s="8">
        <f>FC_IND_CPC_BC_E!U44+FC_IND_CPC_OC_E!U44+FC_IND_CPC_PH_E!U44</f>
        <v>3285.6897218400004</v>
      </c>
      <c r="V44" s="8">
        <f>FC_IND_CPC_BC_E!V44+FC_IND_CPC_OC_E!V44+FC_IND_CPC_PH_E!V44</f>
        <v>2744.17043616</v>
      </c>
      <c r="W44" s="8">
        <f>FC_IND_CPC_BC_E!W44+FC_IND_CPC_OC_E!W44+FC_IND_CPC_PH_E!W44</f>
        <v>2364.9338728800003</v>
      </c>
      <c r="X44" s="8">
        <f>FC_IND_CPC_BC_E!X44+FC_IND_CPC_OC_E!X44+FC_IND_CPC_PH_E!X44</f>
        <v>2525.7598653599998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6.3948679199999976</v>
      </c>
      <c r="T45" s="8">
        <f>FC_IND_CPC_BC_E!T45+FC_IND_CPC_OC_E!T45+FC_IND_CPC_PH_E!T45</f>
        <v>1.2919564800000001</v>
      </c>
      <c r="U45" s="8">
        <f>FC_IND_CPC_BC_E!U45+FC_IND_CPC_OC_E!U45+FC_IND_CPC_PH_E!U45</f>
        <v>1.4012028000000001</v>
      </c>
      <c r="V45" s="8">
        <f>FC_IND_CPC_BC_E!V45+FC_IND_CPC_OC_E!V45+FC_IND_CPC_PH_E!V45</f>
        <v>16.145761679999996</v>
      </c>
      <c r="W45" s="8">
        <f>FC_IND_CPC_BC_E!W45+FC_IND_CPC_OC_E!W45+FC_IND_CPC_PH_E!W45</f>
        <v>7.4865394800000011</v>
      </c>
      <c r="X45" s="8">
        <f>FC_IND_CPC_BC_E!X45+FC_IND_CPC_OC_E!X45+FC_IND_CPC_PH_E!X45</f>
        <v>1.24999956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418.03082100000006</v>
      </c>
      <c r="D48" s="8">
        <f>FC_IND_CPC_BC_E!D48+FC_IND_CPC_OC_E!D48+FC_IND_CPC_PH_E!D48</f>
        <v>452.88722699999983</v>
      </c>
      <c r="E48" s="8">
        <f>FC_IND_CPC_BC_E!E48+FC_IND_CPC_OC_E!E48+FC_IND_CPC_PH_E!E48</f>
        <v>452.25367199999994</v>
      </c>
      <c r="F48" s="8">
        <f>FC_IND_CPC_BC_E!F48+FC_IND_CPC_OC_E!F48+FC_IND_CPC_PH_E!F48</f>
        <v>583.78109399999994</v>
      </c>
      <c r="G48" s="8">
        <f>FC_IND_CPC_BC_E!G48+FC_IND_CPC_OC_E!G48+FC_IND_CPC_PH_E!G48</f>
        <v>493.19922599999984</v>
      </c>
      <c r="H48" s="8">
        <f>FC_IND_CPC_BC_E!H48+FC_IND_CPC_OC_E!H48+FC_IND_CPC_PH_E!H48</f>
        <v>519.65163900000005</v>
      </c>
      <c r="I48" s="8">
        <f>FC_IND_CPC_BC_E!I48+FC_IND_CPC_OC_E!I48+FC_IND_CPC_PH_E!I48</f>
        <v>464.85316799999976</v>
      </c>
      <c r="J48" s="8">
        <f>FC_IND_CPC_BC_E!J48+FC_IND_CPC_OC_E!J48+FC_IND_CPC_PH_E!J48</f>
        <v>454.43934899999994</v>
      </c>
      <c r="K48" s="8">
        <f>FC_IND_CPC_BC_E!K48+FC_IND_CPC_OC_E!K48+FC_IND_CPC_PH_E!K48</f>
        <v>427.70543400000003</v>
      </c>
      <c r="L48" s="8">
        <f>FC_IND_CPC_BC_E!L48+FC_IND_CPC_OC_E!L48+FC_IND_CPC_PH_E!L48</f>
        <v>388.25233200000002</v>
      </c>
      <c r="M48" s="8">
        <f>FC_IND_CPC_BC_E!M48+FC_IND_CPC_OC_E!M48+FC_IND_CPC_PH_E!M48</f>
        <v>416.74932000000007</v>
      </c>
      <c r="N48" s="8">
        <f>FC_IND_CPC_BC_E!N48+FC_IND_CPC_OC_E!N48+FC_IND_CPC_PH_E!N48</f>
        <v>359.89574399999998</v>
      </c>
      <c r="O48" s="8">
        <f>FC_IND_CPC_BC_E!O48+FC_IND_CPC_OC_E!O48+FC_IND_CPC_PH_E!O48</f>
        <v>348.71218199999998</v>
      </c>
      <c r="P48" s="8">
        <f>FC_IND_CPC_BC_E!P48+FC_IND_CPC_OC_E!P48+FC_IND_CPC_PH_E!P48</f>
        <v>126.13220099999999</v>
      </c>
      <c r="Q48" s="8">
        <f>FC_IND_CPC_BC_E!Q48+FC_IND_CPC_OC_E!Q48+FC_IND_CPC_PH_E!Q48</f>
        <v>109.33755300000004</v>
      </c>
      <c r="R48" s="8">
        <f>FC_IND_CPC_BC_E!R48+FC_IND_CPC_OC_E!R48+FC_IND_CPC_PH_E!R48</f>
        <v>138.69343800000001</v>
      </c>
      <c r="S48" s="8">
        <f>FC_IND_CPC_BC_E!S48+FC_IND_CPC_OC_E!S48+FC_IND_CPC_PH_E!S48</f>
        <v>154.90998900000002</v>
      </c>
      <c r="T48" s="8">
        <f>FC_IND_CPC_BC_E!T48+FC_IND_CPC_OC_E!T48+FC_IND_CPC_PH_E!T48</f>
        <v>661.59814499999993</v>
      </c>
      <c r="U48" s="8">
        <f>FC_IND_CPC_BC_E!U48+FC_IND_CPC_OC_E!U48+FC_IND_CPC_PH_E!U48</f>
        <v>1073.5092810000003</v>
      </c>
      <c r="V48" s="8">
        <f>FC_IND_CPC_BC_E!V48+FC_IND_CPC_OC_E!V48+FC_IND_CPC_PH_E!V48</f>
        <v>1036.8483840000001</v>
      </c>
      <c r="W48" s="8">
        <f>FC_IND_CPC_BC_E!W48+FC_IND_CPC_OC_E!W48+FC_IND_CPC_PH_E!W48</f>
        <v>772.03713600000015</v>
      </c>
      <c r="X48" s="8">
        <f>FC_IND_CPC_BC_E!X48+FC_IND_CPC_OC_E!X48+FC_IND_CPC_PH_E!X48</f>
        <v>837.27540000000022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564.41926511999998</v>
      </c>
      <c r="D50" s="8">
        <f>FC_IND_CPC_BC_E!D50+FC_IND_CPC_OC_E!D50+FC_IND_CPC_PH_E!D50</f>
        <v>652.99269816000003</v>
      </c>
      <c r="E50" s="8">
        <f>FC_IND_CPC_BC_E!E50+FC_IND_CPC_OC_E!E50+FC_IND_CPC_PH_E!E50</f>
        <v>796.53180743999997</v>
      </c>
      <c r="F50" s="8">
        <f>FC_IND_CPC_BC_E!F50+FC_IND_CPC_OC_E!F50+FC_IND_CPC_PH_E!F50</f>
        <v>1067.6471331599998</v>
      </c>
      <c r="G50" s="8">
        <f>FC_IND_CPC_BC_E!G50+FC_IND_CPC_OC_E!G50+FC_IND_CPC_PH_E!G50</f>
        <v>780.68159135999997</v>
      </c>
      <c r="H50" s="8">
        <f>FC_IND_CPC_BC_E!H50+FC_IND_CPC_OC_E!H50+FC_IND_CPC_PH_E!H50</f>
        <v>730.47156047999999</v>
      </c>
      <c r="I50" s="8">
        <f>FC_IND_CPC_BC_E!I50+FC_IND_CPC_OC_E!I50+FC_IND_CPC_PH_E!I50</f>
        <v>581.57647884000005</v>
      </c>
      <c r="J50" s="8">
        <f>FC_IND_CPC_BC_E!J50+FC_IND_CPC_OC_E!J50+FC_IND_CPC_PH_E!J50</f>
        <v>584.64698652000004</v>
      </c>
      <c r="K50" s="8">
        <f>FC_IND_CPC_BC_E!K50+FC_IND_CPC_OC_E!K50+FC_IND_CPC_PH_E!K50</f>
        <v>348.1545639599999</v>
      </c>
      <c r="L50" s="8">
        <f>FC_IND_CPC_BC_E!L50+FC_IND_CPC_OC_E!L50+FC_IND_CPC_PH_E!L50</f>
        <v>176.2876728</v>
      </c>
      <c r="M50" s="8">
        <f>FC_IND_CPC_BC_E!M50+FC_IND_CPC_OC_E!M50+FC_IND_CPC_PH_E!M50</f>
        <v>455.24524823999997</v>
      </c>
      <c r="N50" s="8">
        <f>FC_IND_CPC_BC_E!N50+FC_IND_CPC_OC_E!N50+FC_IND_CPC_PH_E!N50</f>
        <v>486.86493312000005</v>
      </c>
      <c r="O50" s="8">
        <f>FC_IND_CPC_BC_E!O50+FC_IND_CPC_OC_E!O50+FC_IND_CPC_PH_E!O50</f>
        <v>447.45894108000005</v>
      </c>
      <c r="P50" s="8">
        <f>FC_IND_CPC_BC_E!P50+FC_IND_CPC_OC_E!P50+FC_IND_CPC_PH_E!P50</f>
        <v>315.60470207999998</v>
      </c>
      <c r="Q50" s="8">
        <f>FC_IND_CPC_BC_E!Q50+FC_IND_CPC_OC_E!Q50+FC_IND_CPC_PH_E!Q50</f>
        <v>525.94160292000004</v>
      </c>
      <c r="R50" s="8">
        <f>FC_IND_CPC_BC_E!R50+FC_IND_CPC_OC_E!R50+FC_IND_CPC_PH_E!R50</f>
        <v>323.29442915999999</v>
      </c>
      <c r="S50" s="8">
        <f>FC_IND_CPC_BC_E!S50+FC_IND_CPC_OC_E!S50+FC_IND_CPC_PH_E!S50</f>
        <v>163.09604772000003</v>
      </c>
      <c r="T50" s="8">
        <f>FC_IND_CPC_BC_E!T50+FC_IND_CPC_OC_E!T50+FC_IND_CPC_PH_E!T50</f>
        <v>170.10153395999998</v>
      </c>
      <c r="U50" s="8">
        <f>FC_IND_CPC_BC_E!U50+FC_IND_CPC_OC_E!U50+FC_IND_CPC_PH_E!U50</f>
        <v>201.94023923999998</v>
      </c>
      <c r="V50" s="8">
        <f>FC_IND_CPC_BC_E!V50+FC_IND_CPC_OC_E!V50+FC_IND_CPC_PH_E!V50</f>
        <v>399.29081364000007</v>
      </c>
      <c r="W50" s="8">
        <f>FC_IND_CPC_BC_E!W50+FC_IND_CPC_OC_E!W50+FC_IND_CPC_PH_E!W50</f>
        <v>428.15242475999997</v>
      </c>
      <c r="X50" s="8">
        <f>FC_IND_CPC_BC_E!X50+FC_IND_CPC_OC_E!X50+FC_IND_CPC_PH_E!X50</f>
        <v>577.01531304000002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45581.295351240005</v>
      </c>
      <c r="D51" s="27">
        <f>FC_IND_CPC_BC_E!D51+FC_IND_CPC_OC_E!D51+FC_IND_CPC_PH_E!D51</f>
        <v>44792.560161359994</v>
      </c>
      <c r="E51" s="27">
        <f>FC_IND_CPC_BC_E!E51+FC_IND_CPC_OC_E!E51+FC_IND_CPC_PH_E!E51</f>
        <v>45095.362424640007</v>
      </c>
      <c r="F51" s="27">
        <f>FC_IND_CPC_BC_E!F51+FC_IND_CPC_OC_E!F51+FC_IND_CPC_PH_E!F51</f>
        <v>46540.28928384</v>
      </c>
      <c r="G51" s="27">
        <f>FC_IND_CPC_BC_E!G51+FC_IND_CPC_OC_E!G51+FC_IND_CPC_PH_E!G51</f>
        <v>41710.867264440007</v>
      </c>
      <c r="H51" s="27">
        <f>FC_IND_CPC_BC_E!H51+FC_IND_CPC_OC_E!H51+FC_IND_CPC_PH_E!H51</f>
        <v>43755.142939200006</v>
      </c>
      <c r="I51" s="27">
        <f>FC_IND_CPC_BC_E!I51+FC_IND_CPC_OC_E!I51+FC_IND_CPC_PH_E!I51</f>
        <v>39152.952780480009</v>
      </c>
      <c r="J51" s="27">
        <f>FC_IND_CPC_BC_E!J51+FC_IND_CPC_OC_E!J51+FC_IND_CPC_PH_E!J51</f>
        <v>41741.470061279993</v>
      </c>
      <c r="K51" s="27">
        <f>FC_IND_CPC_BC_E!K51+FC_IND_CPC_OC_E!K51+FC_IND_CPC_PH_E!K51</f>
        <v>41219.567250840002</v>
      </c>
      <c r="L51" s="27">
        <f>FC_IND_CPC_BC_E!L51+FC_IND_CPC_OC_E!L51+FC_IND_CPC_PH_E!L51</f>
        <v>35327.04637176</v>
      </c>
      <c r="M51" s="27">
        <f>FC_IND_CPC_BC_E!M51+FC_IND_CPC_OC_E!M51+FC_IND_CPC_PH_E!M51</f>
        <v>37116.451555920001</v>
      </c>
      <c r="N51" s="27">
        <f>FC_IND_CPC_BC_E!N51+FC_IND_CPC_OC_E!N51+FC_IND_CPC_PH_E!N51</f>
        <v>44843.587980840006</v>
      </c>
      <c r="O51" s="27">
        <f>FC_IND_CPC_BC_E!O51+FC_IND_CPC_OC_E!O51+FC_IND_CPC_PH_E!O51</f>
        <v>45909.838224360006</v>
      </c>
      <c r="P51" s="27">
        <f>FC_IND_CPC_BC_E!P51+FC_IND_CPC_OC_E!P51+FC_IND_CPC_PH_E!P51</f>
        <v>45540.01876644</v>
      </c>
      <c r="Q51" s="27">
        <f>FC_IND_CPC_BC_E!Q51+FC_IND_CPC_OC_E!Q51+FC_IND_CPC_PH_E!Q51</f>
        <v>43383.372951600009</v>
      </c>
      <c r="R51" s="27">
        <f>FC_IND_CPC_BC_E!R51+FC_IND_CPC_OC_E!R51+FC_IND_CPC_PH_E!R51</f>
        <v>40716.488526119996</v>
      </c>
      <c r="S51" s="27">
        <f>FC_IND_CPC_BC_E!S51+FC_IND_CPC_OC_E!S51+FC_IND_CPC_PH_E!S51</f>
        <v>42292.26829872001</v>
      </c>
      <c r="T51" s="27">
        <f>FC_IND_CPC_BC_E!T51+FC_IND_CPC_OC_E!T51+FC_IND_CPC_PH_E!T51</f>
        <v>43758.001279079996</v>
      </c>
      <c r="U51" s="27">
        <f>FC_IND_CPC_BC_E!U51+FC_IND_CPC_OC_E!U51+FC_IND_CPC_PH_E!U51</f>
        <v>42637.072991040011</v>
      </c>
      <c r="V51" s="27">
        <f>FC_IND_CPC_BC_E!V51+FC_IND_CPC_OC_E!V51+FC_IND_CPC_PH_E!V51</f>
        <v>42243.288151680004</v>
      </c>
      <c r="W51" s="27">
        <f>FC_IND_CPC_BC_E!W51+FC_IND_CPC_OC_E!W51+FC_IND_CPC_PH_E!W51</f>
        <v>43260.235919999999</v>
      </c>
      <c r="X51" s="27">
        <f>FC_IND_CPC_BC_E!X51+FC_IND_CPC_OC_E!X51+FC_IND_CPC_PH_E!X51</f>
        <v>46569.326284800001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485.07791356941618</v>
      </c>
      <c r="D52" s="27">
        <f t="shared" si="10"/>
        <v>826.76632837734383</v>
      </c>
      <c r="E52" s="27">
        <f t="shared" si="10"/>
        <v>1080.448068557474</v>
      </c>
      <c r="F52" s="27">
        <f t="shared" si="10"/>
        <v>1302.0341275582596</v>
      </c>
      <c r="G52" s="27">
        <f t="shared" si="10"/>
        <v>1544.0905617654316</v>
      </c>
      <c r="H52" s="27">
        <f t="shared" si="10"/>
        <v>980.49338100356442</v>
      </c>
      <c r="I52" s="27">
        <f t="shared" si="10"/>
        <v>878.75490249477036</v>
      </c>
      <c r="J52" s="27">
        <f t="shared" si="10"/>
        <v>938.74963696487657</v>
      </c>
      <c r="K52" s="27">
        <f t="shared" si="10"/>
        <v>1282.8599784</v>
      </c>
      <c r="L52" s="27">
        <f t="shared" si="10"/>
        <v>1082.699046</v>
      </c>
      <c r="M52" s="27">
        <f t="shared" si="10"/>
        <v>2129.6842981919999</v>
      </c>
      <c r="N52" s="27">
        <f t="shared" si="10"/>
        <v>2281.7483499359996</v>
      </c>
      <c r="O52" s="27">
        <f t="shared" si="10"/>
        <v>2449.9023951599997</v>
      </c>
      <c r="P52" s="27">
        <f t="shared" si="10"/>
        <v>2291.5860126720004</v>
      </c>
      <c r="Q52" s="27">
        <f t="shared" si="10"/>
        <v>2373.7062666239999</v>
      </c>
      <c r="R52" s="27">
        <f t="shared" si="10"/>
        <v>2795.8905881280007</v>
      </c>
      <c r="S52" s="27">
        <f t="shared" si="10"/>
        <v>3363.5643497280003</v>
      </c>
      <c r="T52" s="27">
        <f t="shared" si="10"/>
        <v>2904.9508213439999</v>
      </c>
      <c r="U52" s="27">
        <f t="shared" si="10"/>
        <v>2615.679364975897</v>
      </c>
      <c r="V52" s="27">
        <f t="shared" si="10"/>
        <v>2399.2693867795701</v>
      </c>
      <c r="W52" s="27">
        <f t="shared" si="10"/>
        <v>2361.4429677451444</v>
      </c>
      <c r="X52" s="27">
        <f t="shared" si="10"/>
        <v>2374.9062754560009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484.91277119999995</v>
      </c>
      <c r="D53" s="8">
        <f>FC_IND_CPC_BC_E!D53+FC_IND_CPC_OC_E!D53+FC_IND_CPC_PH_E!D53</f>
        <v>826.68334319999997</v>
      </c>
      <c r="E53" s="8">
        <f>FC_IND_CPC_BC_E!E53+FC_IND_CPC_OC_E!E53+FC_IND_CPC_PH_E!E53</f>
        <v>1080.3649428000001</v>
      </c>
      <c r="F53" s="8">
        <f>FC_IND_CPC_BC_E!F53+FC_IND_CPC_OC_E!F53+FC_IND_CPC_PH_E!F53</f>
        <v>1296.4388580000002</v>
      </c>
      <c r="G53" s="8">
        <f>FC_IND_CPC_BC_E!G53+FC_IND_CPC_OC_E!G53+FC_IND_CPC_PH_E!G53</f>
        <v>1536.6774852000001</v>
      </c>
      <c r="H53" s="8">
        <f>FC_IND_CPC_BC_E!H53+FC_IND_CPC_OC_E!H53+FC_IND_CPC_PH_E!H53</f>
        <v>976.51022040000021</v>
      </c>
      <c r="I53" s="8">
        <f>FC_IND_CPC_BC_E!I53+FC_IND_CPC_OC_E!I53+FC_IND_CPC_PH_E!I53</f>
        <v>874.94172480000009</v>
      </c>
      <c r="J53" s="8">
        <f>FC_IND_CPC_BC_E!J53+FC_IND_CPC_OC_E!J53+FC_IND_CPC_PH_E!J53</f>
        <v>782.60256360000005</v>
      </c>
      <c r="K53" s="8">
        <f>FC_IND_CPC_BC_E!K53+FC_IND_CPC_OC_E!K53+FC_IND_CPC_PH_E!K53</f>
        <v>1282.8599784</v>
      </c>
      <c r="L53" s="8">
        <f>FC_IND_CPC_BC_E!L53+FC_IND_CPC_OC_E!L53+FC_IND_CPC_PH_E!L53</f>
        <v>1082.699046</v>
      </c>
      <c r="M53" s="8">
        <f>FC_IND_CPC_BC_E!M53+FC_IND_CPC_OC_E!M53+FC_IND_CPC_PH_E!M53</f>
        <v>2056.7217528000001</v>
      </c>
      <c r="N53" s="8">
        <f>FC_IND_CPC_BC_E!N53+FC_IND_CPC_OC_E!N53+FC_IND_CPC_PH_E!N53</f>
        <v>2210.8863347999995</v>
      </c>
      <c r="O53" s="8">
        <f>FC_IND_CPC_BC_E!O53+FC_IND_CPC_OC_E!O53+FC_IND_CPC_PH_E!O53</f>
        <v>2387.1286295999998</v>
      </c>
      <c r="P53" s="8">
        <f>FC_IND_CPC_BC_E!P53+FC_IND_CPC_OC_E!P53+FC_IND_CPC_PH_E!P53</f>
        <v>2226.1594212000005</v>
      </c>
      <c r="Q53" s="8">
        <f>FC_IND_CPC_BC_E!Q53+FC_IND_CPC_OC_E!Q53+FC_IND_CPC_PH_E!Q53</f>
        <v>2307.7176408</v>
      </c>
      <c r="R53" s="8">
        <f>FC_IND_CPC_BC_E!R53+FC_IND_CPC_OC_E!R53+FC_IND_CPC_PH_E!R53</f>
        <v>2721.3625296000005</v>
      </c>
      <c r="S53" s="8">
        <f>FC_IND_CPC_BC_E!S53+FC_IND_CPC_OC_E!S53+FC_IND_CPC_PH_E!S53</f>
        <v>3281.8880952000004</v>
      </c>
      <c r="T53" s="8">
        <f>FC_IND_CPC_BC_E!T53+FC_IND_CPC_OC_E!T53+FC_IND_CPC_PH_E!T53</f>
        <v>2825.3418336</v>
      </c>
      <c r="U53" s="8">
        <f>FC_IND_CPC_BC_E!U53+FC_IND_CPC_OC_E!U53+FC_IND_CPC_PH_E!U53</f>
        <v>2536.2831780000001</v>
      </c>
      <c r="V53" s="8">
        <f>FC_IND_CPC_BC_E!V53+FC_IND_CPC_OC_E!V53+FC_IND_CPC_PH_E!V53</f>
        <v>2316.1531536000002</v>
      </c>
      <c r="W53" s="8">
        <f>FC_IND_CPC_BC_E!W53+FC_IND_CPC_OC_E!W53+FC_IND_CPC_PH_E!W53</f>
        <v>2267.6440643999995</v>
      </c>
      <c r="X53" s="8">
        <f>FC_IND_CPC_BC_E!X53+FC_IND_CPC_OC_E!X53+FC_IND_CPC_PH_E!X53</f>
        <v>2273.7346632000008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0.16514236941623525</v>
      </c>
      <c r="D54" s="45">
        <f>FC_IND_CPC_BC_E!D54+FC_IND_CPC_OC_E!D54+FC_IND_CPC_PH_E!D54</f>
        <v>8.2985177343815983E-2</v>
      </c>
      <c r="E54" s="45">
        <f>FC_IND_CPC_BC_E!E54+FC_IND_CPC_OC_E!E54+FC_IND_CPC_PH_E!E54</f>
        <v>8.3125757474020789E-2</v>
      </c>
      <c r="F54" s="45">
        <f>FC_IND_CPC_BC_E!F54+FC_IND_CPC_OC_E!F54+FC_IND_CPC_PH_E!F54</f>
        <v>5.5952695582592691</v>
      </c>
      <c r="G54" s="45">
        <f>FC_IND_CPC_BC_E!G54+FC_IND_CPC_OC_E!G54+FC_IND_CPC_PH_E!G54</f>
        <v>7.4130765654314938</v>
      </c>
      <c r="H54" s="45">
        <f>FC_IND_CPC_BC_E!H54+FC_IND_CPC_OC_E!H54+FC_IND_CPC_PH_E!H54</f>
        <v>3.9831606035642237</v>
      </c>
      <c r="I54" s="45">
        <f>FC_IND_CPC_BC_E!I54+FC_IND_CPC_OC_E!I54+FC_IND_CPC_PH_E!I54</f>
        <v>3.8131776947703124</v>
      </c>
      <c r="J54" s="45">
        <f>FC_IND_CPC_BC_E!J54+FC_IND_CPC_OC_E!J54+FC_IND_CPC_PH_E!J54</f>
        <v>156.14707336487646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72.96254539200001</v>
      </c>
      <c r="N54" s="45">
        <f>FC_IND_CPC_BC_E!N54+FC_IND_CPC_OC_E!N54+FC_IND_CPC_PH_E!N54</f>
        <v>70.862015135999997</v>
      </c>
      <c r="O54" s="45">
        <f>FC_IND_CPC_BC_E!O54+FC_IND_CPC_OC_E!O54+FC_IND_CPC_PH_E!O54</f>
        <v>62.773765560000015</v>
      </c>
      <c r="P54" s="45">
        <f>FC_IND_CPC_BC_E!P54+FC_IND_CPC_OC_E!P54+FC_IND_CPC_PH_E!P54</f>
        <v>65.426591472000013</v>
      </c>
      <c r="Q54" s="45">
        <f>FC_IND_CPC_BC_E!Q54+FC_IND_CPC_OC_E!Q54+FC_IND_CPC_PH_E!Q54</f>
        <v>65.988625823999982</v>
      </c>
      <c r="R54" s="45">
        <f>FC_IND_CPC_BC_E!R54+FC_IND_CPC_OC_E!R54+FC_IND_CPC_PH_E!R54</f>
        <v>74.528058528000003</v>
      </c>
      <c r="S54" s="45">
        <f>FC_IND_CPC_BC_E!S54+FC_IND_CPC_OC_E!S54+FC_IND_CPC_PH_E!S54</f>
        <v>81.676254527999987</v>
      </c>
      <c r="T54" s="45">
        <f>FC_IND_CPC_BC_E!T54+FC_IND_CPC_OC_E!T54+FC_IND_CPC_PH_E!T54</f>
        <v>79.60898774399999</v>
      </c>
      <c r="U54" s="45">
        <f>FC_IND_CPC_BC_E!U54+FC_IND_CPC_OC_E!U54+FC_IND_CPC_PH_E!U54</f>
        <v>79.396186975896796</v>
      </c>
      <c r="V54" s="45">
        <f>FC_IND_CPC_BC_E!V54+FC_IND_CPC_OC_E!V54+FC_IND_CPC_PH_E!V54</f>
        <v>83.116233179569974</v>
      </c>
      <c r="W54" s="45">
        <f>FC_IND_CPC_BC_E!W54+FC_IND_CPC_OC_E!W54+FC_IND_CPC_PH_E!W54</f>
        <v>93.79890334514495</v>
      </c>
      <c r="X54" s="45">
        <f>FC_IND_CPC_BC_E!X54+FC_IND_CPC_OC_E!X54+FC_IND_CPC_PH_E!X54</f>
        <v>101.171612256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1">SUM(C62:C72)</f>
        <v>713.63167487999976</v>
      </c>
      <c r="D61" s="49">
        <f t="shared" ref="D61:X61" si="12">SUM(D62:D72)</f>
        <v>662.7222518399999</v>
      </c>
      <c r="E61" s="49">
        <f t="shared" si="12"/>
        <v>620.09314991999997</v>
      </c>
      <c r="F61" s="49">
        <f t="shared" si="12"/>
        <v>779.10284375999993</v>
      </c>
      <c r="G61" s="49">
        <f t="shared" si="12"/>
        <v>793.16898839999988</v>
      </c>
      <c r="H61" s="49">
        <f t="shared" si="12"/>
        <v>1062.34331976</v>
      </c>
      <c r="I61" s="49">
        <f t="shared" si="12"/>
        <v>890.57512583999994</v>
      </c>
      <c r="J61" s="49">
        <f t="shared" si="12"/>
        <v>1427.3078054399996</v>
      </c>
      <c r="K61" s="49">
        <f t="shared" si="12"/>
        <v>1286.0654759999998</v>
      </c>
      <c r="L61" s="49">
        <f t="shared" si="12"/>
        <v>1003.06849464</v>
      </c>
      <c r="M61" s="49">
        <f t="shared" si="12"/>
        <v>1472.4284320799998</v>
      </c>
      <c r="N61" s="49">
        <f t="shared" si="12"/>
        <v>1452.8200377599994</v>
      </c>
      <c r="O61" s="49">
        <f t="shared" si="12"/>
        <v>964.79404704000012</v>
      </c>
      <c r="P61" s="49">
        <f t="shared" si="12"/>
        <v>1198.2461472</v>
      </c>
      <c r="Q61" s="49">
        <f t="shared" si="12"/>
        <v>1209.70171656</v>
      </c>
      <c r="R61" s="49">
        <f t="shared" si="12"/>
        <v>1355.2254950400002</v>
      </c>
      <c r="S61" s="49">
        <f t="shared" si="12"/>
        <v>1768.1074185599996</v>
      </c>
      <c r="T61" s="49">
        <f t="shared" si="12"/>
        <v>1476.7027387199998</v>
      </c>
      <c r="U61" s="49">
        <f t="shared" si="12"/>
        <v>1318.9456691999999</v>
      </c>
      <c r="V61" s="49">
        <f t="shared" si="12"/>
        <v>1498.96062792</v>
      </c>
      <c r="W61" s="49">
        <f t="shared" si="12"/>
        <v>1703.5620616800002</v>
      </c>
      <c r="X61" s="49">
        <f t="shared" si="12"/>
        <v>1793.2334457599993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668.86404479999987</v>
      </c>
      <c r="D62" s="52">
        <f>FC_IND_CPC_BC_E!D62+FC_IND_CPC_OC_E!D62+FC_IND_CPC_PH_E!D62</f>
        <v>617.34435839999992</v>
      </c>
      <c r="E62" s="52">
        <f>FC_IND_CPC_BC_E!E62+FC_IND_CPC_OC_E!E62+FC_IND_CPC_PH_E!E62</f>
        <v>609.72831359999998</v>
      </c>
      <c r="F62" s="52">
        <f>FC_IND_CPC_BC_E!F62+FC_IND_CPC_OC_E!F62+FC_IND_CPC_PH_E!F62</f>
        <v>749.27986559999999</v>
      </c>
      <c r="G62" s="52">
        <f>FC_IND_CPC_BC_E!G62+FC_IND_CPC_OC_E!G62+FC_IND_CPC_PH_E!G62</f>
        <v>754.76741759999982</v>
      </c>
      <c r="H62" s="52">
        <f>FC_IND_CPC_BC_E!H62+FC_IND_CPC_OC_E!H62+FC_IND_CPC_PH_E!H62</f>
        <v>984.46400640000002</v>
      </c>
      <c r="I62" s="52">
        <f>FC_IND_CPC_BC_E!I62+FC_IND_CPC_OC_E!I62+FC_IND_CPC_PH_E!I62</f>
        <v>853.73809919999997</v>
      </c>
      <c r="J62" s="52">
        <f>FC_IND_CPC_BC_E!J62+FC_IND_CPC_OC_E!J62+FC_IND_CPC_PH_E!J62</f>
        <v>1163.1602303999998</v>
      </c>
      <c r="K62" s="52">
        <f>FC_IND_CPC_BC_E!K62+FC_IND_CPC_OC_E!K62+FC_IND_CPC_PH_E!K62</f>
        <v>1029.5687808</v>
      </c>
      <c r="L62" s="52">
        <f>FC_IND_CPC_BC_E!L62+FC_IND_CPC_OC_E!L62+FC_IND_CPC_PH_E!L62</f>
        <v>865.79861759999994</v>
      </c>
      <c r="M62" s="52">
        <f>FC_IND_CPC_BC_E!M62+FC_IND_CPC_OC_E!M62+FC_IND_CPC_PH_E!M62</f>
        <v>1035.8639424</v>
      </c>
      <c r="N62" s="52">
        <f>FC_IND_CPC_BC_E!N62+FC_IND_CPC_OC_E!N62+FC_IND_CPC_PH_E!N62</f>
        <v>999.74891519999983</v>
      </c>
      <c r="O62" s="52">
        <f>FC_IND_CPC_BC_E!O62+FC_IND_CPC_OC_E!O62+FC_IND_CPC_PH_E!O62</f>
        <v>810.56828160000009</v>
      </c>
      <c r="P62" s="52">
        <f>FC_IND_CPC_BC_E!P62+FC_IND_CPC_OC_E!P62+FC_IND_CPC_PH_E!P62</f>
        <v>997.27891199999999</v>
      </c>
      <c r="Q62" s="52">
        <f>FC_IND_CPC_BC_E!Q62+FC_IND_CPC_OC_E!Q62+FC_IND_CPC_PH_E!Q62</f>
        <v>963.3601152</v>
      </c>
      <c r="R62" s="52">
        <f>FC_IND_CPC_BC_E!R62+FC_IND_CPC_OC_E!R62+FC_IND_CPC_PH_E!R62</f>
        <v>1105.3550592000001</v>
      </c>
      <c r="S62" s="52">
        <f>FC_IND_CPC_BC_E!S62+FC_IND_CPC_OC_E!S62+FC_IND_CPC_PH_E!S62</f>
        <v>1518.5725631999999</v>
      </c>
      <c r="T62" s="52">
        <f>FC_IND_CPC_BC_E!T62+FC_IND_CPC_OC_E!T62+FC_IND_CPC_PH_E!T62</f>
        <v>1253.2169664</v>
      </c>
      <c r="U62" s="52">
        <f>FC_IND_CPC_BC_E!U62+FC_IND_CPC_OC_E!U62+FC_IND_CPC_PH_E!U62</f>
        <v>1108.4242175999998</v>
      </c>
      <c r="V62" s="52">
        <f>FC_IND_CPC_BC_E!V62+FC_IND_CPC_OC_E!V62+FC_IND_CPC_PH_E!V62</f>
        <v>1267.6664448000001</v>
      </c>
      <c r="W62" s="52">
        <f>FC_IND_CPC_BC_E!W62+FC_IND_CPC_OC_E!W62+FC_IND_CPC_PH_E!W62</f>
        <v>1450.7708544000002</v>
      </c>
      <c r="X62" s="52">
        <f>FC_IND_CPC_BC_E!X62+FC_IND_CPC_OC_E!X62+FC_IND_CPC_PH_E!X62</f>
        <v>1547.8577855999997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24.147244799999996</v>
      </c>
      <c r="D63" s="52">
        <f>FC_IND_CPC_BC_E!D63+FC_IND_CPC_OC_E!D63+FC_IND_CPC_PH_E!D63</f>
        <v>27.596620799999997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27.596620799999997</v>
      </c>
      <c r="L63" s="52">
        <f>FC_IND_CPC_BC_E!L63+FC_IND_CPC_OC_E!L63+FC_IND_CPC_PH_E!L63</f>
        <v>20.697465600000001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8.9107200000000011E-2</v>
      </c>
      <c r="U63" s="52">
        <f>FC_IND_CPC_BC_E!U63+FC_IND_CPC_OC_E!U63+FC_IND_CPC_PH_E!U63</f>
        <v>0.26449919999999993</v>
      </c>
      <c r="V63" s="52">
        <f>FC_IND_CPC_BC_E!V63+FC_IND_CPC_OC_E!V63+FC_IND_CPC_PH_E!V63</f>
        <v>0.26449919999999999</v>
      </c>
      <c r="W63" s="52">
        <f>FC_IND_CPC_BC_E!W63+FC_IND_CPC_OC_E!W63+FC_IND_CPC_PH_E!W63</f>
        <v>0.2608704</v>
      </c>
      <c r="X63" s="52">
        <f>FC_IND_CPC_BC_E!X63+FC_IND_CPC_OC_E!X63+FC_IND_CPC_PH_E!X63</f>
        <v>0.26087039999999995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20.42022528</v>
      </c>
      <c r="D64" s="52">
        <f>FC_IND_CPC_BC_E!D64+FC_IND_CPC_OC_E!D64+FC_IND_CPC_PH_E!D64</f>
        <v>17.581112640000004</v>
      </c>
      <c r="E64" s="52">
        <f>FC_IND_CPC_BC_E!E64+FC_IND_CPC_OC_E!E64+FC_IND_CPC_PH_E!E64</f>
        <v>10.26475632</v>
      </c>
      <c r="F64" s="52">
        <f>FC_IND_CPC_BC_E!F64+FC_IND_CPC_OC_E!F64+FC_IND_CPC_PH_E!F64</f>
        <v>22.822778159999999</v>
      </c>
      <c r="G64" s="52">
        <f>FC_IND_CPC_BC_E!G64+FC_IND_CPC_OC_E!G64+FC_IND_CPC_PH_E!G64</f>
        <v>29.101690799999997</v>
      </c>
      <c r="H64" s="52">
        <f>FC_IND_CPC_BC_E!H64+FC_IND_CPC_OC_E!H64+FC_IND_CPC_PH_E!H64</f>
        <v>72.97899335999999</v>
      </c>
      <c r="I64" s="52">
        <f>FC_IND_CPC_BC_E!I64+FC_IND_CPC_OC_E!I64+FC_IND_CPC_PH_E!I64</f>
        <v>31.910533199999996</v>
      </c>
      <c r="J64" s="52">
        <f>FC_IND_CPC_BC_E!J64+FC_IND_CPC_OC_E!J64+FC_IND_CPC_PH_E!J64</f>
        <v>55.781762399999998</v>
      </c>
      <c r="K64" s="52">
        <f>FC_IND_CPC_BC_E!K64+FC_IND_CPC_OC_E!K64+FC_IND_CPC_PH_E!K64</f>
        <v>40.549148639999999</v>
      </c>
      <c r="L64" s="52">
        <f>FC_IND_CPC_BC_E!L64+FC_IND_CPC_OC_E!L64+FC_IND_CPC_PH_E!L64</f>
        <v>40.377158640000005</v>
      </c>
      <c r="M64" s="52">
        <f>FC_IND_CPC_BC_E!M64+FC_IND_CPC_OC_E!M64+FC_IND_CPC_PH_E!M64</f>
        <v>300.1996015200001</v>
      </c>
      <c r="N64" s="52">
        <f>FC_IND_CPC_BC_E!N64+FC_IND_CPC_OC_E!N64+FC_IND_CPC_PH_E!N64</f>
        <v>359.93870639999989</v>
      </c>
      <c r="O64" s="52">
        <f>FC_IND_CPC_BC_E!O64+FC_IND_CPC_OC_E!O64+FC_IND_CPC_PH_E!O64</f>
        <v>60.323870880000015</v>
      </c>
      <c r="P64" s="52">
        <f>FC_IND_CPC_BC_E!P64+FC_IND_CPC_OC_E!P64+FC_IND_CPC_PH_E!P64</f>
        <v>87.421239360000001</v>
      </c>
      <c r="Q64" s="52">
        <f>FC_IND_CPC_BC_E!Q64+FC_IND_CPC_OC_E!Q64+FC_IND_CPC_PH_E!Q64</f>
        <v>87.576325200000014</v>
      </c>
      <c r="R64" s="52">
        <f>FC_IND_CPC_BC_E!R64+FC_IND_CPC_OC_E!R64+FC_IND_CPC_PH_E!R64</f>
        <v>105.21424368</v>
      </c>
      <c r="S64" s="52">
        <f>FC_IND_CPC_BC_E!S64+FC_IND_CPC_OC_E!S64+FC_IND_CPC_PH_E!S64</f>
        <v>92.692585440000002</v>
      </c>
      <c r="T64" s="52">
        <f>FC_IND_CPC_BC_E!T64+FC_IND_CPC_OC_E!T64+FC_IND_CPC_PH_E!T64</f>
        <v>101.09159423999996</v>
      </c>
      <c r="U64" s="52">
        <f>FC_IND_CPC_BC_E!U64+FC_IND_CPC_OC_E!U64+FC_IND_CPC_PH_E!U64</f>
        <v>75.109310640000032</v>
      </c>
      <c r="V64" s="52">
        <f>FC_IND_CPC_BC_E!V64+FC_IND_CPC_OC_E!V64+FC_IND_CPC_PH_E!V64</f>
        <v>99.676165679999997</v>
      </c>
      <c r="W64" s="52">
        <f>FC_IND_CPC_BC_E!W64+FC_IND_CPC_OC_E!W64+FC_IND_CPC_PH_E!W64</f>
        <v>129.19318776000003</v>
      </c>
      <c r="X64" s="52">
        <f>FC_IND_CPC_BC_E!X64+FC_IND_CPC_OC_E!X64+FC_IND_CPC_PH_E!X64</f>
        <v>110.65974192000002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0.20016000000000006</v>
      </c>
      <c r="D65" s="52">
        <f>FC_IND_CPC_BC_E!D65+FC_IND_CPC_OC_E!D65+FC_IND_CPC_PH_E!D65</f>
        <v>0.20016000000000003</v>
      </c>
      <c r="E65" s="52">
        <f>FC_IND_CPC_BC_E!E65+FC_IND_CPC_OC_E!E65+FC_IND_CPC_PH_E!E65</f>
        <v>0.10007999999999997</v>
      </c>
      <c r="F65" s="52">
        <f>FC_IND_CPC_BC_E!F65+FC_IND_CPC_OC_E!F65+FC_IND_CPC_PH_E!F65</f>
        <v>7.0002000000000013</v>
      </c>
      <c r="G65" s="52">
        <f>FC_IND_CPC_BC_E!G65+FC_IND_CPC_OC_E!G65+FC_IND_CPC_PH_E!G65</f>
        <v>9.2998799999999981</v>
      </c>
      <c r="H65" s="52">
        <f>FC_IND_CPC_BC_E!H65+FC_IND_CPC_OC_E!H65+FC_IND_CPC_PH_E!H65</f>
        <v>4.900319999999998</v>
      </c>
      <c r="I65" s="52">
        <f>FC_IND_CPC_BC_E!I65+FC_IND_CPC_OC_E!I65+FC_IND_CPC_PH_E!I65</f>
        <v>4.7001600000000003</v>
      </c>
      <c r="J65" s="52">
        <f>FC_IND_CPC_BC_E!J65+FC_IND_CPC_OC_E!J65+FC_IND_CPC_PH_E!J65</f>
        <v>188.70011999999997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88.40016</v>
      </c>
      <c r="N65" s="52">
        <f>FC_IND_CPC_BC_E!N65+FC_IND_CPC_OC_E!N65+FC_IND_CPC_PH_E!N65</f>
        <v>86.199840000000009</v>
      </c>
      <c r="O65" s="52">
        <f>FC_IND_CPC_BC_E!O65+FC_IND_CPC_OC_E!O65+FC_IND_CPC_PH_E!O65</f>
        <v>76.600080000000005</v>
      </c>
      <c r="P65" s="52">
        <f>FC_IND_CPC_BC_E!P65+FC_IND_CPC_OC_E!P65+FC_IND_CPC_PH_E!P65</f>
        <v>79.800120000000007</v>
      </c>
      <c r="Q65" s="52">
        <f>FC_IND_CPC_BC_E!Q65+FC_IND_CPC_OC_E!Q65+FC_IND_CPC_PH_E!Q65</f>
        <v>80.200079999999971</v>
      </c>
      <c r="R65" s="52">
        <f>FC_IND_CPC_BC_E!R65+FC_IND_CPC_OC_E!R65+FC_IND_CPC_PH_E!R65</f>
        <v>90.699839999999995</v>
      </c>
      <c r="S65" s="52">
        <f>FC_IND_CPC_BC_E!S65+FC_IND_CPC_OC_E!S65+FC_IND_CPC_PH_E!S65</f>
        <v>99.799919999999972</v>
      </c>
      <c r="T65" s="52">
        <f>FC_IND_CPC_BC_E!T65+FC_IND_CPC_OC_E!T65+FC_IND_CPC_PH_E!T65</f>
        <v>97.099919999999983</v>
      </c>
      <c r="U65" s="52">
        <f>FC_IND_CPC_BC_E!U65+FC_IND_CPC_OC_E!U65+FC_IND_CPC_PH_E!U65</f>
        <v>96.918839999999989</v>
      </c>
      <c r="V65" s="52">
        <f>FC_IND_CPC_BC_E!V65+FC_IND_CPC_OC_E!V65+FC_IND_CPC_PH_E!V65</f>
        <v>101.41595999999998</v>
      </c>
      <c r="W65" s="52">
        <f>FC_IND_CPC_BC_E!W65+FC_IND_CPC_OC_E!W65+FC_IND_CPC_PH_E!W65</f>
        <v>114.60852</v>
      </c>
      <c r="X65" s="52">
        <f>FC_IND_CPC_BC_E!X65+FC_IND_CPC_OC_E!X65+FC_IND_CPC_PH_E!X65</f>
        <v>123.40007999999997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2.6306164799999996</v>
      </c>
      <c r="P66" s="52">
        <f>FC_IND_CPC_BC_E!P66+FC_IND_CPC_OC_E!P66+FC_IND_CPC_PH_E!P66</f>
        <v>3.2721494399999993</v>
      </c>
      <c r="Q66" s="52">
        <f>FC_IND_CPC_BC_E!Q66+FC_IND_CPC_OC_E!Q66+FC_IND_CPC_PH_E!Q66</f>
        <v>3.6870940799999987</v>
      </c>
      <c r="R66" s="52">
        <f>FC_IND_CPC_BC_E!R66+FC_IND_CPC_OC_E!R66+FC_IND_CPC_PH_E!R66</f>
        <v>4.4772220800000024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3.8232000000000001E-3</v>
      </c>
      <c r="K67" s="52">
        <f>FC_IND_CPC_BC_E!K67+FC_IND_CPC_OC_E!K67+FC_IND_CPC_PH_E!K67</f>
        <v>3.8232000000000001E-3</v>
      </c>
      <c r="L67" s="52">
        <f>FC_IND_CPC_BC_E!L67+FC_IND_CPC_OC_E!L67+FC_IND_CPC_PH_E!L67</f>
        <v>5.8622399999999995E-3</v>
      </c>
      <c r="M67" s="52">
        <f>FC_IND_CPC_BC_E!M67+FC_IND_CPC_OC_E!M67+FC_IND_CPC_PH_E!M67</f>
        <v>1.7841599999999999E-3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1.7841600000000001E-3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3.8231999999999988E-3</v>
      </c>
      <c r="T67" s="52">
        <f>FC_IND_CPC_BC_E!T67+FC_IND_CPC_OC_E!T67+FC_IND_CPC_PH_E!T67</f>
        <v>3.8231999999999997E-3</v>
      </c>
      <c r="U67" s="52">
        <f>FC_IND_CPC_BC_E!U67+FC_IND_CPC_OC_E!U67+FC_IND_CPC_PH_E!U67</f>
        <v>1.7841600000000001E-3</v>
      </c>
      <c r="V67" s="52">
        <f>FC_IND_CPC_BC_E!V67+FC_IND_CPC_OC_E!V67+FC_IND_CPC_PH_E!V67</f>
        <v>1.7841600000000001E-3</v>
      </c>
      <c r="W67" s="52">
        <f>FC_IND_CPC_BC_E!W67+FC_IND_CPC_OC_E!W67+FC_IND_CPC_PH_E!W67</f>
        <v>1.7841599999999997E-3</v>
      </c>
      <c r="X67" s="52">
        <f>FC_IND_CPC_BC_E!X67+FC_IND_CPC_OC_E!X67+FC_IND_CPC_PH_E!X67</f>
        <v>1.7841599999999997E-3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0.22378463999999992</v>
      </c>
      <c r="J68" s="52">
        <f>FC_IND_CPC_BC_E!J68+FC_IND_CPC_OC_E!J68+FC_IND_CPC_PH_E!J68</f>
        <v>0.10271664</v>
      </c>
      <c r="K68" s="52">
        <f>FC_IND_CPC_BC_E!K68+FC_IND_CPC_OC_E!K68+FC_IND_CPC_PH_E!K68</f>
        <v>9.4815360000000001E-2</v>
      </c>
      <c r="L68" s="52">
        <f>FC_IND_CPC_BC_E!L68+FC_IND_CPC_OC_E!L68+FC_IND_CPC_PH_E!L68</f>
        <v>0.18682704</v>
      </c>
      <c r="M68" s="52">
        <f>FC_IND_CPC_BC_E!M68+FC_IND_CPC_OC_E!M68+FC_IND_CPC_PH_E!M68</f>
        <v>7.3660319999999974E-2</v>
      </c>
      <c r="N68" s="52">
        <f>FC_IND_CPC_BC_E!N68+FC_IND_CPC_OC_E!N68+FC_IND_CPC_PH_E!N68</f>
        <v>5.7857759999999994E-2</v>
      </c>
      <c r="O68" s="52">
        <f>FC_IND_CPC_BC_E!O68+FC_IND_CPC_OC_E!O68+FC_IND_CPC_PH_E!O68</f>
        <v>1.0704959999999998E-2</v>
      </c>
      <c r="P68" s="52">
        <f>FC_IND_CPC_BC_E!P68+FC_IND_CPC_OC_E!P68+FC_IND_CPC_PH_E!P68</f>
        <v>7.9012800000000036E-3</v>
      </c>
      <c r="Q68" s="52">
        <f>FC_IND_CPC_BC_E!Q68+FC_IND_CPC_OC_E!Q68+FC_IND_CPC_PH_E!Q68</f>
        <v>4.5113760000000003E-2</v>
      </c>
      <c r="R68" s="52">
        <f>FC_IND_CPC_BC_E!R68+FC_IND_CPC_OC_E!R68+FC_IND_CPC_PH_E!R68</f>
        <v>2.3958719999999999E-2</v>
      </c>
      <c r="S68" s="52">
        <f>FC_IND_CPC_BC_E!S68+FC_IND_CPC_OC_E!S68+FC_IND_CPC_PH_E!S68</f>
        <v>0.13279247999999999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2.5487999999999999E-3</v>
      </c>
      <c r="J69" s="52">
        <f>FC_IND_CPC_BC_E!J69+FC_IND_CPC_OC_E!J69+FC_IND_CPC_PH_E!J69</f>
        <v>0</v>
      </c>
      <c r="K69" s="52">
        <f>FC_IND_CPC_BC_E!K69+FC_IND_CPC_OC_E!K69+FC_IND_CPC_PH_E!K69</f>
        <v>1.0450079999999999E-2</v>
      </c>
      <c r="L69" s="52">
        <f>FC_IND_CPC_BC_E!L69+FC_IND_CPC_OC_E!L69+FC_IND_CPC_PH_E!L69</f>
        <v>6.0151679999999985E-2</v>
      </c>
      <c r="M69" s="52">
        <f>FC_IND_CPC_BC_E!M69+FC_IND_CPC_OC_E!M69+FC_IND_CPC_PH_E!M69</f>
        <v>2.115504E-2</v>
      </c>
      <c r="N69" s="52">
        <f>FC_IND_CPC_BC_E!N69+FC_IND_CPC_OC_E!N69+FC_IND_CPC_PH_E!N69</f>
        <v>2.6507519999999996E-2</v>
      </c>
      <c r="O69" s="52">
        <f>FC_IND_CPC_BC_E!O69+FC_IND_CPC_OC_E!O69+FC_IND_CPC_PH_E!O69</f>
        <v>8.2326240000000009E-2</v>
      </c>
      <c r="P69" s="52">
        <f>FC_IND_CPC_BC_E!P69+FC_IND_CPC_OC_E!P69+FC_IND_CPC_PH_E!P69</f>
        <v>6.1171200000000016E-2</v>
      </c>
      <c r="Q69" s="52">
        <f>FC_IND_CPC_BC_E!Q69+FC_IND_CPC_OC_E!Q69+FC_IND_CPC_PH_E!Q69</f>
        <v>0.16720127999999998</v>
      </c>
      <c r="R69" s="52">
        <f>FC_IND_CPC_BC_E!R69+FC_IND_CPC_OC_E!R69+FC_IND_CPC_PH_E!R69</f>
        <v>0.11698992000000001</v>
      </c>
      <c r="S69" s="52">
        <f>FC_IND_CPC_BC_E!S69+FC_IND_CPC_OC_E!S69+FC_IND_CPC_PH_E!S69</f>
        <v>0.73023119999999986</v>
      </c>
      <c r="T69" s="52">
        <f>FC_IND_CPC_BC_E!T69+FC_IND_CPC_OC_E!T69+FC_IND_CPC_PH_E!T69</f>
        <v>1.57159008</v>
      </c>
      <c r="U69" s="52">
        <f>FC_IND_CPC_BC_E!U69+FC_IND_CPC_OC_E!U69+FC_IND_CPC_PH_E!U69</f>
        <v>2.0433729600000001</v>
      </c>
      <c r="V69" s="52">
        <f>FC_IND_CPC_BC_E!V69+FC_IND_CPC_OC_E!V69+FC_IND_CPC_PH_E!V69</f>
        <v>1.8720935999999999</v>
      </c>
      <c r="W69" s="52">
        <f>FC_IND_CPC_BC_E!W69+FC_IND_CPC_OC_E!W69+FC_IND_CPC_PH_E!W69</f>
        <v>2.0961331200000002</v>
      </c>
      <c r="X69" s="52">
        <f>FC_IND_CPC_BC_E!X69+FC_IND_CPC_OC_E!X69+FC_IND_CPC_PH_E!X69</f>
        <v>3.3338304000000005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19.559152799999996</v>
      </c>
      <c r="K72" s="55">
        <f>FC_IND_CPC_BC_E!K72+FC_IND_CPC_OC_E!K72+FC_IND_CPC_PH_E!K72</f>
        <v>188.24183711999996</v>
      </c>
      <c r="L72" s="55">
        <f>FC_IND_CPC_BC_E!L72+FC_IND_CPC_OC_E!L72+FC_IND_CPC_PH_E!L72</f>
        <v>75.942411839999991</v>
      </c>
      <c r="M72" s="55">
        <f>FC_IND_CPC_BC_E!M72+FC_IND_CPC_OC_E!M72+FC_IND_CPC_PH_E!M72</f>
        <v>47.868128640000002</v>
      </c>
      <c r="N72" s="55">
        <f>FC_IND_CPC_BC_E!N72+FC_IND_CPC_OC_E!N72+FC_IND_CPC_PH_E!N72</f>
        <v>6.8482108799999999</v>
      </c>
      <c r="O72" s="55">
        <f>FC_IND_CPC_BC_E!O72+FC_IND_CPC_OC_E!O72+FC_IND_CPC_PH_E!O72</f>
        <v>14.578166879999998</v>
      </c>
      <c r="P72" s="55">
        <f>FC_IND_CPC_BC_E!P72+FC_IND_CPC_OC_E!P72+FC_IND_CPC_PH_E!P72</f>
        <v>30.402869759999991</v>
      </c>
      <c r="Q72" s="55">
        <f>FC_IND_CPC_BC_E!Q72+FC_IND_CPC_OC_E!Q72+FC_IND_CPC_PH_E!Q72</f>
        <v>74.665787039999984</v>
      </c>
      <c r="R72" s="55">
        <f>FC_IND_CPC_BC_E!R72+FC_IND_CPC_OC_E!R72+FC_IND_CPC_PH_E!R72</f>
        <v>49.338181439999985</v>
      </c>
      <c r="S72" s="55">
        <f>FC_IND_CPC_BC_E!S72+FC_IND_CPC_OC_E!S72+FC_IND_CPC_PH_E!S72</f>
        <v>56.175503039999988</v>
      </c>
      <c r="T72" s="55">
        <f>FC_IND_CPC_BC_E!T72+FC_IND_CPC_OC_E!T72+FC_IND_CPC_PH_E!T72</f>
        <v>23.629737599999999</v>
      </c>
      <c r="U72" s="55">
        <f>FC_IND_CPC_BC_E!U72+FC_IND_CPC_OC_E!U72+FC_IND_CPC_PH_E!U72</f>
        <v>36.18364463999999</v>
      </c>
      <c r="V72" s="55">
        <f>FC_IND_CPC_BC_E!V72+FC_IND_CPC_OC_E!V72+FC_IND_CPC_PH_E!V72</f>
        <v>28.063680479999991</v>
      </c>
      <c r="W72" s="55">
        <f>FC_IND_CPC_BC_E!W72+FC_IND_CPC_OC_E!W72+FC_IND_CPC_PH_E!W72</f>
        <v>6.6307118399999991</v>
      </c>
      <c r="X72" s="55">
        <f>FC_IND_CPC_BC_E!X72+FC_IND_CPC_OC_E!X72+FC_IND_CPC_PH_E!X72</f>
        <v>7.7193532799999991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280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44293.589352038354</v>
      </c>
      <c r="D2" s="21">
        <f t="shared" ref="D2:X2" si="0">SUM(D3,D17,D22,D25,D26,D51,D52)</f>
        <v>44415.400589776385</v>
      </c>
      <c r="E2" s="21">
        <f t="shared" si="0"/>
        <v>46561.075249059009</v>
      </c>
      <c r="F2" s="21">
        <f t="shared" si="0"/>
        <v>49357.191524488466</v>
      </c>
      <c r="G2" s="21">
        <f t="shared" si="0"/>
        <v>46007.779661943263</v>
      </c>
      <c r="H2" s="21">
        <f t="shared" si="0"/>
        <v>45709.311036951622</v>
      </c>
      <c r="I2" s="21">
        <f t="shared" si="0"/>
        <v>43501.021562890543</v>
      </c>
      <c r="J2" s="21">
        <f t="shared" si="0"/>
        <v>45832.212342519328</v>
      </c>
      <c r="K2" s="21">
        <f t="shared" si="0"/>
        <v>46917.116130482202</v>
      </c>
      <c r="L2" s="21">
        <f t="shared" si="0"/>
        <v>43668.157673953938</v>
      </c>
      <c r="M2" s="21">
        <f t="shared" si="0"/>
        <v>46687.31032481818</v>
      </c>
      <c r="N2" s="21">
        <f t="shared" si="0"/>
        <v>51176.951129004359</v>
      </c>
      <c r="O2" s="21">
        <f t="shared" si="0"/>
        <v>52743.972528389029</v>
      </c>
      <c r="P2" s="21">
        <f t="shared" si="0"/>
        <v>53968.370844041725</v>
      </c>
      <c r="Q2" s="21">
        <f t="shared" si="0"/>
        <v>51499.698629152161</v>
      </c>
      <c r="R2" s="21">
        <f t="shared" si="0"/>
        <v>52306.59273276716</v>
      </c>
      <c r="S2" s="21">
        <f t="shared" si="0"/>
        <v>52134.763698223658</v>
      </c>
      <c r="T2" s="21">
        <f t="shared" si="0"/>
        <v>54206.845530475264</v>
      </c>
      <c r="U2" s="21">
        <f t="shared" si="0"/>
        <v>50488.423879950875</v>
      </c>
      <c r="V2" s="21">
        <f t="shared" si="0"/>
        <v>49078.854450594663</v>
      </c>
      <c r="W2" s="21">
        <f t="shared" si="0"/>
        <v>48711.260288894278</v>
      </c>
      <c r="X2" s="21">
        <f t="shared" si="0"/>
        <v>50344.618755150863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7510.3998806658128</v>
      </c>
      <c r="D3" s="24">
        <f t="shared" ref="D3:X3" si="2">SUM(D4,D8,D11)</f>
        <v>7693.0422405612935</v>
      </c>
      <c r="E3" s="24">
        <f t="shared" si="2"/>
        <v>8181.2180066197998</v>
      </c>
      <c r="F3" s="24">
        <f t="shared" si="2"/>
        <v>7820.6709502227222</v>
      </c>
      <c r="G3" s="24">
        <f t="shared" si="2"/>
        <v>7620.4096940361906</v>
      </c>
      <c r="H3" s="24">
        <f t="shared" si="2"/>
        <v>6836.2689146712009</v>
      </c>
      <c r="I3" s="24">
        <f t="shared" si="2"/>
        <v>6525.4622037571935</v>
      </c>
      <c r="J3" s="24">
        <f t="shared" si="2"/>
        <v>5671.3645582786994</v>
      </c>
      <c r="K3" s="24">
        <f t="shared" si="2"/>
        <v>7030.6754718172097</v>
      </c>
      <c r="L3" s="24">
        <f t="shared" si="2"/>
        <v>6351.4430076672443</v>
      </c>
      <c r="M3" s="24">
        <f t="shared" si="2"/>
        <v>5837.287247526805</v>
      </c>
      <c r="N3" s="24">
        <f t="shared" si="2"/>
        <v>6248.752956360664</v>
      </c>
      <c r="O3" s="24">
        <f t="shared" si="2"/>
        <v>6920.6242166366574</v>
      </c>
      <c r="P3" s="24">
        <f t="shared" si="2"/>
        <v>7607.0620129198251</v>
      </c>
      <c r="Q3" s="24">
        <f t="shared" si="2"/>
        <v>7492.6135030413743</v>
      </c>
      <c r="R3" s="24">
        <f t="shared" si="2"/>
        <v>7979.4209617435081</v>
      </c>
      <c r="S3" s="24">
        <f t="shared" si="2"/>
        <v>7381.2058359711991</v>
      </c>
      <c r="T3" s="24">
        <f t="shared" si="2"/>
        <v>8294.0151656883827</v>
      </c>
      <c r="U3" s="24">
        <f t="shared" si="2"/>
        <v>6128.8732241494881</v>
      </c>
      <c r="V3" s="24">
        <f t="shared" si="2"/>
        <v>5653.5603548071231</v>
      </c>
      <c r="W3" s="24">
        <f t="shared" si="2"/>
        <v>5421.7461987650304</v>
      </c>
      <c r="X3" s="24">
        <f t="shared" si="2"/>
        <v>4642.1069614287208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4140.9788799163234</v>
      </c>
      <c r="D4" s="19">
        <f t="shared" ref="D4:X4" si="4">SUM(D5:D7)</f>
        <v>5143.6400555317123</v>
      </c>
      <c r="E4" s="19">
        <f t="shared" si="4"/>
        <v>5254.4668541638639</v>
      </c>
      <c r="F4" s="19">
        <f t="shared" si="4"/>
        <v>3825.3405163733223</v>
      </c>
      <c r="G4" s="19">
        <f t="shared" si="4"/>
        <v>3551.4209573095713</v>
      </c>
      <c r="H4" s="19">
        <f t="shared" si="4"/>
        <v>3186.7024601467647</v>
      </c>
      <c r="I4" s="19">
        <f t="shared" si="4"/>
        <v>2830.7367563696466</v>
      </c>
      <c r="J4" s="19">
        <f t="shared" si="4"/>
        <v>3267.5013264992394</v>
      </c>
      <c r="K4" s="19">
        <f t="shared" si="4"/>
        <v>4591.129269936464</v>
      </c>
      <c r="L4" s="19">
        <f t="shared" si="4"/>
        <v>3244.6389151016515</v>
      </c>
      <c r="M4" s="19">
        <f t="shared" si="4"/>
        <v>4174.0103675162145</v>
      </c>
      <c r="N4" s="19">
        <f t="shared" si="4"/>
        <v>4557.7856680085115</v>
      </c>
      <c r="O4" s="19">
        <f t="shared" si="4"/>
        <v>5112.2185080394156</v>
      </c>
      <c r="P4" s="19">
        <f t="shared" si="4"/>
        <v>5538.9196549363751</v>
      </c>
      <c r="Q4" s="19">
        <f t="shared" si="4"/>
        <v>5829.0573212536019</v>
      </c>
      <c r="R4" s="19">
        <f t="shared" si="4"/>
        <v>6308.1061405143219</v>
      </c>
      <c r="S4" s="19">
        <f t="shared" si="4"/>
        <v>5702.6421850896195</v>
      </c>
      <c r="T4" s="19">
        <f t="shared" si="4"/>
        <v>6714.8727975922875</v>
      </c>
      <c r="U4" s="19">
        <f t="shared" si="4"/>
        <v>4659.8589830373367</v>
      </c>
      <c r="V4" s="19">
        <f t="shared" si="4"/>
        <v>4309.8645797933532</v>
      </c>
      <c r="W4" s="19">
        <f t="shared" si="4"/>
        <v>4179.9143829888862</v>
      </c>
      <c r="X4" s="19">
        <f t="shared" si="4"/>
        <v>3423.1052924614964</v>
      </c>
    </row>
    <row r="5" spans="1:24" ht="11.25" customHeight="1" x14ac:dyDescent="0.2">
      <c r="A5" s="28" t="s">
        <v>4</v>
      </c>
      <c r="B5" s="7" t="s">
        <v>5</v>
      </c>
      <c r="C5" s="8">
        <v>8.5543356227423872E-2</v>
      </c>
      <c r="D5" s="8">
        <v>0</v>
      </c>
      <c r="E5" s="8">
        <v>0</v>
      </c>
      <c r="F5" s="8">
        <v>0</v>
      </c>
      <c r="G5" s="8">
        <v>249.87148271577269</v>
      </c>
      <c r="H5" s="8">
        <v>261.5897556091968</v>
      </c>
      <c r="I5" s="8">
        <v>271.76499444610056</v>
      </c>
      <c r="J5" s="8">
        <v>234.10007164354187</v>
      </c>
      <c r="K5" s="8">
        <v>287.52856908283132</v>
      </c>
      <c r="L5" s="8">
        <v>153.17322420009413</v>
      </c>
      <c r="M5" s="8">
        <v>189.92175642437613</v>
      </c>
      <c r="N5" s="8">
        <v>514.22873477187989</v>
      </c>
      <c r="O5" s="8">
        <v>476.78918060896825</v>
      </c>
      <c r="P5" s="8">
        <v>809.42961752482313</v>
      </c>
      <c r="Q5" s="8">
        <v>563.19473045439406</v>
      </c>
      <c r="R5" s="8">
        <v>490.93519311955509</v>
      </c>
      <c r="S5" s="8">
        <v>360.22412000063218</v>
      </c>
      <c r="T5" s="8">
        <v>578.35839229457031</v>
      </c>
      <c r="U5" s="8">
        <v>549.77291859039849</v>
      </c>
      <c r="V5" s="8">
        <v>524.28915088616941</v>
      </c>
      <c r="W5" s="8">
        <v>283.36542633853645</v>
      </c>
      <c r="X5" s="8">
        <v>329.76714557784669</v>
      </c>
    </row>
    <row r="6" spans="1:24" ht="11.25" customHeight="1" x14ac:dyDescent="0.2">
      <c r="A6" s="28" t="s">
        <v>6</v>
      </c>
      <c r="B6" s="7" t="s">
        <v>7</v>
      </c>
      <c r="C6" s="8">
        <v>1.6359887769870218</v>
      </c>
      <c r="D6" s="8">
        <v>17.736306309585132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4.4081003247087258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4139.2573477831093</v>
      </c>
      <c r="D7" s="8">
        <v>5125.9037492221269</v>
      </c>
      <c r="E7" s="8">
        <v>5254.4668541638639</v>
      </c>
      <c r="F7" s="8">
        <v>3825.3405163733223</v>
      </c>
      <c r="G7" s="8">
        <v>3301.5494745937985</v>
      </c>
      <c r="H7" s="8">
        <v>2925.1127045375679</v>
      </c>
      <c r="I7" s="8">
        <v>2558.9717619235462</v>
      </c>
      <c r="J7" s="8">
        <v>3033.4012548556975</v>
      </c>
      <c r="K7" s="8">
        <v>4303.6007008536326</v>
      </c>
      <c r="L7" s="8">
        <v>3091.4656909015575</v>
      </c>
      <c r="M7" s="8">
        <v>3984.0886110918382</v>
      </c>
      <c r="N7" s="8">
        <v>4043.5569332366313</v>
      </c>
      <c r="O7" s="8">
        <v>4631.0212271057389</v>
      </c>
      <c r="P7" s="8">
        <v>4729.4900374115523</v>
      </c>
      <c r="Q7" s="8">
        <v>5265.8625907992082</v>
      </c>
      <c r="R7" s="8">
        <v>5817.1709473947667</v>
      </c>
      <c r="S7" s="8">
        <v>5342.4180650889875</v>
      </c>
      <c r="T7" s="8">
        <v>6136.5144052977175</v>
      </c>
      <c r="U7" s="8">
        <v>4110.0860644469385</v>
      </c>
      <c r="V7" s="8">
        <v>3785.5754289071838</v>
      </c>
      <c r="W7" s="8">
        <v>3896.5489566503502</v>
      </c>
      <c r="X7" s="8">
        <v>3093.3381468836496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2592.7105637857239</v>
      </c>
      <c r="D8" s="19">
        <f t="shared" ref="D8:X8" si="6">SUM(D9:D10)</f>
        <v>1615.7037313840506</v>
      </c>
      <c r="E8" s="19">
        <f t="shared" si="6"/>
        <v>1928.6842599225324</v>
      </c>
      <c r="F8" s="19">
        <f t="shared" si="6"/>
        <v>2582.1786655599426</v>
      </c>
      <c r="G8" s="19">
        <f t="shared" si="6"/>
        <v>2995.558645898785</v>
      </c>
      <c r="H8" s="19">
        <f t="shared" si="6"/>
        <v>2895.0586154321868</v>
      </c>
      <c r="I8" s="19">
        <f t="shared" si="6"/>
        <v>2808.7516749877141</v>
      </c>
      <c r="J8" s="19">
        <f t="shared" si="6"/>
        <v>1668.8033431498193</v>
      </c>
      <c r="K8" s="19">
        <f t="shared" si="6"/>
        <v>1742.7278804639086</v>
      </c>
      <c r="L8" s="19">
        <f t="shared" si="6"/>
        <v>2618.4513046076472</v>
      </c>
      <c r="M8" s="19">
        <f t="shared" si="6"/>
        <v>1243.9409054462687</v>
      </c>
      <c r="N8" s="19">
        <f t="shared" si="6"/>
        <v>1170.9870074023872</v>
      </c>
      <c r="O8" s="19">
        <f t="shared" si="6"/>
        <v>1136.4019851310493</v>
      </c>
      <c r="P8" s="19">
        <f t="shared" si="6"/>
        <v>1153.9275441243715</v>
      </c>
      <c r="Q8" s="19">
        <f t="shared" si="6"/>
        <v>1003.0557072417307</v>
      </c>
      <c r="R8" s="19">
        <f t="shared" si="6"/>
        <v>938.14553162468087</v>
      </c>
      <c r="S8" s="19">
        <f t="shared" si="6"/>
        <v>808.02808129880157</v>
      </c>
      <c r="T8" s="19">
        <f t="shared" si="6"/>
        <v>1102.0660999567092</v>
      </c>
      <c r="U8" s="19">
        <f t="shared" si="6"/>
        <v>1051.3590242884186</v>
      </c>
      <c r="V8" s="19">
        <f t="shared" si="6"/>
        <v>996.68409633714487</v>
      </c>
      <c r="W8" s="19">
        <f t="shared" si="6"/>
        <v>947.6276128799808</v>
      </c>
      <c r="X8" s="19">
        <f t="shared" si="6"/>
        <v>955.57297059837663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38.2314735654275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4.4529966000476226E-3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2592.7105637857239</v>
      </c>
      <c r="D10" s="8">
        <v>1615.7037313840506</v>
      </c>
      <c r="E10" s="8">
        <v>1928.6842599225324</v>
      </c>
      <c r="F10" s="8">
        <v>2582.1786655599426</v>
      </c>
      <c r="G10" s="8">
        <v>2995.558645898785</v>
      </c>
      <c r="H10" s="8">
        <v>2895.0586154321868</v>
      </c>
      <c r="I10" s="8">
        <v>2808.7516749877141</v>
      </c>
      <c r="J10" s="8">
        <v>1668.8033431498193</v>
      </c>
      <c r="K10" s="8">
        <v>1742.7278804639086</v>
      </c>
      <c r="L10" s="8">
        <v>2618.4513046076472</v>
      </c>
      <c r="M10" s="8">
        <v>1205.7094318808413</v>
      </c>
      <c r="N10" s="8">
        <v>1170.9870074023872</v>
      </c>
      <c r="O10" s="8">
        <v>1136.4019851310493</v>
      </c>
      <c r="P10" s="8">
        <v>1153.9275441243715</v>
      </c>
      <c r="Q10" s="8">
        <v>1003.0557072417307</v>
      </c>
      <c r="R10" s="8">
        <v>938.14553162468087</v>
      </c>
      <c r="S10" s="8">
        <v>808.02808129880157</v>
      </c>
      <c r="T10" s="8">
        <v>1102.0660999567092</v>
      </c>
      <c r="U10" s="8">
        <v>1051.3590242884186</v>
      </c>
      <c r="V10" s="8">
        <v>996.67964334054477</v>
      </c>
      <c r="W10" s="8">
        <v>947.6276128799808</v>
      </c>
      <c r="X10" s="8">
        <v>955.57297059837663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776.71043696376535</v>
      </c>
      <c r="D11" s="19">
        <f t="shared" ref="D11:X11" si="8">SUM(D12:D16)</f>
        <v>933.69845364553134</v>
      </c>
      <c r="E11" s="19">
        <f t="shared" si="8"/>
        <v>998.06689253340278</v>
      </c>
      <c r="F11" s="19">
        <f t="shared" si="8"/>
        <v>1413.1517682894571</v>
      </c>
      <c r="G11" s="19">
        <f t="shared" si="8"/>
        <v>1073.4300908278349</v>
      </c>
      <c r="H11" s="19">
        <f t="shared" si="8"/>
        <v>754.50783909224924</v>
      </c>
      <c r="I11" s="19">
        <f t="shared" si="8"/>
        <v>885.97377239983325</v>
      </c>
      <c r="J11" s="19">
        <f t="shared" si="8"/>
        <v>735.05988862964114</v>
      </c>
      <c r="K11" s="19">
        <f t="shared" si="8"/>
        <v>696.81832141683776</v>
      </c>
      <c r="L11" s="19">
        <f t="shared" si="8"/>
        <v>488.35278795794642</v>
      </c>
      <c r="M11" s="19">
        <f t="shared" si="8"/>
        <v>419.33597456432238</v>
      </c>
      <c r="N11" s="19">
        <f t="shared" si="8"/>
        <v>519.98028094976496</v>
      </c>
      <c r="O11" s="19">
        <f t="shared" si="8"/>
        <v>672.00372346619179</v>
      </c>
      <c r="P11" s="19">
        <f t="shared" si="8"/>
        <v>914.21481385907816</v>
      </c>
      <c r="Q11" s="19">
        <f t="shared" si="8"/>
        <v>660.50047454604191</v>
      </c>
      <c r="R11" s="19">
        <f t="shared" si="8"/>
        <v>733.16928960450514</v>
      </c>
      <c r="S11" s="19">
        <f t="shared" si="8"/>
        <v>870.53556958277886</v>
      </c>
      <c r="T11" s="19">
        <f t="shared" si="8"/>
        <v>477.07626813938657</v>
      </c>
      <c r="U11" s="19">
        <f t="shared" si="8"/>
        <v>417.65521682373299</v>
      </c>
      <c r="V11" s="19">
        <f t="shared" si="8"/>
        <v>347.01167867662508</v>
      </c>
      <c r="W11" s="19">
        <f t="shared" si="8"/>
        <v>294.20420289616345</v>
      </c>
      <c r="X11" s="19">
        <f t="shared" si="8"/>
        <v>263.42869836884847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7.5329524678326809</v>
      </c>
      <c r="P12" s="8">
        <v>5.1360666207978349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1.3616527799546795E-2</v>
      </c>
    </row>
    <row r="13" spans="1:24" ht="11.25" customHeight="1" x14ac:dyDescent="0.2">
      <c r="A13" s="28" t="s">
        <v>16</v>
      </c>
      <c r="B13" s="7" t="s">
        <v>17</v>
      </c>
      <c r="C13" s="8">
        <v>527.59283649429312</v>
      </c>
      <c r="D13" s="8">
        <v>682.55959811342393</v>
      </c>
      <c r="E13" s="8">
        <v>799.5749978154513</v>
      </c>
      <c r="F13" s="8">
        <v>971.25277723400541</v>
      </c>
      <c r="G13" s="8">
        <v>687.34976452282751</v>
      </c>
      <c r="H13" s="8">
        <v>348.33083973675895</v>
      </c>
      <c r="I13" s="8">
        <v>412.63293496097032</v>
      </c>
      <c r="J13" s="8">
        <v>373.91708238411991</v>
      </c>
      <c r="K13" s="8">
        <v>310.85228245717553</v>
      </c>
      <c r="L13" s="8">
        <v>139.7974554008845</v>
      </c>
      <c r="M13" s="8">
        <v>101.17316840598144</v>
      </c>
      <c r="N13" s="8">
        <v>146.70833630542467</v>
      </c>
      <c r="O13" s="8">
        <v>318.66158854866904</v>
      </c>
      <c r="P13" s="8">
        <v>427.2813501710005</v>
      </c>
      <c r="Q13" s="8">
        <v>338.87613394219721</v>
      </c>
      <c r="R13" s="8">
        <v>420.82076741718834</v>
      </c>
      <c r="S13" s="8">
        <v>447.19409184335115</v>
      </c>
      <c r="T13" s="8">
        <v>183.71942375069918</v>
      </c>
      <c r="U13" s="8">
        <v>172.9376971104513</v>
      </c>
      <c r="V13" s="8">
        <v>205.37359173477989</v>
      </c>
      <c r="W13" s="8">
        <v>217.04644912673578</v>
      </c>
      <c r="X13" s="8">
        <v>178.75007843412803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81.803474820199426</v>
      </c>
      <c r="F15" s="8">
        <v>84.595136139425364</v>
      </c>
      <c r="G15" s="8">
        <v>71.177120537485166</v>
      </c>
      <c r="H15" s="8">
        <v>64.641811998626181</v>
      </c>
      <c r="I15" s="8">
        <v>31.008008347688872</v>
      </c>
      <c r="J15" s="8">
        <v>28.732553260798625</v>
      </c>
      <c r="K15" s="8">
        <v>32.456704763585016</v>
      </c>
      <c r="L15" s="8">
        <v>29.795646583433079</v>
      </c>
      <c r="M15" s="8">
        <v>0.95020348708507674</v>
      </c>
      <c r="N15" s="8">
        <v>87.873323994881517</v>
      </c>
      <c r="O15" s="8">
        <v>81.318769763488376</v>
      </c>
      <c r="P15" s="8">
        <v>72.071359017674965</v>
      </c>
      <c r="Q15" s="8">
        <v>68.990323271279834</v>
      </c>
      <c r="R15" s="8">
        <v>75.798126136161116</v>
      </c>
      <c r="S15" s="8">
        <v>8.2370131553604846</v>
      </c>
      <c r="T15" s="8">
        <v>7.3849338941460543</v>
      </c>
      <c r="U15" s="8">
        <v>6.8090365474507886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249.11760046947225</v>
      </c>
      <c r="D16" s="8">
        <v>251.13885553210739</v>
      </c>
      <c r="E16" s="8">
        <v>116.68841989775203</v>
      </c>
      <c r="F16" s="8">
        <v>357.30385491602618</v>
      </c>
      <c r="G16" s="8">
        <v>314.90320576752225</v>
      </c>
      <c r="H16" s="8">
        <v>341.53518735686407</v>
      </c>
      <c r="I16" s="8">
        <v>442.33282909117406</v>
      </c>
      <c r="J16" s="8">
        <v>332.4102529847226</v>
      </c>
      <c r="K16" s="8">
        <v>353.50933419607719</v>
      </c>
      <c r="L16" s="8">
        <v>318.75968597362885</v>
      </c>
      <c r="M16" s="8">
        <v>317.21260267125587</v>
      </c>
      <c r="N16" s="8">
        <v>285.39862064945879</v>
      </c>
      <c r="O16" s="8">
        <v>264.49041268620169</v>
      </c>
      <c r="P16" s="8">
        <v>409.72603804960482</v>
      </c>
      <c r="Q16" s="8">
        <v>252.63401733256489</v>
      </c>
      <c r="R16" s="8">
        <v>236.55039605115567</v>
      </c>
      <c r="S16" s="8">
        <v>415.10446458406722</v>
      </c>
      <c r="T16" s="8">
        <v>285.97191049454136</v>
      </c>
      <c r="U16" s="8">
        <v>237.90848316583089</v>
      </c>
      <c r="V16" s="8">
        <v>141.63808694184519</v>
      </c>
      <c r="W16" s="8">
        <v>77.157753769427686</v>
      </c>
      <c r="X16" s="8">
        <v>84.665003406920874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118.55120036783116</v>
      </c>
      <c r="D17" s="27">
        <f t="shared" ref="D17:X17" si="10">SUM(D18:D21)</f>
        <v>107.97945691262316</v>
      </c>
      <c r="E17" s="27">
        <f t="shared" si="10"/>
        <v>110.16480482823077</v>
      </c>
      <c r="F17" s="27">
        <f t="shared" si="10"/>
        <v>30.890629270847615</v>
      </c>
      <c r="G17" s="27">
        <f t="shared" si="10"/>
        <v>22.805770830556892</v>
      </c>
      <c r="H17" s="27">
        <f t="shared" si="10"/>
        <v>21.783419736113164</v>
      </c>
      <c r="I17" s="27">
        <f t="shared" si="10"/>
        <v>18.226189400057816</v>
      </c>
      <c r="J17" s="27">
        <f t="shared" si="10"/>
        <v>36.479771667706714</v>
      </c>
      <c r="K17" s="27">
        <f t="shared" si="10"/>
        <v>24.569621041005274</v>
      </c>
      <c r="L17" s="27">
        <f t="shared" si="10"/>
        <v>10.72781623380226</v>
      </c>
      <c r="M17" s="27">
        <f t="shared" si="10"/>
        <v>289.68999887905949</v>
      </c>
      <c r="N17" s="27">
        <f t="shared" si="10"/>
        <v>407.34663267059295</v>
      </c>
      <c r="O17" s="27">
        <f t="shared" si="10"/>
        <v>298.79376655980406</v>
      </c>
      <c r="P17" s="27">
        <f t="shared" si="10"/>
        <v>301.58253119341526</v>
      </c>
      <c r="Q17" s="27">
        <f t="shared" si="10"/>
        <v>260.26495428649883</v>
      </c>
      <c r="R17" s="27">
        <f t="shared" si="10"/>
        <v>256.65052948091397</v>
      </c>
      <c r="S17" s="27">
        <f t="shared" si="10"/>
        <v>230.12198468519611</v>
      </c>
      <c r="T17" s="27">
        <f t="shared" si="10"/>
        <v>217.11838773967656</v>
      </c>
      <c r="U17" s="27">
        <f t="shared" si="10"/>
        <v>255.94756929201631</v>
      </c>
      <c r="V17" s="27">
        <f t="shared" si="10"/>
        <v>210.94482292930067</v>
      </c>
      <c r="W17" s="27">
        <f t="shared" si="10"/>
        <v>178.99959892459805</v>
      </c>
      <c r="X17" s="27">
        <f t="shared" si="10"/>
        <v>231.39491911349978</v>
      </c>
    </row>
    <row r="18" spans="1:24" ht="11.25" customHeight="1" x14ac:dyDescent="0.2">
      <c r="A18" s="29" t="s">
        <v>26</v>
      </c>
      <c r="B18" s="7" t="s">
        <v>27</v>
      </c>
      <c r="C18" s="8">
        <v>4.0064923817362565</v>
      </c>
      <c r="D18" s="8">
        <v>2.9538506857866245</v>
      </c>
      <c r="E18" s="8">
        <v>6.078003042815455</v>
      </c>
      <c r="F18" s="8">
        <v>9.7956190247241022</v>
      </c>
      <c r="G18" s="8">
        <v>2.0532141949632283</v>
      </c>
      <c r="H18" s="8">
        <v>3.1915542266424684</v>
      </c>
      <c r="I18" s="8">
        <v>2.9543736106115612</v>
      </c>
      <c r="J18" s="8">
        <v>0.28269552273414694</v>
      </c>
      <c r="K18" s="8">
        <v>5.5915107413541145</v>
      </c>
      <c r="L18" s="8">
        <v>0.21895882614990009</v>
      </c>
      <c r="M18" s="8">
        <v>0</v>
      </c>
      <c r="N18" s="8">
        <v>0</v>
      </c>
      <c r="O18" s="8">
        <v>0.14855263182538728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112.70356760570702</v>
      </c>
      <c r="D19" s="8">
        <v>103.64835253211193</v>
      </c>
      <c r="E19" s="8">
        <v>103.39609307706648</v>
      </c>
      <c r="F19" s="8">
        <v>18.887315091921501</v>
      </c>
      <c r="G19" s="8">
        <v>17.663635059767454</v>
      </c>
      <c r="H19" s="8">
        <v>17.62583765047221</v>
      </c>
      <c r="I19" s="8">
        <v>15.271815789446256</v>
      </c>
      <c r="J19" s="8">
        <v>36.19707614497257</v>
      </c>
      <c r="K19" s="8">
        <v>18.97811029965116</v>
      </c>
      <c r="L19" s="8">
        <v>10.508857407652361</v>
      </c>
      <c r="M19" s="8">
        <v>121.07383714309719</v>
      </c>
      <c r="N19" s="8">
        <v>209.24168116104423</v>
      </c>
      <c r="O19" s="8">
        <v>122.73227850324899</v>
      </c>
      <c r="P19" s="8">
        <v>133.35564179101911</v>
      </c>
      <c r="Q19" s="8">
        <v>105.50725730656305</v>
      </c>
      <c r="R19" s="8">
        <v>95.94903650402162</v>
      </c>
      <c r="S19" s="8">
        <v>74.826841660179099</v>
      </c>
      <c r="T19" s="8">
        <v>56.002928828936106</v>
      </c>
      <c r="U19" s="8">
        <v>76.880036862486378</v>
      </c>
      <c r="V19" s="8">
        <v>63.027862704588863</v>
      </c>
      <c r="W19" s="8">
        <v>52.292563379577857</v>
      </c>
      <c r="X19" s="8">
        <v>60.41634286157641</v>
      </c>
    </row>
    <row r="20" spans="1:24" ht="11.25" customHeight="1" x14ac:dyDescent="0.2">
      <c r="A20" s="29" t="s">
        <v>30</v>
      </c>
      <c r="B20" s="7" t="s">
        <v>31</v>
      </c>
      <c r="C20" s="8">
        <v>1.841140380387879</v>
      </c>
      <c r="D20" s="8">
        <v>1.3772536947246157</v>
      </c>
      <c r="E20" s="8">
        <v>0.69070870834883724</v>
      </c>
      <c r="F20" s="8">
        <v>2.2076951542020105</v>
      </c>
      <c r="G20" s="8">
        <v>3.0889215758262103</v>
      </c>
      <c r="H20" s="8">
        <v>0.96602785899848198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168.61616173596229</v>
      </c>
      <c r="N21" s="8">
        <v>198.10495150954875</v>
      </c>
      <c r="O21" s="8">
        <v>175.91293542472968</v>
      </c>
      <c r="P21" s="8">
        <v>168.22688940239615</v>
      </c>
      <c r="Q21" s="8">
        <v>154.75769697993579</v>
      </c>
      <c r="R21" s="8">
        <v>160.70149297689233</v>
      </c>
      <c r="S21" s="8">
        <v>155.29514302501701</v>
      </c>
      <c r="T21" s="8">
        <v>161.11545891074044</v>
      </c>
      <c r="U21" s="8">
        <v>179.06753242952993</v>
      </c>
      <c r="V21" s="8">
        <v>147.9169602247118</v>
      </c>
      <c r="W21" s="8">
        <v>126.7070355450202</v>
      </c>
      <c r="X21" s="8">
        <v>170.97857625192336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56.166705162758284</v>
      </c>
      <c r="D22" s="27">
        <f t="shared" ref="D22:X22" si="12">SUM(D23:D24)</f>
        <v>93.659906491342369</v>
      </c>
      <c r="E22" s="27">
        <f t="shared" si="12"/>
        <v>108.61905002385822</v>
      </c>
      <c r="F22" s="27">
        <f t="shared" si="12"/>
        <v>150.63713731353644</v>
      </c>
      <c r="G22" s="27">
        <f t="shared" si="12"/>
        <v>116.13445830494199</v>
      </c>
      <c r="H22" s="27">
        <f t="shared" si="12"/>
        <v>118.94891869055506</v>
      </c>
      <c r="I22" s="27">
        <f t="shared" si="12"/>
        <v>85.435975872575867</v>
      </c>
      <c r="J22" s="27">
        <f t="shared" si="12"/>
        <v>67.092086818089641</v>
      </c>
      <c r="K22" s="27">
        <f t="shared" si="12"/>
        <v>82.315629305848816</v>
      </c>
      <c r="L22" s="27">
        <f t="shared" si="12"/>
        <v>25.862665314279738</v>
      </c>
      <c r="M22" s="27">
        <f t="shared" si="12"/>
        <v>21.046684979803093</v>
      </c>
      <c r="N22" s="27">
        <f t="shared" si="12"/>
        <v>41.200548497418396</v>
      </c>
      <c r="O22" s="27">
        <f t="shared" si="12"/>
        <v>16.764459092999051</v>
      </c>
      <c r="P22" s="27">
        <f t="shared" si="12"/>
        <v>22.01943588393307</v>
      </c>
      <c r="Q22" s="27">
        <f t="shared" si="12"/>
        <v>15.763379120735582</v>
      </c>
      <c r="R22" s="27">
        <f t="shared" si="12"/>
        <v>9.5841136577537078</v>
      </c>
      <c r="S22" s="27">
        <f t="shared" si="12"/>
        <v>8.7460790430888213</v>
      </c>
      <c r="T22" s="27">
        <f t="shared" si="12"/>
        <v>9.9250459475646942</v>
      </c>
      <c r="U22" s="27">
        <f t="shared" si="12"/>
        <v>9.7563736069349432</v>
      </c>
      <c r="V22" s="27">
        <f t="shared" si="12"/>
        <v>9.8028269954929836</v>
      </c>
      <c r="W22" s="27">
        <f t="shared" si="12"/>
        <v>10.008468977175514</v>
      </c>
      <c r="X22" s="27">
        <f t="shared" si="12"/>
        <v>3.6341367849561714</v>
      </c>
    </row>
    <row r="23" spans="1:24" ht="11.25" customHeight="1" x14ac:dyDescent="0.2">
      <c r="A23" s="29" t="s">
        <v>36</v>
      </c>
      <c r="B23" s="7" t="s">
        <v>37</v>
      </c>
      <c r="C23" s="8">
        <v>56.166705162758284</v>
      </c>
      <c r="D23" s="8">
        <v>93.659906491342369</v>
      </c>
      <c r="E23" s="8">
        <v>108.61905002385822</v>
      </c>
      <c r="F23" s="8">
        <v>150.63713731353644</v>
      </c>
      <c r="G23" s="8">
        <v>116.13445830494199</v>
      </c>
      <c r="H23" s="8">
        <v>118.94891869055506</v>
      </c>
      <c r="I23" s="8">
        <v>85.435975872575867</v>
      </c>
      <c r="J23" s="8">
        <v>67.092086818089641</v>
      </c>
      <c r="K23" s="8">
        <v>82.315629305848816</v>
      </c>
      <c r="L23" s="8">
        <v>25.862665314279738</v>
      </c>
      <c r="M23" s="8">
        <v>21.046684979803093</v>
      </c>
      <c r="N23" s="8">
        <v>41.200548497418396</v>
      </c>
      <c r="O23" s="8">
        <v>16.764459092999051</v>
      </c>
      <c r="P23" s="8">
        <v>22.01943588393307</v>
      </c>
      <c r="Q23" s="8">
        <v>15.763379120735582</v>
      </c>
      <c r="R23" s="8">
        <v>9.5841136577537078</v>
      </c>
      <c r="S23" s="8">
        <v>8.7460790430888213</v>
      </c>
      <c r="T23" s="8">
        <v>9.9250459475646942</v>
      </c>
      <c r="U23" s="8">
        <v>9.7563736069349432</v>
      </c>
      <c r="V23" s="8">
        <v>9.8028269954929836</v>
      </c>
      <c r="W23" s="8">
        <v>10.008468977175514</v>
      </c>
      <c r="X23" s="8">
        <v>3.6341367849561714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12237.048570972423</v>
      </c>
      <c r="D26" s="27">
        <f t="shared" ref="D26:X26" si="14">SUM(D27,D33)</f>
        <v>12907.642675023979</v>
      </c>
      <c r="E26" s="27">
        <f t="shared" si="14"/>
        <v>13342.241388602435</v>
      </c>
      <c r="F26" s="27">
        <f t="shared" si="14"/>
        <v>15896.423119920435</v>
      </c>
      <c r="G26" s="27">
        <f t="shared" si="14"/>
        <v>14619.677311967858</v>
      </c>
      <c r="H26" s="27">
        <f t="shared" si="14"/>
        <v>13659.75424028252</v>
      </c>
      <c r="I26" s="27">
        <f t="shared" si="14"/>
        <v>13983.410740650088</v>
      </c>
      <c r="J26" s="27">
        <f t="shared" si="14"/>
        <v>15321.147361814206</v>
      </c>
      <c r="K26" s="27">
        <f t="shared" si="14"/>
        <v>14036.52647288918</v>
      </c>
      <c r="L26" s="27">
        <f t="shared" si="14"/>
        <v>15147.733891056954</v>
      </c>
      <c r="M26" s="27">
        <f t="shared" si="14"/>
        <v>16011.735030409774</v>
      </c>
      <c r="N26" s="27">
        <f t="shared" si="14"/>
        <v>16136.909182485626</v>
      </c>
      <c r="O26" s="27">
        <f t="shared" si="14"/>
        <v>16616.843223143591</v>
      </c>
      <c r="P26" s="27">
        <f t="shared" si="14"/>
        <v>16041.018942566026</v>
      </c>
      <c r="Q26" s="27">
        <f t="shared" si="14"/>
        <v>15918.206502577454</v>
      </c>
      <c r="R26" s="27">
        <f t="shared" si="14"/>
        <v>16159.264666883058</v>
      </c>
      <c r="S26" s="27">
        <f t="shared" si="14"/>
        <v>15685.033123469395</v>
      </c>
      <c r="T26" s="27">
        <f t="shared" si="14"/>
        <v>14860.574433190222</v>
      </c>
      <c r="U26" s="27">
        <f t="shared" si="14"/>
        <v>15243.245693356359</v>
      </c>
      <c r="V26" s="27">
        <f t="shared" si="14"/>
        <v>14429.28126105529</v>
      </c>
      <c r="W26" s="27">
        <f t="shared" si="14"/>
        <v>14615.765474346052</v>
      </c>
      <c r="X26" s="27">
        <f t="shared" si="14"/>
        <v>14755.663274356828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22.403988236195072</v>
      </c>
      <c r="D27" s="19">
        <f t="shared" ref="D27:X27" si="16">SUM(D28:D32)</f>
        <v>22.252990547681524</v>
      </c>
      <c r="E27" s="19">
        <f t="shared" si="16"/>
        <v>22.498053054089862</v>
      </c>
      <c r="F27" s="19">
        <f t="shared" si="16"/>
        <v>22.622964590318212</v>
      </c>
      <c r="G27" s="19">
        <f t="shared" si="16"/>
        <v>22.570834430169572</v>
      </c>
      <c r="H27" s="19">
        <f t="shared" si="16"/>
        <v>22.550272824765742</v>
      </c>
      <c r="I27" s="19">
        <f t="shared" si="16"/>
        <v>22.190758821274866</v>
      </c>
      <c r="J27" s="19">
        <f t="shared" si="16"/>
        <v>81.063504264859404</v>
      </c>
      <c r="K27" s="19">
        <f t="shared" si="16"/>
        <v>22.13593704060899</v>
      </c>
      <c r="L27" s="19">
        <f t="shared" si="16"/>
        <v>53.145617292876096</v>
      </c>
      <c r="M27" s="19">
        <f t="shared" si="16"/>
        <v>22.819394824113182</v>
      </c>
      <c r="N27" s="19">
        <f t="shared" si="16"/>
        <v>23.270606678940503</v>
      </c>
      <c r="O27" s="19">
        <f t="shared" si="16"/>
        <v>26.130476282316607</v>
      </c>
      <c r="P27" s="19">
        <f t="shared" si="16"/>
        <v>17.076040052747487</v>
      </c>
      <c r="Q27" s="19">
        <f t="shared" si="16"/>
        <v>10.061317005705927</v>
      </c>
      <c r="R27" s="19">
        <f t="shared" si="16"/>
        <v>15.58310366199837</v>
      </c>
      <c r="S27" s="19">
        <f t="shared" si="16"/>
        <v>13.851479107465147</v>
      </c>
      <c r="T27" s="19">
        <f t="shared" si="16"/>
        <v>7.7092127442752112</v>
      </c>
      <c r="U27" s="19">
        <f t="shared" si="16"/>
        <v>7.6536966897861483</v>
      </c>
      <c r="V27" s="19">
        <f t="shared" si="16"/>
        <v>22.587750727544904</v>
      </c>
      <c r="W27" s="19">
        <f t="shared" si="16"/>
        <v>22.533565413831692</v>
      </c>
      <c r="X27" s="19">
        <f t="shared" si="16"/>
        <v>36.047558525817841</v>
      </c>
    </row>
    <row r="28" spans="1:24" ht="11.25" customHeight="1" x14ac:dyDescent="0.2">
      <c r="A28" s="28" t="s">
        <v>44</v>
      </c>
      <c r="B28" s="7" t="s">
        <v>45</v>
      </c>
      <c r="C28" s="8">
        <v>22.403988236195072</v>
      </c>
      <c r="D28" s="8">
        <v>22.252990547681524</v>
      </c>
      <c r="E28" s="8">
        <v>22.498053054089862</v>
      </c>
      <c r="F28" s="8">
        <v>22.622964590318212</v>
      </c>
      <c r="G28" s="8">
        <v>22.570834430169572</v>
      </c>
      <c r="H28" s="8">
        <v>22.550272824765742</v>
      </c>
      <c r="I28" s="8">
        <v>22.190758821274866</v>
      </c>
      <c r="J28" s="8">
        <v>22.138661390311551</v>
      </c>
      <c r="K28" s="8">
        <v>22.13593704060899</v>
      </c>
      <c r="L28" s="8">
        <v>18.907043856331548</v>
      </c>
      <c r="M28" s="8">
        <v>20.99198841389569</v>
      </c>
      <c r="N28" s="8">
        <v>23.270606678940503</v>
      </c>
      <c r="O28" s="8">
        <v>22.785266163562614</v>
      </c>
      <c r="P28" s="8">
        <v>8.426793449302993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58.924842874547849</v>
      </c>
      <c r="K29" s="8">
        <v>0</v>
      </c>
      <c r="L29" s="8">
        <v>34.238573436544549</v>
      </c>
      <c r="M29" s="8">
        <v>1.8274064102174916</v>
      </c>
      <c r="N29" s="8">
        <v>0</v>
      </c>
      <c r="O29" s="8">
        <v>3.3452101187539944</v>
      </c>
      <c r="P29" s="8">
        <v>8.6492466034444941</v>
      </c>
      <c r="Q29" s="8">
        <v>10.061317005705927</v>
      </c>
      <c r="R29" s="8">
        <v>15.58310366199837</v>
      </c>
      <c r="S29" s="8">
        <v>13.851479107465147</v>
      </c>
      <c r="T29" s="8">
        <v>7.7092127442752112</v>
      </c>
      <c r="U29" s="8">
        <v>7.6536966897861483</v>
      </c>
      <c r="V29" s="8">
        <v>22.587750727544904</v>
      </c>
      <c r="W29" s="8">
        <v>22.533565413831692</v>
      </c>
      <c r="X29" s="8">
        <v>36.047558525817841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12214.644582736228</v>
      </c>
      <c r="D33" s="19">
        <f t="shared" ref="D33:X33" si="18">SUM(D34:D50)</f>
        <v>12885.389684476297</v>
      </c>
      <c r="E33" s="19">
        <f t="shared" si="18"/>
        <v>13319.743335548344</v>
      </c>
      <c r="F33" s="19">
        <f t="shared" si="18"/>
        <v>15873.800155330116</v>
      </c>
      <c r="G33" s="19">
        <f t="shared" si="18"/>
        <v>14597.106477537689</v>
      </c>
      <c r="H33" s="19">
        <f t="shared" si="18"/>
        <v>13637.203967457754</v>
      </c>
      <c r="I33" s="19">
        <f t="shared" si="18"/>
        <v>13961.219981828814</v>
      </c>
      <c r="J33" s="19">
        <f t="shared" si="18"/>
        <v>15240.083857549347</v>
      </c>
      <c r="K33" s="19">
        <f t="shared" si="18"/>
        <v>14014.39053584857</v>
      </c>
      <c r="L33" s="19">
        <f t="shared" si="18"/>
        <v>15094.588273764079</v>
      </c>
      <c r="M33" s="19">
        <f t="shared" si="18"/>
        <v>15988.915635585661</v>
      </c>
      <c r="N33" s="19">
        <f t="shared" si="18"/>
        <v>16113.638575806686</v>
      </c>
      <c r="O33" s="19">
        <f t="shared" si="18"/>
        <v>16590.712746861274</v>
      </c>
      <c r="P33" s="19">
        <f t="shared" si="18"/>
        <v>16023.942902513279</v>
      </c>
      <c r="Q33" s="19">
        <f t="shared" si="18"/>
        <v>15908.145185571748</v>
      </c>
      <c r="R33" s="19">
        <f t="shared" si="18"/>
        <v>16143.68156322106</v>
      </c>
      <c r="S33" s="19">
        <f t="shared" si="18"/>
        <v>15671.18164436193</v>
      </c>
      <c r="T33" s="19">
        <f t="shared" si="18"/>
        <v>14852.865220445947</v>
      </c>
      <c r="U33" s="19">
        <f t="shared" si="18"/>
        <v>15235.591996666573</v>
      </c>
      <c r="V33" s="19">
        <f t="shared" si="18"/>
        <v>14406.693510327745</v>
      </c>
      <c r="W33" s="19">
        <f t="shared" si="18"/>
        <v>14593.231908932219</v>
      </c>
      <c r="X33" s="19">
        <f t="shared" si="18"/>
        <v>14719.615715831011</v>
      </c>
    </row>
    <row r="34" spans="1:24" ht="11.25" customHeight="1" x14ac:dyDescent="0.2">
      <c r="A34" s="28" t="s">
        <v>54</v>
      </c>
      <c r="B34" s="7" t="s">
        <v>55</v>
      </c>
      <c r="C34" s="8">
        <v>5077.1556487126209</v>
      </c>
      <c r="D34" s="8">
        <v>5465.9120135009653</v>
      </c>
      <c r="E34" s="8">
        <v>6131.9419815765968</v>
      </c>
      <c r="F34" s="8">
        <v>7241.5104397391533</v>
      </c>
      <c r="G34" s="8">
        <v>6600.2746019041469</v>
      </c>
      <c r="H34" s="8">
        <v>6139.6667286882366</v>
      </c>
      <c r="I34" s="8">
        <v>7024.7310803152877</v>
      </c>
      <c r="J34" s="8">
        <v>7922.4082966366359</v>
      </c>
      <c r="K34" s="8">
        <v>7130.9749789194448</v>
      </c>
      <c r="L34" s="8">
        <v>7019.7007439626586</v>
      </c>
      <c r="M34" s="8">
        <v>7520.715626887888</v>
      </c>
      <c r="N34" s="8">
        <v>6696.679742731405</v>
      </c>
      <c r="O34" s="8">
        <v>7381.6946304635503</v>
      </c>
      <c r="P34" s="8">
        <v>6813.3870425233217</v>
      </c>
      <c r="Q34" s="8">
        <v>6779.1146617367949</v>
      </c>
      <c r="R34" s="8">
        <v>6968.5073701785259</v>
      </c>
      <c r="S34" s="8">
        <v>7605.1926973469808</v>
      </c>
      <c r="T34" s="8">
        <v>7525.7958688166473</v>
      </c>
      <c r="U34" s="8">
        <v>7472.9444870381876</v>
      </c>
      <c r="V34" s="8">
        <v>7330.1688370086476</v>
      </c>
      <c r="W34" s="8">
        <v>7693.2298571500596</v>
      </c>
      <c r="X34" s="8">
        <v>7490.2055380569618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32.142533202132412</v>
      </c>
      <c r="H35" s="8">
        <v>33.541845463216411</v>
      </c>
      <c r="I35" s="8">
        <v>9.1019300634816886</v>
      </c>
      <c r="J35" s="8">
        <v>16.429953269462025</v>
      </c>
      <c r="K35" s="8">
        <v>23.413137679736632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5.127278372813221E-2</v>
      </c>
      <c r="X35" s="8">
        <v>3.5006549030828761E-2</v>
      </c>
    </row>
    <row r="36" spans="1:24" ht="11.25" customHeight="1" x14ac:dyDescent="0.2">
      <c r="A36" s="28" t="s">
        <v>58</v>
      </c>
      <c r="B36" s="7" t="s">
        <v>59</v>
      </c>
      <c r="C36" s="8">
        <v>842.15625402249907</v>
      </c>
      <c r="D36" s="8">
        <v>1013.9081173801885</v>
      </c>
      <c r="E36" s="8">
        <v>940.76841123843894</v>
      </c>
      <c r="F36" s="8">
        <v>709.27264030537242</v>
      </c>
      <c r="G36" s="8">
        <v>647.06670542085647</v>
      </c>
      <c r="H36" s="8">
        <v>794.94766691367829</v>
      </c>
      <c r="I36" s="8">
        <v>699.34468075516463</v>
      </c>
      <c r="J36" s="8">
        <v>745.33846413259448</v>
      </c>
      <c r="K36" s="8">
        <v>818.07934464245716</v>
      </c>
      <c r="L36" s="8">
        <v>1045.1455758810321</v>
      </c>
      <c r="M36" s="8">
        <v>917.89354828521141</v>
      </c>
      <c r="N36" s="8">
        <v>1198.8791704858995</v>
      </c>
      <c r="O36" s="8">
        <v>1123.3422645905314</v>
      </c>
      <c r="P36" s="8">
        <v>1102.2282624994823</v>
      </c>
      <c r="Q36" s="8">
        <v>1237.6600589076049</v>
      </c>
      <c r="R36" s="8">
        <v>1104.0940288122542</v>
      </c>
      <c r="S36" s="8">
        <v>1026.5560954163279</v>
      </c>
      <c r="T36" s="8">
        <v>959.61975160922339</v>
      </c>
      <c r="U36" s="8">
        <v>1126.7266484553948</v>
      </c>
      <c r="V36" s="8">
        <v>1215.112146336606</v>
      </c>
      <c r="W36" s="8">
        <v>1139.9038145766929</v>
      </c>
      <c r="X36" s="8">
        <v>1158.9761103112398</v>
      </c>
    </row>
    <row r="37" spans="1:24" ht="11.25" customHeight="1" x14ac:dyDescent="0.2">
      <c r="A37" s="28" t="s">
        <v>60</v>
      </c>
      <c r="B37" s="7" t="s">
        <v>61</v>
      </c>
      <c r="C37" s="8">
        <v>1.8061789832795536</v>
      </c>
      <c r="D37" s="8">
        <v>4.9250053925940813</v>
      </c>
      <c r="E37" s="8">
        <v>176.45853541018263</v>
      </c>
      <c r="F37" s="8">
        <v>251.09045184746697</v>
      </c>
      <c r="G37" s="8">
        <v>257.7247983267676</v>
      </c>
      <c r="H37" s="8">
        <v>281.04055246542561</v>
      </c>
      <c r="I37" s="8">
        <v>266.23999303858312</v>
      </c>
      <c r="J37" s="8">
        <v>353.00694213761585</v>
      </c>
      <c r="K37" s="8">
        <v>257.75188008822749</v>
      </c>
      <c r="L37" s="8">
        <v>220.13555102231683</v>
      </c>
      <c r="M37" s="8">
        <v>194.58024150209241</v>
      </c>
      <c r="N37" s="8">
        <v>2.0152556299881597</v>
      </c>
      <c r="O37" s="8">
        <v>543.32023684635169</v>
      </c>
      <c r="P37" s="8">
        <v>373.30841801872748</v>
      </c>
      <c r="Q37" s="8">
        <v>382.67636784807144</v>
      </c>
      <c r="R37" s="8">
        <v>4.6444893896807837</v>
      </c>
      <c r="S37" s="8">
        <v>196.21076388027203</v>
      </c>
      <c r="T37" s="8">
        <v>193.41995794311924</v>
      </c>
      <c r="U37" s="8">
        <v>198.48009907838104</v>
      </c>
      <c r="V37" s="8">
        <v>180.13684865657174</v>
      </c>
      <c r="W37" s="8">
        <v>70.441708094640731</v>
      </c>
      <c r="X37" s="8">
        <v>16.573532466532313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2.9341451481775933</v>
      </c>
      <c r="D41" s="8">
        <v>3.5532326328146424</v>
      </c>
      <c r="E41" s="8">
        <v>19.240437601799158</v>
      </c>
      <c r="F41" s="8">
        <v>1.675286525152373</v>
      </c>
      <c r="G41" s="8">
        <v>1.6693414904021115</v>
      </c>
      <c r="H41" s="8">
        <v>1.6527445716209408</v>
      </c>
      <c r="I41" s="8">
        <v>2.0631071163204391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1.2736792503819412</v>
      </c>
      <c r="R41" s="8">
        <v>3.4380347409830803</v>
      </c>
      <c r="S41" s="8">
        <v>4.2948861786858519</v>
      </c>
      <c r="T41" s="8">
        <v>2.6256427481412508</v>
      </c>
      <c r="U41" s="8">
        <v>1.9309599535224695</v>
      </c>
      <c r="V41" s="8">
        <v>2.4558873081530992</v>
      </c>
      <c r="W41" s="8">
        <v>2.8064207295156307</v>
      </c>
      <c r="X41" s="8">
        <v>3.2808890632552803</v>
      </c>
    </row>
    <row r="42" spans="1:24" ht="11.25" customHeight="1" x14ac:dyDescent="0.2">
      <c r="A42" s="28" t="s">
        <v>70</v>
      </c>
      <c r="B42" s="7" t="s">
        <v>71</v>
      </c>
      <c r="C42" s="8">
        <v>633.23521614959009</v>
      </c>
      <c r="D42" s="8">
        <v>0</v>
      </c>
      <c r="E42" s="8">
        <v>0</v>
      </c>
      <c r="F42" s="8">
        <v>1.7396732938556878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2063.8569328370604</v>
      </c>
      <c r="M42" s="8">
        <v>2361.0279926929466</v>
      </c>
      <c r="N42" s="8">
        <v>2623.0731015352776</v>
      </c>
      <c r="O42" s="8">
        <v>2623.9067137785137</v>
      </c>
      <c r="P42" s="8">
        <v>3165.5187259639724</v>
      </c>
      <c r="Q42" s="8">
        <v>3173.8794553679727</v>
      </c>
      <c r="R42" s="8">
        <v>3440.7134650871103</v>
      </c>
      <c r="S42" s="8">
        <v>3936.1709984219988</v>
      </c>
      <c r="T42" s="8">
        <v>3107.8397996999802</v>
      </c>
      <c r="U42" s="8">
        <v>3009.7629711162481</v>
      </c>
      <c r="V42" s="8">
        <v>2419.0603455053511</v>
      </c>
      <c r="W42" s="8">
        <v>2807.2795812942381</v>
      </c>
      <c r="X42" s="8">
        <v>3035.7745479974792</v>
      </c>
    </row>
    <row r="43" spans="1:24" ht="11.25" customHeight="1" x14ac:dyDescent="0.2">
      <c r="A43" s="28" t="s">
        <v>72</v>
      </c>
      <c r="B43" s="7" t="s">
        <v>73</v>
      </c>
      <c r="C43" s="8">
        <v>403.43741292074225</v>
      </c>
      <c r="D43" s="8">
        <v>592.48955464240123</v>
      </c>
      <c r="E43" s="8">
        <v>612.31796474357498</v>
      </c>
      <c r="F43" s="8">
        <v>800.88090712437759</v>
      </c>
      <c r="G43" s="8">
        <v>837.8582089298161</v>
      </c>
      <c r="H43" s="8">
        <v>821.83998306235503</v>
      </c>
      <c r="I43" s="8">
        <v>629.93137738400185</v>
      </c>
      <c r="J43" s="8">
        <v>683.00365318392937</v>
      </c>
      <c r="K43" s="8">
        <v>662.77085039317865</v>
      </c>
      <c r="L43" s="8">
        <v>528.03705618043659</v>
      </c>
      <c r="M43" s="8">
        <v>607.5085037141622</v>
      </c>
      <c r="N43" s="8">
        <v>1135.1140916833886</v>
      </c>
      <c r="O43" s="8">
        <v>893.69508441986864</v>
      </c>
      <c r="P43" s="8">
        <v>680.57145971062585</v>
      </c>
      <c r="Q43" s="8">
        <v>592.06535545935913</v>
      </c>
      <c r="R43" s="8">
        <v>540.11181597541668</v>
      </c>
      <c r="S43" s="8">
        <v>527.01422174653976</v>
      </c>
      <c r="T43" s="8">
        <v>514.13913764751362</v>
      </c>
      <c r="U43" s="8">
        <v>600.72779766610756</v>
      </c>
      <c r="V43" s="8">
        <v>551.93365045618771</v>
      </c>
      <c r="W43" s="8">
        <v>606.57814382319089</v>
      </c>
      <c r="X43" s="8">
        <v>590.52195296696448</v>
      </c>
    </row>
    <row r="44" spans="1:24" ht="11.25" customHeight="1" x14ac:dyDescent="0.2">
      <c r="A44" s="28" t="s">
        <v>74</v>
      </c>
      <c r="B44" s="7" t="s">
        <v>75</v>
      </c>
      <c r="C44" s="8">
        <v>4613.6858132388343</v>
      </c>
      <c r="D44" s="8">
        <v>5115.2029441660015</v>
      </c>
      <c r="E44" s="8">
        <v>4675.7812595454197</v>
      </c>
      <c r="F44" s="8">
        <v>5988.5456179837665</v>
      </c>
      <c r="G44" s="8">
        <v>5511.2609376304135</v>
      </c>
      <c r="H44" s="8">
        <v>4871.6970664817545</v>
      </c>
      <c r="I44" s="8">
        <v>4761.2332067144926</v>
      </c>
      <c r="J44" s="8">
        <v>4986.7984556184865</v>
      </c>
      <c r="K44" s="8">
        <v>4698.4505722047679</v>
      </c>
      <c r="L44" s="8">
        <v>3918.6585727334368</v>
      </c>
      <c r="M44" s="8">
        <v>3852.6095319085839</v>
      </c>
      <c r="N44" s="8">
        <v>3919.4817352319919</v>
      </c>
      <c r="O44" s="8">
        <v>3539.5244074088018</v>
      </c>
      <c r="P44" s="8">
        <v>3639.5637773349672</v>
      </c>
      <c r="Q44" s="8">
        <v>3345.9529852484629</v>
      </c>
      <c r="R44" s="8">
        <v>3833.2309438899338</v>
      </c>
      <c r="S44" s="8">
        <v>2201.3681360452729</v>
      </c>
      <c r="T44" s="8">
        <v>2060.9812015116222</v>
      </c>
      <c r="U44" s="8">
        <v>2138.8276515889761</v>
      </c>
      <c r="V44" s="8">
        <v>1843.6878964002008</v>
      </c>
      <c r="W44" s="8">
        <v>1573.0579946081002</v>
      </c>
      <c r="X44" s="8">
        <v>1694.8462765007048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2.5215730973808137</v>
      </c>
      <c r="T45" s="8">
        <v>0.55266362364708288</v>
      </c>
      <c r="U45" s="8">
        <v>0.30278108439261597</v>
      </c>
      <c r="V45" s="8">
        <v>5.4003816100029791</v>
      </c>
      <c r="W45" s="8">
        <v>4.3804371250531027</v>
      </c>
      <c r="X45" s="8">
        <v>0.57555232252952493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244.03074527475394</v>
      </c>
      <c r="D48" s="8">
        <v>266.99127589724202</v>
      </c>
      <c r="E48" s="8">
        <v>260.58768251083302</v>
      </c>
      <c r="F48" s="8">
        <v>310.01846431479635</v>
      </c>
      <c r="G48" s="8">
        <v>290.66981907771549</v>
      </c>
      <c r="H48" s="8">
        <v>307.93668108048672</v>
      </c>
      <c r="I48" s="8">
        <v>269.54372712532916</v>
      </c>
      <c r="J48" s="8">
        <v>226.63095495591745</v>
      </c>
      <c r="K48" s="8">
        <v>214.90252046929905</v>
      </c>
      <c r="L48" s="8">
        <v>169.28853748339793</v>
      </c>
      <c r="M48" s="8">
        <v>202.00050151292086</v>
      </c>
      <c r="N48" s="8">
        <v>182.26316005802673</v>
      </c>
      <c r="O48" s="8">
        <v>174.32609669125713</v>
      </c>
      <c r="P48" s="8">
        <v>37.808320760725394</v>
      </c>
      <c r="Q48" s="8">
        <v>29.548036936092466</v>
      </c>
      <c r="R48" s="8">
        <v>59.031389834803612</v>
      </c>
      <c r="S48" s="8">
        <v>74.941427184984505</v>
      </c>
      <c r="T48" s="8">
        <v>373.81726540954401</v>
      </c>
      <c r="U48" s="8">
        <v>546.89462273318168</v>
      </c>
      <c r="V48" s="8">
        <v>551.32631663965469</v>
      </c>
      <c r="W48" s="8">
        <v>403.29940516185076</v>
      </c>
      <c r="X48" s="8">
        <v>330.13516290221827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396.2031682857284</v>
      </c>
      <c r="D50" s="8">
        <v>422.40754086408873</v>
      </c>
      <c r="E50" s="8">
        <v>502.64706292149839</v>
      </c>
      <c r="F50" s="8">
        <v>569.06667419617531</v>
      </c>
      <c r="G50" s="8">
        <v>418.43953155543983</v>
      </c>
      <c r="H50" s="8">
        <v>384.8806987309805</v>
      </c>
      <c r="I50" s="8">
        <v>299.03087931615295</v>
      </c>
      <c r="J50" s="8">
        <v>306.46713761470755</v>
      </c>
      <c r="K50" s="8">
        <v>208.04725145145616</v>
      </c>
      <c r="L50" s="8">
        <v>129.76530366373814</v>
      </c>
      <c r="M50" s="8">
        <v>332.57968908185569</v>
      </c>
      <c r="N50" s="8">
        <v>356.13231845070965</v>
      </c>
      <c r="O50" s="8">
        <v>310.90331266239826</v>
      </c>
      <c r="P50" s="8">
        <v>211.5568957014591</v>
      </c>
      <c r="Q50" s="8">
        <v>365.97458481700733</v>
      </c>
      <c r="R50" s="8">
        <v>189.91002531235017</v>
      </c>
      <c r="S50" s="8">
        <v>96.910845043489587</v>
      </c>
      <c r="T50" s="8">
        <v>114.07393143651088</v>
      </c>
      <c r="U50" s="8">
        <v>138.99397795218087</v>
      </c>
      <c r="V50" s="8">
        <v>307.41120040636838</v>
      </c>
      <c r="W50" s="8">
        <v>292.20327358514618</v>
      </c>
      <c r="X50" s="8">
        <v>398.6911466940943</v>
      </c>
    </row>
    <row r="51" spans="1:24" ht="11.25" customHeight="1" x14ac:dyDescent="0.2">
      <c r="A51" s="25" t="s">
        <v>88</v>
      </c>
      <c r="B51" s="26" t="s">
        <v>89</v>
      </c>
      <c r="C51" s="27">
        <v>24097.661588310973</v>
      </c>
      <c r="D51" s="27">
        <v>23150.364591235237</v>
      </c>
      <c r="E51" s="27">
        <v>24203.074158004514</v>
      </c>
      <c r="F51" s="27">
        <v>24720.933369786493</v>
      </c>
      <c r="G51" s="27">
        <v>22745.628062298831</v>
      </c>
      <c r="H51" s="27">
        <v>24512.188335666797</v>
      </c>
      <c r="I51" s="27">
        <v>22407.047943266651</v>
      </c>
      <c r="J51" s="27">
        <v>24185.714652299932</v>
      </c>
      <c r="K51" s="27">
        <v>24920.955933050976</v>
      </c>
      <c r="L51" s="27">
        <v>21446.166231997813</v>
      </c>
      <c r="M51" s="27">
        <v>23248.685472528279</v>
      </c>
      <c r="N51" s="27">
        <v>26972.314472843394</v>
      </c>
      <c r="O51" s="27">
        <v>27443.637989226474</v>
      </c>
      <c r="P51" s="27">
        <v>28537.13227249249</v>
      </c>
      <c r="Q51" s="27">
        <v>26369.523334374066</v>
      </c>
      <c r="R51" s="27">
        <v>26176.368685233661</v>
      </c>
      <c r="S51" s="27">
        <v>26686.646689032914</v>
      </c>
      <c r="T51" s="27">
        <v>28894.959418547558</v>
      </c>
      <c r="U51" s="27">
        <v>27220.182014588099</v>
      </c>
      <c r="V51" s="27">
        <v>27253.220503426575</v>
      </c>
      <c r="W51" s="27">
        <v>26989.690812788882</v>
      </c>
      <c r="X51" s="27">
        <v>29216.797506252173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273.76140655855329</v>
      </c>
      <c r="D52" s="27">
        <f t="shared" ref="D52:X52" si="20">SUM(D53:D54)</f>
        <v>462.71171955191267</v>
      </c>
      <c r="E52" s="27">
        <f t="shared" si="20"/>
        <v>615.75784098016936</v>
      </c>
      <c r="F52" s="27">
        <f t="shared" si="20"/>
        <v>737.63631797442815</v>
      </c>
      <c r="G52" s="27">
        <f t="shared" si="20"/>
        <v>883.12436450488258</v>
      </c>
      <c r="H52" s="27">
        <f t="shared" si="20"/>
        <v>560.3672079044361</v>
      </c>
      <c r="I52" s="27">
        <f t="shared" si="20"/>
        <v>481.4385099439836</v>
      </c>
      <c r="J52" s="27">
        <f t="shared" si="20"/>
        <v>550.41391164069466</v>
      </c>
      <c r="K52" s="27">
        <f t="shared" si="20"/>
        <v>822.07300237797415</v>
      </c>
      <c r="L52" s="27">
        <f t="shared" si="20"/>
        <v>686.22406168384589</v>
      </c>
      <c r="M52" s="27">
        <f t="shared" si="20"/>
        <v>1278.8658904944564</v>
      </c>
      <c r="N52" s="27">
        <f t="shared" si="20"/>
        <v>1370.4273361466614</v>
      </c>
      <c r="O52" s="27">
        <f t="shared" si="20"/>
        <v>1447.3088737295043</v>
      </c>
      <c r="P52" s="27">
        <f t="shared" si="20"/>
        <v>1459.5556489860298</v>
      </c>
      <c r="Q52" s="27">
        <f t="shared" si="20"/>
        <v>1443.3269557520334</v>
      </c>
      <c r="R52" s="27">
        <f t="shared" si="20"/>
        <v>1725.3037757682664</v>
      </c>
      <c r="S52" s="27">
        <f t="shared" si="20"/>
        <v>2143.0099860218634</v>
      </c>
      <c r="T52" s="27">
        <f t="shared" si="20"/>
        <v>1930.253079361856</v>
      </c>
      <c r="U52" s="27">
        <f t="shared" si="20"/>
        <v>1630.4190049579752</v>
      </c>
      <c r="V52" s="27">
        <f t="shared" si="20"/>
        <v>1522.0446813808821</v>
      </c>
      <c r="W52" s="27">
        <f t="shared" si="20"/>
        <v>1495.0497350925443</v>
      </c>
      <c r="X52" s="27">
        <f t="shared" si="20"/>
        <v>1495.0219572146887</v>
      </c>
    </row>
    <row r="53" spans="1:24" ht="11.25" customHeight="1" x14ac:dyDescent="0.2">
      <c r="A53" s="29" t="s">
        <v>116</v>
      </c>
      <c r="B53" s="7" t="s">
        <v>117</v>
      </c>
      <c r="C53" s="8">
        <v>273.76140655855329</v>
      </c>
      <c r="D53" s="8">
        <v>462.71171955191267</v>
      </c>
      <c r="E53" s="8">
        <v>615.75784098016936</v>
      </c>
      <c r="F53" s="8">
        <v>734.43017637762671</v>
      </c>
      <c r="G53" s="8">
        <v>878.91970564051201</v>
      </c>
      <c r="H53" s="8">
        <v>557.87294567774507</v>
      </c>
      <c r="I53" s="8">
        <v>479.05760507762233</v>
      </c>
      <c r="J53" s="8">
        <v>451.66903261179306</v>
      </c>
      <c r="K53" s="8">
        <v>822.07300237797415</v>
      </c>
      <c r="L53" s="8">
        <v>686.22406168384589</v>
      </c>
      <c r="M53" s="8">
        <v>1228.915064767308</v>
      </c>
      <c r="N53" s="8">
        <v>1325.0633479736227</v>
      </c>
      <c r="O53" s="8">
        <v>1406.0456382760483</v>
      </c>
      <c r="P53" s="8">
        <v>1414.8871010696548</v>
      </c>
      <c r="Q53" s="8">
        <v>1398.7180951560983</v>
      </c>
      <c r="R53" s="8">
        <v>1673.3937073363525</v>
      </c>
      <c r="S53" s="8">
        <v>2089.5790989506058</v>
      </c>
      <c r="T53" s="8">
        <v>1875.1730171562731</v>
      </c>
      <c r="U53" s="8">
        <v>1579.0909202708851</v>
      </c>
      <c r="V53" s="8">
        <v>1466.6374770040634</v>
      </c>
      <c r="W53" s="8">
        <v>1432.5187270924023</v>
      </c>
      <c r="X53" s="8">
        <v>1428.8630644568893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3.2061415968014253</v>
      </c>
      <c r="G54" s="45">
        <v>4.2046588643705434</v>
      </c>
      <c r="H54" s="45">
        <v>2.494262226691077</v>
      </c>
      <c r="I54" s="45">
        <v>2.3809048663612824</v>
      </c>
      <c r="J54" s="45">
        <v>98.744879028901636</v>
      </c>
      <c r="K54" s="45">
        <v>0</v>
      </c>
      <c r="L54" s="45">
        <v>0</v>
      </c>
      <c r="M54" s="45">
        <v>49.950825727148434</v>
      </c>
      <c r="N54" s="45">
        <v>45.363988173038734</v>
      </c>
      <c r="O54" s="45">
        <v>41.263235453455948</v>
      </c>
      <c r="P54" s="45">
        <v>44.668547916374948</v>
      </c>
      <c r="Q54" s="45">
        <v>44.60886059593512</v>
      </c>
      <c r="R54" s="45">
        <v>51.910068431913999</v>
      </c>
      <c r="S54" s="45">
        <v>53.430887071257509</v>
      </c>
      <c r="T54" s="45">
        <v>55.080062205582962</v>
      </c>
      <c r="U54" s="45">
        <v>51.328084687090069</v>
      </c>
      <c r="V54" s="45">
        <v>55.407204376818804</v>
      </c>
      <c r="W54" s="45">
        <v>62.531008000142123</v>
      </c>
      <c r="X54" s="45">
        <v>66.158892757799421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405.45460598848564</v>
      </c>
      <c r="D61" s="49">
        <f t="shared" ref="D61:X61" si="22">SUM(D62:D72)</f>
        <v>374.39958888279619</v>
      </c>
      <c r="E61" s="49">
        <f t="shared" si="22"/>
        <v>360.32632992206845</v>
      </c>
      <c r="F61" s="49">
        <f t="shared" si="22"/>
        <v>453.30403547185898</v>
      </c>
      <c r="G61" s="49">
        <f t="shared" si="22"/>
        <v>466.37256239586389</v>
      </c>
      <c r="H61" s="49">
        <f t="shared" si="22"/>
        <v>591.97358023277491</v>
      </c>
      <c r="I61" s="49">
        <f t="shared" si="22"/>
        <v>496.56291081031441</v>
      </c>
      <c r="J61" s="49">
        <f t="shared" si="22"/>
        <v>796.77597241563637</v>
      </c>
      <c r="K61" s="49">
        <f t="shared" si="22"/>
        <v>745.84928311345993</v>
      </c>
      <c r="L61" s="49">
        <f t="shared" si="22"/>
        <v>543.19299856551413</v>
      </c>
      <c r="M61" s="49">
        <f t="shared" si="22"/>
        <v>918.02767522995782</v>
      </c>
      <c r="N61" s="49">
        <f t="shared" si="22"/>
        <v>880.09049273230539</v>
      </c>
      <c r="O61" s="49">
        <f t="shared" si="22"/>
        <v>538.86519150422419</v>
      </c>
      <c r="P61" s="49">
        <f t="shared" si="22"/>
        <v>685.23649790259014</v>
      </c>
      <c r="Q61" s="49">
        <f t="shared" si="22"/>
        <v>650.55359204467845</v>
      </c>
      <c r="R61" s="49">
        <f t="shared" si="22"/>
        <v>781.64400407785877</v>
      </c>
      <c r="S61" s="49">
        <f t="shared" si="22"/>
        <v>1008.3786247409015</v>
      </c>
      <c r="T61" s="49">
        <f t="shared" si="22"/>
        <v>908.97724383108277</v>
      </c>
      <c r="U61" s="49">
        <f t="shared" si="22"/>
        <v>809.18949334206332</v>
      </c>
      <c r="V61" s="49">
        <f t="shared" si="22"/>
        <v>914.99433592719993</v>
      </c>
      <c r="W61" s="49">
        <f t="shared" si="22"/>
        <v>948.54828094769221</v>
      </c>
      <c r="X61" s="49">
        <f t="shared" si="22"/>
        <v>1044.5581849468754</v>
      </c>
    </row>
    <row r="62" spans="1:24" ht="11.25" customHeight="1" x14ac:dyDescent="0.2">
      <c r="A62" s="50" t="s">
        <v>92</v>
      </c>
      <c r="B62" s="51" t="s">
        <v>93</v>
      </c>
      <c r="C62" s="52">
        <v>386.24751878823679</v>
      </c>
      <c r="D62" s="52">
        <v>355.63773959839972</v>
      </c>
      <c r="E62" s="52">
        <v>354.5929564776859</v>
      </c>
      <c r="F62" s="52">
        <v>435.38748221796908</v>
      </c>
      <c r="G62" s="52">
        <v>442.41606798364899</v>
      </c>
      <c r="H62" s="52">
        <v>547.1196703543277</v>
      </c>
      <c r="I62" s="52">
        <v>473.46429270256908</v>
      </c>
      <c r="J62" s="52">
        <v>627.35288681003772</v>
      </c>
      <c r="K62" s="52">
        <v>573.9407039826084</v>
      </c>
      <c r="L62" s="52">
        <v>455.80043544417663</v>
      </c>
      <c r="M62" s="52">
        <v>616.75706700287958</v>
      </c>
      <c r="N62" s="52">
        <v>588.45790118553145</v>
      </c>
      <c r="O62" s="52">
        <v>441.26489119267256</v>
      </c>
      <c r="P62" s="52">
        <v>549.85556228755058</v>
      </c>
      <c r="Q62" s="52">
        <v>500.03864273053847</v>
      </c>
      <c r="R62" s="52">
        <v>616.74768066980653</v>
      </c>
      <c r="S62" s="52">
        <v>848.00540821431866</v>
      </c>
      <c r="T62" s="52">
        <v>752.96711711029218</v>
      </c>
      <c r="U62" s="52">
        <v>666.4129237240179</v>
      </c>
      <c r="V62" s="52">
        <v>757.55229372512235</v>
      </c>
      <c r="W62" s="52">
        <v>781.69743738179091</v>
      </c>
      <c r="X62" s="52">
        <v>880.62831349443184</v>
      </c>
    </row>
    <row r="63" spans="1:24" ht="11.25" customHeight="1" x14ac:dyDescent="0.2">
      <c r="A63" s="50" t="s">
        <v>94</v>
      </c>
      <c r="B63" s="51" t="s">
        <v>95</v>
      </c>
      <c r="C63" s="52">
        <v>8.3998766826503335</v>
      </c>
      <c r="D63" s="52">
        <v>9.6524050845766727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11.662064908789649</v>
      </c>
      <c r="L63" s="52">
        <v>7.2798341491832987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7.2259875365196832E-2</v>
      </c>
      <c r="U63" s="52">
        <v>0.18721257859621984</v>
      </c>
      <c r="V63" s="52">
        <v>0.1765862381106087</v>
      </c>
      <c r="W63" s="52">
        <v>0.17646986683932003</v>
      </c>
      <c r="X63" s="52">
        <v>0.17751210504684173</v>
      </c>
    </row>
    <row r="64" spans="1:24" ht="11.25" customHeight="1" x14ac:dyDescent="0.2">
      <c r="A64" s="50" t="s">
        <v>96</v>
      </c>
      <c r="B64" s="51" t="s">
        <v>97</v>
      </c>
      <c r="C64" s="52">
        <v>10.807210517598486</v>
      </c>
      <c r="D64" s="52">
        <v>9.109444199819805</v>
      </c>
      <c r="E64" s="52">
        <v>5.733373444382555</v>
      </c>
      <c r="F64" s="52">
        <v>14.016453995758228</v>
      </c>
      <c r="G64" s="52">
        <v>18.846311057364975</v>
      </c>
      <c r="H64" s="52">
        <v>41.847929610872697</v>
      </c>
      <c r="I64" s="52">
        <v>20.153111314136964</v>
      </c>
      <c r="J64" s="52">
        <v>35.133459482028364</v>
      </c>
      <c r="K64" s="52">
        <v>27.887992083709754</v>
      </c>
      <c r="L64" s="52">
        <v>27.304775382666907</v>
      </c>
      <c r="M64" s="52">
        <v>206.14468894095111</v>
      </c>
      <c r="N64" s="52">
        <v>231.76602970265958</v>
      </c>
      <c r="O64" s="52">
        <v>35.35157245345242</v>
      </c>
      <c r="P64" s="52">
        <v>57.207352284435416</v>
      </c>
      <c r="Q64" s="52">
        <v>53.892968926807129</v>
      </c>
      <c r="R64" s="52">
        <v>67.818973404971544</v>
      </c>
      <c r="S64" s="52">
        <v>63.871147721928736</v>
      </c>
      <c r="T64" s="52">
        <v>71.166200156117441</v>
      </c>
      <c r="U64" s="52">
        <v>49.909244738463819</v>
      </c>
      <c r="V64" s="52">
        <v>67.724846025599234</v>
      </c>
      <c r="W64" s="52">
        <v>83.880992260495859</v>
      </c>
      <c r="X64" s="52">
        <v>74.839479583396653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3.9000992581316503</v>
      </c>
      <c r="G65" s="52">
        <v>5.1101833548499549</v>
      </c>
      <c r="H65" s="52">
        <v>3.0059802675745115</v>
      </c>
      <c r="I65" s="52">
        <v>2.8719048687563213</v>
      </c>
      <c r="J65" s="52">
        <v>119.2667030705793</v>
      </c>
      <c r="K65" s="52">
        <v>0</v>
      </c>
      <c r="L65" s="52">
        <v>0</v>
      </c>
      <c r="M65" s="52">
        <v>60.519557845581872</v>
      </c>
      <c r="N65" s="52">
        <v>55.182858048461682</v>
      </c>
      <c r="O65" s="52">
        <v>50.351721114650324</v>
      </c>
      <c r="P65" s="52">
        <v>54.521552330861105</v>
      </c>
      <c r="Q65" s="52">
        <v>54.215921968807869</v>
      </c>
      <c r="R65" s="52">
        <v>63.173991033119137</v>
      </c>
      <c r="S65" s="52">
        <v>65.287007662826852</v>
      </c>
      <c r="T65" s="52">
        <v>67.181731426552645</v>
      </c>
      <c r="U65" s="52">
        <v>62.656445416167813</v>
      </c>
      <c r="V65" s="52">
        <v>67.606747638466032</v>
      </c>
      <c r="W65" s="52">
        <v>76.40456499221898</v>
      </c>
      <c r="X65" s="52">
        <v>80.694697622946109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2.0415359065984919</v>
      </c>
      <c r="P66" s="52">
        <v>2.6221473411964853</v>
      </c>
      <c r="Q66" s="52">
        <v>3.0643928362939268</v>
      </c>
      <c r="R66" s="52">
        <v>3.7729428408800132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3.015802241348506E-3</v>
      </c>
      <c r="K67" s="52">
        <v>3.0763753007031695E-3</v>
      </c>
      <c r="L67" s="52">
        <v>4.5968229182031225E-3</v>
      </c>
      <c r="M67" s="52">
        <v>1.3759821914856509E-3</v>
      </c>
      <c r="N67" s="52">
        <v>0</v>
      </c>
      <c r="O67" s="52">
        <v>0</v>
      </c>
      <c r="P67" s="52">
        <v>1.4297422798236019E-3</v>
      </c>
      <c r="Q67" s="52">
        <v>0</v>
      </c>
      <c r="R67" s="52">
        <v>0</v>
      </c>
      <c r="S67" s="52">
        <v>3.2686166861550813E-3</v>
      </c>
      <c r="T67" s="52">
        <v>3.3389126387405529E-3</v>
      </c>
      <c r="U67" s="52">
        <v>1.5271682125145548E-3</v>
      </c>
      <c r="V67" s="52">
        <v>1.5386022863269626E-3</v>
      </c>
      <c r="W67" s="52">
        <v>1.4266349122759373E-3</v>
      </c>
      <c r="X67" s="52">
        <v>1.422281482188449E-3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7.1610992190009368E-2</v>
      </c>
      <c r="J68" s="52">
        <v>3.6268702010974783E-2</v>
      </c>
      <c r="K68" s="52">
        <v>3.5970798409172874E-2</v>
      </c>
      <c r="L68" s="52">
        <v>9.6413555638938719E-2</v>
      </c>
      <c r="M68" s="52">
        <v>2.7802963227164999E-2</v>
      </c>
      <c r="N68" s="52">
        <v>2.5308943799975926E-2</v>
      </c>
      <c r="O68" s="52">
        <v>8.3077713474601928E-3</v>
      </c>
      <c r="P68" s="52">
        <v>6.3317158106473816E-3</v>
      </c>
      <c r="Q68" s="52">
        <v>3.7494644824002846E-2</v>
      </c>
      <c r="R68" s="52">
        <v>2.0189948027024996E-2</v>
      </c>
      <c r="S68" s="52">
        <v>0.11352995289911987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1.9909326620526965E-3</v>
      </c>
      <c r="J69" s="52">
        <v>0</v>
      </c>
      <c r="K69" s="52">
        <v>8.4087591552553295E-3</v>
      </c>
      <c r="L69" s="52">
        <v>4.7167400378084201E-2</v>
      </c>
      <c r="M69" s="52">
        <v>1.631521741332986E-2</v>
      </c>
      <c r="N69" s="52">
        <v>2.080932901961937E-2</v>
      </c>
      <c r="O69" s="52">
        <v>6.3890717743562933E-2</v>
      </c>
      <c r="P69" s="52">
        <v>4.9019735308237791E-2</v>
      </c>
      <c r="Q69" s="52">
        <v>0.13896320341551335</v>
      </c>
      <c r="R69" s="52">
        <v>9.7714417480763441E-2</v>
      </c>
      <c r="S69" s="52">
        <v>0.52616348762170073</v>
      </c>
      <c r="T69" s="52">
        <v>1.0953567478015902</v>
      </c>
      <c r="U69" s="52">
        <v>1.5067618702759233</v>
      </c>
      <c r="V69" s="52">
        <v>1.3904492350490254</v>
      </c>
      <c r="W69" s="52">
        <v>1.3294486001270562</v>
      </c>
      <c r="X69" s="52">
        <v>2.1610618026606407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14.983638548738758</v>
      </c>
      <c r="K72" s="55">
        <v>132.31106620548715</v>
      </c>
      <c r="L72" s="55">
        <v>52.659775810552098</v>
      </c>
      <c r="M72" s="55">
        <v>34.560867277713292</v>
      </c>
      <c r="N72" s="55">
        <v>4.6375855228332235</v>
      </c>
      <c r="O72" s="55">
        <v>9.7832723477594499</v>
      </c>
      <c r="P72" s="55">
        <v>20.9731024651478</v>
      </c>
      <c r="Q72" s="55">
        <v>39.165207733991537</v>
      </c>
      <c r="R72" s="55">
        <v>30.012511763573819</v>
      </c>
      <c r="S72" s="55">
        <v>30.572099084620234</v>
      </c>
      <c r="T72" s="55">
        <v>16.491239602315098</v>
      </c>
      <c r="U72" s="55">
        <v>28.515377846329148</v>
      </c>
      <c r="V72" s="55">
        <v>20.541874462566323</v>
      </c>
      <c r="W72" s="55">
        <v>5.0579412113078455</v>
      </c>
      <c r="X72" s="55">
        <v>6.0556980569109715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284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29562.650068360272</v>
      </c>
      <c r="D2" s="21">
        <f t="shared" ref="D2:X2" si="0">SUM(D3,D17,D22,D25,D26,D51,D52)</f>
        <v>29287.661563084039</v>
      </c>
      <c r="E2" s="21">
        <f t="shared" si="0"/>
        <v>27648.507584685041</v>
      </c>
      <c r="F2" s="21">
        <f t="shared" si="0"/>
        <v>29514.542839537</v>
      </c>
      <c r="G2" s="21">
        <f t="shared" si="0"/>
        <v>26095.241612840633</v>
      </c>
      <c r="H2" s="21">
        <f t="shared" si="0"/>
        <v>25223.792563875133</v>
      </c>
      <c r="I2" s="21">
        <f t="shared" si="0"/>
        <v>22696.295407812118</v>
      </c>
      <c r="J2" s="21">
        <f t="shared" si="0"/>
        <v>24695.806700935391</v>
      </c>
      <c r="K2" s="21">
        <f t="shared" si="0"/>
        <v>22973.664357850659</v>
      </c>
      <c r="L2" s="21">
        <f t="shared" si="0"/>
        <v>20141.440283196134</v>
      </c>
      <c r="M2" s="21">
        <f t="shared" si="0"/>
        <v>20415.578822254764</v>
      </c>
      <c r="N2" s="21">
        <f t="shared" si="0"/>
        <v>23498.629213342727</v>
      </c>
      <c r="O2" s="21">
        <f t="shared" si="0"/>
        <v>23454.996587843885</v>
      </c>
      <c r="P2" s="21">
        <f t="shared" si="0"/>
        <v>21408.17666118815</v>
      </c>
      <c r="Q2" s="21">
        <f t="shared" si="0"/>
        <v>20784.072856858998</v>
      </c>
      <c r="R2" s="21">
        <f t="shared" si="0"/>
        <v>18626.519330356354</v>
      </c>
      <c r="S2" s="21">
        <f t="shared" si="0"/>
        <v>18887.27845944143</v>
      </c>
      <c r="T2" s="21">
        <f t="shared" si="0"/>
        <v>18132.428796921395</v>
      </c>
      <c r="U2" s="21">
        <f t="shared" si="0"/>
        <v>20180.411065298358</v>
      </c>
      <c r="V2" s="21">
        <f t="shared" si="0"/>
        <v>19197.649541000264</v>
      </c>
      <c r="W2" s="21">
        <f t="shared" si="0"/>
        <v>20431.765462098352</v>
      </c>
      <c r="X2" s="21">
        <f t="shared" si="0"/>
        <v>20938.63038114654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4177.3526649569449</v>
      </c>
      <c r="D3" s="24">
        <f t="shared" si="1"/>
        <v>4230.6409628061156</v>
      </c>
      <c r="E3" s="24">
        <f t="shared" si="1"/>
        <v>4312.4046696901878</v>
      </c>
      <c r="F3" s="24">
        <f t="shared" si="1"/>
        <v>4051.7450016776525</v>
      </c>
      <c r="G3" s="24">
        <f t="shared" si="1"/>
        <v>3659.2467408713496</v>
      </c>
      <c r="H3" s="24">
        <f t="shared" si="1"/>
        <v>3256.6971457890686</v>
      </c>
      <c r="I3" s="24">
        <f t="shared" si="1"/>
        <v>3157.071036123325</v>
      </c>
      <c r="J3" s="24">
        <f t="shared" si="1"/>
        <v>3248.9718002180271</v>
      </c>
      <c r="K3" s="24">
        <f t="shared" si="1"/>
        <v>4146.4534590831699</v>
      </c>
      <c r="L3" s="24">
        <f t="shared" si="1"/>
        <v>3939.8749824763631</v>
      </c>
      <c r="M3" s="24">
        <f t="shared" si="1"/>
        <v>4132.6944780067915</v>
      </c>
      <c r="N3" s="24">
        <f t="shared" si="1"/>
        <v>3292.2395319213956</v>
      </c>
      <c r="O3" s="24">
        <f t="shared" si="1"/>
        <v>2776.113750516347</v>
      </c>
      <c r="P3" s="24">
        <f t="shared" si="1"/>
        <v>2988.5746087557077</v>
      </c>
      <c r="Q3" s="24">
        <f t="shared" si="1"/>
        <v>3000.9655766666388</v>
      </c>
      <c r="R3" s="24">
        <f t="shared" si="1"/>
        <v>3500.7878320032778</v>
      </c>
      <c r="S3" s="24">
        <f t="shared" si="1"/>
        <v>3555.851371664105</v>
      </c>
      <c r="T3" s="24">
        <f t="shared" si="1"/>
        <v>3440.5889684217877</v>
      </c>
      <c r="U3" s="24">
        <f t="shared" si="1"/>
        <v>3945.5447290204256</v>
      </c>
      <c r="V3" s="24">
        <f t="shared" si="1"/>
        <v>3712.4843277650057</v>
      </c>
      <c r="W3" s="24">
        <f t="shared" si="1"/>
        <v>3630.1151943276718</v>
      </c>
      <c r="X3" s="24">
        <f t="shared" si="1"/>
        <v>3526.9046306842433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2289.9798083828537</v>
      </c>
      <c r="D4" s="19">
        <f t="shared" si="2"/>
        <v>2667.5054370115868</v>
      </c>
      <c r="E4" s="19">
        <f t="shared" si="2"/>
        <v>2937.2761446267568</v>
      </c>
      <c r="F4" s="19">
        <f t="shared" si="2"/>
        <v>2304.9779204796064</v>
      </c>
      <c r="G4" s="19">
        <f t="shared" si="2"/>
        <v>2265.9387066272352</v>
      </c>
      <c r="H4" s="19">
        <f t="shared" si="2"/>
        <v>2077.3811346615548</v>
      </c>
      <c r="I4" s="19">
        <f t="shared" si="2"/>
        <v>1823.8034851577386</v>
      </c>
      <c r="J4" s="19">
        <f t="shared" si="2"/>
        <v>2059.9066521162299</v>
      </c>
      <c r="K4" s="19">
        <f t="shared" si="2"/>
        <v>2938.0851019700031</v>
      </c>
      <c r="L4" s="19">
        <f t="shared" si="2"/>
        <v>2773.9913277594092</v>
      </c>
      <c r="M4" s="19">
        <f t="shared" si="2"/>
        <v>3393.2568730730977</v>
      </c>
      <c r="N4" s="19">
        <f t="shared" si="2"/>
        <v>2547.8200354574828</v>
      </c>
      <c r="O4" s="19">
        <f t="shared" si="2"/>
        <v>1969.7916110417937</v>
      </c>
      <c r="P4" s="19">
        <f t="shared" si="2"/>
        <v>2248.7474195275981</v>
      </c>
      <c r="Q4" s="19">
        <f t="shared" si="2"/>
        <v>2428.2151484179667</v>
      </c>
      <c r="R4" s="19">
        <f t="shared" si="2"/>
        <v>2925.700863998894</v>
      </c>
      <c r="S4" s="19">
        <f t="shared" si="2"/>
        <v>2894.4899371781244</v>
      </c>
      <c r="T4" s="19">
        <f t="shared" si="2"/>
        <v>2878.5607653100074</v>
      </c>
      <c r="U4" s="19">
        <f t="shared" si="2"/>
        <v>3326.2382738487158</v>
      </c>
      <c r="V4" s="19">
        <f t="shared" si="2"/>
        <v>3145.1551105577546</v>
      </c>
      <c r="W4" s="19">
        <f t="shared" si="2"/>
        <v>3043.1205602456994</v>
      </c>
      <c r="X4" s="19">
        <f t="shared" si="2"/>
        <v>3014.7004507176998</v>
      </c>
    </row>
    <row r="5" spans="1:24" ht="11.25" customHeight="1" x14ac:dyDescent="0.2">
      <c r="A5" s="28" t="s">
        <v>4</v>
      </c>
      <c r="B5" s="7" t="s">
        <v>5</v>
      </c>
      <c r="C5" s="8">
        <v>0.15013139691247893</v>
      </c>
      <c r="D5" s="8">
        <v>0</v>
      </c>
      <c r="E5" s="8">
        <v>0</v>
      </c>
      <c r="F5" s="8">
        <v>0</v>
      </c>
      <c r="G5" s="8">
        <v>223.99102488365781</v>
      </c>
      <c r="H5" s="8">
        <v>238.50218758160588</v>
      </c>
      <c r="I5" s="8">
        <v>264.18828482237944</v>
      </c>
      <c r="J5" s="8">
        <v>237.97487798958949</v>
      </c>
      <c r="K5" s="8">
        <v>270.67620205338505</v>
      </c>
      <c r="L5" s="8">
        <v>187.39249537264124</v>
      </c>
      <c r="M5" s="8">
        <v>249.98942192666104</v>
      </c>
      <c r="N5" s="8">
        <v>406.35714384412483</v>
      </c>
      <c r="O5" s="8">
        <v>484.1837289850734</v>
      </c>
      <c r="P5" s="8">
        <v>638.87417279146155</v>
      </c>
      <c r="Q5" s="8">
        <v>453.76513552743177</v>
      </c>
      <c r="R5" s="8">
        <v>340.01846483826824</v>
      </c>
      <c r="S5" s="8">
        <v>227.03737289161708</v>
      </c>
      <c r="T5" s="8">
        <v>343.80812700158964</v>
      </c>
      <c r="U5" s="8">
        <v>463.98597145197164</v>
      </c>
      <c r="V5" s="8">
        <v>386.00926359840298</v>
      </c>
      <c r="W5" s="8">
        <v>211.31334978596814</v>
      </c>
      <c r="X5" s="8">
        <v>359.28590597152129</v>
      </c>
    </row>
    <row r="6" spans="1:24" ht="11.25" customHeight="1" x14ac:dyDescent="0.2">
      <c r="A6" s="28" t="s">
        <v>6</v>
      </c>
      <c r="B6" s="7" t="s">
        <v>7</v>
      </c>
      <c r="C6" s="8">
        <v>0.96652698167016149</v>
      </c>
      <c r="D6" s="8">
        <v>8.9177521090167335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0.99141436401833616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2288.8631500042711</v>
      </c>
      <c r="D7" s="8">
        <v>2658.5876849025699</v>
      </c>
      <c r="E7" s="8">
        <v>2937.2761446267568</v>
      </c>
      <c r="F7" s="8">
        <v>2304.9779204796064</v>
      </c>
      <c r="G7" s="8">
        <v>2041.9476817435775</v>
      </c>
      <c r="H7" s="8">
        <v>1838.8789470799488</v>
      </c>
      <c r="I7" s="8">
        <v>1559.6152003353591</v>
      </c>
      <c r="J7" s="8">
        <v>1821.9317741266402</v>
      </c>
      <c r="K7" s="8">
        <v>2667.4088999166179</v>
      </c>
      <c r="L7" s="8">
        <v>2586.5988323867678</v>
      </c>
      <c r="M7" s="8">
        <v>3143.2674511464365</v>
      </c>
      <c r="N7" s="8">
        <v>2141.4628916133579</v>
      </c>
      <c r="O7" s="8">
        <v>1484.6164676927019</v>
      </c>
      <c r="P7" s="8">
        <v>1609.8732467361365</v>
      </c>
      <c r="Q7" s="8">
        <v>1974.4500128905352</v>
      </c>
      <c r="R7" s="8">
        <v>2585.6823991606257</v>
      </c>
      <c r="S7" s="8">
        <v>2667.4525642865074</v>
      </c>
      <c r="T7" s="8">
        <v>2534.7526383084178</v>
      </c>
      <c r="U7" s="8">
        <v>2862.2523023967442</v>
      </c>
      <c r="V7" s="8">
        <v>2759.1458469593517</v>
      </c>
      <c r="W7" s="8">
        <v>2831.8072104597313</v>
      </c>
      <c r="X7" s="8">
        <v>2655.4145447461788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1408.3848625340252</v>
      </c>
      <c r="D8" s="19">
        <f t="shared" ref="D8:X8" si="4">SUM(D9:D10)</f>
        <v>958.5033623497776</v>
      </c>
      <c r="E8" s="19">
        <f t="shared" si="4"/>
        <v>653.84513800597801</v>
      </c>
      <c r="F8" s="19">
        <f t="shared" si="4"/>
        <v>853.36554830952912</v>
      </c>
      <c r="G8" s="19">
        <f t="shared" si="4"/>
        <v>712.55514624648424</v>
      </c>
      <c r="H8" s="19">
        <f t="shared" si="4"/>
        <v>695.90038010222236</v>
      </c>
      <c r="I8" s="19">
        <f t="shared" si="4"/>
        <v>822.48693741775458</v>
      </c>
      <c r="J8" s="19">
        <f t="shared" si="4"/>
        <v>736.85761278751727</v>
      </c>
      <c r="K8" s="19">
        <f t="shared" si="4"/>
        <v>798.06436571097947</v>
      </c>
      <c r="L8" s="19">
        <f t="shared" si="4"/>
        <v>900.8745526892219</v>
      </c>
      <c r="M8" s="19">
        <f t="shared" si="4"/>
        <v>537.48792687034381</v>
      </c>
      <c r="N8" s="19">
        <f t="shared" si="4"/>
        <v>504.10896167595808</v>
      </c>
      <c r="O8" s="19">
        <f t="shared" si="4"/>
        <v>550.92898999146109</v>
      </c>
      <c r="P8" s="19">
        <f t="shared" si="4"/>
        <v>365.39825811820066</v>
      </c>
      <c r="Q8" s="19">
        <f t="shared" si="4"/>
        <v>331.05253754472483</v>
      </c>
      <c r="R8" s="19">
        <f t="shared" si="4"/>
        <v>293.24917136945987</v>
      </c>
      <c r="S8" s="19">
        <f t="shared" si="4"/>
        <v>308.59316012096809</v>
      </c>
      <c r="T8" s="19">
        <f t="shared" si="4"/>
        <v>385.63282423715356</v>
      </c>
      <c r="U8" s="19">
        <f t="shared" si="4"/>
        <v>394.66043704502965</v>
      </c>
      <c r="V8" s="19">
        <f t="shared" si="4"/>
        <v>367.95274759776396</v>
      </c>
      <c r="W8" s="19">
        <f t="shared" si="4"/>
        <v>397.62385342564545</v>
      </c>
      <c r="X8" s="19">
        <f t="shared" si="4"/>
        <v>354.31978968149178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25.455504755463213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1.3125755844498212E-2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1408.3848625340252</v>
      </c>
      <c r="D10" s="8">
        <v>958.5033623497776</v>
      </c>
      <c r="E10" s="8">
        <v>653.84513800597801</v>
      </c>
      <c r="F10" s="8">
        <v>853.36554830952912</v>
      </c>
      <c r="G10" s="8">
        <v>712.55514624648424</v>
      </c>
      <c r="H10" s="8">
        <v>695.90038010222236</v>
      </c>
      <c r="I10" s="8">
        <v>822.48693741775458</v>
      </c>
      <c r="J10" s="8">
        <v>736.85761278751727</v>
      </c>
      <c r="K10" s="8">
        <v>798.06436571097947</v>
      </c>
      <c r="L10" s="8">
        <v>900.8745526892219</v>
      </c>
      <c r="M10" s="8">
        <v>512.03242211488055</v>
      </c>
      <c r="N10" s="8">
        <v>504.10896167595808</v>
      </c>
      <c r="O10" s="8">
        <v>550.92898999146109</v>
      </c>
      <c r="P10" s="8">
        <v>365.39825811820066</v>
      </c>
      <c r="Q10" s="8">
        <v>331.05253754472483</v>
      </c>
      <c r="R10" s="8">
        <v>293.24917136945987</v>
      </c>
      <c r="S10" s="8">
        <v>308.59316012096809</v>
      </c>
      <c r="T10" s="8">
        <v>385.63282423715356</v>
      </c>
      <c r="U10" s="8">
        <v>394.66043704502965</v>
      </c>
      <c r="V10" s="8">
        <v>367.93962184191946</v>
      </c>
      <c r="W10" s="8">
        <v>397.62385342564545</v>
      </c>
      <c r="X10" s="8">
        <v>354.31978968149178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478.98799404006587</v>
      </c>
      <c r="D11" s="19">
        <f t="shared" ref="D11:X11" si="6">SUM(D12:D16)</f>
        <v>604.63216344475131</v>
      </c>
      <c r="E11" s="19">
        <f t="shared" si="6"/>
        <v>721.28338705745364</v>
      </c>
      <c r="F11" s="19">
        <f t="shared" si="6"/>
        <v>893.40153288851707</v>
      </c>
      <c r="G11" s="19">
        <f t="shared" si="6"/>
        <v>680.75288799763041</v>
      </c>
      <c r="H11" s="19">
        <f t="shared" si="6"/>
        <v>483.4156310252913</v>
      </c>
      <c r="I11" s="19">
        <f t="shared" si="6"/>
        <v>510.78061354783199</v>
      </c>
      <c r="J11" s="19">
        <f t="shared" si="6"/>
        <v>452.20753531428022</v>
      </c>
      <c r="K11" s="19">
        <f t="shared" si="6"/>
        <v>410.30399140218731</v>
      </c>
      <c r="L11" s="19">
        <f t="shared" si="6"/>
        <v>265.00910202773184</v>
      </c>
      <c r="M11" s="19">
        <f t="shared" si="6"/>
        <v>201.94967806335029</v>
      </c>
      <c r="N11" s="19">
        <f t="shared" si="6"/>
        <v>240.31053478795477</v>
      </c>
      <c r="O11" s="19">
        <f t="shared" si="6"/>
        <v>255.39314948309209</v>
      </c>
      <c r="P11" s="19">
        <f t="shared" si="6"/>
        <v>374.42893110990855</v>
      </c>
      <c r="Q11" s="19">
        <f t="shared" si="6"/>
        <v>241.69789070394711</v>
      </c>
      <c r="R11" s="19">
        <f t="shared" si="6"/>
        <v>281.83779663492385</v>
      </c>
      <c r="S11" s="19">
        <f t="shared" si="6"/>
        <v>352.76827436501247</v>
      </c>
      <c r="T11" s="19">
        <f t="shared" si="6"/>
        <v>176.39537887462683</v>
      </c>
      <c r="U11" s="19">
        <f t="shared" si="6"/>
        <v>224.64601812668022</v>
      </c>
      <c r="V11" s="19">
        <f t="shared" si="6"/>
        <v>199.3764696094874</v>
      </c>
      <c r="W11" s="19">
        <f t="shared" si="6"/>
        <v>189.3707806563269</v>
      </c>
      <c r="X11" s="19">
        <f t="shared" si="6"/>
        <v>157.88439028505172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8.406812084965372</v>
      </c>
      <c r="P12" s="8">
        <v>4.4340058886653333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1.2375715739690353E-2</v>
      </c>
    </row>
    <row r="13" spans="1:24" ht="11.25" customHeight="1" x14ac:dyDescent="0.2">
      <c r="A13" s="28" t="s">
        <v>16</v>
      </c>
      <c r="B13" s="7" t="s">
        <v>17</v>
      </c>
      <c r="C13" s="8">
        <v>365.04246442015386</v>
      </c>
      <c r="D13" s="8">
        <v>485.537893988436</v>
      </c>
      <c r="E13" s="8">
        <v>644.86141598605195</v>
      </c>
      <c r="F13" s="8">
        <v>707.2527774360841</v>
      </c>
      <c r="G13" s="8">
        <v>514.63149709863933</v>
      </c>
      <c r="H13" s="8">
        <v>309.70771640776184</v>
      </c>
      <c r="I13" s="8">
        <v>297.41705331594954</v>
      </c>
      <c r="J13" s="8">
        <v>279.94355050552963</v>
      </c>
      <c r="K13" s="8">
        <v>256.423048373222</v>
      </c>
      <c r="L13" s="8">
        <v>124.30635611845449</v>
      </c>
      <c r="M13" s="8">
        <v>80.802708453435599</v>
      </c>
      <c r="N13" s="8">
        <v>69.76105483894861</v>
      </c>
      <c r="O13" s="8">
        <v>89.505345302899684</v>
      </c>
      <c r="P13" s="8">
        <v>173.14827885644968</v>
      </c>
      <c r="Q13" s="8">
        <v>118.44814876177439</v>
      </c>
      <c r="R13" s="8">
        <v>180.58655224046447</v>
      </c>
      <c r="S13" s="8">
        <v>210.92925212587465</v>
      </c>
      <c r="T13" s="8">
        <v>85.046080919709453</v>
      </c>
      <c r="U13" s="8">
        <v>128.90097313009443</v>
      </c>
      <c r="V13" s="8">
        <v>148.40261891173617</v>
      </c>
      <c r="W13" s="8">
        <v>159.59680376671511</v>
      </c>
      <c r="X13" s="8">
        <v>124.16527520832545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20.310336024506313</v>
      </c>
      <c r="F15" s="8">
        <v>23.106835097461385</v>
      </c>
      <c r="G15" s="8">
        <v>12.944671747385479</v>
      </c>
      <c r="H15" s="8">
        <v>11.88169331970664</v>
      </c>
      <c r="I15" s="8">
        <v>7.2199456821458226</v>
      </c>
      <c r="J15" s="8">
        <v>11.289970670910845</v>
      </c>
      <c r="K15" s="8">
        <v>13.312130551904568</v>
      </c>
      <c r="L15" s="8">
        <v>10.998077909100129</v>
      </c>
      <c r="M15" s="8">
        <v>0.99200287516090724</v>
      </c>
      <c r="N15" s="8">
        <v>39.595334678233371</v>
      </c>
      <c r="O15" s="8">
        <v>40.079072470421195</v>
      </c>
      <c r="P15" s="8">
        <v>46.278228986334071</v>
      </c>
      <c r="Q15" s="8">
        <v>37.54747028210079</v>
      </c>
      <c r="R15" s="8">
        <v>33.607460695903271</v>
      </c>
      <c r="S15" s="8">
        <v>3.3325797763114116</v>
      </c>
      <c r="T15" s="8">
        <v>2.7226156068198524</v>
      </c>
      <c r="U15" s="8">
        <v>2.490716026933173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113.94552961991202</v>
      </c>
      <c r="D16" s="8">
        <v>119.09426945631537</v>
      </c>
      <c r="E16" s="8">
        <v>56.111635046895351</v>
      </c>
      <c r="F16" s="8">
        <v>163.04192035497152</v>
      </c>
      <c r="G16" s="8">
        <v>153.17671915160568</v>
      </c>
      <c r="H16" s="8">
        <v>161.82622129782285</v>
      </c>
      <c r="I16" s="8">
        <v>206.14361454973664</v>
      </c>
      <c r="J16" s="8">
        <v>160.9740141378397</v>
      </c>
      <c r="K16" s="8">
        <v>140.56881247706073</v>
      </c>
      <c r="L16" s="8">
        <v>129.70466800017721</v>
      </c>
      <c r="M16" s="8">
        <v>120.1549667347538</v>
      </c>
      <c r="N16" s="8">
        <v>130.95414527077278</v>
      </c>
      <c r="O16" s="8">
        <v>117.40191962480583</v>
      </c>
      <c r="P16" s="8">
        <v>150.56841737845946</v>
      </c>
      <c r="Q16" s="8">
        <v>85.702271660071901</v>
      </c>
      <c r="R16" s="8">
        <v>67.64378369855612</v>
      </c>
      <c r="S16" s="8">
        <v>138.50644246282641</v>
      </c>
      <c r="T16" s="8">
        <v>88.626682348097518</v>
      </c>
      <c r="U16" s="8">
        <v>93.254328969652619</v>
      </c>
      <c r="V16" s="8">
        <v>50.973850697751232</v>
      </c>
      <c r="W16" s="8">
        <v>29.773976889611781</v>
      </c>
      <c r="X16" s="8">
        <v>33.706739360986589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56.203607689253865</v>
      </c>
      <c r="D17" s="27">
        <f t="shared" ref="D17:X17" si="8">SUM(D18:D21)</f>
        <v>52.949108592942792</v>
      </c>
      <c r="E17" s="27">
        <f t="shared" si="8"/>
        <v>53.817708834730112</v>
      </c>
      <c r="F17" s="27">
        <f t="shared" si="8"/>
        <v>12.345548568987251</v>
      </c>
      <c r="G17" s="27">
        <f t="shared" si="8"/>
        <v>12.380118375637728</v>
      </c>
      <c r="H17" s="27">
        <f t="shared" si="8"/>
        <v>11.58270861854146</v>
      </c>
      <c r="I17" s="27">
        <f t="shared" si="8"/>
        <v>10.254990689852612</v>
      </c>
      <c r="J17" s="27">
        <f t="shared" si="8"/>
        <v>19.752959617503947</v>
      </c>
      <c r="K17" s="27">
        <f t="shared" si="8"/>
        <v>11.711055517132083</v>
      </c>
      <c r="L17" s="27">
        <f t="shared" si="8"/>
        <v>10.88323941692679</v>
      </c>
      <c r="M17" s="27">
        <f t="shared" si="8"/>
        <v>118.83805444779301</v>
      </c>
      <c r="N17" s="27">
        <f t="shared" si="8"/>
        <v>175.78158492975507</v>
      </c>
      <c r="O17" s="27">
        <f t="shared" si="8"/>
        <v>117.04851014202306</v>
      </c>
      <c r="P17" s="27">
        <f t="shared" si="8"/>
        <v>116.43869276452398</v>
      </c>
      <c r="Q17" s="27">
        <f t="shared" si="8"/>
        <v>91.995055824658124</v>
      </c>
      <c r="R17" s="27">
        <f t="shared" si="8"/>
        <v>95.387967446063939</v>
      </c>
      <c r="S17" s="27">
        <f t="shared" si="8"/>
        <v>94.458980435547204</v>
      </c>
      <c r="T17" s="27">
        <f t="shared" si="8"/>
        <v>81.860248571915776</v>
      </c>
      <c r="U17" s="27">
        <f t="shared" si="8"/>
        <v>106.7741422796321</v>
      </c>
      <c r="V17" s="27">
        <f t="shared" si="8"/>
        <v>88.730129145286796</v>
      </c>
      <c r="W17" s="27">
        <f t="shared" si="8"/>
        <v>81.064508194833564</v>
      </c>
      <c r="X17" s="27">
        <f t="shared" si="8"/>
        <v>94.372675067841811</v>
      </c>
    </row>
    <row r="18" spans="1:24" ht="11.25" customHeight="1" x14ac:dyDescent="0.2">
      <c r="A18" s="29" t="s">
        <v>26</v>
      </c>
      <c r="B18" s="7" t="s">
        <v>27</v>
      </c>
      <c r="C18" s="8">
        <v>1.8397273120517526</v>
      </c>
      <c r="D18" s="8">
        <v>1.391352599710308</v>
      </c>
      <c r="E18" s="8">
        <v>2.1633174525183323</v>
      </c>
      <c r="F18" s="8">
        <v>1.4811448598073824</v>
      </c>
      <c r="G18" s="8">
        <v>0.38789683000566216</v>
      </c>
      <c r="H18" s="8">
        <v>0.64449754929158387</v>
      </c>
      <c r="I18" s="8">
        <v>0.58239852564358208</v>
      </c>
      <c r="J18" s="8">
        <v>5.2859038386395461E-2</v>
      </c>
      <c r="K18" s="8">
        <v>0.8019479760074526</v>
      </c>
      <c r="L18" s="8">
        <v>0.47191268715471602</v>
      </c>
      <c r="M18" s="8">
        <v>0</v>
      </c>
      <c r="N18" s="8">
        <v>0</v>
      </c>
      <c r="O18" s="8">
        <v>0.16852206836881697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53.351592219426067</v>
      </c>
      <c r="D19" s="8">
        <v>50.865349748261494</v>
      </c>
      <c r="E19" s="8">
        <v>51.314460883862665</v>
      </c>
      <c r="F19" s="8">
        <v>9.7267424953952411</v>
      </c>
      <c r="G19" s="8">
        <v>10.198979547787765</v>
      </c>
      <c r="H19" s="8">
        <v>10.366220523229238</v>
      </c>
      <c r="I19" s="8">
        <v>9.6725921642090302</v>
      </c>
      <c r="J19" s="8">
        <v>19.700100579117553</v>
      </c>
      <c r="K19" s="8">
        <v>10.90910754112463</v>
      </c>
      <c r="L19" s="8">
        <v>10.411326729772073</v>
      </c>
      <c r="M19" s="8">
        <v>56.067653228598957</v>
      </c>
      <c r="N19" s="8">
        <v>100.6622113301017</v>
      </c>
      <c r="O19" s="8">
        <v>50.436611264015895</v>
      </c>
      <c r="P19" s="8">
        <v>48.191840667046201</v>
      </c>
      <c r="Q19" s="8">
        <v>33.300457973404185</v>
      </c>
      <c r="R19" s="8">
        <v>32.025743240874043</v>
      </c>
      <c r="S19" s="8">
        <v>28.763977097041991</v>
      </c>
      <c r="T19" s="8">
        <v>19.908860601069364</v>
      </c>
      <c r="U19" s="8">
        <v>38.377498717523693</v>
      </c>
      <c r="V19" s="8">
        <v>30.856756685087277</v>
      </c>
      <c r="W19" s="8">
        <v>22.991197457231657</v>
      </c>
      <c r="X19" s="8">
        <v>29.692470504975446</v>
      </c>
    </row>
    <row r="20" spans="1:24" ht="11.25" customHeight="1" x14ac:dyDescent="0.2">
      <c r="A20" s="29" t="s">
        <v>30</v>
      </c>
      <c r="B20" s="7" t="s">
        <v>31</v>
      </c>
      <c r="C20" s="8">
        <v>1.0122881577760461</v>
      </c>
      <c r="D20" s="8">
        <v>0.69240624497099179</v>
      </c>
      <c r="E20" s="8">
        <v>0.33993049834911088</v>
      </c>
      <c r="F20" s="8">
        <v>1.137661213784626</v>
      </c>
      <c r="G20" s="8">
        <v>1.7932419978443022</v>
      </c>
      <c r="H20" s="8">
        <v>0.57199054602063759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62.770401219194056</v>
      </c>
      <c r="N21" s="8">
        <v>75.119373599653372</v>
      </c>
      <c r="O21" s="8">
        <v>66.443376809638352</v>
      </c>
      <c r="P21" s="8">
        <v>68.246852097477785</v>
      </c>
      <c r="Q21" s="8">
        <v>58.694597851253945</v>
      </c>
      <c r="R21" s="8">
        <v>63.362224205189897</v>
      </c>
      <c r="S21" s="8">
        <v>65.695003338505217</v>
      </c>
      <c r="T21" s="8">
        <v>61.951387970846405</v>
      </c>
      <c r="U21" s="8">
        <v>68.396643562108409</v>
      </c>
      <c r="V21" s="8">
        <v>57.873372460199519</v>
      </c>
      <c r="W21" s="8">
        <v>58.073310737601901</v>
      </c>
      <c r="X21" s="8">
        <v>64.680204562866365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34.993769264148895</v>
      </c>
      <c r="D22" s="27">
        <f t="shared" ref="D22:X22" si="10">SUM(D23:D24)</f>
        <v>45.782650250266556</v>
      </c>
      <c r="E22" s="27">
        <f t="shared" si="10"/>
        <v>63.009460022363598</v>
      </c>
      <c r="F22" s="27">
        <f t="shared" si="10"/>
        <v>86.387733542057504</v>
      </c>
      <c r="G22" s="27">
        <f t="shared" si="10"/>
        <v>68.544037243988896</v>
      </c>
      <c r="H22" s="27">
        <f t="shared" si="10"/>
        <v>74.409808830176388</v>
      </c>
      <c r="I22" s="27">
        <f t="shared" si="10"/>
        <v>46.375596198941054</v>
      </c>
      <c r="J22" s="27">
        <f t="shared" si="10"/>
        <v>41.903912930682637</v>
      </c>
      <c r="K22" s="27">
        <f t="shared" si="10"/>
        <v>39.968575153883769</v>
      </c>
      <c r="L22" s="27">
        <f t="shared" si="10"/>
        <v>4.5783303658323087</v>
      </c>
      <c r="M22" s="27">
        <f t="shared" si="10"/>
        <v>3.9949189669911283</v>
      </c>
      <c r="N22" s="27">
        <f t="shared" si="10"/>
        <v>13.887928370293343</v>
      </c>
      <c r="O22" s="27">
        <f t="shared" si="10"/>
        <v>3.4269577273564478</v>
      </c>
      <c r="P22" s="27">
        <f t="shared" si="10"/>
        <v>3.8980130687012071</v>
      </c>
      <c r="Q22" s="27">
        <f t="shared" si="10"/>
        <v>2.0075313894914242</v>
      </c>
      <c r="R22" s="27">
        <f t="shared" si="10"/>
        <v>1.115842550068701</v>
      </c>
      <c r="S22" s="27">
        <f t="shared" si="10"/>
        <v>1.0987689656287272</v>
      </c>
      <c r="T22" s="27">
        <f t="shared" si="10"/>
        <v>1.0318418161372342</v>
      </c>
      <c r="U22" s="27">
        <f t="shared" si="10"/>
        <v>1.2394396794350151</v>
      </c>
      <c r="V22" s="27">
        <f t="shared" si="10"/>
        <v>0.92462829526494106</v>
      </c>
      <c r="W22" s="27">
        <f t="shared" si="10"/>
        <v>1.8953527296414892</v>
      </c>
      <c r="X22" s="27">
        <f t="shared" si="10"/>
        <v>0.67484037924689377</v>
      </c>
    </row>
    <row r="23" spans="1:24" ht="11.25" customHeight="1" x14ac:dyDescent="0.2">
      <c r="A23" s="29" t="s">
        <v>36</v>
      </c>
      <c r="B23" s="7" t="s">
        <v>37</v>
      </c>
      <c r="C23" s="8">
        <v>34.993769264148895</v>
      </c>
      <c r="D23" s="8">
        <v>45.782650250266556</v>
      </c>
      <c r="E23" s="8">
        <v>63.009460022363598</v>
      </c>
      <c r="F23" s="8">
        <v>86.387733542057504</v>
      </c>
      <c r="G23" s="8">
        <v>68.544037243988896</v>
      </c>
      <c r="H23" s="8">
        <v>74.409808830176388</v>
      </c>
      <c r="I23" s="8">
        <v>46.375596198941054</v>
      </c>
      <c r="J23" s="8">
        <v>41.903912930682637</v>
      </c>
      <c r="K23" s="8">
        <v>39.968575153883769</v>
      </c>
      <c r="L23" s="8">
        <v>4.5783303658323087</v>
      </c>
      <c r="M23" s="8">
        <v>3.9949189669911283</v>
      </c>
      <c r="N23" s="8">
        <v>13.887928370293343</v>
      </c>
      <c r="O23" s="8">
        <v>3.4269577273564478</v>
      </c>
      <c r="P23" s="8">
        <v>3.8980130687012071</v>
      </c>
      <c r="Q23" s="8">
        <v>2.0075313894914242</v>
      </c>
      <c r="R23" s="8">
        <v>1.115842550068701</v>
      </c>
      <c r="S23" s="8">
        <v>1.0987689656287272</v>
      </c>
      <c r="T23" s="8">
        <v>1.0318418161372342</v>
      </c>
      <c r="U23" s="8">
        <v>1.2394396794350151</v>
      </c>
      <c r="V23" s="8">
        <v>0.92462829526494106</v>
      </c>
      <c r="W23" s="8">
        <v>1.8953527296414892</v>
      </c>
      <c r="X23" s="8">
        <v>0.67484037924689377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8089.6271881281373</v>
      </c>
      <c r="D26" s="27">
        <f t="shared" ref="D26:X26" si="12">SUM(D27,D33)</f>
        <v>7966.5232771414094</v>
      </c>
      <c r="E26" s="27">
        <f t="shared" si="12"/>
        <v>6974.3408302279386</v>
      </c>
      <c r="F26" s="27">
        <f t="shared" si="12"/>
        <v>8029.9018945673924</v>
      </c>
      <c r="G26" s="27">
        <f t="shared" si="12"/>
        <v>7124.4698742895316</v>
      </c>
      <c r="H26" s="27">
        <f t="shared" si="12"/>
        <v>6595.8596584502848</v>
      </c>
      <c r="I26" s="27">
        <f t="shared" si="12"/>
        <v>6494.7040989838424</v>
      </c>
      <c r="J26" s="27">
        <f t="shared" si="12"/>
        <v>7590.9736250082515</v>
      </c>
      <c r="K26" s="27">
        <f t="shared" si="12"/>
        <v>5917.252134733505</v>
      </c>
      <c r="L26" s="27">
        <f t="shared" si="12"/>
        <v>5779.1514479701063</v>
      </c>
      <c r="M26" s="27">
        <f t="shared" si="12"/>
        <v>5356.7641428868965</v>
      </c>
      <c r="N26" s="27">
        <f t="shared" si="12"/>
        <v>5310.7861229028031</v>
      </c>
      <c r="O26" s="27">
        <f t="shared" si="12"/>
        <v>5224.4468661222782</v>
      </c>
      <c r="P26" s="27">
        <f t="shared" si="12"/>
        <v>4732.3937088710281</v>
      </c>
      <c r="Q26" s="27">
        <f t="shared" si="12"/>
        <v>4777.1390551358145</v>
      </c>
      <c r="R26" s="27">
        <f t="shared" si="12"/>
        <v>4115.5230296228892</v>
      </c>
      <c r="S26" s="27">
        <f t="shared" si="12"/>
        <v>3376.4480620127511</v>
      </c>
      <c r="T26" s="27">
        <f t="shared" si="12"/>
        <v>3373.2255257446395</v>
      </c>
      <c r="U26" s="27">
        <f t="shared" si="12"/>
        <v>4261.3504663934627</v>
      </c>
      <c r="V26" s="27">
        <f t="shared" si="12"/>
        <v>4160.9687660306345</v>
      </c>
      <c r="W26" s="27">
        <f t="shared" si="12"/>
        <v>4196.6106285757432</v>
      </c>
      <c r="X26" s="27">
        <f t="shared" si="12"/>
        <v>4285.723263483108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11.706894066293829</v>
      </c>
      <c r="D27" s="19">
        <f t="shared" ref="D27:X27" si="14">SUM(D28:D32)</f>
        <v>11.551829523141256</v>
      </c>
      <c r="E27" s="19">
        <f t="shared" si="14"/>
        <v>11.597543627887724</v>
      </c>
      <c r="F27" s="19">
        <f t="shared" si="14"/>
        <v>11.369425975992177</v>
      </c>
      <c r="G27" s="19">
        <f t="shared" si="14"/>
        <v>11.627752010708768</v>
      </c>
      <c r="H27" s="19">
        <f t="shared" si="14"/>
        <v>11.678072745543668</v>
      </c>
      <c r="I27" s="19">
        <f t="shared" si="14"/>
        <v>11.689452684969769</v>
      </c>
      <c r="J27" s="19">
        <f t="shared" si="14"/>
        <v>79.454064258355203</v>
      </c>
      <c r="K27" s="19">
        <f t="shared" si="14"/>
        <v>11.206120035277486</v>
      </c>
      <c r="L27" s="19">
        <f t="shared" si="14"/>
        <v>19.522272794468517</v>
      </c>
      <c r="M27" s="19">
        <f t="shared" si="14"/>
        <v>13.538947642335566</v>
      </c>
      <c r="N27" s="19">
        <f t="shared" si="14"/>
        <v>11.017990119470243</v>
      </c>
      <c r="O27" s="19">
        <f t="shared" si="14"/>
        <v>14.501089311771747</v>
      </c>
      <c r="P27" s="19">
        <f t="shared" si="14"/>
        <v>6.3774090654169235</v>
      </c>
      <c r="Q27" s="19">
        <f t="shared" si="14"/>
        <v>2.4111741170988612</v>
      </c>
      <c r="R27" s="19">
        <f t="shared" si="14"/>
        <v>3.0105011879161321</v>
      </c>
      <c r="S27" s="19">
        <f t="shared" si="14"/>
        <v>4.7024714974757149</v>
      </c>
      <c r="T27" s="19">
        <f t="shared" si="14"/>
        <v>9.8346895174583207</v>
      </c>
      <c r="U27" s="19">
        <f t="shared" si="14"/>
        <v>26.87331160596608</v>
      </c>
      <c r="V27" s="19">
        <f t="shared" si="14"/>
        <v>42.958854265999328</v>
      </c>
      <c r="W27" s="19">
        <f t="shared" si="14"/>
        <v>60.262263463192113</v>
      </c>
      <c r="X27" s="19">
        <f t="shared" si="14"/>
        <v>40.785408886137837</v>
      </c>
    </row>
    <row r="28" spans="1:24" ht="11.25" customHeight="1" x14ac:dyDescent="0.2">
      <c r="A28" s="28" t="s">
        <v>44</v>
      </c>
      <c r="B28" s="7" t="s">
        <v>45</v>
      </c>
      <c r="C28" s="8">
        <v>11.706894066293829</v>
      </c>
      <c r="D28" s="8">
        <v>11.551829523141256</v>
      </c>
      <c r="E28" s="8">
        <v>11.597543627887724</v>
      </c>
      <c r="F28" s="8">
        <v>11.369425975992177</v>
      </c>
      <c r="G28" s="8">
        <v>11.627752010708768</v>
      </c>
      <c r="H28" s="8">
        <v>11.678072745543668</v>
      </c>
      <c r="I28" s="8">
        <v>11.689452684969769</v>
      </c>
      <c r="J28" s="8">
        <v>11.472062742127848</v>
      </c>
      <c r="K28" s="8">
        <v>11.206120035277486</v>
      </c>
      <c r="L28" s="8">
        <v>13.181073588092302</v>
      </c>
      <c r="M28" s="8">
        <v>12.200645446268181</v>
      </c>
      <c r="N28" s="8">
        <v>11.017990119470243</v>
      </c>
      <c r="O28" s="8">
        <v>11.572516513679139</v>
      </c>
      <c r="P28" s="8">
        <v>5.6376104078094196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67.982001516227356</v>
      </c>
      <c r="K29" s="8">
        <v>0</v>
      </c>
      <c r="L29" s="8">
        <v>6.3411992063762144</v>
      </c>
      <c r="M29" s="8">
        <v>1.3383021960673847</v>
      </c>
      <c r="N29" s="8">
        <v>0</v>
      </c>
      <c r="O29" s="8">
        <v>2.9285727980926075</v>
      </c>
      <c r="P29" s="8">
        <v>0.73979865760750374</v>
      </c>
      <c r="Q29" s="8">
        <v>2.4111741170988612</v>
      </c>
      <c r="R29" s="8">
        <v>3.0105011879161321</v>
      </c>
      <c r="S29" s="8">
        <v>4.7024714974757149</v>
      </c>
      <c r="T29" s="8">
        <v>9.8346895174583207</v>
      </c>
      <c r="U29" s="8">
        <v>26.87331160596608</v>
      </c>
      <c r="V29" s="8">
        <v>42.958854265999328</v>
      </c>
      <c r="W29" s="8">
        <v>60.262263463192113</v>
      </c>
      <c r="X29" s="8">
        <v>40.785408886137837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8077.9202940618434</v>
      </c>
      <c r="D33" s="19">
        <f t="shared" ref="D33:X33" si="16">SUM(D34:D50)</f>
        <v>7954.971447618268</v>
      </c>
      <c r="E33" s="19">
        <f t="shared" si="16"/>
        <v>6962.7432866000509</v>
      </c>
      <c r="F33" s="19">
        <f t="shared" si="16"/>
        <v>8018.5324685914002</v>
      </c>
      <c r="G33" s="19">
        <f t="shared" si="16"/>
        <v>7112.8421222788229</v>
      </c>
      <c r="H33" s="19">
        <f t="shared" si="16"/>
        <v>6584.1815857047413</v>
      </c>
      <c r="I33" s="19">
        <f t="shared" si="16"/>
        <v>6483.0146462988723</v>
      </c>
      <c r="J33" s="19">
        <f t="shared" si="16"/>
        <v>7511.5195607498963</v>
      </c>
      <c r="K33" s="19">
        <f t="shared" si="16"/>
        <v>5906.0460146982277</v>
      </c>
      <c r="L33" s="19">
        <f t="shared" si="16"/>
        <v>5759.629175175638</v>
      </c>
      <c r="M33" s="19">
        <f t="shared" si="16"/>
        <v>5343.2251952445613</v>
      </c>
      <c r="N33" s="19">
        <f t="shared" si="16"/>
        <v>5299.7681327833325</v>
      </c>
      <c r="O33" s="19">
        <f t="shared" si="16"/>
        <v>5209.9457768105067</v>
      </c>
      <c r="P33" s="19">
        <f t="shared" si="16"/>
        <v>4726.0162998056112</v>
      </c>
      <c r="Q33" s="19">
        <f t="shared" si="16"/>
        <v>4774.7278810187154</v>
      </c>
      <c r="R33" s="19">
        <f t="shared" si="16"/>
        <v>4112.5125284349733</v>
      </c>
      <c r="S33" s="19">
        <f t="shared" si="16"/>
        <v>3371.7455905152751</v>
      </c>
      <c r="T33" s="19">
        <f t="shared" si="16"/>
        <v>3363.3908362271814</v>
      </c>
      <c r="U33" s="19">
        <f t="shared" si="16"/>
        <v>4234.4771547874971</v>
      </c>
      <c r="V33" s="19">
        <f t="shared" si="16"/>
        <v>4118.009911764635</v>
      </c>
      <c r="W33" s="19">
        <f t="shared" si="16"/>
        <v>4136.3483651125507</v>
      </c>
      <c r="X33" s="19">
        <f t="shared" si="16"/>
        <v>4244.9378545969703</v>
      </c>
    </row>
    <row r="34" spans="1:24" ht="11.25" customHeight="1" x14ac:dyDescent="0.2">
      <c r="A34" s="28" t="s">
        <v>54</v>
      </c>
      <c r="B34" s="7" t="s">
        <v>55</v>
      </c>
      <c r="C34" s="8">
        <v>1760.1057508088732</v>
      </c>
      <c r="D34" s="8">
        <v>2015.4013832550331</v>
      </c>
      <c r="E34" s="8">
        <v>2021.6466531058095</v>
      </c>
      <c r="F34" s="8">
        <v>2403.4925699469804</v>
      </c>
      <c r="G34" s="8">
        <v>2084.3316966291459</v>
      </c>
      <c r="H34" s="8">
        <v>1890.4922361131239</v>
      </c>
      <c r="I34" s="8">
        <v>2101.160629434346</v>
      </c>
      <c r="J34" s="8">
        <v>2800.774485215331</v>
      </c>
      <c r="K34" s="8">
        <v>2300.3586754780317</v>
      </c>
      <c r="L34" s="8">
        <v>1520.4494550485736</v>
      </c>
      <c r="M34" s="8">
        <v>1402.4914129016613</v>
      </c>
      <c r="N34" s="8">
        <v>1116.3848898094682</v>
      </c>
      <c r="O34" s="8">
        <v>906.55048688358738</v>
      </c>
      <c r="P34" s="8">
        <v>857.89307751146225</v>
      </c>
      <c r="Q34" s="8">
        <v>983.11090965687015</v>
      </c>
      <c r="R34" s="8">
        <v>932.73560426852202</v>
      </c>
      <c r="S34" s="8">
        <v>1061.9592184792084</v>
      </c>
      <c r="T34" s="8">
        <v>1147.5409070151879</v>
      </c>
      <c r="U34" s="8">
        <v>1347.7770272205564</v>
      </c>
      <c r="V34" s="8">
        <v>1688.7575802190431</v>
      </c>
      <c r="W34" s="8">
        <v>1918.8366852031743</v>
      </c>
      <c r="X34" s="8">
        <v>1737.1868810654641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4.1777591906491338</v>
      </c>
      <c r="H35" s="8">
        <v>5.2157078864113435</v>
      </c>
      <c r="I35" s="8">
        <v>1.8331935111366957</v>
      </c>
      <c r="J35" s="8">
        <v>3.1099625922881149</v>
      </c>
      <c r="K35" s="8">
        <v>1.7416126480597436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3.6147555906250455E-2</v>
      </c>
      <c r="X35" s="8">
        <v>4.7800488583414145E-2</v>
      </c>
    </row>
    <row r="36" spans="1:24" ht="11.25" customHeight="1" x14ac:dyDescent="0.2">
      <c r="A36" s="28" t="s">
        <v>58</v>
      </c>
      <c r="B36" s="7" t="s">
        <v>59</v>
      </c>
      <c r="C36" s="8">
        <v>1221.4238829022886</v>
      </c>
      <c r="D36" s="8">
        <v>1393.6183513732533</v>
      </c>
      <c r="E36" s="8">
        <v>921.94152592545549</v>
      </c>
      <c r="F36" s="8">
        <v>622.01796781791279</v>
      </c>
      <c r="G36" s="8">
        <v>502.30133081374487</v>
      </c>
      <c r="H36" s="8">
        <v>570.52193064850235</v>
      </c>
      <c r="I36" s="8">
        <v>490.31001966611291</v>
      </c>
      <c r="J36" s="8">
        <v>546.92459626543075</v>
      </c>
      <c r="K36" s="8">
        <v>549.88498717513698</v>
      </c>
      <c r="L36" s="8">
        <v>531.12330786796178</v>
      </c>
      <c r="M36" s="8">
        <v>557.43107128452516</v>
      </c>
      <c r="N36" s="8">
        <v>586.20592301426257</v>
      </c>
      <c r="O36" s="8">
        <v>650.11915938879486</v>
      </c>
      <c r="P36" s="8">
        <v>489.89987170282711</v>
      </c>
      <c r="Q36" s="8">
        <v>599.90578065111549</v>
      </c>
      <c r="R36" s="8">
        <v>398.57926058397328</v>
      </c>
      <c r="S36" s="8">
        <v>346.19227556089248</v>
      </c>
      <c r="T36" s="8">
        <v>357.29867542231204</v>
      </c>
      <c r="U36" s="8">
        <v>462.27663559381062</v>
      </c>
      <c r="V36" s="8">
        <v>412.05293104308038</v>
      </c>
      <c r="W36" s="8">
        <v>381.27879462171336</v>
      </c>
      <c r="X36" s="8">
        <v>409.46542100414945</v>
      </c>
    </row>
    <row r="37" spans="1:24" ht="11.25" customHeight="1" x14ac:dyDescent="0.2">
      <c r="A37" s="28" t="s">
        <v>60</v>
      </c>
      <c r="B37" s="7" t="s">
        <v>61</v>
      </c>
      <c r="C37" s="8">
        <v>1.2327029232531033</v>
      </c>
      <c r="D37" s="8">
        <v>4.2155123872350693</v>
      </c>
      <c r="E37" s="8">
        <v>160.64798327685673</v>
      </c>
      <c r="F37" s="8">
        <v>299.63193481121789</v>
      </c>
      <c r="G37" s="8">
        <v>320.43924897754181</v>
      </c>
      <c r="H37" s="8">
        <v>289.5314700885009</v>
      </c>
      <c r="I37" s="8">
        <v>262.97018590350524</v>
      </c>
      <c r="J37" s="8">
        <v>384.58484452851428</v>
      </c>
      <c r="K37" s="8">
        <v>158.36454885512774</v>
      </c>
      <c r="L37" s="8">
        <v>212.09395984070315</v>
      </c>
      <c r="M37" s="8">
        <v>102.35190490006457</v>
      </c>
      <c r="N37" s="8">
        <v>1.0363933233957197</v>
      </c>
      <c r="O37" s="8">
        <v>356.92753940263503</v>
      </c>
      <c r="P37" s="8">
        <v>224.94709486855737</v>
      </c>
      <c r="Q37" s="8">
        <v>178.28538673737964</v>
      </c>
      <c r="R37" s="8">
        <v>6.7225857267451046</v>
      </c>
      <c r="S37" s="8">
        <v>100.88903059385851</v>
      </c>
      <c r="T37" s="8">
        <v>76.96116732505692</v>
      </c>
      <c r="U37" s="8">
        <v>88.299664545084141</v>
      </c>
      <c r="V37" s="8">
        <v>75.161523894825379</v>
      </c>
      <c r="W37" s="8">
        <v>33.826977322210439</v>
      </c>
      <c r="X37" s="8">
        <v>5.6804777739665546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10.541125437660309</v>
      </c>
      <c r="D41" s="8">
        <v>9.6629261288734352</v>
      </c>
      <c r="E41" s="8">
        <v>19.273452041546445</v>
      </c>
      <c r="F41" s="8">
        <v>4.8985406122516935</v>
      </c>
      <c r="G41" s="8">
        <v>4.3939643777954771</v>
      </c>
      <c r="H41" s="8">
        <v>10.915073204750893</v>
      </c>
      <c r="I41" s="8">
        <v>6.6199028880173394</v>
      </c>
      <c r="J41" s="8">
        <v>6.453215894510012</v>
      </c>
      <c r="K41" s="8">
        <v>4.4565801469674398</v>
      </c>
      <c r="L41" s="8">
        <v>1.6749540758522736</v>
      </c>
      <c r="M41" s="8">
        <v>2.1517727661017929</v>
      </c>
      <c r="N41" s="8">
        <v>2.5124965630605067</v>
      </c>
      <c r="O41" s="8">
        <v>1.1937717652501476</v>
      </c>
      <c r="P41" s="8">
        <v>3.0802270647588896</v>
      </c>
      <c r="Q41" s="8">
        <v>2.631589039432785</v>
      </c>
      <c r="R41" s="8">
        <v>6.2060650674818572</v>
      </c>
      <c r="S41" s="8">
        <v>5.8698545173073073</v>
      </c>
      <c r="T41" s="8">
        <v>4.4642151277522437</v>
      </c>
      <c r="U41" s="8">
        <v>5.0584077307333555</v>
      </c>
      <c r="V41" s="8">
        <v>2.8480628574995386</v>
      </c>
      <c r="W41" s="8">
        <v>1.8488714583541299</v>
      </c>
      <c r="X41" s="8">
        <v>1.9181088655829632</v>
      </c>
    </row>
    <row r="42" spans="1:24" ht="11.25" customHeight="1" x14ac:dyDescent="0.2">
      <c r="A42" s="28" t="s">
        <v>70</v>
      </c>
      <c r="B42" s="7" t="s">
        <v>71</v>
      </c>
      <c r="C42" s="8">
        <v>706.58626297289766</v>
      </c>
      <c r="D42" s="8">
        <v>0</v>
      </c>
      <c r="E42" s="8">
        <v>0</v>
      </c>
      <c r="F42" s="8">
        <v>1.5010463847189812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707.95101752726373</v>
      </c>
      <c r="M42" s="8">
        <v>771.26076177976711</v>
      </c>
      <c r="N42" s="8">
        <v>701.68288232647262</v>
      </c>
      <c r="O42" s="8">
        <v>811.1087996180363</v>
      </c>
      <c r="P42" s="8">
        <v>1057.0258527018905</v>
      </c>
      <c r="Q42" s="8">
        <v>1154.1976048404249</v>
      </c>
      <c r="R42" s="8">
        <v>947.58468298098387</v>
      </c>
      <c r="S42" s="8">
        <v>603.36802253932183</v>
      </c>
      <c r="T42" s="8">
        <v>592.56149048551788</v>
      </c>
      <c r="U42" s="8">
        <v>714.31698807071905</v>
      </c>
      <c r="V42" s="8">
        <v>562.16007864196069</v>
      </c>
      <c r="W42" s="8">
        <v>517.2676656584722</v>
      </c>
      <c r="X42" s="8">
        <v>595.33767408385415</v>
      </c>
    </row>
    <row r="43" spans="1:24" ht="11.25" customHeight="1" x14ac:dyDescent="0.2">
      <c r="A43" s="28" t="s">
        <v>72</v>
      </c>
      <c r="B43" s="7" t="s">
        <v>73</v>
      </c>
      <c r="C43" s="8">
        <v>272.03421410720603</v>
      </c>
      <c r="D43" s="8">
        <v>391.33630032619561</v>
      </c>
      <c r="E43" s="8">
        <v>363.31288536101351</v>
      </c>
      <c r="F43" s="8">
        <v>428.13264988825392</v>
      </c>
      <c r="G43" s="8">
        <v>489.87173510274414</v>
      </c>
      <c r="H43" s="8">
        <v>504.57866795670594</v>
      </c>
      <c r="I43" s="8">
        <v>392.75182191274729</v>
      </c>
      <c r="J43" s="8">
        <v>412.42009331405728</v>
      </c>
      <c r="K43" s="8">
        <v>378.6181397988787</v>
      </c>
      <c r="L43" s="8">
        <v>406.77343632365751</v>
      </c>
      <c r="M43" s="8">
        <v>422.11586174548978</v>
      </c>
      <c r="N43" s="8">
        <v>582.35738594129828</v>
      </c>
      <c r="O43" s="8">
        <v>451.38702371808205</v>
      </c>
      <c r="P43" s="8">
        <v>314.02438478815338</v>
      </c>
      <c r="Q43" s="8">
        <v>285.00576013458505</v>
      </c>
      <c r="R43" s="8">
        <v>276.87805543974599</v>
      </c>
      <c r="S43" s="8">
        <v>244.98073409133551</v>
      </c>
      <c r="T43" s="8">
        <v>217.73720759010973</v>
      </c>
      <c r="U43" s="8">
        <v>311.592958702678</v>
      </c>
      <c r="V43" s="8">
        <v>286.87919948387878</v>
      </c>
      <c r="W43" s="8">
        <v>324.63410227944422</v>
      </c>
      <c r="X43" s="8">
        <v>300.9475259570562</v>
      </c>
    </row>
    <row r="44" spans="1:24" ht="11.25" customHeight="1" x14ac:dyDescent="0.2">
      <c r="A44" s="28" t="s">
        <v>74</v>
      </c>
      <c r="B44" s="7" t="s">
        <v>75</v>
      </c>
      <c r="C44" s="8">
        <v>3813.5356093954911</v>
      </c>
      <c r="D44" s="8">
        <v>3785.7242257504186</v>
      </c>
      <c r="E44" s="8">
        <v>3082.3678018450792</v>
      </c>
      <c r="F44" s="8">
        <v>3621.3367955796543</v>
      </c>
      <c r="G44" s="8">
        <v>3204.1618538859593</v>
      </c>
      <c r="H44" s="8">
        <v>2831.6356059050972</v>
      </c>
      <c r="I44" s="8">
        <v>2811.5844578493884</v>
      </c>
      <c r="J44" s="8">
        <v>2941.4184979756728</v>
      </c>
      <c r="K44" s="8">
        <v>2232.3560407740792</v>
      </c>
      <c r="L44" s="8">
        <v>2185.8157358732183</v>
      </c>
      <c r="M44" s="8">
        <v>1825.6858164966582</v>
      </c>
      <c r="N44" s="8">
        <v>2078.1509192520257</v>
      </c>
      <c r="O44" s="8">
        <v>1793.6231805719531</v>
      </c>
      <c r="P44" s="8">
        <v>1630.7858924277166</v>
      </c>
      <c r="Q44" s="8">
        <v>1388.4217785849676</v>
      </c>
      <c r="R44" s="8">
        <v>1384.767224927667</v>
      </c>
      <c r="S44" s="8">
        <v>905.64790510768273</v>
      </c>
      <c r="T44" s="8">
        <v>697.09106887242535</v>
      </c>
      <c r="U44" s="8">
        <v>818.0119452108712</v>
      </c>
      <c r="V44" s="8">
        <v>626.10309673347501</v>
      </c>
      <c r="W44" s="8">
        <v>558.76788235218612</v>
      </c>
      <c r="X44" s="8">
        <v>598.6522029162586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3.418229026787889</v>
      </c>
      <c r="T45" s="8">
        <v>0.70255997664720304</v>
      </c>
      <c r="U45" s="8">
        <v>1.0558673482114751</v>
      </c>
      <c r="V45" s="8">
        <v>10.26713829177387</v>
      </c>
      <c r="W45" s="8">
        <v>1.8646322999535239</v>
      </c>
      <c r="X45" s="8">
        <v>0.64923147631199241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136.28496674929247</v>
      </c>
      <c r="D48" s="8">
        <v>140.90920797431653</v>
      </c>
      <c r="E48" s="8">
        <v>142.48907101667149</v>
      </c>
      <c r="F48" s="8">
        <v>190.50081310877687</v>
      </c>
      <c r="G48" s="8">
        <v>156.63100733160667</v>
      </c>
      <c r="H48" s="8">
        <v>164.23442677391091</v>
      </c>
      <c r="I48" s="8">
        <v>147.99057285976011</v>
      </c>
      <c r="J48" s="8">
        <v>168.6358044869626</v>
      </c>
      <c r="K48" s="8">
        <v>157.22706137120446</v>
      </c>
      <c r="L48" s="8">
        <v>156.75730011541847</v>
      </c>
      <c r="M48" s="8">
        <v>157.67486174731698</v>
      </c>
      <c r="N48" s="8">
        <v>131.69368599312591</v>
      </c>
      <c r="O48" s="8">
        <v>134.12406707832176</v>
      </c>
      <c r="P48" s="8">
        <v>65.657401546636009</v>
      </c>
      <c r="Q48" s="8">
        <v>55.471518784405731</v>
      </c>
      <c r="R48" s="8">
        <v>48.061290574112533</v>
      </c>
      <c r="S48" s="8">
        <v>48.6816069073516</v>
      </c>
      <c r="T48" s="8">
        <v>226.3885532599501</v>
      </c>
      <c r="U48" s="8">
        <v>437.86951609418537</v>
      </c>
      <c r="V48" s="8">
        <v>379.42170892375833</v>
      </c>
      <c r="W48" s="8">
        <v>283.02947707624804</v>
      </c>
      <c r="X48" s="8">
        <v>458.83278199290208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156.17577876488008</v>
      </c>
      <c r="D50" s="8">
        <v>214.10354042294117</v>
      </c>
      <c r="E50" s="8">
        <v>251.06391402761815</v>
      </c>
      <c r="F50" s="8">
        <v>447.02015044163335</v>
      </c>
      <c r="G50" s="8">
        <v>346.5335259696368</v>
      </c>
      <c r="H50" s="8">
        <v>317.05646712773807</v>
      </c>
      <c r="I50" s="8">
        <v>267.79386227385703</v>
      </c>
      <c r="J50" s="8">
        <v>247.19806047713013</v>
      </c>
      <c r="K50" s="8">
        <v>123.03836845074191</v>
      </c>
      <c r="L50" s="8">
        <v>36.990008502988552</v>
      </c>
      <c r="M50" s="8">
        <v>102.0617316229765</v>
      </c>
      <c r="N50" s="8">
        <v>99.743556560223738</v>
      </c>
      <c r="O50" s="8">
        <v>104.91174838384609</v>
      </c>
      <c r="P50" s="8">
        <v>82.702497193609503</v>
      </c>
      <c r="Q50" s="8">
        <v>127.69755258953303</v>
      </c>
      <c r="R50" s="8">
        <v>110.97775886574152</v>
      </c>
      <c r="S50" s="8">
        <v>50.738713691529298</v>
      </c>
      <c r="T50" s="8">
        <v>42.644991152221756</v>
      </c>
      <c r="U50" s="8">
        <v>48.218144270648089</v>
      </c>
      <c r="V50" s="8">
        <v>74.358591675340506</v>
      </c>
      <c r="W50" s="8">
        <v>114.95712928488837</v>
      </c>
      <c r="X50" s="8">
        <v>136.21974897284161</v>
      </c>
    </row>
    <row r="51" spans="1:24" ht="11.25" customHeight="1" x14ac:dyDescent="0.2">
      <c r="A51" s="25" t="s">
        <v>88</v>
      </c>
      <c r="B51" s="26" t="s">
        <v>89</v>
      </c>
      <c r="C51" s="27">
        <v>17013.323169035371</v>
      </c>
      <c r="D51" s="27">
        <v>16657.013680078981</v>
      </c>
      <c r="E51" s="27">
        <v>15819.779646025012</v>
      </c>
      <c r="F51" s="27">
        <v>16826.478397264756</v>
      </c>
      <c r="G51" s="27">
        <v>14635.500287820965</v>
      </c>
      <c r="H51" s="27">
        <v>14913.064418068279</v>
      </c>
      <c r="I51" s="27">
        <v>12640.348178163922</v>
      </c>
      <c r="J51" s="27">
        <v>13459.834913929686</v>
      </c>
      <c r="K51" s="27">
        <v>12463.747721386826</v>
      </c>
      <c r="L51" s="27">
        <v>10078.22851227635</v>
      </c>
      <c r="M51" s="27">
        <v>10196.971614182434</v>
      </c>
      <c r="N51" s="27">
        <v>14063.712847328454</v>
      </c>
      <c r="O51" s="27">
        <v>14578.102395066562</v>
      </c>
      <c r="P51" s="27">
        <v>12972.087754752136</v>
      </c>
      <c r="Q51" s="27">
        <v>12299.120488935996</v>
      </c>
      <c r="R51" s="27">
        <v>10140.403274539309</v>
      </c>
      <c r="S51" s="27">
        <v>11041.920488175283</v>
      </c>
      <c r="T51" s="27">
        <v>10569.37698889206</v>
      </c>
      <c r="U51" s="27">
        <v>11156.625633989006</v>
      </c>
      <c r="V51" s="27">
        <v>10641.9267807543</v>
      </c>
      <c r="W51" s="27">
        <v>11946.903085238018</v>
      </c>
      <c r="X51" s="27">
        <v>12420.386532860595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191.14966928641596</v>
      </c>
      <c r="D52" s="27">
        <f t="shared" ref="D52:X52" si="18">SUM(D53:D54)</f>
        <v>334.75188421432421</v>
      </c>
      <c r="E52" s="27">
        <f t="shared" si="18"/>
        <v>425.15526988480735</v>
      </c>
      <c r="F52" s="27">
        <f t="shared" si="18"/>
        <v>507.68426391614997</v>
      </c>
      <c r="G52" s="27">
        <f t="shared" si="18"/>
        <v>595.10055423915583</v>
      </c>
      <c r="H52" s="27">
        <f t="shared" si="18"/>
        <v>372.17882411878082</v>
      </c>
      <c r="I52" s="27">
        <f t="shared" si="18"/>
        <v>347.54150765223471</v>
      </c>
      <c r="J52" s="27">
        <f t="shared" si="18"/>
        <v>334.36948923124066</v>
      </c>
      <c r="K52" s="27">
        <f t="shared" si="18"/>
        <v>394.5314119761419</v>
      </c>
      <c r="L52" s="27">
        <f t="shared" si="18"/>
        <v>328.72377069055864</v>
      </c>
      <c r="M52" s="27">
        <f t="shared" si="18"/>
        <v>606.31561376385685</v>
      </c>
      <c r="N52" s="27">
        <f t="shared" si="18"/>
        <v>642.22119789002568</v>
      </c>
      <c r="O52" s="27">
        <f t="shared" si="18"/>
        <v>755.85810826931731</v>
      </c>
      <c r="P52" s="27">
        <f t="shared" si="18"/>
        <v>594.78388297605466</v>
      </c>
      <c r="Q52" s="27">
        <f t="shared" si="18"/>
        <v>612.84514890639764</v>
      </c>
      <c r="R52" s="27">
        <f t="shared" si="18"/>
        <v>773.3013841947436</v>
      </c>
      <c r="S52" s="27">
        <f t="shared" si="18"/>
        <v>817.50078818811221</v>
      </c>
      <c r="T52" s="27">
        <f t="shared" si="18"/>
        <v>666.3452234748554</v>
      </c>
      <c r="U52" s="27">
        <f t="shared" si="18"/>
        <v>708.87665393639577</v>
      </c>
      <c r="V52" s="27">
        <f t="shared" si="18"/>
        <v>592.61490900976992</v>
      </c>
      <c r="W52" s="27">
        <f t="shared" si="18"/>
        <v>575.17669303244475</v>
      </c>
      <c r="X52" s="27">
        <f t="shared" si="18"/>
        <v>610.56843867150724</v>
      </c>
    </row>
    <row r="53" spans="1:24" ht="11.25" customHeight="1" x14ac:dyDescent="0.2">
      <c r="A53" s="29" t="s">
        <v>116</v>
      </c>
      <c r="B53" s="7" t="s">
        <v>117</v>
      </c>
      <c r="C53" s="8">
        <v>191.0078519288773</v>
      </c>
      <c r="D53" s="8">
        <v>334.68137324087303</v>
      </c>
      <c r="E53" s="8">
        <v>425.08333422647939</v>
      </c>
      <c r="F53" s="8">
        <v>505.61442987130533</v>
      </c>
      <c r="G53" s="8">
        <v>592.34570685922415</v>
      </c>
      <c r="H53" s="8">
        <v>370.89673346728262</v>
      </c>
      <c r="I53" s="8">
        <v>346.31402779082663</v>
      </c>
      <c r="J53" s="8">
        <v>284.30432958513904</v>
      </c>
      <c r="K53" s="8">
        <v>394.5314119761419</v>
      </c>
      <c r="L53" s="8">
        <v>328.72377069055864</v>
      </c>
      <c r="M53" s="8">
        <v>586.63994073253571</v>
      </c>
      <c r="N53" s="8">
        <v>620.53626910665832</v>
      </c>
      <c r="O53" s="8">
        <v>737.39554320426691</v>
      </c>
      <c r="P53" s="8">
        <v>578.00812930934842</v>
      </c>
      <c r="Q53" s="8">
        <v>598.15976528515375</v>
      </c>
      <c r="R53" s="8">
        <v>758.03665958123395</v>
      </c>
      <c r="S53" s="8">
        <v>799.13136633466559</v>
      </c>
      <c r="T53" s="8">
        <v>649.02397685471249</v>
      </c>
      <c r="U53" s="8">
        <v>687.81047188721425</v>
      </c>
      <c r="V53" s="8">
        <v>572.08210210314201</v>
      </c>
      <c r="W53" s="8">
        <v>551.59148673560674</v>
      </c>
      <c r="X53" s="8">
        <v>584.79235261850488</v>
      </c>
    </row>
    <row r="54" spans="1:24" ht="11.25" customHeight="1" x14ac:dyDescent="0.2">
      <c r="A54" s="43" t="s">
        <v>118</v>
      </c>
      <c r="B54" s="44" t="s">
        <v>119</v>
      </c>
      <c r="C54" s="45">
        <v>0.14181735753866917</v>
      </c>
      <c r="D54" s="45">
        <v>7.0510973451176129E-2</v>
      </c>
      <c r="E54" s="45">
        <v>7.1935658327979393E-2</v>
      </c>
      <c r="F54" s="45">
        <v>2.0698340448446206</v>
      </c>
      <c r="G54" s="45">
        <v>2.7548473799317152</v>
      </c>
      <c r="H54" s="45">
        <v>1.2820906514981876</v>
      </c>
      <c r="I54" s="45">
        <v>1.2274798614080618</v>
      </c>
      <c r="J54" s="45">
        <v>50.065159646101634</v>
      </c>
      <c r="K54" s="45">
        <v>0</v>
      </c>
      <c r="L54" s="45">
        <v>0</v>
      </c>
      <c r="M54" s="45">
        <v>19.675673031321192</v>
      </c>
      <c r="N54" s="45">
        <v>21.684928783367361</v>
      </c>
      <c r="O54" s="45">
        <v>18.462565065050438</v>
      </c>
      <c r="P54" s="45">
        <v>16.77575366670623</v>
      </c>
      <c r="Q54" s="45">
        <v>14.685383621243863</v>
      </c>
      <c r="R54" s="45">
        <v>15.264724613509639</v>
      </c>
      <c r="S54" s="45">
        <v>18.369421853446639</v>
      </c>
      <c r="T54" s="45">
        <v>17.321246620142972</v>
      </c>
      <c r="U54" s="45">
        <v>21.06618204918151</v>
      </c>
      <c r="V54" s="45">
        <v>20.532806906627943</v>
      </c>
      <c r="W54" s="45">
        <v>23.585206296838017</v>
      </c>
      <c r="X54" s="45">
        <v>25.776086053002313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241.12499353584212</v>
      </c>
      <c r="D61" s="49">
        <f t="shared" ref="D61:X61" si="20">SUM(D62:D72)</f>
        <v>225.70897150347244</v>
      </c>
      <c r="E61" s="49">
        <f t="shared" si="20"/>
        <v>201.43451034813592</v>
      </c>
      <c r="F61" s="49">
        <f t="shared" si="20"/>
        <v>267.62549435589585</v>
      </c>
      <c r="G61" s="49">
        <f t="shared" si="20"/>
        <v>268.6517941670399</v>
      </c>
      <c r="H61" s="49">
        <f t="shared" si="20"/>
        <v>384.63840935955244</v>
      </c>
      <c r="I61" s="49">
        <f t="shared" si="20"/>
        <v>315.51606996830651</v>
      </c>
      <c r="J61" s="49">
        <f t="shared" si="20"/>
        <v>499.91712368399101</v>
      </c>
      <c r="K61" s="49">
        <f t="shared" si="20"/>
        <v>411.33532451445382</v>
      </c>
      <c r="L61" s="49">
        <f t="shared" si="20"/>
        <v>350.34552196790099</v>
      </c>
      <c r="M61" s="49">
        <f t="shared" si="20"/>
        <v>447.69722771911404</v>
      </c>
      <c r="N61" s="49">
        <f t="shared" si="20"/>
        <v>471.4309650367743</v>
      </c>
      <c r="O61" s="49">
        <f t="shared" si="20"/>
        <v>340.8587264503775</v>
      </c>
      <c r="P61" s="49">
        <f t="shared" si="20"/>
        <v>408.15878805133104</v>
      </c>
      <c r="Q61" s="49">
        <f t="shared" si="20"/>
        <v>428.58060512947702</v>
      </c>
      <c r="R61" s="49">
        <f t="shared" si="20"/>
        <v>413.40334689512821</v>
      </c>
      <c r="S61" s="49">
        <f t="shared" si="20"/>
        <v>555.10803144811086</v>
      </c>
      <c r="T61" s="49">
        <f t="shared" si="20"/>
        <v>399.20805334105705</v>
      </c>
      <c r="U61" s="49">
        <f t="shared" si="20"/>
        <v>364.39226765877504</v>
      </c>
      <c r="V61" s="49">
        <f t="shared" si="20"/>
        <v>417.99542634915178</v>
      </c>
      <c r="W61" s="49">
        <f t="shared" si="20"/>
        <v>569.01427345902221</v>
      </c>
      <c r="X61" s="49">
        <f t="shared" si="20"/>
        <v>560.84533206013589</v>
      </c>
    </row>
    <row r="62" spans="1:24" ht="11.25" customHeight="1" x14ac:dyDescent="0.2">
      <c r="A62" s="50" t="s">
        <v>92</v>
      </c>
      <c r="B62" s="51" t="s">
        <v>93</v>
      </c>
      <c r="C62" s="52">
        <v>223.63859205845409</v>
      </c>
      <c r="D62" s="52">
        <v>209.26910241976518</v>
      </c>
      <c r="E62" s="52">
        <v>197.5655293335976</v>
      </c>
      <c r="F62" s="52">
        <v>257.51850914442093</v>
      </c>
      <c r="G62" s="52">
        <v>256.38003085453147</v>
      </c>
      <c r="H62" s="52">
        <v>356.7132032570612</v>
      </c>
      <c r="I62" s="52">
        <v>304.20333979284419</v>
      </c>
      <c r="J62" s="52">
        <v>419.05212155700218</v>
      </c>
      <c r="K62" s="52">
        <v>347.7597046680259</v>
      </c>
      <c r="L62" s="52">
        <v>312.90999376982518</v>
      </c>
      <c r="M62" s="52">
        <v>334.77947947915885</v>
      </c>
      <c r="N62" s="52">
        <v>338.02316886382573</v>
      </c>
      <c r="O62" s="52">
        <v>297.88362097669443</v>
      </c>
      <c r="P62" s="52">
        <v>359.56475451554712</v>
      </c>
      <c r="Q62" s="52">
        <v>359.48150994178235</v>
      </c>
      <c r="R62" s="52">
        <v>355.92872978933559</v>
      </c>
      <c r="S62" s="52">
        <v>495.28702099581318</v>
      </c>
      <c r="T62" s="52">
        <v>355.08579629212954</v>
      </c>
      <c r="U62" s="52">
        <v>315.95574797333165</v>
      </c>
      <c r="V62" s="52">
        <v>366.12601239581278</v>
      </c>
      <c r="W62" s="52">
        <v>507.0005440955984</v>
      </c>
      <c r="X62" s="52">
        <v>502.76328009110409</v>
      </c>
    </row>
    <row r="63" spans="1:24" ht="11.25" customHeight="1" x14ac:dyDescent="0.2">
      <c r="A63" s="50" t="s">
        <v>94</v>
      </c>
      <c r="B63" s="51" t="s">
        <v>95</v>
      </c>
      <c r="C63" s="52">
        <v>9.3950758398077721</v>
      </c>
      <c r="D63" s="52">
        <v>9.0978864074443369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7.1660494105980739</v>
      </c>
      <c r="L63" s="52">
        <v>7.0793568404735199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1.5181141658264957E-2</v>
      </c>
      <c r="U63" s="52">
        <v>7.2367306743879908E-2</v>
      </c>
      <c r="V63" s="52">
        <v>8.2843642563836334E-2</v>
      </c>
      <c r="W63" s="52">
        <v>7.7743981949087576E-2</v>
      </c>
      <c r="X63" s="52">
        <v>7.734149969217749E-2</v>
      </c>
    </row>
    <row r="64" spans="1:24" ht="11.25" customHeight="1" x14ac:dyDescent="0.2">
      <c r="A64" s="50" t="s">
        <v>96</v>
      </c>
      <c r="B64" s="51" t="s">
        <v>97</v>
      </c>
      <c r="C64" s="52">
        <v>7.9194366039828905</v>
      </c>
      <c r="D64" s="52">
        <v>7.1719104188100573</v>
      </c>
      <c r="E64" s="52">
        <v>3.782373434598798</v>
      </c>
      <c r="F64" s="52">
        <v>7.4275266033060277</v>
      </c>
      <c r="G64" s="52">
        <v>8.6831534054707529</v>
      </c>
      <c r="H64" s="52">
        <v>26.297240525292942</v>
      </c>
      <c r="I64" s="52">
        <v>9.6782658798656236</v>
      </c>
      <c r="J64" s="52">
        <v>16.813492413136526</v>
      </c>
      <c r="K64" s="52">
        <v>10.128266270622243</v>
      </c>
      <c r="L64" s="52">
        <v>10.568212765744214</v>
      </c>
      <c r="M64" s="52">
        <v>77.615616939632389</v>
      </c>
      <c r="N64" s="52">
        <v>105.1443776630331</v>
      </c>
      <c r="O64" s="52">
        <v>15.937736429405899</v>
      </c>
      <c r="P64" s="52">
        <v>20.171803536663443</v>
      </c>
      <c r="Q64" s="52">
        <v>21.683173431431648</v>
      </c>
      <c r="R64" s="52">
        <v>23.731472290253002</v>
      </c>
      <c r="S64" s="52">
        <v>16.678084140045797</v>
      </c>
      <c r="T64" s="52">
        <v>17.65235904351821</v>
      </c>
      <c r="U64" s="52">
        <v>16.286867356415858</v>
      </c>
      <c r="V64" s="52">
        <v>20.668274419539102</v>
      </c>
      <c r="W64" s="52">
        <v>31.374922163967469</v>
      </c>
      <c r="X64" s="52">
        <v>24.41999003262535</v>
      </c>
    </row>
    <row r="65" spans="1:24" ht="11.25" customHeight="1" x14ac:dyDescent="0.2">
      <c r="A65" s="50" t="s">
        <v>98</v>
      </c>
      <c r="B65" s="51" t="s">
        <v>99</v>
      </c>
      <c r="C65" s="52">
        <v>0.17188903359739108</v>
      </c>
      <c r="D65" s="52">
        <v>0.17007225745284432</v>
      </c>
      <c r="E65" s="52">
        <v>8.6607579939517218E-2</v>
      </c>
      <c r="F65" s="52">
        <v>2.6794586081688645</v>
      </c>
      <c r="G65" s="52">
        <v>3.588609907037644</v>
      </c>
      <c r="H65" s="52">
        <v>1.6279655771983048</v>
      </c>
      <c r="I65" s="52">
        <v>1.563922233976665</v>
      </c>
      <c r="J65" s="52">
        <v>60.553793934099559</v>
      </c>
      <c r="K65" s="52">
        <v>0</v>
      </c>
      <c r="L65" s="52">
        <v>0</v>
      </c>
      <c r="M65" s="52">
        <v>23.838705663730693</v>
      </c>
      <c r="N65" s="52">
        <v>26.378552570798021</v>
      </c>
      <c r="O65" s="52">
        <v>22.529060482062764</v>
      </c>
      <c r="P65" s="52">
        <v>20.429631193307515</v>
      </c>
      <c r="Q65" s="52">
        <v>17.848059821638142</v>
      </c>
      <c r="R65" s="52">
        <v>18.577004519301006</v>
      </c>
      <c r="S65" s="52">
        <v>22.44553012395728</v>
      </c>
      <c r="T65" s="52">
        <v>21.126906757370673</v>
      </c>
      <c r="U65" s="52">
        <v>25.715134783015966</v>
      </c>
      <c r="V65" s="52">
        <v>25.053047389047766</v>
      </c>
      <c r="W65" s="52">
        <v>28.81686576031759</v>
      </c>
      <c r="X65" s="52">
        <v>31.439363375754972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0.41771466967440463</v>
      </c>
      <c r="P66" s="52">
        <v>0.44659784033244559</v>
      </c>
      <c r="Q66" s="52">
        <v>0.39581492279316338</v>
      </c>
      <c r="R66" s="52">
        <v>0.44001716132713464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5.5175270864532013E-4</v>
      </c>
      <c r="K67" s="52">
        <v>5.1027753724507813E-4</v>
      </c>
      <c r="L67" s="52">
        <v>8.1477999863325005E-4</v>
      </c>
      <c r="M67" s="52">
        <v>2.6142179529332047E-4</v>
      </c>
      <c r="N67" s="52">
        <v>0</v>
      </c>
      <c r="O67" s="52">
        <v>0</v>
      </c>
      <c r="P67" s="52">
        <v>2.4351027280940335E-4</v>
      </c>
      <c r="Q67" s="52">
        <v>0</v>
      </c>
      <c r="R67" s="52">
        <v>0</v>
      </c>
      <c r="S67" s="52">
        <v>4.1105842360882223E-4</v>
      </c>
      <c r="T67" s="52">
        <v>3.4734624113402746E-4</v>
      </c>
      <c r="U67" s="52">
        <v>1.9287851423827911E-4</v>
      </c>
      <c r="V67" s="52">
        <v>1.4525137050406444E-4</v>
      </c>
      <c r="W67" s="52">
        <v>2.7096301271298446E-4</v>
      </c>
      <c r="X67" s="52">
        <v>2.6260535522925667E-4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7.0158123046046655E-2</v>
      </c>
      <c r="J68" s="52">
        <v>2.9413084902539958E-2</v>
      </c>
      <c r="K68" s="52">
        <v>3.4341563752141487E-2</v>
      </c>
      <c r="L68" s="52">
        <v>4.2433009965784134E-2</v>
      </c>
      <c r="M68" s="52">
        <v>2.4236582020907234E-2</v>
      </c>
      <c r="N68" s="52">
        <v>1.2527322988768588E-2</v>
      </c>
      <c r="O68" s="52">
        <v>1.6998368497553526E-3</v>
      </c>
      <c r="P68" s="52">
        <v>1.0784026367273579E-3</v>
      </c>
      <c r="Q68" s="52">
        <v>4.8430278815422331E-3</v>
      </c>
      <c r="R68" s="52">
        <v>2.3546403942132895E-3</v>
      </c>
      <c r="S68" s="52">
        <v>1.4277429246679765E-2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3.8393857399998156E-4</v>
      </c>
      <c r="J69" s="52">
        <v>0</v>
      </c>
      <c r="K69" s="52">
        <v>1.3947586018032134E-3</v>
      </c>
      <c r="L69" s="52">
        <v>8.3603512903237809E-3</v>
      </c>
      <c r="M69" s="52">
        <v>3.099715572763658E-3</v>
      </c>
      <c r="N69" s="52">
        <v>3.8478669790568735E-3</v>
      </c>
      <c r="O69" s="52">
        <v>1.3072554820737594E-2</v>
      </c>
      <c r="P69" s="52">
        <v>8.3489236391795438E-3</v>
      </c>
      <c r="Q69" s="52">
        <v>1.7949301075094376E-2</v>
      </c>
      <c r="R69" s="52">
        <v>1.2260995053020283E-2</v>
      </c>
      <c r="S69" s="52">
        <v>0.16918751801029405</v>
      </c>
      <c r="T69" s="52">
        <v>0.29963839350413185</v>
      </c>
      <c r="U69" s="52">
        <v>0.38449073782937271</v>
      </c>
      <c r="V69" s="52">
        <v>0.35068533935087037</v>
      </c>
      <c r="W69" s="52">
        <v>0.56540950939984103</v>
      </c>
      <c r="X69" s="52">
        <v>0.90941241828546482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3.4677509421415293</v>
      </c>
      <c r="K72" s="55">
        <v>46.245057565316337</v>
      </c>
      <c r="L72" s="55">
        <v>19.736350450603343</v>
      </c>
      <c r="M72" s="55">
        <v>11.435827917203069</v>
      </c>
      <c r="N72" s="55">
        <v>1.8684907491495986</v>
      </c>
      <c r="O72" s="55">
        <v>4.0758215008695204</v>
      </c>
      <c r="P72" s="55">
        <v>7.5363301289317874</v>
      </c>
      <c r="Q72" s="55">
        <v>29.149254682875142</v>
      </c>
      <c r="R72" s="55">
        <v>14.711507499464247</v>
      </c>
      <c r="S72" s="55">
        <v>20.51352018261403</v>
      </c>
      <c r="T72" s="55">
        <v>5.0278243666350368</v>
      </c>
      <c r="U72" s="55">
        <v>5.9774666229240401</v>
      </c>
      <c r="V72" s="55">
        <v>5.7144179114669296</v>
      </c>
      <c r="W72" s="55">
        <v>1.1785169847771204</v>
      </c>
      <c r="X72" s="55">
        <v>1.2356820373185979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282</v>
      </c>
      <c r="B1" s="4" t="s">
        <v>281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6680.9773590508285</v>
      </c>
      <c r="D2" s="21">
        <f t="shared" ref="D2:X2" si="0">SUM(D3,D17,D22,D25,D26,D51,D52)</f>
        <v>7070.4533812307664</v>
      </c>
      <c r="E2" s="21">
        <f t="shared" si="0"/>
        <v>7355.7976499466513</v>
      </c>
      <c r="F2" s="21">
        <f t="shared" si="0"/>
        <v>7628.5531888330461</v>
      </c>
      <c r="G2" s="21">
        <f t="shared" si="0"/>
        <v>6360.5013833855764</v>
      </c>
      <c r="H2" s="21">
        <f t="shared" si="0"/>
        <v>6227.6757462987798</v>
      </c>
      <c r="I2" s="21">
        <f t="shared" si="0"/>
        <v>6037.5674631465045</v>
      </c>
      <c r="J2" s="21">
        <f t="shared" si="0"/>
        <v>6421.5869598784921</v>
      </c>
      <c r="K2" s="21">
        <f t="shared" si="0"/>
        <v>6063.4449478712986</v>
      </c>
      <c r="L2" s="21">
        <f t="shared" si="0"/>
        <v>5835.7826440861518</v>
      </c>
      <c r="M2" s="21">
        <f t="shared" si="0"/>
        <v>5661.7385958082077</v>
      </c>
      <c r="N2" s="21">
        <f t="shared" si="0"/>
        <v>6323.8175915492729</v>
      </c>
      <c r="O2" s="21">
        <f t="shared" si="0"/>
        <v>6359.9171117554488</v>
      </c>
      <c r="P2" s="21">
        <f t="shared" si="0"/>
        <v>6176.7894572477935</v>
      </c>
      <c r="Q2" s="21">
        <f t="shared" si="0"/>
        <v>7357.753113304153</v>
      </c>
      <c r="R2" s="21">
        <f t="shared" si="0"/>
        <v>6929.1343881573684</v>
      </c>
      <c r="S2" s="21">
        <f t="shared" si="0"/>
        <v>7111.1777235010068</v>
      </c>
      <c r="T2" s="21">
        <f t="shared" si="0"/>
        <v>6435.0181480177234</v>
      </c>
      <c r="U2" s="21">
        <f t="shared" si="0"/>
        <v>6301.3950605848549</v>
      </c>
      <c r="V2" s="21">
        <f t="shared" si="0"/>
        <v>6343.1852381804265</v>
      </c>
      <c r="W2" s="21">
        <f t="shared" si="0"/>
        <v>6188.782270718405</v>
      </c>
      <c r="X2" s="21">
        <f t="shared" si="0"/>
        <v>6533.1734716416604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242.16653572766856</v>
      </c>
      <c r="D3" s="24">
        <f t="shared" si="1"/>
        <v>352.84637441843614</v>
      </c>
      <c r="E3" s="24">
        <f t="shared" si="1"/>
        <v>490.0584850376278</v>
      </c>
      <c r="F3" s="24">
        <f t="shared" si="1"/>
        <v>508.01288849106902</v>
      </c>
      <c r="G3" s="24">
        <f t="shared" si="1"/>
        <v>470.94172013649245</v>
      </c>
      <c r="H3" s="24">
        <f t="shared" si="1"/>
        <v>434.42644027609214</v>
      </c>
      <c r="I3" s="24">
        <f t="shared" si="1"/>
        <v>465.44862531387867</v>
      </c>
      <c r="J3" s="24">
        <f t="shared" si="1"/>
        <v>485.484649769209</v>
      </c>
      <c r="K3" s="24">
        <f t="shared" si="1"/>
        <v>547.0474122285691</v>
      </c>
      <c r="L3" s="24">
        <f t="shared" si="1"/>
        <v>466.11553425261332</v>
      </c>
      <c r="M3" s="24">
        <f t="shared" si="1"/>
        <v>495.65534119555087</v>
      </c>
      <c r="N3" s="24">
        <f t="shared" si="1"/>
        <v>391.29824965989934</v>
      </c>
      <c r="O3" s="24">
        <f t="shared" si="1"/>
        <v>397.11071739535384</v>
      </c>
      <c r="P3" s="24">
        <f t="shared" si="1"/>
        <v>495.73370083435481</v>
      </c>
      <c r="Q3" s="24">
        <f t="shared" si="1"/>
        <v>632.45938288188245</v>
      </c>
      <c r="R3" s="24">
        <f t="shared" si="1"/>
        <v>797.73726884609869</v>
      </c>
      <c r="S3" s="24">
        <f t="shared" si="1"/>
        <v>783.01446864278432</v>
      </c>
      <c r="T3" s="24">
        <f t="shared" si="1"/>
        <v>667.02381824021336</v>
      </c>
      <c r="U3" s="24">
        <f t="shared" si="1"/>
        <v>510.24585683246136</v>
      </c>
      <c r="V3" s="24">
        <f t="shared" si="1"/>
        <v>482.53679522364445</v>
      </c>
      <c r="W3" s="24">
        <f t="shared" si="1"/>
        <v>484.40445551318379</v>
      </c>
      <c r="X3" s="24">
        <f t="shared" si="1"/>
        <v>359.71948348499467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92.384134876164509</v>
      </c>
      <c r="D4" s="19">
        <f t="shared" si="2"/>
        <v>207.09684137533864</v>
      </c>
      <c r="E4" s="19">
        <f t="shared" si="2"/>
        <v>316.71754427178803</v>
      </c>
      <c r="F4" s="19">
        <f t="shared" si="2"/>
        <v>288.57283226368565</v>
      </c>
      <c r="G4" s="19">
        <f t="shared" si="2"/>
        <v>278.12853618356581</v>
      </c>
      <c r="H4" s="19">
        <f t="shared" si="2"/>
        <v>261.68374386150725</v>
      </c>
      <c r="I4" s="19">
        <f t="shared" si="2"/>
        <v>267.16292593794685</v>
      </c>
      <c r="J4" s="19">
        <f t="shared" si="2"/>
        <v>315.06839293479749</v>
      </c>
      <c r="K4" s="19">
        <f t="shared" si="2"/>
        <v>384.3062626843406</v>
      </c>
      <c r="L4" s="19">
        <f t="shared" si="2"/>
        <v>308.24675551445068</v>
      </c>
      <c r="M4" s="19">
        <f t="shared" si="2"/>
        <v>393.98967507176036</v>
      </c>
      <c r="N4" s="19">
        <f t="shared" si="2"/>
        <v>277.85948204952854</v>
      </c>
      <c r="O4" s="19">
        <f t="shared" si="2"/>
        <v>284.89075616794662</v>
      </c>
      <c r="P4" s="19">
        <f t="shared" si="2"/>
        <v>348.99562527939452</v>
      </c>
      <c r="Q4" s="19">
        <f t="shared" si="2"/>
        <v>473.45727663229758</v>
      </c>
      <c r="R4" s="19">
        <f t="shared" si="2"/>
        <v>652.26317818057862</v>
      </c>
      <c r="S4" s="19">
        <f t="shared" si="2"/>
        <v>592.45009954866509</v>
      </c>
      <c r="T4" s="19">
        <f t="shared" si="2"/>
        <v>535.29594583435062</v>
      </c>
      <c r="U4" s="19">
        <f t="shared" si="2"/>
        <v>379.95469041784213</v>
      </c>
      <c r="V4" s="19">
        <f t="shared" si="2"/>
        <v>368.65631343045487</v>
      </c>
      <c r="W4" s="19">
        <f t="shared" si="2"/>
        <v>385.71146708286631</v>
      </c>
      <c r="X4" s="19">
        <f t="shared" si="2"/>
        <v>263.02031410626012</v>
      </c>
    </row>
    <row r="5" spans="1:24" ht="11.25" customHeight="1" x14ac:dyDescent="0.2">
      <c r="A5" s="28" t="s">
        <v>4</v>
      </c>
      <c r="B5" s="7" t="s">
        <v>5</v>
      </c>
      <c r="C5" s="8">
        <v>3.5659166860097243E-2</v>
      </c>
      <c r="D5" s="8">
        <v>0</v>
      </c>
      <c r="E5" s="8">
        <v>0</v>
      </c>
      <c r="F5" s="8">
        <v>0</v>
      </c>
      <c r="G5" s="8">
        <v>11.90805853350532</v>
      </c>
      <c r="H5" s="8">
        <v>14.673500088769824</v>
      </c>
      <c r="I5" s="8">
        <v>17.905946302167983</v>
      </c>
      <c r="J5" s="8">
        <v>13.991948280280438</v>
      </c>
      <c r="K5" s="8">
        <v>16.397833296760304</v>
      </c>
      <c r="L5" s="8">
        <v>16.54567894060596</v>
      </c>
      <c r="M5" s="8">
        <v>19.902069345924808</v>
      </c>
      <c r="N5" s="8">
        <v>50.32084062136979</v>
      </c>
      <c r="O5" s="8">
        <v>55.836900708278343</v>
      </c>
      <c r="P5" s="8">
        <v>94.61913265678271</v>
      </c>
      <c r="Q5" s="8">
        <v>67.392683494310234</v>
      </c>
      <c r="R5" s="8">
        <v>60.389753530160505</v>
      </c>
      <c r="S5" s="8">
        <v>39.209818114989837</v>
      </c>
      <c r="T5" s="8">
        <v>47.774802331589164</v>
      </c>
      <c r="U5" s="8">
        <v>60.553432714090569</v>
      </c>
      <c r="V5" s="8">
        <v>64.110479561836669</v>
      </c>
      <c r="W5" s="8">
        <v>48.66022675546813</v>
      </c>
      <c r="X5" s="8">
        <v>31.385727779551463</v>
      </c>
    </row>
    <row r="6" spans="1:24" ht="11.25" customHeight="1" x14ac:dyDescent="0.2">
      <c r="A6" s="28" t="s">
        <v>6</v>
      </c>
      <c r="B6" s="7" t="s">
        <v>7</v>
      </c>
      <c r="C6" s="8">
        <v>5.8885186667835557E-2</v>
      </c>
      <c r="D6" s="8">
        <v>0.24593959622689415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0.12526592647293563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92.289590522636573</v>
      </c>
      <c r="D7" s="8">
        <v>206.85090177911175</v>
      </c>
      <c r="E7" s="8">
        <v>316.71754427178803</v>
      </c>
      <c r="F7" s="8">
        <v>288.57283226368565</v>
      </c>
      <c r="G7" s="8">
        <v>266.2204776500605</v>
      </c>
      <c r="H7" s="8">
        <v>247.01024377273743</v>
      </c>
      <c r="I7" s="8">
        <v>249.25697963577886</v>
      </c>
      <c r="J7" s="8">
        <v>301.07644465451705</v>
      </c>
      <c r="K7" s="8">
        <v>367.90842938758027</v>
      </c>
      <c r="L7" s="8">
        <v>291.70107657384472</v>
      </c>
      <c r="M7" s="8">
        <v>374.08760572583554</v>
      </c>
      <c r="N7" s="8">
        <v>227.53864142815877</v>
      </c>
      <c r="O7" s="8">
        <v>228.92858953319532</v>
      </c>
      <c r="P7" s="8">
        <v>254.37649262261178</v>
      </c>
      <c r="Q7" s="8">
        <v>406.06459313798734</v>
      </c>
      <c r="R7" s="8">
        <v>591.87342465041809</v>
      </c>
      <c r="S7" s="8">
        <v>553.24028143367525</v>
      </c>
      <c r="T7" s="8">
        <v>487.5211435027615</v>
      </c>
      <c r="U7" s="8">
        <v>319.40125770375158</v>
      </c>
      <c r="V7" s="8">
        <v>304.54583386861822</v>
      </c>
      <c r="W7" s="8">
        <v>337.05124032739815</v>
      </c>
      <c r="X7" s="8">
        <v>231.63458632670867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100.90340385975968</v>
      </c>
      <c r="D8" s="19">
        <f t="shared" ref="D8:X8" si="4">SUM(D9:D10)</f>
        <v>68.606710997595954</v>
      </c>
      <c r="E8" s="19">
        <f t="shared" si="4"/>
        <v>64.682146792253775</v>
      </c>
      <c r="F8" s="19">
        <f t="shared" si="4"/>
        <v>77.788800582632007</v>
      </c>
      <c r="G8" s="19">
        <f t="shared" si="4"/>
        <v>77.86401296575491</v>
      </c>
      <c r="H8" s="19">
        <f t="shared" si="4"/>
        <v>83.260351050070227</v>
      </c>
      <c r="I8" s="19">
        <f t="shared" si="4"/>
        <v>95.549009661957882</v>
      </c>
      <c r="J8" s="19">
        <f t="shared" si="4"/>
        <v>74.625249337856047</v>
      </c>
      <c r="K8" s="19">
        <f t="shared" si="4"/>
        <v>79.089762204540648</v>
      </c>
      <c r="L8" s="19">
        <f t="shared" si="4"/>
        <v>103.7095315995192</v>
      </c>
      <c r="M8" s="19">
        <f t="shared" si="4"/>
        <v>63.070692900260134</v>
      </c>
      <c r="N8" s="19">
        <f t="shared" si="4"/>
        <v>66.928990505784952</v>
      </c>
      <c r="O8" s="19">
        <f t="shared" si="4"/>
        <v>65.113360705682354</v>
      </c>
      <c r="P8" s="19">
        <f t="shared" si="4"/>
        <v>70.192550506457479</v>
      </c>
      <c r="Q8" s="19">
        <f t="shared" si="4"/>
        <v>89.070279875467747</v>
      </c>
      <c r="R8" s="19">
        <f t="shared" si="4"/>
        <v>72.136918083083813</v>
      </c>
      <c r="S8" s="19">
        <f t="shared" si="4"/>
        <v>91.312880001201009</v>
      </c>
      <c r="T8" s="19">
        <f t="shared" si="4"/>
        <v>85.7397742128083</v>
      </c>
      <c r="U8" s="19">
        <f t="shared" si="4"/>
        <v>86.392210506076339</v>
      </c>
      <c r="V8" s="19">
        <f t="shared" si="4"/>
        <v>82.968203721530458</v>
      </c>
      <c r="W8" s="19">
        <f t="shared" si="4"/>
        <v>77.549435629659769</v>
      </c>
      <c r="X8" s="19">
        <f t="shared" si="4"/>
        <v>74.684302454469233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0.18131051744071436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1.8388607555454163E-2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100.90340385975968</v>
      </c>
      <c r="D10" s="8">
        <v>68.606710997595954</v>
      </c>
      <c r="E10" s="8">
        <v>64.682146792253775</v>
      </c>
      <c r="F10" s="8">
        <v>77.788800582632007</v>
      </c>
      <c r="G10" s="8">
        <v>77.86401296575491</v>
      </c>
      <c r="H10" s="8">
        <v>83.260351050070227</v>
      </c>
      <c r="I10" s="8">
        <v>95.549009661957882</v>
      </c>
      <c r="J10" s="8">
        <v>74.625249337856047</v>
      </c>
      <c r="K10" s="8">
        <v>79.089762204540648</v>
      </c>
      <c r="L10" s="8">
        <v>103.7095315995192</v>
      </c>
      <c r="M10" s="8">
        <v>62.88938238281942</v>
      </c>
      <c r="N10" s="8">
        <v>66.928990505784952</v>
      </c>
      <c r="O10" s="8">
        <v>65.113360705682354</v>
      </c>
      <c r="P10" s="8">
        <v>70.192550506457479</v>
      </c>
      <c r="Q10" s="8">
        <v>89.070279875467747</v>
      </c>
      <c r="R10" s="8">
        <v>72.136918083083813</v>
      </c>
      <c r="S10" s="8">
        <v>91.312880001201009</v>
      </c>
      <c r="T10" s="8">
        <v>85.7397742128083</v>
      </c>
      <c r="U10" s="8">
        <v>86.392210506076339</v>
      </c>
      <c r="V10" s="8">
        <v>82.949815113975006</v>
      </c>
      <c r="W10" s="8">
        <v>77.549435629659769</v>
      </c>
      <c r="X10" s="8">
        <v>74.684302454469233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48.878996991744373</v>
      </c>
      <c r="D11" s="19">
        <f t="shared" ref="D11:X11" si="6">SUM(D12:D16)</f>
        <v>77.142822045501518</v>
      </c>
      <c r="E11" s="19">
        <f t="shared" si="6"/>
        <v>108.65879397358599</v>
      </c>
      <c r="F11" s="19">
        <f t="shared" si="6"/>
        <v>141.65125564475139</v>
      </c>
      <c r="G11" s="19">
        <f t="shared" si="6"/>
        <v>114.94917098717174</v>
      </c>
      <c r="H11" s="19">
        <f t="shared" si="6"/>
        <v>89.482345364514629</v>
      </c>
      <c r="I11" s="19">
        <f t="shared" si="6"/>
        <v>102.73668971397396</v>
      </c>
      <c r="J11" s="19">
        <f t="shared" si="6"/>
        <v>95.791007496555466</v>
      </c>
      <c r="K11" s="19">
        <f t="shared" si="6"/>
        <v>83.651387339687858</v>
      </c>
      <c r="L11" s="19">
        <f t="shared" si="6"/>
        <v>54.159247138643437</v>
      </c>
      <c r="M11" s="19">
        <f t="shared" si="6"/>
        <v>38.59497322353036</v>
      </c>
      <c r="N11" s="19">
        <f t="shared" si="6"/>
        <v>46.509777104585865</v>
      </c>
      <c r="O11" s="19">
        <f t="shared" si="6"/>
        <v>47.106600521724886</v>
      </c>
      <c r="P11" s="19">
        <f t="shared" si="6"/>
        <v>76.545525048502839</v>
      </c>
      <c r="Q11" s="19">
        <f t="shared" si="6"/>
        <v>69.931826374117179</v>
      </c>
      <c r="R11" s="19">
        <f t="shared" si="6"/>
        <v>73.337172582436153</v>
      </c>
      <c r="S11" s="19">
        <f t="shared" si="6"/>
        <v>99.25148909291822</v>
      </c>
      <c r="T11" s="19">
        <f t="shared" si="6"/>
        <v>45.988098193054441</v>
      </c>
      <c r="U11" s="19">
        <f t="shared" si="6"/>
        <v>43.898955908542874</v>
      </c>
      <c r="V11" s="19">
        <f t="shared" si="6"/>
        <v>30.912278071659117</v>
      </c>
      <c r="W11" s="19">
        <f t="shared" si="6"/>
        <v>21.143552800657712</v>
      </c>
      <c r="X11" s="19">
        <f t="shared" si="6"/>
        <v>22.01486692426532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1.1800642473086143</v>
      </c>
      <c r="P12" s="8">
        <v>0.7020558906008294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5.7143646076285672E-4</v>
      </c>
    </row>
    <row r="13" spans="1:24" ht="11.25" customHeight="1" x14ac:dyDescent="0.2">
      <c r="A13" s="28" t="s">
        <v>16</v>
      </c>
      <c r="B13" s="7" t="s">
        <v>17</v>
      </c>
      <c r="C13" s="8">
        <v>32.73829574512849</v>
      </c>
      <c r="D13" s="8">
        <v>59.860554329924284</v>
      </c>
      <c r="E13" s="8">
        <v>97.975296522939047</v>
      </c>
      <c r="F13" s="8">
        <v>116.29525340063597</v>
      </c>
      <c r="G13" s="8">
        <v>90.20976497117033</v>
      </c>
      <c r="H13" s="8">
        <v>61.748246793534335</v>
      </c>
      <c r="I13" s="8">
        <v>67.388702724719124</v>
      </c>
      <c r="J13" s="8">
        <v>70.071315662827175</v>
      </c>
      <c r="K13" s="8">
        <v>56.219013984315445</v>
      </c>
      <c r="L13" s="8">
        <v>29.333213180982728</v>
      </c>
      <c r="M13" s="8">
        <v>16.82560541178588</v>
      </c>
      <c r="N13" s="8">
        <v>11.985952273932494</v>
      </c>
      <c r="O13" s="8">
        <v>15.974537819254495</v>
      </c>
      <c r="P13" s="8">
        <v>28.097078489896422</v>
      </c>
      <c r="Q13" s="8">
        <v>21.088359552033008</v>
      </c>
      <c r="R13" s="8">
        <v>25.766185700189638</v>
      </c>
      <c r="S13" s="8">
        <v>25.124921551427224</v>
      </c>
      <c r="T13" s="8">
        <v>9.7552016565411463</v>
      </c>
      <c r="U13" s="8">
        <v>12.422537354345822</v>
      </c>
      <c r="V13" s="8">
        <v>13.206024959167927</v>
      </c>
      <c r="W13" s="8">
        <v>11.787941967644429</v>
      </c>
      <c r="X13" s="8">
        <v>10.463814603643888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2.810682875294277</v>
      </c>
      <c r="F15" s="8">
        <v>2.6090538031132731</v>
      </c>
      <c r="G15" s="8">
        <v>1.7344212351293729</v>
      </c>
      <c r="H15" s="8">
        <v>1.814922161667174</v>
      </c>
      <c r="I15" s="8">
        <v>1.0085150901653004</v>
      </c>
      <c r="J15" s="8">
        <v>1.8596061882905348</v>
      </c>
      <c r="K15" s="8">
        <v>2.085223924510422</v>
      </c>
      <c r="L15" s="8">
        <v>1.1907733074668065</v>
      </c>
      <c r="M15" s="8">
        <v>1.1232560377540164</v>
      </c>
      <c r="N15" s="8">
        <v>11.17290056688511</v>
      </c>
      <c r="O15" s="8">
        <v>10.464723326090473</v>
      </c>
      <c r="P15" s="8">
        <v>12.042074795991009</v>
      </c>
      <c r="Q15" s="8">
        <v>12.371751926619403</v>
      </c>
      <c r="R15" s="8">
        <v>15.453808247935635</v>
      </c>
      <c r="S15" s="8">
        <v>0.55090146832810594</v>
      </c>
      <c r="T15" s="8">
        <v>0.40462617903408798</v>
      </c>
      <c r="U15" s="8">
        <v>0.3989671056160366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16.140701246615883</v>
      </c>
      <c r="D16" s="8">
        <v>17.282267715577234</v>
      </c>
      <c r="E16" s="8">
        <v>7.8728145753526597</v>
      </c>
      <c r="F16" s="8">
        <v>22.74694844100215</v>
      </c>
      <c r="G16" s="8">
        <v>23.004984780872036</v>
      </c>
      <c r="H16" s="8">
        <v>25.919176409313113</v>
      </c>
      <c r="I16" s="8">
        <v>34.339471899089524</v>
      </c>
      <c r="J16" s="8">
        <v>23.860085645437742</v>
      </c>
      <c r="K16" s="8">
        <v>25.347149430861997</v>
      </c>
      <c r="L16" s="8">
        <v>23.635260650193899</v>
      </c>
      <c r="M16" s="8">
        <v>20.646111773990466</v>
      </c>
      <c r="N16" s="8">
        <v>23.350924263768267</v>
      </c>
      <c r="O16" s="8">
        <v>19.487275129071303</v>
      </c>
      <c r="P16" s="8">
        <v>35.704315872014583</v>
      </c>
      <c r="Q16" s="8">
        <v>36.471714895464778</v>
      </c>
      <c r="R16" s="8">
        <v>32.117178634310882</v>
      </c>
      <c r="S16" s="8">
        <v>73.575666073162893</v>
      </c>
      <c r="T16" s="8">
        <v>35.828270357479205</v>
      </c>
      <c r="U16" s="8">
        <v>31.077451448581019</v>
      </c>
      <c r="V16" s="8">
        <v>17.70625311249119</v>
      </c>
      <c r="W16" s="8">
        <v>9.3556108330132837</v>
      </c>
      <c r="X16" s="8">
        <v>11.55048088416067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7.6458879429149915</v>
      </c>
      <c r="D17" s="27">
        <f t="shared" ref="D17:X17" si="8">SUM(D18:D21)</f>
        <v>7.3049064944340278</v>
      </c>
      <c r="E17" s="27">
        <f t="shared" si="8"/>
        <v>7.0472223370390985</v>
      </c>
      <c r="F17" s="27">
        <f t="shared" si="8"/>
        <v>0.56325816016514296</v>
      </c>
      <c r="G17" s="27">
        <f t="shared" si="8"/>
        <v>0.56347879380538057</v>
      </c>
      <c r="H17" s="27">
        <f t="shared" si="8"/>
        <v>0.7615836453453767</v>
      </c>
      <c r="I17" s="27">
        <f t="shared" si="8"/>
        <v>0.68961991008957191</v>
      </c>
      <c r="J17" s="27">
        <f t="shared" si="8"/>
        <v>2.0289487147893435</v>
      </c>
      <c r="K17" s="27">
        <f t="shared" si="8"/>
        <v>0.96939608186264037</v>
      </c>
      <c r="L17" s="27">
        <f t="shared" si="8"/>
        <v>0.55251858927095487</v>
      </c>
      <c r="M17" s="27">
        <f t="shared" si="8"/>
        <v>18.546455473147553</v>
      </c>
      <c r="N17" s="27">
        <f t="shared" si="8"/>
        <v>28.841153599651836</v>
      </c>
      <c r="O17" s="27">
        <f t="shared" si="8"/>
        <v>19.125895938172832</v>
      </c>
      <c r="P17" s="27">
        <f t="shared" si="8"/>
        <v>21.968587242060664</v>
      </c>
      <c r="Q17" s="27">
        <f t="shared" si="8"/>
        <v>25.143822688843045</v>
      </c>
      <c r="R17" s="27">
        <f t="shared" si="8"/>
        <v>20.741834273022143</v>
      </c>
      <c r="S17" s="27">
        <f t="shared" si="8"/>
        <v>22.109842079256609</v>
      </c>
      <c r="T17" s="27">
        <f t="shared" si="8"/>
        <v>14.562485288407739</v>
      </c>
      <c r="U17" s="27">
        <f t="shared" si="8"/>
        <v>19.881029548351517</v>
      </c>
      <c r="V17" s="27">
        <f t="shared" si="8"/>
        <v>16.209177685412506</v>
      </c>
      <c r="W17" s="27">
        <f t="shared" si="8"/>
        <v>13.694527600568415</v>
      </c>
      <c r="X17" s="27">
        <f t="shared" si="8"/>
        <v>16.274586298658487</v>
      </c>
    </row>
    <row r="18" spans="1:24" ht="11.25" customHeight="1" x14ac:dyDescent="0.2">
      <c r="A18" s="29" t="s">
        <v>26</v>
      </c>
      <c r="B18" s="7" t="s">
        <v>27</v>
      </c>
      <c r="C18" s="8">
        <v>0.26766030621199133</v>
      </c>
      <c r="D18" s="8">
        <v>0.21023671450306744</v>
      </c>
      <c r="E18" s="8">
        <v>0.31011950466621169</v>
      </c>
      <c r="F18" s="8">
        <v>0.17177611546851379</v>
      </c>
      <c r="G18" s="8">
        <v>7.6368975031109287E-2</v>
      </c>
      <c r="H18" s="8">
        <v>0.23986822406594879</v>
      </c>
      <c r="I18" s="8">
        <v>0.25942786374485555</v>
      </c>
      <c r="J18" s="8">
        <v>2.4085438879457566E-2</v>
      </c>
      <c r="K18" s="8">
        <v>8.741392263843141E-2</v>
      </c>
      <c r="L18" s="8">
        <v>1.4182726695383823E-2</v>
      </c>
      <c r="M18" s="8">
        <v>0</v>
      </c>
      <c r="N18" s="8">
        <v>0</v>
      </c>
      <c r="O18" s="8">
        <v>8.3595398057956568E-3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7.3712401748669256</v>
      </c>
      <c r="D19" s="8">
        <v>7.0845377196265673</v>
      </c>
      <c r="E19" s="8">
        <v>6.7278460390708359</v>
      </c>
      <c r="F19" s="8">
        <v>0.35694241268326549</v>
      </c>
      <c r="G19" s="8">
        <v>0.42906539244478481</v>
      </c>
      <c r="H19" s="8">
        <v>0.49942182629854798</v>
      </c>
      <c r="I19" s="8">
        <v>0.43019204634471631</v>
      </c>
      <c r="J19" s="8">
        <v>2.0048632759098859</v>
      </c>
      <c r="K19" s="8">
        <v>0.88198215922420897</v>
      </c>
      <c r="L19" s="8">
        <v>0.53833586257557109</v>
      </c>
      <c r="M19" s="8">
        <v>7.873309628303871</v>
      </c>
      <c r="N19" s="8">
        <v>16.689187508853966</v>
      </c>
      <c r="O19" s="8">
        <v>8.1296302327350887</v>
      </c>
      <c r="P19" s="8">
        <v>10.740037541934663</v>
      </c>
      <c r="Q19" s="8">
        <v>13.280044720032764</v>
      </c>
      <c r="R19" s="8">
        <v>11.845260255104332</v>
      </c>
      <c r="S19" s="8">
        <v>11.414061242778912</v>
      </c>
      <c r="T19" s="8">
        <v>5.4867305699945357</v>
      </c>
      <c r="U19" s="8">
        <v>9.0856767399899052</v>
      </c>
      <c r="V19" s="8">
        <v>6.9910439703238572</v>
      </c>
      <c r="W19" s="8">
        <v>5.9450090831904916</v>
      </c>
      <c r="X19" s="8">
        <v>7.374725513448138</v>
      </c>
    </row>
    <row r="20" spans="1:24" ht="11.25" customHeight="1" x14ac:dyDescent="0.2">
      <c r="A20" s="29" t="s">
        <v>30</v>
      </c>
      <c r="B20" s="7" t="s">
        <v>31</v>
      </c>
      <c r="C20" s="8">
        <v>6.9874618360749345E-3</v>
      </c>
      <c r="D20" s="8">
        <v>1.0132060304392933E-2</v>
      </c>
      <c r="E20" s="8">
        <v>9.2567933020517544E-3</v>
      </c>
      <c r="F20" s="8">
        <v>3.4539632013363686E-2</v>
      </c>
      <c r="G20" s="8">
        <v>5.804442632948649E-2</v>
      </c>
      <c r="H20" s="8">
        <v>2.2293594980879884E-2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10.673145844843681</v>
      </c>
      <c r="N21" s="8">
        <v>12.15196609079787</v>
      </c>
      <c r="O21" s="8">
        <v>10.987906165631946</v>
      </c>
      <c r="P21" s="8">
        <v>11.228549700126003</v>
      </c>
      <c r="Q21" s="8">
        <v>11.863777968810281</v>
      </c>
      <c r="R21" s="8">
        <v>8.8965740179178123</v>
      </c>
      <c r="S21" s="8">
        <v>10.695780836477695</v>
      </c>
      <c r="T21" s="8">
        <v>9.0757547184132026</v>
      </c>
      <c r="U21" s="8">
        <v>10.795352808361612</v>
      </c>
      <c r="V21" s="8">
        <v>9.2181337150886478</v>
      </c>
      <c r="W21" s="8">
        <v>7.7495185173779237</v>
      </c>
      <c r="X21" s="8">
        <v>8.8998607852103486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5.3593643826928092</v>
      </c>
      <c r="D22" s="27">
        <f t="shared" ref="D22:X22" si="10">SUM(D23:D24)</f>
        <v>9.4791547463909591</v>
      </c>
      <c r="E22" s="27">
        <f t="shared" si="10"/>
        <v>12.438387259378057</v>
      </c>
      <c r="F22" s="27">
        <f t="shared" si="10"/>
        <v>14.087535493205943</v>
      </c>
      <c r="G22" s="27">
        <f t="shared" si="10"/>
        <v>11.409890051069016</v>
      </c>
      <c r="H22" s="27">
        <f t="shared" si="10"/>
        <v>14.096407864868434</v>
      </c>
      <c r="I22" s="27">
        <f t="shared" si="10"/>
        <v>11.66412104848296</v>
      </c>
      <c r="J22" s="27">
        <f t="shared" si="10"/>
        <v>7.0188544336276442</v>
      </c>
      <c r="K22" s="27">
        <f t="shared" si="10"/>
        <v>7.9352807754673318</v>
      </c>
      <c r="L22" s="27">
        <f t="shared" si="10"/>
        <v>2.5076443198878531</v>
      </c>
      <c r="M22" s="27">
        <f t="shared" si="10"/>
        <v>2.2262360532056946</v>
      </c>
      <c r="N22" s="27">
        <f t="shared" si="10"/>
        <v>4.082246670688173</v>
      </c>
      <c r="O22" s="27">
        <f t="shared" si="10"/>
        <v>1.3956231796444318</v>
      </c>
      <c r="P22" s="27">
        <f t="shared" si="10"/>
        <v>2.3418235431438914</v>
      </c>
      <c r="Q22" s="27">
        <f t="shared" si="10"/>
        <v>1.4614338711801849</v>
      </c>
      <c r="R22" s="27">
        <f t="shared" si="10"/>
        <v>0.6616437921775562</v>
      </c>
      <c r="S22" s="27">
        <f t="shared" si="10"/>
        <v>0.38059199128241661</v>
      </c>
      <c r="T22" s="27">
        <f t="shared" si="10"/>
        <v>0.40471223629803404</v>
      </c>
      <c r="U22" s="27">
        <f t="shared" si="10"/>
        <v>0.42242268943192113</v>
      </c>
      <c r="V22" s="27">
        <f t="shared" si="10"/>
        <v>0.63414470924203636</v>
      </c>
      <c r="W22" s="27">
        <f t="shared" si="10"/>
        <v>0.5939382931829591</v>
      </c>
      <c r="X22" s="27">
        <f t="shared" si="10"/>
        <v>0.25306912090762906</v>
      </c>
    </row>
    <row r="23" spans="1:24" ht="11.25" customHeight="1" x14ac:dyDescent="0.2">
      <c r="A23" s="29" t="s">
        <v>36</v>
      </c>
      <c r="B23" s="7" t="s">
        <v>37</v>
      </c>
      <c r="C23" s="8">
        <v>5.3593643826928092</v>
      </c>
      <c r="D23" s="8">
        <v>9.4791547463909591</v>
      </c>
      <c r="E23" s="8">
        <v>12.438387259378057</v>
      </c>
      <c r="F23" s="8">
        <v>14.087535493205943</v>
      </c>
      <c r="G23" s="8">
        <v>11.409890051069016</v>
      </c>
      <c r="H23" s="8">
        <v>14.096407864868434</v>
      </c>
      <c r="I23" s="8">
        <v>11.66412104848296</v>
      </c>
      <c r="J23" s="8">
        <v>7.0188544336276442</v>
      </c>
      <c r="K23" s="8">
        <v>7.9352807754673318</v>
      </c>
      <c r="L23" s="8">
        <v>2.5076443198878531</v>
      </c>
      <c r="M23" s="8">
        <v>2.2262360532056946</v>
      </c>
      <c r="N23" s="8">
        <v>4.082246670688173</v>
      </c>
      <c r="O23" s="8">
        <v>1.3956231796444318</v>
      </c>
      <c r="P23" s="8">
        <v>2.3418235431438914</v>
      </c>
      <c r="Q23" s="8">
        <v>1.4614338711801849</v>
      </c>
      <c r="R23" s="8">
        <v>0.6616437921775562</v>
      </c>
      <c r="S23" s="8">
        <v>0.38059199128241661</v>
      </c>
      <c r="T23" s="8">
        <v>0.40471223629803404</v>
      </c>
      <c r="U23" s="8">
        <v>0.42242268943192113</v>
      </c>
      <c r="V23" s="8">
        <v>0.63414470924203636</v>
      </c>
      <c r="W23" s="8">
        <v>0.5939382931829591</v>
      </c>
      <c r="X23" s="8">
        <v>0.25306912090762906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1935.3281393794455</v>
      </c>
      <c r="D26" s="27">
        <f t="shared" ref="D26:X26" si="12">SUM(D27,D33)</f>
        <v>1686.3383309146175</v>
      </c>
      <c r="E26" s="27">
        <f t="shared" si="12"/>
        <v>1734.2099770096286</v>
      </c>
      <c r="F26" s="27">
        <f t="shared" si="12"/>
        <v>2056.2984442321736</v>
      </c>
      <c r="G26" s="27">
        <f t="shared" si="12"/>
        <v>1481.9817370626108</v>
      </c>
      <c r="H26" s="27">
        <f t="shared" si="12"/>
        <v>1400.5537800671962</v>
      </c>
      <c r="I26" s="27">
        <f t="shared" si="12"/>
        <v>1404.4335529260691</v>
      </c>
      <c r="J26" s="27">
        <f t="shared" si="12"/>
        <v>1777.1677758175451</v>
      </c>
      <c r="K26" s="27">
        <f t="shared" si="12"/>
        <v>1606.3736983373165</v>
      </c>
      <c r="L26" s="27">
        <f t="shared" si="12"/>
        <v>1496.2041058129457</v>
      </c>
      <c r="M26" s="27">
        <f t="shared" si="12"/>
        <v>1230.013299943331</v>
      </c>
      <c r="N26" s="27">
        <f t="shared" si="12"/>
        <v>1822.9354650515684</v>
      </c>
      <c r="O26" s="27">
        <f t="shared" si="12"/>
        <v>1807.4516220141331</v>
      </c>
      <c r="P26" s="27">
        <f t="shared" si="12"/>
        <v>1388.7001257229438</v>
      </c>
      <c r="Q26" s="27">
        <f t="shared" si="12"/>
        <v>1666.4251836067353</v>
      </c>
      <c r="R26" s="27">
        <f t="shared" si="12"/>
        <v>1412.9916467340549</v>
      </c>
      <c r="S26" s="27">
        <f t="shared" si="12"/>
        <v>1338.9181237578514</v>
      </c>
      <c r="T26" s="27">
        <f t="shared" si="12"/>
        <v>1151.0097421051353</v>
      </c>
      <c r="U26" s="27">
        <f t="shared" si="12"/>
        <v>1234.1967029701777</v>
      </c>
      <c r="V26" s="27">
        <f t="shared" si="12"/>
        <v>1211.0544566740793</v>
      </c>
      <c r="W26" s="27">
        <f t="shared" si="12"/>
        <v>1075.2307877182106</v>
      </c>
      <c r="X26" s="27">
        <f t="shared" si="12"/>
        <v>955.46820748006417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3.0961976975110863</v>
      </c>
      <c r="D27" s="19">
        <f t="shared" ref="D27:X27" si="14">SUM(D28:D32)</f>
        <v>3.4022599291772071</v>
      </c>
      <c r="E27" s="19">
        <f t="shared" si="14"/>
        <v>3.1114833180224055</v>
      </c>
      <c r="F27" s="19">
        <f t="shared" si="14"/>
        <v>3.2146894336896059</v>
      </c>
      <c r="G27" s="19">
        <f t="shared" si="14"/>
        <v>3.0084935591216397</v>
      </c>
      <c r="H27" s="19">
        <f t="shared" si="14"/>
        <v>2.9787344296905807</v>
      </c>
      <c r="I27" s="19">
        <f t="shared" si="14"/>
        <v>3.3268684937553545</v>
      </c>
      <c r="J27" s="19">
        <f t="shared" si="14"/>
        <v>4.9047181967853737</v>
      </c>
      <c r="K27" s="19">
        <f t="shared" si="14"/>
        <v>3.8650229241135121</v>
      </c>
      <c r="L27" s="19">
        <f t="shared" si="14"/>
        <v>5.8167596726553921</v>
      </c>
      <c r="M27" s="19">
        <f t="shared" si="14"/>
        <v>4.0238640935512473</v>
      </c>
      <c r="N27" s="19">
        <f t="shared" si="14"/>
        <v>2.9184832015892375</v>
      </c>
      <c r="O27" s="19">
        <f t="shared" si="14"/>
        <v>2.9259986459116298</v>
      </c>
      <c r="P27" s="19">
        <f t="shared" si="14"/>
        <v>1.5751116818355895</v>
      </c>
      <c r="Q27" s="19">
        <f t="shared" si="14"/>
        <v>0.228246237195216</v>
      </c>
      <c r="R27" s="19">
        <f t="shared" si="14"/>
        <v>0.45761675008549707</v>
      </c>
      <c r="S27" s="19">
        <f t="shared" si="14"/>
        <v>0.4972709950591408</v>
      </c>
      <c r="T27" s="19">
        <f t="shared" si="14"/>
        <v>0.5104987782664715</v>
      </c>
      <c r="U27" s="19">
        <f t="shared" si="14"/>
        <v>1.07679658424776</v>
      </c>
      <c r="V27" s="19">
        <f t="shared" si="14"/>
        <v>2.0000639664557567</v>
      </c>
      <c r="W27" s="19">
        <f t="shared" si="14"/>
        <v>2.1671188029761823</v>
      </c>
      <c r="X27" s="19">
        <f t="shared" si="14"/>
        <v>1.5684834680443116</v>
      </c>
    </row>
    <row r="28" spans="1:24" ht="11.25" customHeight="1" x14ac:dyDescent="0.2">
      <c r="A28" s="28" t="s">
        <v>44</v>
      </c>
      <c r="B28" s="7" t="s">
        <v>45</v>
      </c>
      <c r="C28" s="8">
        <v>3.0961976975110863</v>
      </c>
      <c r="D28" s="8">
        <v>3.4022599291772071</v>
      </c>
      <c r="E28" s="8">
        <v>3.1114833180224055</v>
      </c>
      <c r="F28" s="8">
        <v>3.2146894336896059</v>
      </c>
      <c r="G28" s="8">
        <v>3.0084935591216397</v>
      </c>
      <c r="H28" s="8">
        <v>2.9787344296905807</v>
      </c>
      <c r="I28" s="8">
        <v>3.3268684937553545</v>
      </c>
      <c r="J28" s="8">
        <v>3.5963558675605913</v>
      </c>
      <c r="K28" s="8">
        <v>3.8650229241135121</v>
      </c>
      <c r="L28" s="8">
        <v>5.1189625555761404</v>
      </c>
      <c r="M28" s="8">
        <v>4.0144461398361235</v>
      </c>
      <c r="N28" s="8">
        <v>2.9184832015892375</v>
      </c>
      <c r="O28" s="8">
        <v>2.8492973227582321</v>
      </c>
      <c r="P28" s="8">
        <v>1.4385461428875872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1.3083623292247821</v>
      </c>
      <c r="K29" s="8">
        <v>0</v>
      </c>
      <c r="L29" s="8">
        <v>0.69779711707925163</v>
      </c>
      <c r="M29" s="8">
        <v>9.4179537151237499E-3</v>
      </c>
      <c r="N29" s="8">
        <v>0</v>
      </c>
      <c r="O29" s="8">
        <v>7.6701323153397935E-2</v>
      </c>
      <c r="P29" s="8">
        <v>0.13656553894800236</v>
      </c>
      <c r="Q29" s="8">
        <v>0.228246237195216</v>
      </c>
      <c r="R29" s="8">
        <v>0.45761675008549707</v>
      </c>
      <c r="S29" s="8">
        <v>0.4972709950591408</v>
      </c>
      <c r="T29" s="8">
        <v>0.5104987782664715</v>
      </c>
      <c r="U29" s="8">
        <v>1.07679658424776</v>
      </c>
      <c r="V29" s="8">
        <v>2.0000639664557567</v>
      </c>
      <c r="W29" s="8">
        <v>2.1671188029761823</v>
      </c>
      <c r="X29" s="8">
        <v>1.5684834680443116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1932.2319416819344</v>
      </c>
      <c r="D33" s="19">
        <f t="shared" ref="D33:X33" si="16">SUM(D34:D50)</f>
        <v>1682.9360709854402</v>
      </c>
      <c r="E33" s="19">
        <f t="shared" si="16"/>
        <v>1731.0984936916061</v>
      </c>
      <c r="F33" s="19">
        <f t="shared" si="16"/>
        <v>2053.0837547984838</v>
      </c>
      <c r="G33" s="19">
        <f t="shared" si="16"/>
        <v>1478.9732435034891</v>
      </c>
      <c r="H33" s="19">
        <f t="shared" si="16"/>
        <v>1397.5750456375056</v>
      </c>
      <c r="I33" s="19">
        <f t="shared" si="16"/>
        <v>1401.1066844323136</v>
      </c>
      <c r="J33" s="19">
        <f t="shared" si="16"/>
        <v>1772.2630576207598</v>
      </c>
      <c r="K33" s="19">
        <f t="shared" si="16"/>
        <v>1602.508675413203</v>
      </c>
      <c r="L33" s="19">
        <f t="shared" si="16"/>
        <v>1490.3873461402904</v>
      </c>
      <c r="M33" s="19">
        <f t="shared" si="16"/>
        <v>1225.9894358497797</v>
      </c>
      <c r="N33" s="19">
        <f t="shared" si="16"/>
        <v>1820.0169818499792</v>
      </c>
      <c r="O33" s="19">
        <f t="shared" si="16"/>
        <v>1804.5256233682214</v>
      </c>
      <c r="P33" s="19">
        <f t="shared" si="16"/>
        <v>1387.1250140411082</v>
      </c>
      <c r="Q33" s="19">
        <f t="shared" si="16"/>
        <v>1666.1969373695401</v>
      </c>
      <c r="R33" s="19">
        <f t="shared" si="16"/>
        <v>1412.5340299839695</v>
      </c>
      <c r="S33" s="19">
        <f t="shared" si="16"/>
        <v>1338.4208527627923</v>
      </c>
      <c r="T33" s="19">
        <f t="shared" si="16"/>
        <v>1150.4992433268687</v>
      </c>
      <c r="U33" s="19">
        <f t="shared" si="16"/>
        <v>1233.1199063859299</v>
      </c>
      <c r="V33" s="19">
        <f t="shared" si="16"/>
        <v>1209.0543927076235</v>
      </c>
      <c r="W33" s="19">
        <f t="shared" si="16"/>
        <v>1073.0636689152345</v>
      </c>
      <c r="X33" s="19">
        <f t="shared" si="16"/>
        <v>953.89972401201987</v>
      </c>
    </row>
    <row r="34" spans="1:24" ht="11.25" customHeight="1" x14ac:dyDescent="0.2">
      <c r="A34" s="28" t="s">
        <v>54</v>
      </c>
      <c r="B34" s="7" t="s">
        <v>55</v>
      </c>
      <c r="C34" s="8">
        <v>182.14790095850731</v>
      </c>
      <c r="D34" s="8">
        <v>223.87938404400347</v>
      </c>
      <c r="E34" s="8">
        <v>230.92089747759385</v>
      </c>
      <c r="F34" s="8">
        <v>337.19354967386636</v>
      </c>
      <c r="G34" s="8">
        <v>219.46901154670888</v>
      </c>
      <c r="H34" s="8">
        <v>205.25292127863824</v>
      </c>
      <c r="I34" s="8">
        <v>227.59306209036623</v>
      </c>
      <c r="J34" s="8">
        <v>440.92119510803548</v>
      </c>
      <c r="K34" s="8">
        <v>417.339031682523</v>
      </c>
      <c r="L34" s="8">
        <v>253.72820098877057</v>
      </c>
      <c r="M34" s="8">
        <v>238.41540373045075</v>
      </c>
      <c r="N34" s="8">
        <v>237.22142953912609</v>
      </c>
      <c r="O34" s="8">
        <v>249.58619145286198</v>
      </c>
      <c r="P34" s="8">
        <v>157.86293020521595</v>
      </c>
      <c r="Q34" s="8">
        <v>201.52190508633595</v>
      </c>
      <c r="R34" s="8">
        <v>218.5706882729535</v>
      </c>
      <c r="S34" s="8">
        <v>251.56902369381007</v>
      </c>
      <c r="T34" s="8">
        <v>207.02401520816358</v>
      </c>
      <c r="U34" s="8">
        <v>210.76200062125451</v>
      </c>
      <c r="V34" s="8">
        <v>235.68682565231205</v>
      </c>
      <c r="W34" s="8">
        <v>188.73667300676638</v>
      </c>
      <c r="X34" s="8">
        <v>167.9195603975754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0.83692616721847068</v>
      </c>
      <c r="H35" s="8">
        <v>1.2577080903722386</v>
      </c>
      <c r="I35" s="8">
        <v>0.49793498538161507</v>
      </c>
      <c r="J35" s="8">
        <v>0.89903805824986249</v>
      </c>
      <c r="K35" s="8">
        <v>1.1238096722036361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9.7105403656173334E-3</v>
      </c>
      <c r="X35" s="8">
        <v>3.0140823857571367E-3</v>
      </c>
    </row>
    <row r="36" spans="1:24" ht="11.25" customHeight="1" x14ac:dyDescent="0.2">
      <c r="A36" s="28" t="s">
        <v>58</v>
      </c>
      <c r="B36" s="7" t="s">
        <v>59</v>
      </c>
      <c r="C36" s="8">
        <v>192.3115219152125</v>
      </c>
      <c r="D36" s="8">
        <v>286.90960956655846</v>
      </c>
      <c r="E36" s="8">
        <v>218.15516883610533</v>
      </c>
      <c r="F36" s="8">
        <v>148.09320791671502</v>
      </c>
      <c r="G36" s="8">
        <v>114.04499992539874</v>
      </c>
      <c r="H36" s="8">
        <v>138.99018371781915</v>
      </c>
      <c r="I36" s="8">
        <v>150.28331505872254</v>
      </c>
      <c r="J36" s="8">
        <v>118.90142740197498</v>
      </c>
      <c r="K36" s="8">
        <v>121.35637126240606</v>
      </c>
      <c r="L36" s="8">
        <v>154.70485449100647</v>
      </c>
      <c r="M36" s="8">
        <v>123.21892755026376</v>
      </c>
      <c r="N36" s="8">
        <v>152.9997302998384</v>
      </c>
      <c r="O36" s="8">
        <v>152.86673402067424</v>
      </c>
      <c r="P36" s="8">
        <v>99.771358117690767</v>
      </c>
      <c r="Q36" s="8">
        <v>126.18329388127972</v>
      </c>
      <c r="R36" s="8">
        <v>104.29925668377274</v>
      </c>
      <c r="S36" s="8">
        <v>94.73385118277956</v>
      </c>
      <c r="T36" s="8">
        <v>97.77476420846466</v>
      </c>
      <c r="U36" s="8">
        <v>108.99590859079476</v>
      </c>
      <c r="V36" s="8">
        <v>117.06889870031397</v>
      </c>
      <c r="W36" s="8">
        <v>108.7830720815939</v>
      </c>
      <c r="X36" s="8">
        <v>96.080183484610799</v>
      </c>
    </row>
    <row r="37" spans="1:24" ht="11.25" customHeight="1" x14ac:dyDescent="0.2">
      <c r="A37" s="28" t="s">
        <v>60</v>
      </c>
      <c r="B37" s="7" t="s">
        <v>61</v>
      </c>
      <c r="C37" s="8">
        <v>3.121897346734185E-2</v>
      </c>
      <c r="D37" s="8">
        <v>6.9535380170849967E-2</v>
      </c>
      <c r="E37" s="8">
        <v>166.05297815296041</v>
      </c>
      <c r="F37" s="8">
        <v>229.9142547413152</v>
      </c>
      <c r="G37" s="8">
        <v>239.0423704156905</v>
      </c>
      <c r="H37" s="8">
        <v>219.10452664607334</v>
      </c>
      <c r="I37" s="8">
        <v>211.67930885791148</v>
      </c>
      <c r="J37" s="8">
        <v>250.39816089386989</v>
      </c>
      <c r="K37" s="8">
        <v>193.7726077366446</v>
      </c>
      <c r="L37" s="8">
        <v>186.96962045698004</v>
      </c>
      <c r="M37" s="8">
        <v>135.90592387784301</v>
      </c>
      <c r="N37" s="8">
        <v>6.6851046616121207E-2</v>
      </c>
      <c r="O37" s="8">
        <v>441.49333523101308</v>
      </c>
      <c r="P37" s="8">
        <v>270.86345167271514</v>
      </c>
      <c r="Q37" s="8">
        <v>317.22006993454875</v>
      </c>
      <c r="R37" s="8">
        <v>0.82975260357410996</v>
      </c>
      <c r="S37" s="8">
        <v>99.360599085869552</v>
      </c>
      <c r="T37" s="8">
        <v>97.79896393182392</v>
      </c>
      <c r="U37" s="8">
        <v>93.2810621365348</v>
      </c>
      <c r="V37" s="8">
        <v>100.81686384860261</v>
      </c>
      <c r="W37" s="8">
        <v>41.949546743148829</v>
      </c>
      <c r="X37" s="8">
        <v>5.0505778395011305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2.8163778541620985</v>
      </c>
      <c r="D41" s="8">
        <v>3.8670223983119234</v>
      </c>
      <c r="E41" s="8">
        <v>4.9642416766543933</v>
      </c>
      <c r="F41" s="8">
        <v>3.9948689025959361</v>
      </c>
      <c r="G41" s="8">
        <v>2.9960941318024137</v>
      </c>
      <c r="H41" s="8">
        <v>3.5364305036281691</v>
      </c>
      <c r="I41" s="8">
        <v>2.2415910356622208</v>
      </c>
      <c r="J41" s="8">
        <v>2.2823752654899887</v>
      </c>
      <c r="K41" s="8">
        <v>0.98993113303256064</v>
      </c>
      <c r="L41" s="8">
        <v>0.48584224414772653</v>
      </c>
      <c r="M41" s="8">
        <v>0.61289727389820703</v>
      </c>
      <c r="N41" s="8">
        <v>0.92256907693949208</v>
      </c>
      <c r="O41" s="8">
        <v>0.33467843474985259</v>
      </c>
      <c r="P41" s="8">
        <v>0.70453141524110952</v>
      </c>
      <c r="Q41" s="8">
        <v>0.99043147018527367</v>
      </c>
      <c r="R41" s="8">
        <v>4.4233365115350605</v>
      </c>
      <c r="S41" s="8">
        <v>3.9174495040068411</v>
      </c>
      <c r="T41" s="8">
        <v>2.354437204106504</v>
      </c>
      <c r="U41" s="8">
        <v>3.0510359157441771</v>
      </c>
      <c r="V41" s="8">
        <v>1.1670498343473648</v>
      </c>
      <c r="W41" s="8">
        <v>0.81011441213023772</v>
      </c>
      <c r="X41" s="8">
        <v>1.0745071511617583</v>
      </c>
    </row>
    <row r="42" spans="1:24" ht="11.25" customHeight="1" x14ac:dyDescent="0.2">
      <c r="A42" s="28" t="s">
        <v>70</v>
      </c>
      <c r="B42" s="7" t="s">
        <v>71</v>
      </c>
      <c r="C42" s="8">
        <v>476.03945019751245</v>
      </c>
      <c r="D42" s="8">
        <v>0</v>
      </c>
      <c r="E42" s="8">
        <v>0</v>
      </c>
      <c r="F42" s="8">
        <v>2.1101001425331889E-2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105.07039099567589</v>
      </c>
      <c r="M42" s="8">
        <v>112.26256280728538</v>
      </c>
      <c r="N42" s="8">
        <v>256.24233341824998</v>
      </c>
      <c r="O42" s="8">
        <v>253.58726252345036</v>
      </c>
      <c r="P42" s="8">
        <v>238.69857337413794</v>
      </c>
      <c r="Q42" s="8">
        <v>224.2854391116021</v>
      </c>
      <c r="R42" s="8">
        <v>237.97265329190685</v>
      </c>
      <c r="S42" s="8">
        <v>250.09540243868079</v>
      </c>
      <c r="T42" s="8">
        <v>226.34553321450187</v>
      </c>
      <c r="U42" s="8">
        <v>220.67667421303364</v>
      </c>
      <c r="V42" s="8">
        <v>189.80363381268822</v>
      </c>
      <c r="W42" s="8">
        <v>211.91366780729032</v>
      </c>
      <c r="X42" s="8">
        <v>192.03610495866621</v>
      </c>
    </row>
    <row r="43" spans="1:24" ht="11.25" customHeight="1" x14ac:dyDescent="0.2">
      <c r="A43" s="28" t="s">
        <v>72</v>
      </c>
      <c r="B43" s="7" t="s">
        <v>73</v>
      </c>
      <c r="C43" s="8">
        <v>54.999415052051432</v>
      </c>
      <c r="D43" s="8">
        <v>71.445227351403048</v>
      </c>
      <c r="E43" s="8">
        <v>79.566072935411384</v>
      </c>
      <c r="F43" s="8">
        <v>96.17089526736838</v>
      </c>
      <c r="G43" s="8">
        <v>129.40440788743982</v>
      </c>
      <c r="H43" s="8">
        <v>126.07567746093892</v>
      </c>
      <c r="I43" s="8">
        <v>83.862089383250748</v>
      </c>
      <c r="J43" s="8">
        <v>100.53309194201344</v>
      </c>
      <c r="K43" s="8">
        <v>97.895486527942211</v>
      </c>
      <c r="L43" s="8">
        <v>87.305522935905685</v>
      </c>
      <c r="M43" s="8">
        <v>89.284715700347988</v>
      </c>
      <c r="N43" s="8">
        <v>487.32793217531326</v>
      </c>
      <c r="O43" s="8">
        <v>249.30853334204923</v>
      </c>
      <c r="P43" s="8">
        <v>139.39798114122073</v>
      </c>
      <c r="Q43" s="8">
        <v>184.12870772605575</v>
      </c>
      <c r="R43" s="8">
        <v>160.41156606483742</v>
      </c>
      <c r="S43" s="8">
        <v>134.50620856212478</v>
      </c>
      <c r="T43" s="8">
        <v>110.95160800237666</v>
      </c>
      <c r="U43" s="8">
        <v>163.98728631121452</v>
      </c>
      <c r="V43" s="8">
        <v>166.03205605993352</v>
      </c>
      <c r="W43" s="8">
        <v>179.81114269736491</v>
      </c>
      <c r="X43" s="8">
        <v>169.03730191597938</v>
      </c>
    </row>
    <row r="44" spans="1:24" ht="11.25" customHeight="1" x14ac:dyDescent="0.2">
      <c r="A44" s="28" t="s">
        <v>74</v>
      </c>
      <c r="B44" s="7" t="s">
        <v>75</v>
      </c>
      <c r="C44" s="8">
        <v>974.13062968567624</v>
      </c>
      <c r="D44" s="8">
        <v>1035.2969322435811</v>
      </c>
      <c r="E44" s="8">
        <v>939.44138564950163</v>
      </c>
      <c r="F44" s="8">
        <v>1102.8737521965797</v>
      </c>
      <c r="G44" s="8">
        <v>711.57250000362922</v>
      </c>
      <c r="H44" s="8">
        <v>627.34267217315175</v>
      </c>
      <c r="I44" s="8">
        <v>662.87877775611821</v>
      </c>
      <c r="J44" s="8">
        <v>768.17339096584396</v>
      </c>
      <c r="K44" s="8">
        <v>697.38664118115264</v>
      </c>
      <c r="L44" s="8">
        <v>630.38405899334703</v>
      </c>
      <c r="M44" s="8">
        <v>448.61122063476057</v>
      </c>
      <c r="N44" s="8">
        <v>608.30818023598169</v>
      </c>
      <c r="O44" s="8">
        <v>385.44299009924583</v>
      </c>
      <c r="P44" s="8">
        <v>435.81440023731642</v>
      </c>
      <c r="Q44" s="8">
        <v>555.27962736657094</v>
      </c>
      <c r="R44" s="8">
        <v>632.01937398239761</v>
      </c>
      <c r="S44" s="8">
        <v>457.04980860704404</v>
      </c>
      <c r="T44" s="8">
        <v>333.43825097595243</v>
      </c>
      <c r="U44" s="8">
        <v>328.85012504015327</v>
      </c>
      <c r="V44" s="8">
        <v>274.37944302632434</v>
      </c>
      <c r="W44" s="8">
        <v>233.10799591971431</v>
      </c>
      <c r="X44" s="8">
        <v>232.26138594303686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0.45506579583129547</v>
      </c>
      <c r="T45" s="8">
        <v>3.6732879705714316E-2</v>
      </c>
      <c r="U45" s="8">
        <v>4.255436739590903E-2</v>
      </c>
      <c r="V45" s="8">
        <v>0.47824177822314728</v>
      </c>
      <c r="W45" s="8">
        <v>1.2414700549933753</v>
      </c>
      <c r="X45" s="8">
        <v>2.5215761158482782E-2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37.715108975953598</v>
      </c>
      <c r="D48" s="8">
        <v>44.986743128441262</v>
      </c>
      <c r="E48" s="8">
        <v>49.176918472495466</v>
      </c>
      <c r="F48" s="8">
        <v>83.261816576426696</v>
      </c>
      <c r="G48" s="8">
        <v>45.898399590677712</v>
      </c>
      <c r="H48" s="8">
        <v>47.480531145602463</v>
      </c>
      <c r="I48" s="8">
        <v>47.3188680149105</v>
      </c>
      <c r="J48" s="8">
        <v>59.17258955711992</v>
      </c>
      <c r="K48" s="8">
        <v>55.575852159496499</v>
      </c>
      <c r="L48" s="8">
        <v>62.206494401183591</v>
      </c>
      <c r="M48" s="8">
        <v>57.073956739762181</v>
      </c>
      <c r="N48" s="8">
        <v>45.938897948847341</v>
      </c>
      <c r="O48" s="8">
        <v>40.262018230421077</v>
      </c>
      <c r="P48" s="8">
        <v>22.666478692638595</v>
      </c>
      <c r="Q48" s="8">
        <v>24.317997279501832</v>
      </c>
      <c r="R48" s="8">
        <v>31.600757591083873</v>
      </c>
      <c r="S48" s="8">
        <v>31.286954907663926</v>
      </c>
      <c r="T48" s="8">
        <v>61.392326330505895</v>
      </c>
      <c r="U48" s="8">
        <v>88.745142172633123</v>
      </c>
      <c r="V48" s="8">
        <v>106.1003584365871</v>
      </c>
      <c r="W48" s="8">
        <v>85.708253761901318</v>
      </c>
      <c r="X48" s="8">
        <v>48.307455104879914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12.040318069391413</v>
      </c>
      <c r="D50" s="8">
        <v>16.481616872970104</v>
      </c>
      <c r="E50" s="8">
        <v>42.820830490883402</v>
      </c>
      <c r="F50" s="8">
        <v>51.560308522191328</v>
      </c>
      <c r="G50" s="8">
        <v>15.708533834923299</v>
      </c>
      <c r="H50" s="8">
        <v>28.53439462128139</v>
      </c>
      <c r="I50" s="8">
        <v>14.751737249990065</v>
      </c>
      <c r="J50" s="8">
        <v>30.981788428162353</v>
      </c>
      <c r="K50" s="8">
        <v>17.068944057801851</v>
      </c>
      <c r="L50" s="8">
        <v>9.5323606332733064</v>
      </c>
      <c r="M50" s="8">
        <v>20.603827535167799</v>
      </c>
      <c r="N50" s="8">
        <v>30.989058109066633</v>
      </c>
      <c r="O50" s="8">
        <v>31.643880033755678</v>
      </c>
      <c r="P50" s="8">
        <v>21.34530918493143</v>
      </c>
      <c r="Q50" s="8">
        <v>32.269465513459686</v>
      </c>
      <c r="R50" s="8">
        <v>22.406644981908322</v>
      </c>
      <c r="S50" s="8">
        <v>15.446488984981119</v>
      </c>
      <c r="T50" s="8">
        <v>13.382611371267371</v>
      </c>
      <c r="U50" s="8">
        <v>14.728117017171035</v>
      </c>
      <c r="V50" s="8">
        <v>17.521021558291185</v>
      </c>
      <c r="W50" s="8">
        <v>20.992021889965422</v>
      </c>
      <c r="X50" s="8">
        <v>42.104417373064145</v>
      </c>
    </row>
    <row r="51" spans="1:24" ht="11.25" customHeight="1" x14ac:dyDescent="0.2">
      <c r="A51" s="25" t="s">
        <v>88</v>
      </c>
      <c r="B51" s="26" t="s">
        <v>89</v>
      </c>
      <c r="C51" s="27">
        <v>4470.3105938936596</v>
      </c>
      <c r="D51" s="27">
        <v>4985.1818900457811</v>
      </c>
      <c r="E51" s="27">
        <v>5072.5086206104806</v>
      </c>
      <c r="F51" s="27">
        <v>4992.8775167887507</v>
      </c>
      <c r="G51" s="27">
        <v>4329.7389143202054</v>
      </c>
      <c r="H51" s="27">
        <v>4329.8901854649303</v>
      </c>
      <c r="I51" s="27">
        <v>4105.5566590494318</v>
      </c>
      <c r="J51" s="27">
        <v>4095.920495050379</v>
      </c>
      <c r="K51" s="27">
        <v>3834.8635964021992</v>
      </c>
      <c r="L51" s="27">
        <v>3802.6516274858382</v>
      </c>
      <c r="M51" s="27">
        <v>3670.7944692092856</v>
      </c>
      <c r="N51" s="27">
        <v>3807.5606606681522</v>
      </c>
      <c r="O51" s="27">
        <v>3888.0978400669665</v>
      </c>
      <c r="P51" s="27">
        <v>4030.7987391953748</v>
      </c>
      <c r="Q51" s="27">
        <v>4714.7291282899432</v>
      </c>
      <c r="R51" s="27">
        <v>4399.7165663470241</v>
      </c>
      <c r="S51" s="27">
        <v>4563.7011215118073</v>
      </c>
      <c r="T51" s="27">
        <v>4293.6648716403806</v>
      </c>
      <c r="U51" s="27">
        <v>4260.2653424629061</v>
      </c>
      <c r="V51" s="27">
        <v>4348.1408674991299</v>
      </c>
      <c r="W51" s="27">
        <v>4323.6420219731035</v>
      </c>
      <c r="X51" s="27">
        <v>4932.1422456872306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20.166837724446914</v>
      </c>
      <c r="D52" s="27">
        <f t="shared" ref="D52:X52" si="18">SUM(D53:D54)</f>
        <v>29.302724611106921</v>
      </c>
      <c r="E52" s="27">
        <f t="shared" si="18"/>
        <v>39.534957692497301</v>
      </c>
      <c r="F52" s="27">
        <f t="shared" si="18"/>
        <v>56.713545667681345</v>
      </c>
      <c r="G52" s="27">
        <f t="shared" si="18"/>
        <v>65.86564302139324</v>
      </c>
      <c r="H52" s="27">
        <f t="shared" si="18"/>
        <v>47.947348980347449</v>
      </c>
      <c r="I52" s="27">
        <f t="shared" si="18"/>
        <v>49.774884898552109</v>
      </c>
      <c r="J52" s="27">
        <f t="shared" si="18"/>
        <v>53.96623609294106</v>
      </c>
      <c r="K52" s="27">
        <f t="shared" si="18"/>
        <v>66.255564045884086</v>
      </c>
      <c r="L52" s="27">
        <f t="shared" si="18"/>
        <v>67.751213625595497</v>
      </c>
      <c r="M52" s="27">
        <f t="shared" si="18"/>
        <v>244.50279393368666</v>
      </c>
      <c r="N52" s="27">
        <f t="shared" si="18"/>
        <v>269.09981589931238</v>
      </c>
      <c r="O52" s="27">
        <f t="shared" si="18"/>
        <v>246.73541316117829</v>
      </c>
      <c r="P52" s="27">
        <f t="shared" si="18"/>
        <v>237.246480709916</v>
      </c>
      <c r="Q52" s="27">
        <f t="shared" si="18"/>
        <v>317.53416196556907</v>
      </c>
      <c r="R52" s="27">
        <f t="shared" si="18"/>
        <v>297.28542816499032</v>
      </c>
      <c r="S52" s="27">
        <f t="shared" si="18"/>
        <v>403.05357551802479</v>
      </c>
      <c r="T52" s="27">
        <f t="shared" si="18"/>
        <v>308.35251850728849</v>
      </c>
      <c r="U52" s="27">
        <f t="shared" si="18"/>
        <v>276.38370608152593</v>
      </c>
      <c r="V52" s="27">
        <f t="shared" si="18"/>
        <v>284.60979638891803</v>
      </c>
      <c r="W52" s="27">
        <f t="shared" si="18"/>
        <v>291.21653962015546</v>
      </c>
      <c r="X52" s="27">
        <f t="shared" si="18"/>
        <v>269.31587956980462</v>
      </c>
    </row>
    <row r="53" spans="1:24" ht="11.25" customHeight="1" x14ac:dyDescent="0.2">
      <c r="A53" s="29" t="s">
        <v>116</v>
      </c>
      <c r="B53" s="7" t="s">
        <v>117</v>
      </c>
      <c r="C53" s="8">
        <v>20.143512712569347</v>
      </c>
      <c r="D53" s="8">
        <v>29.29025040721428</v>
      </c>
      <c r="E53" s="8">
        <v>39.523767593351259</v>
      </c>
      <c r="F53" s="8">
        <v>56.394251751068118</v>
      </c>
      <c r="G53" s="8">
        <v>65.412072700264005</v>
      </c>
      <c r="H53" s="8">
        <v>47.740541254972491</v>
      </c>
      <c r="I53" s="8">
        <v>49.57009193155114</v>
      </c>
      <c r="J53" s="8">
        <v>46.629201403067889</v>
      </c>
      <c r="K53" s="8">
        <v>66.255564045884086</v>
      </c>
      <c r="L53" s="8">
        <v>67.751213625595497</v>
      </c>
      <c r="M53" s="8">
        <v>241.16674730015629</v>
      </c>
      <c r="N53" s="8">
        <v>265.28671771971847</v>
      </c>
      <c r="O53" s="8">
        <v>243.68744811968466</v>
      </c>
      <c r="P53" s="8">
        <v>233.26419082099716</v>
      </c>
      <c r="Q53" s="8">
        <v>310.83978035874804</v>
      </c>
      <c r="R53" s="8">
        <v>289.93216268241395</v>
      </c>
      <c r="S53" s="8">
        <v>393.17762991472893</v>
      </c>
      <c r="T53" s="8">
        <v>301.14483958901445</v>
      </c>
      <c r="U53" s="8">
        <v>269.38178584190069</v>
      </c>
      <c r="V53" s="8">
        <v>277.43357449279483</v>
      </c>
      <c r="W53" s="8">
        <v>283.53385057199063</v>
      </c>
      <c r="X53" s="8">
        <v>260.07924612460636</v>
      </c>
    </row>
    <row r="54" spans="1:24" ht="11.25" customHeight="1" x14ac:dyDescent="0.2">
      <c r="A54" s="43" t="s">
        <v>118</v>
      </c>
      <c r="B54" s="44" t="s">
        <v>119</v>
      </c>
      <c r="C54" s="45">
        <v>2.3325011877566072E-2</v>
      </c>
      <c r="D54" s="45">
        <v>1.2474203892639858E-2</v>
      </c>
      <c r="E54" s="45">
        <v>1.1190099146041389E-2</v>
      </c>
      <c r="F54" s="45">
        <v>0.31929391661322387</v>
      </c>
      <c r="G54" s="45">
        <v>0.45357032112923534</v>
      </c>
      <c r="H54" s="45">
        <v>0.20680772537495937</v>
      </c>
      <c r="I54" s="45">
        <v>0.20479296700096788</v>
      </c>
      <c r="J54" s="45">
        <v>7.3370346898731684</v>
      </c>
      <c r="K54" s="45">
        <v>0</v>
      </c>
      <c r="L54" s="45">
        <v>0</v>
      </c>
      <c r="M54" s="45">
        <v>3.3360466335303842</v>
      </c>
      <c r="N54" s="45">
        <v>3.8130981795939149</v>
      </c>
      <c r="O54" s="45">
        <v>3.047965041493629</v>
      </c>
      <c r="P54" s="45">
        <v>3.9822898889188396</v>
      </c>
      <c r="Q54" s="45">
        <v>6.6943816068210023</v>
      </c>
      <c r="R54" s="45">
        <v>7.3532654825763668</v>
      </c>
      <c r="S54" s="45">
        <v>9.8759456032958397</v>
      </c>
      <c r="T54" s="45">
        <v>7.2076789182740564</v>
      </c>
      <c r="U54" s="45">
        <v>7.0019202396252211</v>
      </c>
      <c r="V54" s="45">
        <v>7.1762218961232165</v>
      </c>
      <c r="W54" s="45">
        <v>7.682689048164816</v>
      </c>
      <c r="X54" s="45">
        <v>9.2366334451982581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67.052075355672187</v>
      </c>
      <c r="D61" s="49">
        <f t="shared" ref="D61:X61" si="20">SUM(D62:D72)</f>
        <v>62.613691453731334</v>
      </c>
      <c r="E61" s="49">
        <f t="shared" si="20"/>
        <v>58.33230964979554</v>
      </c>
      <c r="F61" s="49">
        <f t="shared" si="20"/>
        <v>58.173313932245115</v>
      </c>
      <c r="G61" s="49">
        <f t="shared" si="20"/>
        <v>58.144631837096085</v>
      </c>
      <c r="H61" s="49">
        <f t="shared" si="20"/>
        <v>85.731330167672667</v>
      </c>
      <c r="I61" s="49">
        <f t="shared" si="20"/>
        <v>78.496145061378954</v>
      </c>
      <c r="J61" s="49">
        <f t="shared" si="20"/>
        <v>130.61470934037229</v>
      </c>
      <c r="K61" s="49">
        <f t="shared" si="20"/>
        <v>128.88086837208616</v>
      </c>
      <c r="L61" s="49">
        <f t="shared" si="20"/>
        <v>109.52997410658475</v>
      </c>
      <c r="M61" s="49">
        <f t="shared" si="20"/>
        <v>106.7035291309284</v>
      </c>
      <c r="N61" s="49">
        <f t="shared" si="20"/>
        <v>101.29857999092002</v>
      </c>
      <c r="O61" s="49">
        <f t="shared" si="20"/>
        <v>85.070129085398278</v>
      </c>
      <c r="P61" s="49">
        <f t="shared" si="20"/>
        <v>104.85086124607889</v>
      </c>
      <c r="Q61" s="49">
        <f t="shared" si="20"/>
        <v>130.56751938584443</v>
      </c>
      <c r="R61" s="49">
        <f t="shared" si="20"/>
        <v>160.17814406701311</v>
      </c>
      <c r="S61" s="49">
        <f t="shared" si="20"/>
        <v>204.62076237098751</v>
      </c>
      <c r="T61" s="49">
        <f t="shared" si="20"/>
        <v>168.5174415478601</v>
      </c>
      <c r="U61" s="49">
        <f t="shared" si="20"/>
        <v>145.3639081991615</v>
      </c>
      <c r="V61" s="49">
        <f t="shared" si="20"/>
        <v>165.97086564364849</v>
      </c>
      <c r="W61" s="49">
        <f t="shared" si="20"/>
        <v>185.99950727328567</v>
      </c>
      <c r="X61" s="49">
        <f t="shared" si="20"/>
        <v>187.82992875298871</v>
      </c>
    </row>
    <row r="62" spans="1:24" ht="11.25" customHeight="1" x14ac:dyDescent="0.2">
      <c r="A62" s="50" t="s">
        <v>92</v>
      </c>
      <c r="B62" s="51" t="s">
        <v>93</v>
      </c>
      <c r="C62" s="52">
        <v>58.977933953309062</v>
      </c>
      <c r="D62" s="52">
        <v>52.437516381835053</v>
      </c>
      <c r="E62" s="52">
        <v>57.56982778871641</v>
      </c>
      <c r="F62" s="52">
        <v>56.373874237609883</v>
      </c>
      <c r="G62" s="52">
        <v>55.971318761819411</v>
      </c>
      <c r="H62" s="52">
        <v>80.631132788611126</v>
      </c>
      <c r="I62" s="52">
        <v>76.07046670458665</v>
      </c>
      <c r="J62" s="52">
        <v>116.75522203295986</v>
      </c>
      <c r="K62" s="52">
        <v>107.86837214936574</v>
      </c>
      <c r="L62" s="52">
        <v>97.088188385998109</v>
      </c>
      <c r="M62" s="52">
        <v>84.327395917961653</v>
      </c>
      <c r="N62" s="52">
        <v>73.2678451506427</v>
      </c>
      <c r="O62" s="52">
        <v>71.419769430633053</v>
      </c>
      <c r="P62" s="52">
        <v>87.858595196902314</v>
      </c>
      <c r="Q62" s="52">
        <v>103.83996252767916</v>
      </c>
      <c r="R62" s="52">
        <v>132.67864874085802</v>
      </c>
      <c r="S62" s="52">
        <v>175.28013398986803</v>
      </c>
      <c r="T62" s="52">
        <v>145.16405299757827</v>
      </c>
      <c r="U62" s="52">
        <v>126.05554590265028</v>
      </c>
      <c r="V62" s="52">
        <v>143.98813867906506</v>
      </c>
      <c r="W62" s="52">
        <v>162.07287292261083</v>
      </c>
      <c r="X62" s="52">
        <v>164.4661920144639</v>
      </c>
    </row>
    <row r="63" spans="1:24" ht="11.25" customHeight="1" x14ac:dyDescent="0.2">
      <c r="A63" s="50" t="s">
        <v>94</v>
      </c>
      <c r="B63" s="51" t="s">
        <v>95</v>
      </c>
      <c r="C63" s="52">
        <v>6.3522922775418902</v>
      </c>
      <c r="D63" s="52">
        <v>8.8463293079789889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8.7685064806122757</v>
      </c>
      <c r="L63" s="52">
        <v>6.3382746103431806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1.6661829765382229E-3</v>
      </c>
      <c r="U63" s="52">
        <v>4.9193146599002093E-3</v>
      </c>
      <c r="V63" s="52">
        <v>5.0693193255549399E-3</v>
      </c>
      <c r="W63" s="52">
        <v>6.6565512115923956E-3</v>
      </c>
      <c r="X63" s="52">
        <v>6.0167952609807797E-3</v>
      </c>
    </row>
    <row r="64" spans="1:24" ht="11.25" customHeight="1" x14ac:dyDescent="0.2">
      <c r="A64" s="50" t="s">
        <v>96</v>
      </c>
      <c r="B64" s="51" t="s">
        <v>97</v>
      </c>
      <c r="C64" s="52">
        <v>1.693578158418624</v>
      </c>
      <c r="D64" s="52">
        <v>1.2997580213701414</v>
      </c>
      <c r="E64" s="52">
        <v>0.74900944101864708</v>
      </c>
      <c r="F64" s="52">
        <v>1.378797560935745</v>
      </c>
      <c r="G64" s="52">
        <v>1.5722263371642715</v>
      </c>
      <c r="H64" s="52">
        <v>4.8338232238343606</v>
      </c>
      <c r="I64" s="52">
        <v>2.0791560059974095</v>
      </c>
      <c r="J64" s="52">
        <v>3.834810504835112</v>
      </c>
      <c r="K64" s="52">
        <v>2.5328902856680049</v>
      </c>
      <c r="L64" s="52">
        <v>2.5041704915888792</v>
      </c>
      <c r="M64" s="52">
        <v>16.439295639416624</v>
      </c>
      <c r="N64" s="52">
        <v>23.028299034307253</v>
      </c>
      <c r="O64" s="52">
        <v>9.0345619971416937</v>
      </c>
      <c r="P64" s="52">
        <v>10.042083538901142</v>
      </c>
      <c r="Q64" s="52">
        <v>12.000182841761248</v>
      </c>
      <c r="R64" s="52">
        <v>13.66379798477546</v>
      </c>
      <c r="S64" s="52">
        <v>12.143353578025472</v>
      </c>
      <c r="T64" s="52">
        <v>12.273035040364324</v>
      </c>
      <c r="U64" s="52">
        <v>8.9131985451203501</v>
      </c>
      <c r="V64" s="52">
        <v>11.283045234861662</v>
      </c>
      <c r="W64" s="52">
        <v>13.937273335536696</v>
      </c>
      <c r="X64" s="52">
        <v>11.400272303978008</v>
      </c>
    </row>
    <row r="65" spans="1:24" ht="11.25" customHeight="1" x14ac:dyDescent="0.2">
      <c r="A65" s="50" t="s">
        <v>98</v>
      </c>
      <c r="B65" s="51" t="s">
        <v>99</v>
      </c>
      <c r="C65" s="52">
        <v>2.8270966402608969E-2</v>
      </c>
      <c r="D65" s="52">
        <v>3.0087742547155707E-2</v>
      </c>
      <c r="E65" s="52">
        <v>1.3472420060482755E-2</v>
      </c>
      <c r="F65" s="52">
        <v>0.42064213369948572</v>
      </c>
      <c r="G65" s="52">
        <v>0.60108673811239932</v>
      </c>
      <c r="H65" s="52">
        <v>0.26637415522718222</v>
      </c>
      <c r="I65" s="52">
        <v>0.26433289726701381</v>
      </c>
      <c r="J65" s="52">
        <v>8.8796229953211085</v>
      </c>
      <c r="K65" s="52">
        <v>0</v>
      </c>
      <c r="L65" s="52">
        <v>0</v>
      </c>
      <c r="M65" s="52">
        <v>4.0418964906874324</v>
      </c>
      <c r="N65" s="52">
        <v>4.6384293807403063</v>
      </c>
      <c r="O65" s="52">
        <v>3.7192984032869174</v>
      </c>
      <c r="P65" s="52">
        <v>4.8489364758313931</v>
      </c>
      <c r="Q65" s="52">
        <v>8.136098209553964</v>
      </c>
      <c r="R65" s="52">
        <v>8.9488444475798534</v>
      </c>
      <c r="S65" s="52">
        <v>12.067382213215835</v>
      </c>
      <c r="T65" s="52">
        <v>8.7912818160766655</v>
      </c>
      <c r="U65" s="52">
        <v>8.5472598008162066</v>
      </c>
      <c r="V65" s="52">
        <v>8.756164972486193</v>
      </c>
      <c r="W65" s="52">
        <v>9.3870892474634218</v>
      </c>
      <c r="X65" s="52">
        <v>11.266019001298899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0.17136590372710336</v>
      </c>
      <c r="P66" s="52">
        <v>0.20340425847106847</v>
      </c>
      <c r="Q66" s="52">
        <v>0.22688632091290878</v>
      </c>
      <c r="R66" s="52">
        <v>0.2642620777928541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2.5564505000617366E-4</v>
      </c>
      <c r="K67" s="52">
        <v>2.3654716205175232E-4</v>
      </c>
      <c r="L67" s="52">
        <v>4.506370831636275E-4</v>
      </c>
      <c r="M67" s="52">
        <v>1.4675601322102847E-4</v>
      </c>
      <c r="N67" s="52">
        <v>0</v>
      </c>
      <c r="O67" s="52">
        <v>0</v>
      </c>
      <c r="P67" s="52">
        <v>1.1090744736699485E-4</v>
      </c>
      <c r="Q67" s="52">
        <v>0</v>
      </c>
      <c r="R67" s="52">
        <v>0</v>
      </c>
      <c r="S67" s="52">
        <v>1.4352489023609542E-4</v>
      </c>
      <c r="T67" s="52">
        <v>1.3694112012541947E-4</v>
      </c>
      <c r="U67" s="52">
        <v>6.4113273247166228E-5</v>
      </c>
      <c r="V67" s="52">
        <v>1.0030634316897318E-4</v>
      </c>
      <c r="W67" s="52">
        <v>8.6562075011078026E-5</v>
      </c>
      <c r="X67" s="52">
        <v>9.9273162582294141E-5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8.2015524763943901E-2</v>
      </c>
      <c r="J68" s="52">
        <v>3.7034853086485256E-2</v>
      </c>
      <c r="K68" s="52">
        <v>2.450299783868563E-2</v>
      </c>
      <c r="L68" s="52">
        <v>4.7980474395277146E-2</v>
      </c>
      <c r="M68" s="52">
        <v>2.1620774751927745E-2</v>
      </c>
      <c r="N68" s="52">
        <v>2.0021493211255476E-2</v>
      </c>
      <c r="O68" s="52">
        <v>6.9735180278445309E-4</v>
      </c>
      <c r="P68" s="52">
        <v>4.9116155262526287E-4</v>
      </c>
      <c r="Q68" s="52">
        <v>2.7760872944549188E-3</v>
      </c>
      <c r="R68" s="52">
        <v>1.4141315787617142E-3</v>
      </c>
      <c r="S68" s="52">
        <v>4.9850978542003814E-3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1.7392876394732188E-4</v>
      </c>
      <c r="J69" s="52">
        <v>0</v>
      </c>
      <c r="K69" s="52">
        <v>6.4656224294145628E-4</v>
      </c>
      <c r="L69" s="52">
        <v>4.6239283315920032E-3</v>
      </c>
      <c r="M69" s="52">
        <v>1.7401070139064804E-3</v>
      </c>
      <c r="N69" s="52">
        <v>1.8503240013237555E-3</v>
      </c>
      <c r="O69" s="52">
        <v>5.3629674356994866E-3</v>
      </c>
      <c r="P69" s="52">
        <v>3.8025410525826804E-3</v>
      </c>
      <c r="Q69" s="52">
        <v>1.0288775509392242E-2</v>
      </c>
      <c r="R69" s="52">
        <v>7.0145074662162875E-3</v>
      </c>
      <c r="S69" s="52">
        <v>3.4880194368005088E-2</v>
      </c>
      <c r="T69" s="52">
        <v>0.17659493869427806</v>
      </c>
      <c r="U69" s="52">
        <v>0.15212035189470391</v>
      </c>
      <c r="V69" s="52">
        <v>0.13095902560010408</v>
      </c>
      <c r="W69" s="52">
        <v>0.20127501047310292</v>
      </c>
      <c r="X69" s="52">
        <v>0.26335617905389463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1.1077633091197068</v>
      </c>
      <c r="K72" s="55">
        <v>9.685713349196476</v>
      </c>
      <c r="L72" s="55">
        <v>3.546285578844544</v>
      </c>
      <c r="M72" s="55">
        <v>1.8714334450836376</v>
      </c>
      <c r="N72" s="55">
        <v>0.34213460801717743</v>
      </c>
      <c r="O72" s="55">
        <v>0.71907303137102874</v>
      </c>
      <c r="P72" s="55">
        <v>1.8934371659204021</v>
      </c>
      <c r="Q72" s="55">
        <v>6.3513246231333094</v>
      </c>
      <c r="R72" s="55">
        <v>4.614162176961921</v>
      </c>
      <c r="S72" s="55">
        <v>5.0898837727657238</v>
      </c>
      <c r="T72" s="55">
        <v>2.1106736310498642</v>
      </c>
      <c r="U72" s="55">
        <v>1.6908001707468021</v>
      </c>
      <c r="V72" s="55">
        <v>1.8073881059667407</v>
      </c>
      <c r="W72" s="55">
        <v>0.39425364391503337</v>
      </c>
      <c r="X72" s="55">
        <v>0.42797318577043009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110573.64059848349</v>
      </c>
      <c r="D2" s="21">
        <f t="shared" ref="D2:X2" si="0">SUM(D3,D17,D22,D25,D26,D51,D52)</f>
        <v>109338.94397227869</v>
      </c>
      <c r="E2" s="21">
        <f t="shared" si="0"/>
        <v>106205.82491447762</v>
      </c>
      <c r="F2" s="21">
        <f t="shared" si="0"/>
        <v>109812.81436075627</v>
      </c>
      <c r="G2" s="21">
        <f t="shared" si="0"/>
        <v>111979.07801600518</v>
      </c>
      <c r="H2" s="21">
        <f t="shared" si="0"/>
        <v>112040.2351249472</v>
      </c>
      <c r="I2" s="21">
        <f t="shared" si="0"/>
        <v>108838.84854211163</v>
      </c>
      <c r="J2" s="21">
        <f t="shared" si="0"/>
        <v>113317.10273187197</v>
      </c>
      <c r="K2" s="21">
        <f t="shared" si="0"/>
        <v>111825.5459443857</v>
      </c>
      <c r="L2" s="21">
        <f t="shared" si="0"/>
        <v>90347.91601318524</v>
      </c>
      <c r="M2" s="21">
        <f t="shared" si="0"/>
        <v>92843.682199345159</v>
      </c>
      <c r="N2" s="21">
        <f t="shared" si="0"/>
        <v>96132.183437414802</v>
      </c>
      <c r="O2" s="21">
        <f t="shared" si="0"/>
        <v>88565.618100725434</v>
      </c>
      <c r="P2" s="21">
        <f t="shared" si="0"/>
        <v>84667.673498452437</v>
      </c>
      <c r="Q2" s="21">
        <f t="shared" si="0"/>
        <v>84171.116094208628</v>
      </c>
      <c r="R2" s="21">
        <f t="shared" si="0"/>
        <v>85622.826612102377</v>
      </c>
      <c r="S2" s="21">
        <f t="shared" si="0"/>
        <v>87669.738205049769</v>
      </c>
      <c r="T2" s="21">
        <f t="shared" si="0"/>
        <v>85927.602945084713</v>
      </c>
      <c r="U2" s="21">
        <f t="shared" si="0"/>
        <v>89291.881670288727</v>
      </c>
      <c r="V2" s="21">
        <f t="shared" si="0"/>
        <v>88435.317759129073</v>
      </c>
      <c r="W2" s="21">
        <f t="shared" si="0"/>
        <v>87499.372403131769</v>
      </c>
      <c r="X2" s="21">
        <f t="shared" si="0"/>
        <v>89069.268456352846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28158.863034823582</v>
      </c>
      <c r="D3" s="24">
        <f t="shared" si="1"/>
        <v>24814.05591626338</v>
      </c>
      <c r="E3" s="24">
        <f t="shared" si="1"/>
        <v>21862.651031167887</v>
      </c>
      <c r="F3" s="24">
        <f t="shared" si="1"/>
        <v>22368.492235291847</v>
      </c>
      <c r="G3" s="24">
        <f t="shared" si="1"/>
        <v>22021.652655696118</v>
      </c>
      <c r="H3" s="24">
        <f t="shared" si="1"/>
        <v>19964.599532426018</v>
      </c>
      <c r="I3" s="24">
        <f t="shared" si="1"/>
        <v>20039.127637754598</v>
      </c>
      <c r="J3" s="24">
        <f t="shared" si="1"/>
        <v>26791.082424832275</v>
      </c>
      <c r="K3" s="24">
        <f t="shared" si="1"/>
        <v>24918.974165100975</v>
      </c>
      <c r="L3" s="24">
        <f t="shared" si="1"/>
        <v>16853.22913127804</v>
      </c>
      <c r="M3" s="24">
        <f t="shared" si="1"/>
        <v>18135.057462069875</v>
      </c>
      <c r="N3" s="24">
        <f t="shared" si="1"/>
        <v>20756.196548083644</v>
      </c>
      <c r="O3" s="24">
        <f t="shared" si="1"/>
        <v>19176.324743290119</v>
      </c>
      <c r="P3" s="24">
        <f t="shared" si="1"/>
        <v>16483.728328928188</v>
      </c>
      <c r="Q3" s="24">
        <f t="shared" si="1"/>
        <v>16989.872111498102</v>
      </c>
      <c r="R3" s="24">
        <f t="shared" si="1"/>
        <v>15719.729806722895</v>
      </c>
      <c r="S3" s="24">
        <f t="shared" si="1"/>
        <v>15388.125867260478</v>
      </c>
      <c r="T3" s="24">
        <f t="shared" si="1"/>
        <v>15462.114984998399</v>
      </c>
      <c r="U3" s="24">
        <f t="shared" si="1"/>
        <v>16006.66008965081</v>
      </c>
      <c r="V3" s="24">
        <f t="shared" si="1"/>
        <v>15275.327004004053</v>
      </c>
      <c r="W3" s="24">
        <f t="shared" si="1"/>
        <v>15713.992900447414</v>
      </c>
      <c r="X3" s="24">
        <f t="shared" si="1"/>
        <v>15177.509563274678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20375.668482044581</v>
      </c>
      <c r="D4" s="19">
        <f t="shared" si="2"/>
        <v>17741.351854214987</v>
      </c>
      <c r="E4" s="19">
        <f t="shared" si="2"/>
        <v>15435.484532362443</v>
      </c>
      <c r="F4" s="19">
        <f t="shared" si="2"/>
        <v>14690.312298525416</v>
      </c>
      <c r="G4" s="19">
        <f t="shared" si="2"/>
        <v>14032.514027650981</v>
      </c>
      <c r="H4" s="19">
        <f t="shared" si="2"/>
        <v>12862.441319919863</v>
      </c>
      <c r="I4" s="19">
        <f t="shared" si="2"/>
        <v>12809.436754524919</v>
      </c>
      <c r="J4" s="19">
        <f t="shared" si="2"/>
        <v>18723.529803937403</v>
      </c>
      <c r="K4" s="19">
        <f t="shared" si="2"/>
        <v>16796.600659344185</v>
      </c>
      <c r="L4" s="19">
        <f t="shared" si="2"/>
        <v>10448.625031229156</v>
      </c>
      <c r="M4" s="19">
        <f t="shared" si="2"/>
        <v>11375.658144249142</v>
      </c>
      <c r="N4" s="19">
        <f t="shared" si="2"/>
        <v>13422.069364676288</v>
      </c>
      <c r="O4" s="19">
        <f t="shared" si="2"/>
        <v>11646.943039395568</v>
      </c>
      <c r="P4" s="19">
        <f t="shared" si="2"/>
        <v>9370.0118635981671</v>
      </c>
      <c r="Q4" s="19">
        <f t="shared" si="2"/>
        <v>9855.3114270870319</v>
      </c>
      <c r="R4" s="19">
        <f t="shared" si="2"/>
        <v>8559.2897501704356</v>
      </c>
      <c r="S4" s="19">
        <f t="shared" si="2"/>
        <v>8318.655550609843</v>
      </c>
      <c r="T4" s="19">
        <f t="shared" si="2"/>
        <v>8220.813100722462</v>
      </c>
      <c r="U4" s="19">
        <f t="shared" si="2"/>
        <v>8922.8146091666895</v>
      </c>
      <c r="V4" s="19">
        <f t="shared" si="2"/>
        <v>8516.3577035212875</v>
      </c>
      <c r="W4" s="19">
        <f t="shared" si="2"/>
        <v>7586.1102781986147</v>
      </c>
      <c r="X4" s="19">
        <f t="shared" si="2"/>
        <v>7990.9541251762612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51.349796841599982</v>
      </c>
      <c r="D5" s="8">
        <f>FC_IND_NMM_CM_E!D5+FC_IND_NMM_CR_E!D5+FC_IND_NMM_GL_E!D5</f>
        <v>40.075351651199981</v>
      </c>
      <c r="E5" s="8">
        <f>FC_IND_NMM_CM_E!E5+FC_IND_NMM_CR_E!E5+FC_IND_NMM_GL_E!E5</f>
        <v>236.89307071200002</v>
      </c>
      <c r="F5" s="8">
        <f>FC_IND_NMM_CM_E!F5+FC_IND_NMM_CR_E!F5+FC_IND_NMM_GL_E!F5</f>
        <v>370.66977701759993</v>
      </c>
      <c r="G5" s="8">
        <f>FC_IND_NMM_CM_E!G5+FC_IND_NMM_CR_E!G5+FC_IND_NMM_GL_E!G5</f>
        <v>561.3272233156008</v>
      </c>
      <c r="H5" s="8">
        <f>FC_IND_NMM_CM_E!H5+FC_IND_NMM_CR_E!H5+FC_IND_NMM_GL_E!H5</f>
        <v>600.20799811972802</v>
      </c>
      <c r="I5" s="8">
        <f>FC_IND_NMM_CM_E!I5+FC_IND_NMM_CR_E!I5+FC_IND_NMM_GL_E!I5</f>
        <v>574.59112545517587</v>
      </c>
      <c r="J5" s="8">
        <f>FC_IND_NMM_CM_E!J5+FC_IND_NMM_CR_E!J5+FC_IND_NMM_GL_E!J5</f>
        <v>704.47071217090536</v>
      </c>
      <c r="K5" s="8">
        <f>FC_IND_NMM_CM_E!K5+FC_IND_NMM_CR_E!K5+FC_IND_NMM_GL_E!K5</f>
        <v>766.83667886310172</v>
      </c>
      <c r="L5" s="8">
        <f>FC_IND_NMM_CM_E!L5+FC_IND_NMM_CR_E!L5+FC_IND_NMM_GL_E!L5</f>
        <v>645.88560202641111</v>
      </c>
      <c r="M5" s="8">
        <f>FC_IND_NMM_CM_E!M5+FC_IND_NMM_CR_E!M5+FC_IND_NMM_GL_E!M5</f>
        <v>1010.5371067038745</v>
      </c>
      <c r="N5" s="8">
        <f>FC_IND_NMM_CM_E!N5+FC_IND_NMM_CR_E!N5+FC_IND_NMM_GL_E!N5</f>
        <v>1575.6202553661965</v>
      </c>
      <c r="O5" s="8">
        <f>FC_IND_NMM_CM_E!O5+FC_IND_NMM_CR_E!O5+FC_IND_NMM_GL_E!O5</f>
        <v>1412.2861132258518</v>
      </c>
      <c r="P5" s="8">
        <f>FC_IND_NMM_CM_E!P5+FC_IND_NMM_CR_E!P5+FC_IND_NMM_GL_E!P5</f>
        <v>837.17347850068768</v>
      </c>
      <c r="Q5" s="8">
        <f>FC_IND_NMM_CM_E!Q5+FC_IND_NMM_CR_E!Q5+FC_IND_NMM_GL_E!Q5</f>
        <v>495.62802081088796</v>
      </c>
      <c r="R5" s="8">
        <f>FC_IND_NMM_CM_E!R5+FC_IND_NMM_CR_E!R5+FC_IND_NMM_GL_E!R5</f>
        <v>436.31674434764972</v>
      </c>
      <c r="S5" s="8">
        <f>FC_IND_NMM_CM_E!S5+FC_IND_NMM_CR_E!S5+FC_IND_NMM_GL_E!S5</f>
        <v>510.61856897096783</v>
      </c>
      <c r="T5" s="8">
        <f>FC_IND_NMM_CM_E!T5+FC_IND_NMM_CR_E!T5+FC_IND_NMM_GL_E!T5</f>
        <v>499.59589791617879</v>
      </c>
      <c r="U5" s="8">
        <f>FC_IND_NMM_CM_E!U5+FC_IND_NMM_CR_E!U5+FC_IND_NMM_GL_E!U5</f>
        <v>630.05849749492018</v>
      </c>
      <c r="V5" s="8">
        <f>FC_IND_NMM_CM_E!V5+FC_IND_NMM_CR_E!V5+FC_IND_NMM_GL_E!V5</f>
        <v>512.16677420406961</v>
      </c>
      <c r="W5" s="8">
        <f>FC_IND_NMM_CM_E!W5+FC_IND_NMM_CR_E!W5+FC_IND_NMM_GL_E!W5</f>
        <v>408.77668566233478</v>
      </c>
      <c r="X5" s="8">
        <f>FC_IND_NMM_CM_E!X5+FC_IND_NMM_CR_E!X5+FC_IND_NMM_GL_E!X5</f>
        <v>662.89761747766693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10.680766219199997</v>
      </c>
      <c r="D6" s="8">
        <f>FC_IND_NMM_CM_E!D6+FC_IND_NMM_CR_E!D6+FC_IND_NMM_GL_E!D6</f>
        <v>5.3852917272000003</v>
      </c>
      <c r="E6" s="8">
        <f>FC_IND_NMM_CM_E!E6+FC_IND_NMM_CR_E!E6+FC_IND_NMM_GL_E!E6</f>
        <v>2.6703616632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27.725330160000002</v>
      </c>
      <c r="K6" s="8">
        <f>FC_IND_NMM_CM_E!K6+FC_IND_NMM_CR_E!K6+FC_IND_NMM_GL_E!K6</f>
        <v>27.807960364799996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157.72185000000002</v>
      </c>
      <c r="P6" s="8">
        <f>FC_IND_NMM_CM_E!P6+FC_IND_NMM_CR_E!P6+FC_IND_NMM_GL_E!P6</f>
        <v>0</v>
      </c>
      <c r="Q6" s="8">
        <f>FC_IND_NMM_CM_E!Q6+FC_IND_NMM_CR_E!Q6+FC_IND_NMM_GL_E!Q6</f>
        <v>4.7528553599999999</v>
      </c>
      <c r="R6" s="8">
        <f>FC_IND_NMM_CM_E!R6+FC_IND_NMM_CR_E!R6+FC_IND_NMM_GL_E!R6</f>
        <v>0.79659359999999912</v>
      </c>
      <c r="S6" s="8">
        <f>FC_IND_NMM_CM_E!S6+FC_IND_NMM_CR_E!S6+FC_IND_NMM_GL_E!S6</f>
        <v>1.2192551999999988</v>
      </c>
      <c r="T6" s="8">
        <f>FC_IND_NMM_CM_E!T6+FC_IND_NMM_CR_E!T6+FC_IND_NMM_GL_E!T6</f>
        <v>0.95801039999999849</v>
      </c>
      <c r="U6" s="8">
        <f>FC_IND_NMM_CM_E!U6+FC_IND_NMM_CR_E!U6+FC_IND_NMM_GL_E!U6</f>
        <v>1.552917599999998</v>
      </c>
      <c r="V6" s="8">
        <f>FC_IND_NMM_CM_E!V6+FC_IND_NMM_CR_E!V6+FC_IND_NMM_GL_E!V6</f>
        <v>0.9877895999999986</v>
      </c>
      <c r="W6" s="8">
        <f>FC_IND_NMM_CM_E!W6+FC_IND_NMM_CR_E!W6+FC_IND_NMM_GL_E!W6</f>
        <v>1.1867687999999985</v>
      </c>
      <c r="X6" s="8">
        <f>FC_IND_NMM_CM_E!X6+FC_IND_NMM_CR_E!X6+FC_IND_NMM_GL_E!X6</f>
        <v>1.3237967063999982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20313.637918983783</v>
      </c>
      <c r="D7" s="8">
        <f>FC_IND_NMM_CM_E!D7+FC_IND_NMM_CR_E!D7+FC_IND_NMM_GL_E!D7</f>
        <v>17695.891210836588</v>
      </c>
      <c r="E7" s="8">
        <f>FC_IND_NMM_CM_E!E7+FC_IND_NMM_CR_E!E7+FC_IND_NMM_GL_E!E7</f>
        <v>15195.921099987243</v>
      </c>
      <c r="F7" s="8">
        <f>FC_IND_NMM_CM_E!F7+FC_IND_NMM_CR_E!F7+FC_IND_NMM_GL_E!F7</f>
        <v>14319.642521507816</v>
      </c>
      <c r="G7" s="8">
        <f>FC_IND_NMM_CM_E!G7+FC_IND_NMM_CR_E!G7+FC_IND_NMM_GL_E!G7</f>
        <v>13471.186804335381</v>
      </c>
      <c r="H7" s="8">
        <f>FC_IND_NMM_CM_E!H7+FC_IND_NMM_CR_E!H7+FC_IND_NMM_GL_E!H7</f>
        <v>12262.233321800135</v>
      </c>
      <c r="I7" s="8">
        <f>FC_IND_NMM_CM_E!I7+FC_IND_NMM_CR_E!I7+FC_IND_NMM_GL_E!I7</f>
        <v>12234.845629069743</v>
      </c>
      <c r="J7" s="8">
        <f>FC_IND_NMM_CM_E!J7+FC_IND_NMM_CR_E!J7+FC_IND_NMM_GL_E!J7</f>
        <v>17991.333761606496</v>
      </c>
      <c r="K7" s="8">
        <f>FC_IND_NMM_CM_E!K7+FC_IND_NMM_CR_E!K7+FC_IND_NMM_GL_E!K7</f>
        <v>16001.956020116282</v>
      </c>
      <c r="L7" s="8">
        <f>FC_IND_NMM_CM_E!L7+FC_IND_NMM_CR_E!L7+FC_IND_NMM_GL_E!L7</f>
        <v>9802.7394292027457</v>
      </c>
      <c r="M7" s="8">
        <f>FC_IND_NMM_CM_E!M7+FC_IND_NMM_CR_E!M7+FC_IND_NMM_GL_E!M7</f>
        <v>10365.121037545268</v>
      </c>
      <c r="N7" s="8">
        <f>FC_IND_NMM_CM_E!N7+FC_IND_NMM_CR_E!N7+FC_IND_NMM_GL_E!N7</f>
        <v>11846.449109310091</v>
      </c>
      <c r="O7" s="8">
        <f>FC_IND_NMM_CM_E!O7+FC_IND_NMM_CR_E!O7+FC_IND_NMM_GL_E!O7</f>
        <v>10076.935076169717</v>
      </c>
      <c r="P7" s="8">
        <f>FC_IND_NMM_CM_E!P7+FC_IND_NMM_CR_E!P7+FC_IND_NMM_GL_E!P7</f>
        <v>8532.8383850974787</v>
      </c>
      <c r="Q7" s="8">
        <f>FC_IND_NMM_CM_E!Q7+FC_IND_NMM_CR_E!Q7+FC_IND_NMM_GL_E!Q7</f>
        <v>9354.9305509161441</v>
      </c>
      <c r="R7" s="8">
        <f>FC_IND_NMM_CM_E!R7+FC_IND_NMM_CR_E!R7+FC_IND_NMM_GL_E!R7</f>
        <v>8122.1764122227851</v>
      </c>
      <c r="S7" s="8">
        <f>FC_IND_NMM_CM_E!S7+FC_IND_NMM_CR_E!S7+FC_IND_NMM_GL_E!S7</f>
        <v>7806.8177264388751</v>
      </c>
      <c r="T7" s="8">
        <f>FC_IND_NMM_CM_E!T7+FC_IND_NMM_CR_E!T7+FC_IND_NMM_GL_E!T7</f>
        <v>7720.2591924062835</v>
      </c>
      <c r="U7" s="8">
        <f>FC_IND_NMM_CM_E!U7+FC_IND_NMM_CR_E!U7+FC_IND_NMM_GL_E!U7</f>
        <v>8291.2031940717698</v>
      </c>
      <c r="V7" s="8">
        <f>FC_IND_NMM_CM_E!V7+FC_IND_NMM_CR_E!V7+FC_IND_NMM_GL_E!V7</f>
        <v>8003.2031397172186</v>
      </c>
      <c r="W7" s="8">
        <f>FC_IND_NMM_CM_E!W7+FC_IND_NMM_CR_E!W7+FC_IND_NMM_GL_E!W7</f>
        <v>7176.1468237362797</v>
      </c>
      <c r="X7" s="8">
        <f>FC_IND_NMM_CM_E!X7+FC_IND_NMM_CR_E!X7+FC_IND_NMM_GL_E!X7</f>
        <v>7326.7327109921944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858.87955997390554</v>
      </c>
      <c r="D8" s="19">
        <f t="shared" si="3"/>
        <v>739.16700175049573</v>
      </c>
      <c r="E8" s="19">
        <f t="shared" si="3"/>
        <v>661.65272166637965</v>
      </c>
      <c r="F8" s="19">
        <f t="shared" si="3"/>
        <v>694.82245518520324</v>
      </c>
      <c r="G8" s="19">
        <f t="shared" si="3"/>
        <v>856.85135282201895</v>
      </c>
      <c r="H8" s="19">
        <f t="shared" si="3"/>
        <v>772.65030489379876</v>
      </c>
      <c r="I8" s="19">
        <f t="shared" si="3"/>
        <v>892.78460608894147</v>
      </c>
      <c r="J8" s="19">
        <f t="shared" si="3"/>
        <v>992.14887376227148</v>
      </c>
      <c r="K8" s="19">
        <f t="shared" si="3"/>
        <v>1180.3514210194287</v>
      </c>
      <c r="L8" s="19">
        <f t="shared" si="3"/>
        <v>743.11001711410745</v>
      </c>
      <c r="M8" s="19">
        <f t="shared" si="3"/>
        <v>647.75909631723016</v>
      </c>
      <c r="N8" s="19">
        <f t="shared" si="3"/>
        <v>490.92203824166921</v>
      </c>
      <c r="O8" s="19">
        <f t="shared" si="3"/>
        <v>1068.7274724961401</v>
      </c>
      <c r="P8" s="19">
        <f t="shared" si="3"/>
        <v>888.94401096118247</v>
      </c>
      <c r="Q8" s="19">
        <f t="shared" si="3"/>
        <v>853.31927024813069</v>
      </c>
      <c r="R8" s="19">
        <f t="shared" si="3"/>
        <v>821.09768825379069</v>
      </c>
      <c r="S8" s="19">
        <f t="shared" si="3"/>
        <v>801.13168997146715</v>
      </c>
      <c r="T8" s="19">
        <f t="shared" si="3"/>
        <v>686.8295091650848</v>
      </c>
      <c r="U8" s="19">
        <f t="shared" si="3"/>
        <v>732.98754840873903</v>
      </c>
      <c r="V8" s="19">
        <f t="shared" si="3"/>
        <v>734.6656416660411</v>
      </c>
      <c r="W8" s="19">
        <f t="shared" si="3"/>
        <v>691.77593677140601</v>
      </c>
      <c r="X8" s="19">
        <f t="shared" si="3"/>
        <v>892.12604296110749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468.74404510559992</v>
      </c>
      <c r="D9" s="8">
        <f>FC_IND_NMM_CM_E!D9+FC_IND_NMM_CR_E!D9+FC_IND_NMM_GL_E!D9</f>
        <v>425.11114150559996</v>
      </c>
      <c r="E9" s="8">
        <f>FC_IND_NMM_CM_E!E9+FC_IND_NMM_CR_E!E9+FC_IND_NMM_GL_E!E9</f>
        <v>333.99012622559991</v>
      </c>
      <c r="F9" s="8">
        <f>FC_IND_NMM_CM_E!F9+FC_IND_NMM_CR_E!F9+FC_IND_NMM_GL_E!F9</f>
        <v>331.38902615999996</v>
      </c>
      <c r="G9" s="8">
        <f>FC_IND_NMM_CM_E!G9+FC_IND_NMM_CR_E!G9+FC_IND_NMM_GL_E!G9</f>
        <v>432.70200958560002</v>
      </c>
      <c r="H9" s="8">
        <f>FC_IND_NMM_CM_E!H9+FC_IND_NMM_CR_E!H9+FC_IND_NMM_GL_E!H9</f>
        <v>446.82453812639994</v>
      </c>
      <c r="I9" s="8">
        <f>FC_IND_NMM_CM_E!I9+FC_IND_NMM_CR_E!I9+FC_IND_NMM_GL_E!I9</f>
        <v>606.17363129759985</v>
      </c>
      <c r="J9" s="8">
        <f>FC_IND_NMM_CM_E!J9+FC_IND_NMM_CR_E!J9+FC_IND_NMM_GL_E!J9</f>
        <v>634.37406995519984</v>
      </c>
      <c r="K9" s="8">
        <f>FC_IND_NMM_CM_E!K9+FC_IND_NMM_CR_E!K9+FC_IND_NMM_GL_E!K9</f>
        <v>548.49721769759992</v>
      </c>
      <c r="L9" s="8">
        <f>FC_IND_NMM_CM_E!L9+FC_IND_NMM_CR_E!L9+FC_IND_NMM_GL_E!L9</f>
        <v>293.88841208159999</v>
      </c>
      <c r="M9" s="8">
        <f>FC_IND_NMM_CM_E!M9+FC_IND_NMM_CR_E!M9+FC_IND_NMM_GL_E!M9</f>
        <v>247.95885721439996</v>
      </c>
      <c r="N9" s="8">
        <f>FC_IND_NMM_CM_E!N9+FC_IND_NMM_CR_E!N9+FC_IND_NMM_GL_E!N9</f>
        <v>185.85117893759991</v>
      </c>
      <c r="O9" s="8">
        <f>FC_IND_NMM_CM_E!O9+FC_IND_NMM_CR_E!O9+FC_IND_NMM_GL_E!O9</f>
        <v>610.35894710485718</v>
      </c>
      <c r="P9" s="8">
        <f>FC_IND_NMM_CM_E!P9+FC_IND_NMM_CR_E!P9+FC_IND_NMM_GL_E!P9</f>
        <v>533.15132032318297</v>
      </c>
      <c r="Q9" s="8">
        <f>FC_IND_NMM_CM_E!Q9+FC_IND_NMM_CR_E!Q9+FC_IND_NMM_GL_E!Q9</f>
        <v>450.86763021388697</v>
      </c>
      <c r="R9" s="8">
        <f>FC_IND_NMM_CM_E!R9+FC_IND_NMM_CR_E!R9+FC_IND_NMM_GL_E!R9</f>
        <v>433.31840505950106</v>
      </c>
      <c r="S9" s="8">
        <f>FC_IND_NMM_CM_E!S9+FC_IND_NMM_CR_E!S9+FC_IND_NMM_GL_E!S9</f>
        <v>456.67705949015698</v>
      </c>
      <c r="T9" s="8">
        <f>FC_IND_NMM_CM_E!T9+FC_IND_NMM_CR_E!T9+FC_IND_NMM_GL_E!T9</f>
        <v>372.87591365640407</v>
      </c>
      <c r="U9" s="8">
        <f>FC_IND_NMM_CM_E!U9+FC_IND_NMM_CR_E!U9+FC_IND_NMM_GL_E!U9</f>
        <v>385.66898003184303</v>
      </c>
      <c r="V9" s="8">
        <f>FC_IND_NMM_CM_E!V9+FC_IND_NMM_CR_E!V9+FC_IND_NMM_GL_E!V9</f>
        <v>442.03250079502368</v>
      </c>
      <c r="W9" s="8">
        <f>FC_IND_NMM_CM_E!W9+FC_IND_NMM_CR_E!W9+FC_IND_NMM_GL_E!W9</f>
        <v>420.74999598967253</v>
      </c>
      <c r="X9" s="8">
        <f>FC_IND_NMM_CM_E!X9+FC_IND_NMM_CR_E!X9+FC_IND_NMM_GL_E!X9</f>
        <v>508.81470348237809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390.13551486830556</v>
      </c>
      <c r="D10" s="8">
        <f>FC_IND_NMM_CM_E!D10+FC_IND_NMM_CR_E!D10+FC_IND_NMM_GL_E!D10</f>
        <v>314.05586024489571</v>
      </c>
      <c r="E10" s="8">
        <f>FC_IND_NMM_CM_E!E10+FC_IND_NMM_CR_E!E10+FC_IND_NMM_GL_E!E10</f>
        <v>327.6625954407798</v>
      </c>
      <c r="F10" s="8">
        <f>FC_IND_NMM_CM_E!F10+FC_IND_NMM_CR_E!F10+FC_IND_NMM_GL_E!F10</f>
        <v>363.43342902520328</v>
      </c>
      <c r="G10" s="8">
        <f>FC_IND_NMM_CM_E!G10+FC_IND_NMM_CR_E!G10+FC_IND_NMM_GL_E!G10</f>
        <v>424.14934323641893</v>
      </c>
      <c r="H10" s="8">
        <f>FC_IND_NMM_CM_E!H10+FC_IND_NMM_CR_E!H10+FC_IND_NMM_GL_E!H10</f>
        <v>325.82576676739882</v>
      </c>
      <c r="I10" s="8">
        <f>FC_IND_NMM_CM_E!I10+FC_IND_NMM_CR_E!I10+FC_IND_NMM_GL_E!I10</f>
        <v>286.61097479134162</v>
      </c>
      <c r="J10" s="8">
        <f>FC_IND_NMM_CM_E!J10+FC_IND_NMM_CR_E!J10+FC_IND_NMM_GL_E!J10</f>
        <v>357.77480380707163</v>
      </c>
      <c r="K10" s="8">
        <f>FC_IND_NMM_CM_E!K10+FC_IND_NMM_CR_E!K10+FC_IND_NMM_GL_E!K10</f>
        <v>631.85420332182878</v>
      </c>
      <c r="L10" s="8">
        <f>FC_IND_NMM_CM_E!L10+FC_IND_NMM_CR_E!L10+FC_IND_NMM_GL_E!L10</f>
        <v>449.22160503250751</v>
      </c>
      <c r="M10" s="8">
        <f>FC_IND_NMM_CM_E!M10+FC_IND_NMM_CR_E!M10+FC_IND_NMM_GL_E!M10</f>
        <v>399.80023910283018</v>
      </c>
      <c r="N10" s="8">
        <f>FC_IND_NMM_CM_E!N10+FC_IND_NMM_CR_E!N10+FC_IND_NMM_GL_E!N10</f>
        <v>305.0708593040693</v>
      </c>
      <c r="O10" s="8">
        <f>FC_IND_NMM_CM_E!O10+FC_IND_NMM_CR_E!O10+FC_IND_NMM_GL_E!O10</f>
        <v>458.36852539128284</v>
      </c>
      <c r="P10" s="8">
        <f>FC_IND_NMM_CM_E!P10+FC_IND_NMM_CR_E!P10+FC_IND_NMM_GL_E!P10</f>
        <v>355.7926906379995</v>
      </c>
      <c r="Q10" s="8">
        <f>FC_IND_NMM_CM_E!Q10+FC_IND_NMM_CR_E!Q10+FC_IND_NMM_GL_E!Q10</f>
        <v>402.45164003424372</v>
      </c>
      <c r="R10" s="8">
        <f>FC_IND_NMM_CM_E!R10+FC_IND_NMM_CR_E!R10+FC_IND_NMM_GL_E!R10</f>
        <v>387.77928319428963</v>
      </c>
      <c r="S10" s="8">
        <f>FC_IND_NMM_CM_E!S10+FC_IND_NMM_CR_E!S10+FC_IND_NMM_GL_E!S10</f>
        <v>344.45463048131018</v>
      </c>
      <c r="T10" s="8">
        <f>FC_IND_NMM_CM_E!T10+FC_IND_NMM_CR_E!T10+FC_IND_NMM_GL_E!T10</f>
        <v>313.95359550868079</v>
      </c>
      <c r="U10" s="8">
        <f>FC_IND_NMM_CM_E!U10+FC_IND_NMM_CR_E!U10+FC_IND_NMM_GL_E!U10</f>
        <v>347.318568376896</v>
      </c>
      <c r="V10" s="8">
        <f>FC_IND_NMM_CM_E!V10+FC_IND_NMM_CR_E!V10+FC_IND_NMM_GL_E!V10</f>
        <v>292.63314087101742</v>
      </c>
      <c r="W10" s="8">
        <f>FC_IND_NMM_CM_E!W10+FC_IND_NMM_CR_E!W10+FC_IND_NMM_GL_E!W10</f>
        <v>271.02594078173348</v>
      </c>
      <c r="X10" s="8">
        <f>FC_IND_NMM_CM_E!X10+FC_IND_NMM_CR_E!X10+FC_IND_NMM_GL_E!X10</f>
        <v>383.31133947872939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6924.3149928050934</v>
      </c>
      <c r="D11" s="19">
        <f t="shared" si="4"/>
        <v>6333.5370602979001</v>
      </c>
      <c r="E11" s="19">
        <f t="shared" si="4"/>
        <v>5765.5137771390655</v>
      </c>
      <c r="F11" s="19">
        <f t="shared" si="4"/>
        <v>6983.3574815812281</v>
      </c>
      <c r="G11" s="19">
        <f t="shared" si="4"/>
        <v>7132.2872752231169</v>
      </c>
      <c r="H11" s="19">
        <f t="shared" si="4"/>
        <v>6329.5079076123557</v>
      </c>
      <c r="I11" s="19">
        <f t="shared" si="4"/>
        <v>6336.9062771407371</v>
      </c>
      <c r="J11" s="19">
        <f t="shared" si="4"/>
        <v>7075.4037471326001</v>
      </c>
      <c r="K11" s="19">
        <f t="shared" si="4"/>
        <v>6942.0220847373621</v>
      </c>
      <c r="L11" s="19">
        <f t="shared" si="4"/>
        <v>5661.4940829347752</v>
      </c>
      <c r="M11" s="19">
        <f t="shared" si="4"/>
        <v>6111.6402215035032</v>
      </c>
      <c r="N11" s="19">
        <f t="shared" si="4"/>
        <v>6843.205145165688</v>
      </c>
      <c r="O11" s="19">
        <f t="shared" si="4"/>
        <v>6460.6542313984082</v>
      </c>
      <c r="P11" s="19">
        <f t="shared" si="4"/>
        <v>6224.7724543688382</v>
      </c>
      <c r="Q11" s="19">
        <f t="shared" si="4"/>
        <v>6281.2414141629415</v>
      </c>
      <c r="R11" s="19">
        <f t="shared" si="4"/>
        <v>6339.3423682986677</v>
      </c>
      <c r="S11" s="19">
        <f t="shared" si="4"/>
        <v>6268.3386266791686</v>
      </c>
      <c r="T11" s="19">
        <f t="shared" si="4"/>
        <v>6554.4723751108531</v>
      </c>
      <c r="U11" s="19">
        <f t="shared" si="4"/>
        <v>6350.8579320753825</v>
      </c>
      <c r="V11" s="19">
        <f t="shared" si="4"/>
        <v>6024.3036588167251</v>
      </c>
      <c r="W11" s="19">
        <f t="shared" si="4"/>
        <v>7436.1066854773944</v>
      </c>
      <c r="X11" s="19">
        <f t="shared" si="4"/>
        <v>6294.4293951373083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2.17924344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6.2193442079999999</v>
      </c>
      <c r="H12" s="8">
        <f>FC_IND_NMM_CM_E!H12+FC_IND_NMM_CR_E!H12+FC_IND_NMM_GL_E!H12</f>
        <v>3.110823407999999</v>
      </c>
      <c r="I12" s="8">
        <f>FC_IND_NMM_CM_E!I12+FC_IND_NMM_CR_E!I12+FC_IND_NMM_GL_E!I12</f>
        <v>3.1004616719999998</v>
      </c>
      <c r="J12" s="8">
        <f>FC_IND_NMM_CM_E!J12+FC_IND_NMM_CR_E!J12+FC_IND_NMM_GL_E!J12</f>
        <v>0</v>
      </c>
      <c r="K12" s="8">
        <f>FC_IND_NMM_CM_E!K12+FC_IND_NMM_CR_E!K12+FC_IND_NMM_GL_E!K12</f>
        <v>3.1303955760000006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3.4240428000213337</v>
      </c>
      <c r="O12" s="8">
        <f>FC_IND_NMM_CM_E!O12+FC_IND_NMM_CR_E!O12+FC_IND_NMM_GL_E!O12</f>
        <v>34.240042800213324</v>
      </c>
      <c r="P12" s="8">
        <f>FC_IND_NMM_CM_E!P12+FC_IND_NMM_CR_E!P12+FC_IND_NMM_GL_E!P12</f>
        <v>20.543871600127996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0.10829808</v>
      </c>
      <c r="U12" s="8">
        <f>FC_IND_NMM_CM_E!U12+FC_IND_NMM_CR_E!U12+FC_IND_NMM_GL_E!U12</f>
        <v>0.12464496</v>
      </c>
      <c r="V12" s="8">
        <f>FC_IND_NMM_CM_E!V12+FC_IND_NMM_CR_E!V12+FC_IND_NMM_GL_E!V12</f>
        <v>9.5697359999999995E-2</v>
      </c>
      <c r="W12" s="8">
        <f>FC_IND_NMM_CM_E!W12+FC_IND_NMM_CR_E!W12+FC_IND_NMM_GL_E!W12</f>
        <v>9.0588959999999996E-2</v>
      </c>
      <c r="X12" s="8">
        <f>FC_IND_NMM_CM_E!X12+FC_IND_NMM_CR_E!X12+FC_IND_NMM_GL_E!X12</f>
        <v>0.20467655999999995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2762.3352960290931</v>
      </c>
      <c r="D13" s="8">
        <f>FC_IND_NMM_CM_E!D13+FC_IND_NMM_CR_E!D13+FC_IND_NMM_GL_E!D13</f>
        <v>2492.9032875218995</v>
      </c>
      <c r="E13" s="8">
        <f>FC_IND_NMM_CM_E!E13+FC_IND_NMM_CR_E!E13+FC_IND_NMM_GL_E!E13</f>
        <v>2249.0624161230653</v>
      </c>
      <c r="F13" s="8">
        <f>FC_IND_NMM_CM_E!F13+FC_IND_NMM_CR_E!F13+FC_IND_NMM_GL_E!F13</f>
        <v>2509.4034016372275</v>
      </c>
      <c r="G13" s="8">
        <f>FC_IND_NMM_CM_E!G13+FC_IND_NMM_CR_E!G13+FC_IND_NMM_GL_E!G13</f>
        <v>2263.5514306855143</v>
      </c>
      <c r="H13" s="8">
        <f>FC_IND_NMM_CM_E!H13+FC_IND_NMM_CR_E!H13+FC_IND_NMM_GL_E!H13</f>
        <v>1733.2393224603559</v>
      </c>
      <c r="I13" s="8">
        <f>FC_IND_NMM_CM_E!I13+FC_IND_NMM_CR_E!I13+FC_IND_NMM_GL_E!I13</f>
        <v>1817.9884032823363</v>
      </c>
      <c r="J13" s="8">
        <f>FC_IND_NMM_CM_E!J13+FC_IND_NMM_CR_E!J13+FC_IND_NMM_GL_E!J13</f>
        <v>2146.0723477790002</v>
      </c>
      <c r="K13" s="8">
        <f>FC_IND_NMM_CM_E!K13+FC_IND_NMM_CR_E!K13+FC_IND_NMM_GL_E!K13</f>
        <v>1988.0488900725604</v>
      </c>
      <c r="L13" s="8">
        <f>FC_IND_NMM_CM_E!L13+FC_IND_NMM_CR_E!L13+FC_IND_NMM_GL_E!L13</f>
        <v>1659.7612628627762</v>
      </c>
      <c r="M13" s="8">
        <f>FC_IND_NMM_CM_E!M13+FC_IND_NMM_CR_E!M13+FC_IND_NMM_GL_E!M13</f>
        <v>1630.2478253251031</v>
      </c>
      <c r="N13" s="8">
        <f>FC_IND_NMM_CM_E!N13+FC_IND_NMM_CR_E!N13+FC_IND_NMM_GL_E!N13</f>
        <v>1609.3881300536075</v>
      </c>
      <c r="O13" s="8">
        <f>FC_IND_NMM_CM_E!O13+FC_IND_NMM_CR_E!O13+FC_IND_NMM_GL_E!O13</f>
        <v>1487.0803650780604</v>
      </c>
      <c r="P13" s="8">
        <f>FC_IND_NMM_CM_E!P13+FC_IND_NMM_CR_E!P13+FC_IND_NMM_GL_E!P13</f>
        <v>1266.7854153965072</v>
      </c>
      <c r="Q13" s="8">
        <f>FC_IND_NMM_CM_E!Q13+FC_IND_NMM_CR_E!Q13+FC_IND_NMM_GL_E!Q13</f>
        <v>1302.6496571226244</v>
      </c>
      <c r="R13" s="8">
        <f>FC_IND_NMM_CM_E!R13+FC_IND_NMM_CR_E!R13+FC_IND_NMM_GL_E!R13</f>
        <v>1440.9903094374868</v>
      </c>
      <c r="S13" s="8">
        <f>FC_IND_NMM_CM_E!S13+FC_IND_NMM_CR_E!S13+FC_IND_NMM_GL_E!S13</f>
        <v>1397.8051956046991</v>
      </c>
      <c r="T13" s="8">
        <f>FC_IND_NMM_CM_E!T13+FC_IND_NMM_CR_E!T13+FC_IND_NMM_GL_E!T13</f>
        <v>1368.0516421427546</v>
      </c>
      <c r="U13" s="8">
        <f>FC_IND_NMM_CM_E!U13+FC_IND_NMM_CR_E!U13+FC_IND_NMM_GL_E!U13</f>
        <v>1429.6487986378938</v>
      </c>
      <c r="V13" s="8">
        <f>FC_IND_NMM_CM_E!V13+FC_IND_NMM_CR_E!V13+FC_IND_NMM_GL_E!V13</f>
        <v>1337.0176871541987</v>
      </c>
      <c r="W13" s="8">
        <f>FC_IND_NMM_CM_E!W13+FC_IND_NMM_CR_E!W13+FC_IND_NMM_GL_E!W13</f>
        <v>1306.807930038003</v>
      </c>
      <c r="X13" s="8">
        <f>FC_IND_NMM_CM_E!X13+FC_IND_NMM_CR_E!X13+FC_IND_NMM_GL_E!X13</f>
        <v>1431.9094303778536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3.0182122800000002</v>
      </c>
      <c r="J15" s="8">
        <f>FC_IND_NMM_CM_E!J15+FC_IND_NMM_CR_E!J15+FC_IND_NMM_GL_E!J15</f>
        <v>53.746200000000009</v>
      </c>
      <c r="K15" s="8">
        <f>FC_IND_NMM_CM_E!K15+FC_IND_NMM_CR_E!K15+FC_IND_NMM_GL_E!K15</f>
        <v>50.760235439999995</v>
      </c>
      <c r="L15" s="8">
        <f>FC_IND_NMM_CM_E!L15+FC_IND_NMM_CR_E!L15+FC_IND_NMM_GL_E!L15</f>
        <v>59.977854000000001</v>
      </c>
      <c r="M15" s="8">
        <f>FC_IND_NMM_CM_E!M15+FC_IND_NMM_CR_E!M15+FC_IND_NMM_GL_E!M15</f>
        <v>11.922940800000001</v>
      </c>
      <c r="N15" s="8">
        <f>FC_IND_NMM_CM_E!N15+FC_IND_NMM_CR_E!N15+FC_IND_NMM_GL_E!N15</f>
        <v>62.695378080000005</v>
      </c>
      <c r="O15" s="8">
        <f>FC_IND_NMM_CM_E!O15+FC_IND_NMM_CR_E!O15+FC_IND_NMM_GL_E!O15</f>
        <v>63.213956280000019</v>
      </c>
      <c r="P15" s="8">
        <f>FC_IND_NMM_CM_E!P15+FC_IND_NMM_CR_E!P15+FC_IND_NMM_GL_E!P15</f>
        <v>60.960683160000023</v>
      </c>
      <c r="Q15" s="8">
        <f>FC_IND_NMM_CM_E!Q15+FC_IND_NMM_CR_E!Q15+FC_IND_NMM_GL_E!Q15</f>
        <v>62.259888600000025</v>
      </c>
      <c r="R15" s="8">
        <f>FC_IND_NMM_CM_E!R15+FC_IND_NMM_CR_E!R15+FC_IND_NMM_GL_E!R15</f>
        <v>59.396813999999992</v>
      </c>
      <c r="S15" s="8">
        <f>FC_IND_NMM_CM_E!S15+FC_IND_NMM_CR_E!S15+FC_IND_NMM_GL_E!S15</f>
        <v>51.512101200000018</v>
      </c>
      <c r="T15" s="8">
        <f>FC_IND_NMM_CM_E!T15+FC_IND_NMM_CR_E!T15+FC_IND_NMM_GL_E!T15</f>
        <v>39.68590356</v>
      </c>
      <c r="U15" s="8">
        <f>FC_IND_NMM_CM_E!U15+FC_IND_NMM_CR_E!U15+FC_IND_NMM_GL_E!U15</f>
        <v>61.026631199999997</v>
      </c>
      <c r="V15" s="8">
        <f>FC_IND_NMM_CM_E!V15+FC_IND_NMM_CR_E!V15+FC_IND_NMM_GL_E!V15</f>
        <v>49.47352235999999</v>
      </c>
      <c r="W15" s="8">
        <f>FC_IND_NMM_CM_E!W15+FC_IND_NMM_CR_E!W15+FC_IND_NMM_GL_E!W15</f>
        <v>13.599241199999996</v>
      </c>
      <c r="X15" s="8">
        <f>FC_IND_NMM_CM_E!X15+FC_IND_NMM_CR_E!X15+FC_IND_NMM_GL_E!X15</f>
        <v>4.5568061999999969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4159.8004533360008</v>
      </c>
      <c r="D16" s="8">
        <f>FC_IND_NMM_CM_E!D16+FC_IND_NMM_CR_E!D16+FC_IND_NMM_GL_E!D16</f>
        <v>3840.633772776001</v>
      </c>
      <c r="E16" s="8">
        <f>FC_IND_NMM_CM_E!E16+FC_IND_NMM_CR_E!E16+FC_IND_NMM_GL_E!E16</f>
        <v>3516.4513610160002</v>
      </c>
      <c r="F16" s="8">
        <f>FC_IND_NMM_CM_E!F16+FC_IND_NMM_CR_E!F16+FC_IND_NMM_GL_E!F16</f>
        <v>4473.9540799440001</v>
      </c>
      <c r="G16" s="8">
        <f>FC_IND_NMM_CM_E!G16+FC_IND_NMM_CR_E!G16+FC_IND_NMM_GL_E!G16</f>
        <v>4862.5165003296024</v>
      </c>
      <c r="H16" s="8">
        <f>FC_IND_NMM_CM_E!H16+FC_IND_NMM_CR_E!H16+FC_IND_NMM_GL_E!H16</f>
        <v>4593.1577617439998</v>
      </c>
      <c r="I16" s="8">
        <f>FC_IND_NMM_CM_E!I16+FC_IND_NMM_CR_E!I16+FC_IND_NMM_GL_E!I16</f>
        <v>4512.7991999064006</v>
      </c>
      <c r="J16" s="8">
        <f>FC_IND_NMM_CM_E!J16+FC_IND_NMM_CR_E!J16+FC_IND_NMM_GL_E!J16</f>
        <v>4875.5851993535998</v>
      </c>
      <c r="K16" s="8">
        <f>FC_IND_NMM_CM_E!K16+FC_IND_NMM_CR_E!K16+FC_IND_NMM_GL_E!K16</f>
        <v>4900.0825636488016</v>
      </c>
      <c r="L16" s="8">
        <f>FC_IND_NMM_CM_E!L16+FC_IND_NMM_CR_E!L16+FC_IND_NMM_GL_E!L16</f>
        <v>3941.7549660719988</v>
      </c>
      <c r="M16" s="8">
        <f>FC_IND_NMM_CM_E!M16+FC_IND_NMM_CR_E!M16+FC_IND_NMM_GL_E!M16</f>
        <v>4469.4694553784002</v>
      </c>
      <c r="N16" s="8">
        <f>FC_IND_NMM_CM_E!N16+FC_IND_NMM_CR_E!N16+FC_IND_NMM_GL_E!N16</f>
        <v>5167.6975942320587</v>
      </c>
      <c r="O16" s="8">
        <f>FC_IND_NMM_CM_E!O16+FC_IND_NMM_CR_E!O16+FC_IND_NMM_GL_E!O16</f>
        <v>4876.1198672401342</v>
      </c>
      <c r="P16" s="8">
        <f>FC_IND_NMM_CM_E!P16+FC_IND_NMM_CR_E!P16+FC_IND_NMM_GL_E!P16</f>
        <v>4876.4824842122034</v>
      </c>
      <c r="Q16" s="8">
        <f>FC_IND_NMM_CM_E!Q16+FC_IND_NMM_CR_E!Q16+FC_IND_NMM_GL_E!Q16</f>
        <v>4916.3318684403166</v>
      </c>
      <c r="R16" s="8">
        <f>FC_IND_NMM_CM_E!R16+FC_IND_NMM_CR_E!R16+FC_IND_NMM_GL_E!R16</f>
        <v>4838.9552448611812</v>
      </c>
      <c r="S16" s="8">
        <f>FC_IND_NMM_CM_E!S16+FC_IND_NMM_CR_E!S16+FC_IND_NMM_GL_E!S16</f>
        <v>4819.0213298744693</v>
      </c>
      <c r="T16" s="8">
        <f>FC_IND_NMM_CM_E!T16+FC_IND_NMM_CR_E!T16+FC_IND_NMM_GL_E!T16</f>
        <v>5146.6265313280983</v>
      </c>
      <c r="U16" s="8">
        <f>FC_IND_NMM_CM_E!U16+FC_IND_NMM_CR_E!U16+FC_IND_NMM_GL_E!U16</f>
        <v>4860.0578572774884</v>
      </c>
      <c r="V16" s="8">
        <f>FC_IND_NMM_CM_E!V16+FC_IND_NMM_CR_E!V16+FC_IND_NMM_GL_E!V16</f>
        <v>4637.7167519425266</v>
      </c>
      <c r="W16" s="8">
        <f>FC_IND_NMM_CM_E!W16+FC_IND_NMM_CR_E!W16+FC_IND_NMM_GL_E!W16</f>
        <v>6115.6089252793909</v>
      </c>
      <c r="X16" s="8">
        <f>FC_IND_NMM_CM_E!X16+FC_IND_NMM_CR_E!X16+FC_IND_NMM_GL_E!X16</f>
        <v>4857.7584819994545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129.69345599999997</v>
      </c>
      <c r="D17" s="27">
        <f t="shared" si="5"/>
        <v>240.079464</v>
      </c>
      <c r="E17" s="27">
        <f t="shared" si="5"/>
        <v>240.36667200000002</v>
      </c>
      <c r="F17" s="27">
        <f t="shared" si="5"/>
        <v>116.22160799999997</v>
      </c>
      <c r="G17" s="27">
        <f t="shared" si="5"/>
        <v>148.70815199999998</v>
      </c>
      <c r="H17" s="27">
        <f t="shared" si="5"/>
        <v>142.7346</v>
      </c>
      <c r="I17" s="27">
        <f t="shared" si="5"/>
        <v>150.94871999999998</v>
      </c>
      <c r="J17" s="27">
        <f t="shared" si="5"/>
        <v>146.65266720000002</v>
      </c>
      <c r="K17" s="27">
        <f t="shared" si="5"/>
        <v>135.65584800000002</v>
      </c>
      <c r="L17" s="27">
        <f t="shared" si="5"/>
        <v>96.239548800000009</v>
      </c>
      <c r="M17" s="27">
        <f t="shared" si="5"/>
        <v>120.38960879999998</v>
      </c>
      <c r="N17" s="27">
        <f t="shared" si="5"/>
        <v>132.50799360000002</v>
      </c>
      <c r="O17" s="27">
        <f t="shared" si="5"/>
        <v>123.43707359999998</v>
      </c>
      <c r="P17" s="27">
        <f t="shared" si="5"/>
        <v>113.943888</v>
      </c>
      <c r="Q17" s="27">
        <f t="shared" si="5"/>
        <v>137.3147568</v>
      </c>
      <c r="R17" s="27">
        <f t="shared" si="5"/>
        <v>221.40138959999999</v>
      </c>
      <c r="S17" s="27">
        <f t="shared" si="5"/>
        <v>254.2875335999999</v>
      </c>
      <c r="T17" s="27">
        <f t="shared" si="5"/>
        <v>251.05572719999998</v>
      </c>
      <c r="U17" s="27">
        <f t="shared" si="5"/>
        <v>181.13114880000001</v>
      </c>
      <c r="V17" s="27">
        <f t="shared" si="5"/>
        <v>190.92055968</v>
      </c>
      <c r="W17" s="27">
        <f t="shared" si="5"/>
        <v>188.69499648000004</v>
      </c>
      <c r="X17" s="27">
        <f t="shared" si="5"/>
        <v>211.21534079999998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5.154840000000001</v>
      </c>
      <c r="D18" s="8">
        <f>FC_IND_NMM_CM_E!D18+FC_IND_NMM_CR_E!D18+FC_IND_NMM_GL_E!D18</f>
        <v>3.7961999999999989</v>
      </c>
      <c r="E18" s="8">
        <f>FC_IND_NMM_CM_E!E18+FC_IND_NMM_CR_E!E18+FC_IND_NMM_GL_E!E18</f>
        <v>4.4755199999999995</v>
      </c>
      <c r="F18" s="8">
        <f>FC_IND_NMM_CM_E!F18+FC_IND_NMM_CR_E!F18+FC_IND_NMM_GL_E!F18</f>
        <v>0.63935999999999993</v>
      </c>
      <c r="G18" s="8">
        <f>FC_IND_NMM_CM_E!G18+FC_IND_NMM_CR_E!G18+FC_IND_NMM_GL_E!G18</f>
        <v>0.75924000000000025</v>
      </c>
      <c r="H18" s="8">
        <f>FC_IND_NMM_CM_E!H18+FC_IND_NMM_CR_E!H18+FC_IND_NMM_GL_E!H18</f>
        <v>1.0389599999999997</v>
      </c>
      <c r="I18" s="8">
        <f>FC_IND_NMM_CM_E!I18+FC_IND_NMM_CR_E!I18+FC_IND_NMM_GL_E!I18</f>
        <v>1.1987999999999996</v>
      </c>
      <c r="J18" s="8">
        <f>FC_IND_NMM_CM_E!J18+FC_IND_NMM_CR_E!J18+FC_IND_NMM_GL_E!J18</f>
        <v>1.1987999999999999</v>
      </c>
      <c r="K18" s="8">
        <f>FC_IND_NMM_CM_E!K18+FC_IND_NMM_CR_E!K18+FC_IND_NMM_GL_E!K18</f>
        <v>0.83916000000000002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121.67819999999998</v>
      </c>
      <c r="D19" s="8">
        <f>FC_IND_NMM_CM_E!D19+FC_IND_NMM_CR_E!D19+FC_IND_NMM_GL_E!D19</f>
        <v>136.70316</v>
      </c>
      <c r="E19" s="8">
        <f>FC_IND_NMM_CM_E!E19+FC_IND_NMM_CR_E!E19+FC_IND_NMM_GL_E!E19</f>
        <v>128.51136000000002</v>
      </c>
      <c r="F19" s="8">
        <f>FC_IND_NMM_CM_E!F19+FC_IND_NMM_CR_E!F19+FC_IND_NMM_GL_E!F19</f>
        <v>77.882039999999989</v>
      </c>
      <c r="G19" s="8">
        <f>FC_IND_NMM_CM_E!G19+FC_IND_NMM_CR_E!G19+FC_IND_NMM_GL_E!G19</f>
        <v>110.76911999999997</v>
      </c>
      <c r="H19" s="8">
        <f>FC_IND_NMM_CM_E!H19+FC_IND_NMM_CR_E!H19+FC_IND_NMM_GL_E!H19</f>
        <v>104.25564000000001</v>
      </c>
      <c r="I19" s="8">
        <f>FC_IND_NMM_CM_E!I19+FC_IND_NMM_CR_E!I19+FC_IND_NMM_GL_E!I19</f>
        <v>109.96991999999997</v>
      </c>
      <c r="J19" s="8">
        <f>FC_IND_NMM_CM_E!J19+FC_IND_NMM_CR_E!J19+FC_IND_NMM_GL_E!J19</f>
        <v>116.20367999999999</v>
      </c>
      <c r="K19" s="8">
        <f>FC_IND_NMM_CM_E!K19+FC_IND_NMM_CR_E!K19+FC_IND_NMM_GL_E!K19</f>
        <v>106.893</v>
      </c>
      <c r="L19" s="8">
        <f>FC_IND_NMM_CM_E!L19+FC_IND_NMM_CR_E!L19+FC_IND_NMM_GL_E!L19</f>
        <v>86.593320000000006</v>
      </c>
      <c r="M19" s="8">
        <f>FC_IND_NMM_CM_E!M19+FC_IND_NMM_CR_E!M19+FC_IND_NMM_GL_E!M19</f>
        <v>110.24963999999997</v>
      </c>
      <c r="N19" s="8">
        <f>FC_IND_NMM_CM_E!N19+FC_IND_NMM_CR_E!N19+FC_IND_NMM_GL_E!N19</f>
        <v>122.23764</v>
      </c>
      <c r="O19" s="8">
        <f>FC_IND_NMM_CM_E!O19+FC_IND_NMM_CR_E!O19+FC_IND_NMM_GL_E!O19</f>
        <v>113.16671999999997</v>
      </c>
      <c r="P19" s="8">
        <f>FC_IND_NMM_CM_E!P19+FC_IND_NMM_CR_E!P19+FC_IND_NMM_GL_E!P19</f>
        <v>102.21768</v>
      </c>
      <c r="Q19" s="8">
        <f>FC_IND_NMM_CM_E!Q19+FC_IND_NMM_CR_E!Q19+FC_IND_NMM_GL_E!Q19</f>
        <v>121.03883999999999</v>
      </c>
      <c r="R19" s="8">
        <f>FC_IND_NMM_CM_E!R19+FC_IND_NMM_CR_E!R19+FC_IND_NMM_GL_E!R19</f>
        <v>112.48740000000001</v>
      </c>
      <c r="S19" s="8">
        <f>FC_IND_NMM_CM_E!S19+FC_IND_NMM_CR_E!S19+FC_IND_NMM_GL_E!S19</f>
        <v>120.54333599999998</v>
      </c>
      <c r="T19" s="8">
        <f>FC_IND_NMM_CM_E!T19+FC_IND_NMM_CR_E!T19+FC_IND_NMM_GL_E!T19</f>
        <v>118.18809359999997</v>
      </c>
      <c r="U19" s="8">
        <f>FC_IND_NMM_CM_E!U19+FC_IND_NMM_CR_E!U19+FC_IND_NMM_GL_E!U19</f>
        <v>106.6876056</v>
      </c>
      <c r="V19" s="8">
        <f>FC_IND_NMM_CM_E!V19+FC_IND_NMM_CR_E!V19+FC_IND_NMM_GL_E!V19</f>
        <v>99.889130880000025</v>
      </c>
      <c r="W19" s="8">
        <f>FC_IND_NMM_CM_E!W19+FC_IND_NMM_CR_E!W19+FC_IND_NMM_GL_E!W19</f>
        <v>101.34607248</v>
      </c>
      <c r="X19" s="8">
        <f>FC_IND_NMM_CM_E!X19+FC_IND_NMM_CR_E!X19+FC_IND_NMM_GL_E!X19</f>
        <v>118.62125999999999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2.8604159999999998</v>
      </c>
      <c r="D20" s="8">
        <f>FC_IND_NMM_CM_E!D20+FC_IND_NMM_CR_E!D20+FC_IND_NMM_GL_E!D20</f>
        <v>99.580104000000006</v>
      </c>
      <c r="E20" s="8">
        <f>FC_IND_NMM_CM_E!E20+FC_IND_NMM_CR_E!E20+FC_IND_NMM_GL_E!E20</f>
        <v>107.37979200000001</v>
      </c>
      <c r="F20" s="8">
        <f>FC_IND_NMM_CM_E!F20+FC_IND_NMM_CR_E!F20+FC_IND_NMM_GL_E!F20</f>
        <v>37.700207999999996</v>
      </c>
      <c r="G20" s="8">
        <f>FC_IND_NMM_CM_E!G20+FC_IND_NMM_CR_E!G20+FC_IND_NMM_GL_E!G20</f>
        <v>37.179792000000006</v>
      </c>
      <c r="H20" s="8">
        <f>FC_IND_NMM_CM_E!H20+FC_IND_NMM_CR_E!H20+FC_IND_NMM_GL_E!H20</f>
        <v>37.44</v>
      </c>
      <c r="I20" s="8">
        <f>FC_IND_NMM_CM_E!I20+FC_IND_NMM_CR_E!I20+FC_IND_NMM_GL_E!I20</f>
        <v>39.78</v>
      </c>
      <c r="J20" s="8">
        <f>FC_IND_NMM_CM_E!J20+FC_IND_NMM_CR_E!J20+FC_IND_NMM_GL_E!J20</f>
        <v>17.419896000000008</v>
      </c>
      <c r="K20" s="8">
        <f>FC_IND_NMM_CM_E!K20+FC_IND_NMM_CR_E!K20+FC_IND_NMM_GL_E!K20</f>
        <v>14.819687999999996</v>
      </c>
      <c r="L20" s="8">
        <f>FC_IND_NMM_CM_E!L20+FC_IND_NMM_CR_E!L20+FC_IND_NMM_GL_E!L20</f>
        <v>1.8205200000000004</v>
      </c>
      <c r="M20" s="8">
        <f>FC_IND_NMM_CM_E!M20+FC_IND_NMM_CR_E!M20+FC_IND_NMM_GL_E!M20</f>
        <v>1.0398959999999999</v>
      </c>
      <c r="N20" s="8">
        <f>FC_IND_NMM_CM_E!N20+FC_IND_NMM_CR_E!N20+FC_IND_NMM_GL_E!N20</f>
        <v>0.26020799999999999</v>
      </c>
      <c r="O20" s="8">
        <f>FC_IND_NMM_CM_E!O20+FC_IND_NMM_CR_E!O20+FC_IND_NMM_GL_E!O20</f>
        <v>0.26020799999999999</v>
      </c>
      <c r="P20" s="8">
        <f>FC_IND_NMM_CM_E!P20+FC_IND_NMM_CR_E!P20+FC_IND_NMM_GL_E!P20</f>
        <v>0.26020799999999994</v>
      </c>
      <c r="Q20" s="8">
        <f>FC_IND_NMM_CM_E!Q20+FC_IND_NMM_CR_E!Q20+FC_IND_NMM_GL_E!Q20</f>
        <v>0.26020799999999999</v>
      </c>
      <c r="R20" s="8">
        <f>FC_IND_NMM_CM_E!R20+FC_IND_NMM_CR_E!R20+FC_IND_NMM_GL_E!R20</f>
        <v>0.26020799999999999</v>
      </c>
      <c r="S20" s="8">
        <f>FC_IND_NMM_CM_E!S20+FC_IND_NMM_CR_E!S20+FC_IND_NMM_GL_E!S20</f>
        <v>0.5204160000000001</v>
      </c>
      <c r="T20" s="8">
        <f>FC_IND_NMM_CM_E!T20+FC_IND_NMM_CR_E!T20+FC_IND_NMM_GL_E!T20</f>
        <v>2.7144000000000008E-2</v>
      </c>
      <c r="U20" s="8">
        <f>FC_IND_NMM_CM_E!U20+FC_IND_NMM_CR_E!U20+FC_IND_NMM_GL_E!U20</f>
        <v>3.8375999999999993E-2</v>
      </c>
      <c r="V20" s="8">
        <f>FC_IND_NMM_CM_E!V20+FC_IND_NMM_CR_E!V20+FC_IND_NMM_GL_E!V20</f>
        <v>5.4288000000000003E-2</v>
      </c>
      <c r="W20" s="8">
        <f>FC_IND_NMM_CM_E!W20+FC_IND_NMM_CR_E!W20+FC_IND_NMM_GL_E!W20</f>
        <v>5.9903999999999999E-2</v>
      </c>
      <c r="X20" s="8">
        <f>FC_IND_NMM_CM_E!X20+FC_IND_NMM_CR_E!X20+FC_IND_NMM_GL_E!X20</f>
        <v>6.0840000000000005E-2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11.830291199999998</v>
      </c>
      <c r="K21" s="8">
        <f>FC_IND_NMM_CM_E!K21+FC_IND_NMM_CR_E!K21+FC_IND_NMM_GL_E!K21</f>
        <v>13.104000000000003</v>
      </c>
      <c r="L21" s="8">
        <f>FC_IND_NMM_CM_E!L21+FC_IND_NMM_CR_E!L21+FC_IND_NMM_GL_E!L21</f>
        <v>7.8257087999999992</v>
      </c>
      <c r="M21" s="8">
        <f>FC_IND_NMM_CM_E!M21+FC_IND_NMM_CR_E!M21+FC_IND_NMM_GL_E!M21</f>
        <v>9.1000728000000013</v>
      </c>
      <c r="N21" s="8">
        <f>FC_IND_NMM_CM_E!N21+FC_IND_NMM_CR_E!N21+FC_IND_NMM_GL_E!N21</f>
        <v>10.010145600000001</v>
      </c>
      <c r="O21" s="8">
        <f>FC_IND_NMM_CM_E!O21+FC_IND_NMM_CR_E!O21+FC_IND_NMM_GL_E!O21</f>
        <v>10.010145600000001</v>
      </c>
      <c r="P21" s="8">
        <f>FC_IND_NMM_CM_E!P21+FC_IND_NMM_CR_E!P21+FC_IND_NMM_GL_E!P21</f>
        <v>11.465999999999998</v>
      </c>
      <c r="Q21" s="8">
        <f>FC_IND_NMM_CM_E!Q21+FC_IND_NMM_CR_E!Q21+FC_IND_NMM_GL_E!Q21</f>
        <v>16.015708799999999</v>
      </c>
      <c r="R21" s="8">
        <f>FC_IND_NMM_CM_E!R21+FC_IND_NMM_CR_E!R21+FC_IND_NMM_GL_E!R21</f>
        <v>108.65378159999997</v>
      </c>
      <c r="S21" s="8">
        <f>FC_IND_NMM_CM_E!S21+FC_IND_NMM_CR_E!S21+FC_IND_NMM_GL_E!S21</f>
        <v>133.22378159999994</v>
      </c>
      <c r="T21" s="8">
        <f>FC_IND_NMM_CM_E!T21+FC_IND_NMM_CR_E!T21+FC_IND_NMM_GL_E!T21</f>
        <v>132.84048960000001</v>
      </c>
      <c r="U21" s="8">
        <f>FC_IND_NMM_CM_E!U21+FC_IND_NMM_CR_E!U21+FC_IND_NMM_GL_E!U21</f>
        <v>74.405167200000008</v>
      </c>
      <c r="V21" s="8">
        <f>FC_IND_NMM_CM_E!V21+FC_IND_NMM_CR_E!V21+FC_IND_NMM_GL_E!V21</f>
        <v>90.977140799999987</v>
      </c>
      <c r="W21" s="8">
        <f>FC_IND_NMM_CM_E!W21+FC_IND_NMM_CR_E!W21+FC_IND_NMM_GL_E!W21</f>
        <v>87.289020000000022</v>
      </c>
      <c r="X21" s="8">
        <f>FC_IND_NMM_CM_E!X21+FC_IND_NMM_CR_E!X21+FC_IND_NMM_GL_E!X21</f>
        <v>92.533240799999987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8.8699595999109988</v>
      </c>
      <c r="D22" s="27">
        <f t="shared" si="6"/>
        <v>46.15872658345377</v>
      </c>
      <c r="E22" s="27">
        <f t="shared" si="6"/>
        <v>13.135140471194228</v>
      </c>
      <c r="F22" s="27">
        <f t="shared" si="6"/>
        <v>8.9184346739259119</v>
      </c>
      <c r="G22" s="27">
        <f t="shared" si="6"/>
        <v>25.009709622296789</v>
      </c>
      <c r="H22" s="27">
        <f t="shared" si="6"/>
        <v>14.622267690772723</v>
      </c>
      <c r="I22" s="27">
        <f t="shared" si="6"/>
        <v>12.48816401877901</v>
      </c>
      <c r="J22" s="27">
        <f t="shared" si="6"/>
        <v>13.231812364799998</v>
      </c>
      <c r="K22" s="27">
        <f t="shared" si="6"/>
        <v>14.327349746066917</v>
      </c>
      <c r="L22" s="27">
        <f t="shared" si="6"/>
        <v>1.0342328832000001</v>
      </c>
      <c r="M22" s="27">
        <f t="shared" si="6"/>
        <v>2.2794697727999997</v>
      </c>
      <c r="N22" s="27">
        <f t="shared" si="6"/>
        <v>5.7853514087999987</v>
      </c>
      <c r="O22" s="27">
        <f t="shared" si="6"/>
        <v>5.7095360999999993</v>
      </c>
      <c r="P22" s="27">
        <f t="shared" si="6"/>
        <v>3.6687196079999991</v>
      </c>
      <c r="Q22" s="27">
        <f t="shared" si="6"/>
        <v>3.6687196079999991</v>
      </c>
      <c r="R22" s="27">
        <f t="shared" si="6"/>
        <v>3.6687196079999991</v>
      </c>
      <c r="S22" s="27">
        <f t="shared" si="6"/>
        <v>4.7234222063999987</v>
      </c>
      <c r="T22" s="27">
        <f t="shared" si="6"/>
        <v>4.842447321599999</v>
      </c>
      <c r="U22" s="27">
        <f t="shared" si="6"/>
        <v>4.8650850180000003</v>
      </c>
      <c r="V22" s="27">
        <f t="shared" si="6"/>
        <v>3.2963857199999991</v>
      </c>
      <c r="W22" s="27">
        <f t="shared" si="6"/>
        <v>1.2308130143999996</v>
      </c>
      <c r="X22" s="27">
        <f t="shared" si="6"/>
        <v>1.0990187999999999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8.8699595999109988</v>
      </c>
      <c r="D23" s="8">
        <f>FC_IND_NMM_CM_E!D23+FC_IND_NMM_CR_E!D23+FC_IND_NMM_GL_E!D23</f>
        <v>46.15872658345377</v>
      </c>
      <c r="E23" s="8">
        <f>FC_IND_NMM_CM_E!E23+FC_IND_NMM_CR_E!E23+FC_IND_NMM_GL_E!E23</f>
        <v>13.135140471194228</v>
      </c>
      <c r="F23" s="8">
        <f>FC_IND_NMM_CM_E!F23+FC_IND_NMM_CR_E!F23+FC_IND_NMM_GL_E!F23</f>
        <v>8.9184346739259119</v>
      </c>
      <c r="G23" s="8">
        <f>FC_IND_NMM_CM_E!G23+FC_IND_NMM_CR_E!G23+FC_IND_NMM_GL_E!G23</f>
        <v>25.009709622296789</v>
      </c>
      <c r="H23" s="8">
        <f>FC_IND_NMM_CM_E!H23+FC_IND_NMM_CR_E!H23+FC_IND_NMM_GL_E!H23</f>
        <v>14.622267690772723</v>
      </c>
      <c r="I23" s="8">
        <f>FC_IND_NMM_CM_E!I23+FC_IND_NMM_CR_E!I23+FC_IND_NMM_GL_E!I23</f>
        <v>12.48816401877901</v>
      </c>
      <c r="J23" s="8">
        <f>FC_IND_NMM_CM_E!J23+FC_IND_NMM_CR_E!J23+FC_IND_NMM_GL_E!J23</f>
        <v>13.231812364799998</v>
      </c>
      <c r="K23" s="8">
        <f>FC_IND_NMM_CM_E!K23+FC_IND_NMM_CR_E!K23+FC_IND_NMM_GL_E!K23</f>
        <v>14.327349746066917</v>
      </c>
      <c r="L23" s="8">
        <f>FC_IND_NMM_CM_E!L23+FC_IND_NMM_CR_E!L23+FC_IND_NMM_GL_E!L23</f>
        <v>1.0342328832000001</v>
      </c>
      <c r="M23" s="8">
        <f>FC_IND_NMM_CM_E!M23+FC_IND_NMM_CR_E!M23+FC_IND_NMM_GL_E!M23</f>
        <v>2.2794697727999997</v>
      </c>
      <c r="N23" s="8">
        <f>FC_IND_NMM_CM_E!N23+FC_IND_NMM_CR_E!N23+FC_IND_NMM_GL_E!N23</f>
        <v>5.7853514087999987</v>
      </c>
      <c r="O23" s="8">
        <f>FC_IND_NMM_CM_E!O23+FC_IND_NMM_CR_E!O23+FC_IND_NMM_GL_E!O23</f>
        <v>5.7095360999999993</v>
      </c>
      <c r="P23" s="8">
        <f>FC_IND_NMM_CM_E!P23+FC_IND_NMM_CR_E!P23+FC_IND_NMM_GL_E!P23</f>
        <v>3.6687196079999991</v>
      </c>
      <c r="Q23" s="8">
        <f>FC_IND_NMM_CM_E!Q23+FC_IND_NMM_CR_E!Q23+FC_IND_NMM_GL_E!Q23</f>
        <v>3.6687196079999991</v>
      </c>
      <c r="R23" s="8">
        <f>FC_IND_NMM_CM_E!R23+FC_IND_NMM_CR_E!R23+FC_IND_NMM_GL_E!R23</f>
        <v>3.6687196079999991</v>
      </c>
      <c r="S23" s="8">
        <f>FC_IND_NMM_CM_E!S23+FC_IND_NMM_CR_E!S23+FC_IND_NMM_GL_E!S23</f>
        <v>4.7234222063999987</v>
      </c>
      <c r="T23" s="8">
        <f>FC_IND_NMM_CM_E!T23+FC_IND_NMM_CR_E!T23+FC_IND_NMM_GL_E!T23</f>
        <v>4.842447321599999</v>
      </c>
      <c r="U23" s="8">
        <f>FC_IND_NMM_CM_E!U23+FC_IND_NMM_CR_E!U23+FC_IND_NMM_GL_E!U23</f>
        <v>4.8650850180000003</v>
      </c>
      <c r="V23" s="8">
        <f>FC_IND_NMM_CM_E!V23+FC_IND_NMM_CR_E!V23+FC_IND_NMM_GL_E!V23</f>
        <v>3.2963857199999991</v>
      </c>
      <c r="W23" s="8">
        <f>FC_IND_NMM_CM_E!W23+FC_IND_NMM_CR_E!W23+FC_IND_NMM_GL_E!W23</f>
        <v>1.0922077583999996</v>
      </c>
      <c r="X23" s="8">
        <f>FC_IND_NMM_CM_E!X23+FC_IND_NMM_CR_E!X23+FC_IND_NMM_GL_E!X23</f>
        <v>1.0990187999999999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0.13860525599999995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257.84682989999999</v>
      </c>
      <c r="D25" s="27">
        <f>FC_IND_NMM_CM_E!D25+FC_IND_NMM_CR_E!D25+FC_IND_NMM_GL_E!D25</f>
        <v>252.38179097999992</v>
      </c>
      <c r="E25" s="27">
        <f>FC_IND_NMM_CM_E!E25+FC_IND_NMM_CR_E!E25+FC_IND_NMM_GL_E!E25</f>
        <v>216.32856234000008</v>
      </c>
      <c r="F25" s="27">
        <f>FC_IND_NMM_CM_E!F25+FC_IND_NMM_CR_E!F25+FC_IND_NMM_GL_E!F25</f>
        <v>186.95388623999995</v>
      </c>
      <c r="G25" s="27">
        <f>FC_IND_NMM_CM_E!G25+FC_IND_NMM_CR_E!G25+FC_IND_NMM_GL_E!G25</f>
        <v>199.74504279182958</v>
      </c>
      <c r="H25" s="27">
        <f>FC_IND_NMM_CM_E!H25+FC_IND_NMM_CR_E!H25+FC_IND_NMM_GL_E!H25</f>
        <v>286.62678763792718</v>
      </c>
      <c r="I25" s="27">
        <f>FC_IND_NMM_CM_E!I25+FC_IND_NMM_CR_E!I25+FC_IND_NMM_GL_E!I25</f>
        <v>221.37334467174429</v>
      </c>
      <c r="J25" s="27">
        <f>FC_IND_NMM_CM_E!J25+FC_IND_NMM_CR_E!J25+FC_IND_NMM_GL_E!J25</f>
        <v>314.9691380533954</v>
      </c>
      <c r="K25" s="27">
        <f>FC_IND_NMM_CM_E!K25+FC_IND_NMM_CR_E!K25+FC_IND_NMM_GL_E!K25</f>
        <v>295.96840134756593</v>
      </c>
      <c r="L25" s="27">
        <f>FC_IND_NMM_CM_E!L25+FC_IND_NMM_CR_E!L25+FC_IND_NMM_GL_E!L25</f>
        <v>137.10926821028195</v>
      </c>
      <c r="M25" s="27">
        <f>FC_IND_NMM_CM_E!M25+FC_IND_NMM_CR_E!M25+FC_IND_NMM_GL_E!M25</f>
        <v>186.477350494576</v>
      </c>
      <c r="N25" s="27">
        <f>FC_IND_NMM_CM_E!N25+FC_IND_NMM_CR_E!N25+FC_IND_NMM_GL_E!N25</f>
        <v>220.89355792255998</v>
      </c>
      <c r="O25" s="27">
        <f>FC_IND_NMM_CM_E!O25+FC_IND_NMM_CR_E!O25+FC_IND_NMM_GL_E!O25</f>
        <v>175.96739467135762</v>
      </c>
      <c r="P25" s="27">
        <f>FC_IND_NMM_CM_E!P25+FC_IND_NMM_CR_E!P25+FC_IND_NMM_GL_E!P25</f>
        <v>155.94290400644755</v>
      </c>
      <c r="Q25" s="27">
        <f>FC_IND_NMM_CM_E!Q25+FC_IND_NMM_CR_E!Q25+FC_IND_NMM_GL_E!Q25</f>
        <v>149.23337913640802</v>
      </c>
      <c r="R25" s="27">
        <f>FC_IND_NMM_CM_E!R25+FC_IND_NMM_CR_E!R25+FC_IND_NMM_GL_E!R25</f>
        <v>64.945015309268939</v>
      </c>
      <c r="S25" s="27">
        <f>FC_IND_NMM_CM_E!S25+FC_IND_NMM_CR_E!S25+FC_IND_NMM_GL_E!S25</f>
        <v>42.638896049415834</v>
      </c>
      <c r="T25" s="27">
        <f>FC_IND_NMM_CM_E!T25+FC_IND_NMM_CR_E!T25+FC_IND_NMM_GL_E!T25</f>
        <v>87.618015900704492</v>
      </c>
      <c r="U25" s="27">
        <f>FC_IND_NMM_CM_E!U25+FC_IND_NMM_CR_E!U25+FC_IND_NMM_GL_E!U25</f>
        <v>99.862315849096376</v>
      </c>
      <c r="V25" s="27">
        <f>FC_IND_NMM_CM_E!V25+FC_IND_NMM_CR_E!V25+FC_IND_NMM_GL_E!V25</f>
        <v>87.41151388371199</v>
      </c>
      <c r="W25" s="27">
        <f>FC_IND_NMM_CM_E!W25+FC_IND_NMM_CR_E!W25+FC_IND_NMM_GL_E!W25</f>
        <v>5.8925610442144398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41181.731730719999</v>
      </c>
      <c r="D26" s="27">
        <f t="shared" si="7"/>
        <v>42363.318263039997</v>
      </c>
      <c r="E26" s="27">
        <f t="shared" si="7"/>
        <v>43802.9864046</v>
      </c>
      <c r="F26" s="27">
        <f t="shared" si="7"/>
        <v>44245.913874479993</v>
      </c>
      <c r="G26" s="27">
        <f t="shared" si="7"/>
        <v>47318.094745199996</v>
      </c>
      <c r="H26" s="27">
        <f t="shared" si="7"/>
        <v>47825.395668360004</v>
      </c>
      <c r="I26" s="27">
        <f t="shared" si="7"/>
        <v>46284.987446279985</v>
      </c>
      <c r="J26" s="27">
        <f t="shared" si="7"/>
        <v>44772.00294816</v>
      </c>
      <c r="K26" s="27">
        <f t="shared" si="7"/>
        <v>43473.405421080002</v>
      </c>
      <c r="L26" s="27">
        <f t="shared" si="7"/>
        <v>36032.008624199989</v>
      </c>
      <c r="M26" s="27">
        <f t="shared" si="7"/>
        <v>34080.85787616</v>
      </c>
      <c r="N26" s="27">
        <f t="shared" si="7"/>
        <v>32090.077002599999</v>
      </c>
      <c r="O26" s="27">
        <f t="shared" si="7"/>
        <v>27973.119747960001</v>
      </c>
      <c r="P26" s="27">
        <f t="shared" si="7"/>
        <v>24951.701655720004</v>
      </c>
      <c r="Q26" s="27">
        <f t="shared" si="7"/>
        <v>23035.264686359998</v>
      </c>
      <c r="R26" s="27">
        <f t="shared" si="7"/>
        <v>25738.614723240004</v>
      </c>
      <c r="S26" s="27">
        <f t="shared" si="7"/>
        <v>24966.882359999992</v>
      </c>
      <c r="T26" s="27">
        <f t="shared" si="7"/>
        <v>22000.341042720003</v>
      </c>
      <c r="U26" s="27">
        <f t="shared" si="7"/>
        <v>21686.944086000003</v>
      </c>
      <c r="V26" s="27">
        <f t="shared" si="7"/>
        <v>21208.093760159998</v>
      </c>
      <c r="W26" s="27">
        <f t="shared" si="7"/>
        <v>20539.991346480001</v>
      </c>
      <c r="X26" s="27">
        <f t="shared" si="7"/>
        <v>19481.017052160001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21.704129999999999</v>
      </c>
      <c r="Q27" s="19">
        <f t="shared" si="8"/>
        <v>21.704129999999999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21.704129999999999</v>
      </c>
      <c r="Q28" s="8">
        <f>FC_IND_NMM_CM_E!Q28+FC_IND_NMM_CR_E!Q28+FC_IND_NMM_GL_E!Q28</f>
        <v>21.704129999999999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41181.731730719999</v>
      </c>
      <c r="D33" s="19">
        <f t="shared" si="9"/>
        <v>42363.318263039997</v>
      </c>
      <c r="E33" s="19">
        <f t="shared" si="9"/>
        <v>43802.9864046</v>
      </c>
      <c r="F33" s="19">
        <f t="shared" si="9"/>
        <v>44245.913874479993</v>
      </c>
      <c r="G33" s="19">
        <f t="shared" si="9"/>
        <v>47318.094745199996</v>
      </c>
      <c r="H33" s="19">
        <f t="shared" si="9"/>
        <v>47825.395668360004</v>
      </c>
      <c r="I33" s="19">
        <f t="shared" si="9"/>
        <v>46284.987446279985</v>
      </c>
      <c r="J33" s="19">
        <f t="shared" si="9"/>
        <v>44772.00294816</v>
      </c>
      <c r="K33" s="19">
        <f t="shared" si="9"/>
        <v>43473.405421080002</v>
      </c>
      <c r="L33" s="19">
        <f t="shared" si="9"/>
        <v>36032.008624199989</v>
      </c>
      <c r="M33" s="19">
        <f t="shared" si="9"/>
        <v>34080.85787616</v>
      </c>
      <c r="N33" s="19">
        <f t="shared" si="9"/>
        <v>32090.077002599999</v>
      </c>
      <c r="O33" s="19">
        <f t="shared" si="9"/>
        <v>27973.119747960001</v>
      </c>
      <c r="P33" s="19">
        <f t="shared" si="9"/>
        <v>24929.997525720006</v>
      </c>
      <c r="Q33" s="19">
        <f t="shared" si="9"/>
        <v>23013.56055636</v>
      </c>
      <c r="R33" s="19">
        <f t="shared" si="9"/>
        <v>25738.614723240004</v>
      </c>
      <c r="S33" s="19">
        <f t="shared" si="9"/>
        <v>24966.882359999992</v>
      </c>
      <c r="T33" s="19">
        <f t="shared" si="9"/>
        <v>22000.341042720003</v>
      </c>
      <c r="U33" s="19">
        <f t="shared" si="9"/>
        <v>21686.944086000003</v>
      </c>
      <c r="V33" s="19">
        <f t="shared" si="9"/>
        <v>21208.093760159998</v>
      </c>
      <c r="W33" s="19">
        <f t="shared" si="9"/>
        <v>20539.991346480001</v>
      </c>
      <c r="X33" s="19">
        <f t="shared" si="9"/>
        <v>19481.017052160001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2057.5480406400002</v>
      </c>
      <c r="D36" s="8">
        <f>FC_IND_NMM_CM_E!D36+FC_IND_NMM_CR_E!D36+FC_IND_NMM_GL_E!D36</f>
        <v>2002.9851172800002</v>
      </c>
      <c r="E36" s="8">
        <f>FC_IND_NMM_CM_E!E36+FC_IND_NMM_CR_E!E36+FC_IND_NMM_GL_E!E36</f>
        <v>1904.7322839600001</v>
      </c>
      <c r="F36" s="8">
        <f>FC_IND_NMM_CM_E!F36+FC_IND_NMM_CR_E!F36+FC_IND_NMM_GL_E!F36</f>
        <v>1707.1287530400004</v>
      </c>
      <c r="G36" s="8">
        <f>FC_IND_NMM_CM_E!G36+FC_IND_NMM_CR_E!G36+FC_IND_NMM_GL_E!G36</f>
        <v>1322.8960179600001</v>
      </c>
      <c r="H36" s="8">
        <f>FC_IND_NMM_CM_E!H36+FC_IND_NMM_CR_E!H36+FC_IND_NMM_GL_E!H36</f>
        <v>1192.33489932</v>
      </c>
      <c r="I36" s="8">
        <f>FC_IND_NMM_CM_E!I36+FC_IND_NMM_CR_E!I36+FC_IND_NMM_GL_E!I36</f>
        <v>1230.0786691200001</v>
      </c>
      <c r="J36" s="8">
        <f>FC_IND_NMM_CM_E!J36+FC_IND_NMM_CR_E!J36+FC_IND_NMM_GL_E!J36</f>
        <v>1080.9719809200001</v>
      </c>
      <c r="K36" s="8">
        <f>FC_IND_NMM_CM_E!K36+FC_IND_NMM_CR_E!K36+FC_IND_NMM_GL_E!K36</f>
        <v>917.43336360000012</v>
      </c>
      <c r="L36" s="8">
        <f>FC_IND_NMM_CM_E!L36+FC_IND_NMM_CR_E!L36+FC_IND_NMM_GL_E!L36</f>
        <v>803.21436252000012</v>
      </c>
      <c r="M36" s="8">
        <f>FC_IND_NMM_CM_E!M36+FC_IND_NMM_CR_E!M36+FC_IND_NMM_GL_E!M36</f>
        <v>830.04718320000006</v>
      </c>
      <c r="N36" s="8">
        <f>FC_IND_NMM_CM_E!N36+FC_IND_NMM_CR_E!N36+FC_IND_NMM_GL_E!N36</f>
        <v>719.20605132000003</v>
      </c>
      <c r="O36" s="8">
        <f>FC_IND_NMM_CM_E!O36+FC_IND_NMM_CR_E!O36+FC_IND_NMM_GL_E!O36</f>
        <v>669.37123620000011</v>
      </c>
      <c r="P36" s="8">
        <f>FC_IND_NMM_CM_E!P36+FC_IND_NMM_CR_E!P36+FC_IND_NMM_GL_E!P36</f>
        <v>567.23760144000005</v>
      </c>
      <c r="Q36" s="8">
        <f>FC_IND_NMM_CM_E!Q36+FC_IND_NMM_CR_E!Q36+FC_IND_NMM_GL_E!Q36</f>
        <v>494.8691958</v>
      </c>
      <c r="R36" s="8">
        <f>FC_IND_NMM_CM_E!R36+FC_IND_NMM_CR_E!R36+FC_IND_NMM_GL_E!R36</f>
        <v>661.5589766400002</v>
      </c>
      <c r="S36" s="8">
        <f>FC_IND_NMM_CM_E!S36+FC_IND_NMM_CR_E!S36+FC_IND_NMM_GL_E!S36</f>
        <v>704.75345063999998</v>
      </c>
      <c r="T36" s="8">
        <f>FC_IND_NMM_CM_E!T36+FC_IND_NMM_CR_E!T36+FC_IND_NMM_GL_E!T36</f>
        <v>548.00623584000004</v>
      </c>
      <c r="U36" s="8">
        <f>FC_IND_NMM_CM_E!U36+FC_IND_NMM_CR_E!U36+FC_IND_NMM_GL_E!U36</f>
        <v>533.8643900400001</v>
      </c>
      <c r="V36" s="8">
        <f>FC_IND_NMM_CM_E!V36+FC_IND_NMM_CR_E!V36+FC_IND_NMM_GL_E!V36</f>
        <v>551.66737355999999</v>
      </c>
      <c r="W36" s="8">
        <f>FC_IND_NMM_CM_E!W36+FC_IND_NMM_CR_E!W36+FC_IND_NMM_GL_E!W36</f>
        <v>523.75781447999998</v>
      </c>
      <c r="X36" s="8">
        <f>FC_IND_NMM_CM_E!X36+FC_IND_NMM_CR_E!X36+FC_IND_NMM_GL_E!X36</f>
        <v>562.57491527999991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3.3258178799999984</v>
      </c>
      <c r="D37" s="8">
        <f>FC_IND_NMM_CM_E!D37+FC_IND_NMM_CR_E!D37+FC_IND_NMM_GL_E!D37</f>
        <v>3.3165871199999986</v>
      </c>
      <c r="E37" s="8">
        <f>FC_IND_NMM_CM_E!E37+FC_IND_NMM_CR_E!E37+FC_IND_NMM_GL_E!E37</f>
        <v>0.28116395999999999</v>
      </c>
      <c r="F37" s="8">
        <f>FC_IND_NMM_CM_E!F37+FC_IND_NMM_CR_E!F37+FC_IND_NMM_GL_E!F37</f>
        <v>0.28116395999999994</v>
      </c>
      <c r="G37" s="8">
        <f>FC_IND_NMM_CM_E!G37+FC_IND_NMM_CR_E!G37+FC_IND_NMM_GL_E!G37</f>
        <v>0.26893944000000003</v>
      </c>
      <c r="H37" s="8">
        <f>FC_IND_NMM_CM_E!H37+FC_IND_NMM_CR_E!H37+FC_IND_NMM_GL_E!H37</f>
        <v>3.300121439999999</v>
      </c>
      <c r="I37" s="8">
        <f>FC_IND_NMM_CM_E!I37+FC_IND_NMM_CR_E!I37+FC_IND_NMM_GL_E!I37</f>
        <v>6.3133408799999984</v>
      </c>
      <c r="J37" s="8">
        <f>FC_IND_NMM_CM_E!J37+FC_IND_NMM_CR_E!J37+FC_IND_NMM_GL_E!J37</f>
        <v>0.39792060000000001</v>
      </c>
      <c r="K37" s="8">
        <f>FC_IND_NMM_CM_E!K37+FC_IND_NMM_CR_E!K37+FC_IND_NMM_GL_E!K37</f>
        <v>3.3270652800000002</v>
      </c>
      <c r="L37" s="8">
        <f>FC_IND_NMM_CM_E!L37+FC_IND_NMM_CR_E!L37+FC_IND_NMM_GL_E!L37</f>
        <v>6.4019062800000004</v>
      </c>
      <c r="M37" s="8">
        <f>FC_IND_NMM_CM_E!M37+FC_IND_NMM_CR_E!M37+FC_IND_NMM_GL_E!M37</f>
        <v>3.299373000000001</v>
      </c>
      <c r="N37" s="8">
        <f>FC_IND_NMM_CM_E!N37+FC_IND_NMM_CR_E!N37+FC_IND_NMM_GL_E!N37</f>
        <v>0.24723467999999998</v>
      </c>
      <c r="O37" s="8">
        <f>FC_IND_NMM_CM_E!O37+FC_IND_NMM_CR_E!O37+FC_IND_NMM_GL_E!O37</f>
        <v>0.21929292</v>
      </c>
      <c r="P37" s="8">
        <f>FC_IND_NMM_CM_E!P37+FC_IND_NMM_CR_E!P37+FC_IND_NMM_GL_E!P37</f>
        <v>0.21629915999999999</v>
      </c>
      <c r="Q37" s="8">
        <f>FC_IND_NMM_CM_E!Q37+FC_IND_NMM_CR_E!Q37+FC_IND_NMM_GL_E!Q37</f>
        <v>0.20083139999999999</v>
      </c>
      <c r="R37" s="8">
        <f>FC_IND_NMM_CM_E!R37+FC_IND_NMM_CR_E!R37+FC_IND_NMM_GL_E!R37</f>
        <v>3.1836142799999996</v>
      </c>
      <c r="S37" s="8">
        <f>FC_IND_NMM_CM_E!S37+FC_IND_NMM_CR_E!S37+FC_IND_NMM_GL_E!S37</f>
        <v>3.2931359999999996</v>
      </c>
      <c r="T37" s="8">
        <f>FC_IND_NMM_CM_E!T37+FC_IND_NMM_CR_E!T37+FC_IND_NMM_GL_E!T37</f>
        <v>2.6756729999999997</v>
      </c>
      <c r="U37" s="8">
        <f>FC_IND_NMM_CM_E!U37+FC_IND_NMM_CR_E!U37+FC_IND_NMM_GL_E!U37</f>
        <v>2.189187</v>
      </c>
      <c r="V37" s="8">
        <f>FC_IND_NMM_CM_E!V37+FC_IND_NMM_CR_E!V37+FC_IND_NMM_GL_E!V37</f>
        <v>2.8423256400000003</v>
      </c>
      <c r="W37" s="8">
        <f>FC_IND_NMM_CM_E!W37+FC_IND_NMM_CR_E!W37+FC_IND_NMM_GL_E!W37</f>
        <v>1.0315998000000004</v>
      </c>
      <c r="X37" s="8">
        <f>FC_IND_NMM_CM_E!X37+FC_IND_NMM_CR_E!X37+FC_IND_NMM_GL_E!X37</f>
        <v>1.82968632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6.2121600000000004E-3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8.115928199999999</v>
      </c>
      <c r="D41" s="8">
        <f>FC_IND_NMM_CM_E!D41+FC_IND_NMM_CR_E!D41+FC_IND_NMM_GL_E!D41</f>
        <v>5.4783485999999986</v>
      </c>
      <c r="E41" s="8">
        <f>FC_IND_NMM_CM_E!E41+FC_IND_NMM_CR_E!E41+FC_IND_NMM_GL_E!E41</f>
        <v>4.3153804799999991</v>
      </c>
      <c r="F41" s="8">
        <f>FC_IND_NMM_CM_E!F41+FC_IND_NMM_CR_E!F41+FC_IND_NMM_GL_E!F41</f>
        <v>3.4381717200000002</v>
      </c>
      <c r="G41" s="8">
        <f>FC_IND_NMM_CM_E!G41+FC_IND_NMM_CR_E!G41+FC_IND_NMM_GL_E!G41</f>
        <v>2.5516447200000005</v>
      </c>
      <c r="H41" s="8">
        <f>FC_IND_NMM_CM_E!H41+FC_IND_NMM_CR_E!H41+FC_IND_NMM_GL_E!H41</f>
        <v>11.84555376</v>
      </c>
      <c r="I41" s="8">
        <f>FC_IND_NMM_CM_E!I41+FC_IND_NMM_CR_E!I41+FC_IND_NMM_GL_E!I41</f>
        <v>4.7225358000000011</v>
      </c>
      <c r="J41" s="8">
        <f>FC_IND_NMM_CM_E!J41+FC_IND_NMM_CR_E!J41+FC_IND_NMM_GL_E!J41</f>
        <v>7.1608086000000002</v>
      </c>
      <c r="K41" s="8">
        <f>FC_IND_NMM_CM_E!K41+FC_IND_NMM_CR_E!K41+FC_IND_NMM_GL_E!K41</f>
        <v>3.1826966399999996</v>
      </c>
      <c r="L41" s="8">
        <f>FC_IND_NMM_CM_E!L41+FC_IND_NMM_CR_E!L41+FC_IND_NMM_GL_E!L41</f>
        <v>3.7901941200000016</v>
      </c>
      <c r="M41" s="8">
        <f>FC_IND_NMM_CM_E!M41+FC_IND_NMM_CR_E!M41+FC_IND_NMM_GL_E!M41</f>
        <v>3.4876101600000005</v>
      </c>
      <c r="N41" s="8">
        <f>FC_IND_NMM_CM_E!N41+FC_IND_NMM_CR_E!N41+FC_IND_NMM_GL_E!N41</f>
        <v>2.9476699200000001</v>
      </c>
      <c r="O41" s="8">
        <f>FC_IND_NMM_CM_E!O41+FC_IND_NMM_CR_E!O41+FC_IND_NMM_GL_E!O41</f>
        <v>2.5218781199999998</v>
      </c>
      <c r="P41" s="8">
        <f>FC_IND_NMM_CM_E!P41+FC_IND_NMM_CR_E!P41+FC_IND_NMM_GL_E!P41</f>
        <v>3.4653499200000009</v>
      </c>
      <c r="Q41" s="8">
        <f>FC_IND_NMM_CM_E!Q41+FC_IND_NMM_CR_E!Q41+FC_IND_NMM_GL_E!Q41</f>
        <v>3.1384349999999999</v>
      </c>
      <c r="R41" s="8">
        <f>FC_IND_NMM_CM_E!R41+FC_IND_NMM_CR_E!R41+FC_IND_NMM_GL_E!R41</f>
        <v>3.3493896000000003</v>
      </c>
      <c r="S41" s="8">
        <f>FC_IND_NMM_CM_E!S41+FC_IND_NMM_CR_E!S41+FC_IND_NMM_GL_E!S41</f>
        <v>3.8259140400000016</v>
      </c>
      <c r="T41" s="8">
        <f>FC_IND_NMM_CM_E!T41+FC_IND_NMM_CR_E!T41+FC_IND_NMM_GL_E!T41</f>
        <v>3.1151394000000008</v>
      </c>
      <c r="U41" s="8">
        <f>FC_IND_NMM_CM_E!U41+FC_IND_NMM_CR_E!U41+FC_IND_NMM_GL_E!U41</f>
        <v>3.6584445599999991</v>
      </c>
      <c r="V41" s="8">
        <f>FC_IND_NMM_CM_E!V41+FC_IND_NMM_CR_E!V41+FC_IND_NMM_GL_E!V41</f>
        <v>2.9026317599999998</v>
      </c>
      <c r="W41" s="8">
        <f>FC_IND_NMM_CM_E!W41+FC_IND_NMM_CR_E!W41+FC_IND_NMM_GL_E!W41</f>
        <v>4.1800071599999988</v>
      </c>
      <c r="X41" s="8">
        <f>FC_IND_NMM_CM_E!X41+FC_IND_NMM_CR_E!X41+FC_IND_NMM_GL_E!X41</f>
        <v>4.4124454800000006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2183.990796</v>
      </c>
      <c r="D43" s="8">
        <f>FC_IND_NMM_CM_E!D43+FC_IND_NMM_CR_E!D43+FC_IND_NMM_GL_E!D43</f>
        <v>2377.6593562799999</v>
      </c>
      <c r="E43" s="8">
        <f>FC_IND_NMM_CM_E!E43+FC_IND_NMM_CR_E!E43+FC_IND_NMM_GL_E!E43</f>
        <v>2143.0847505599995</v>
      </c>
      <c r="F43" s="8">
        <f>FC_IND_NMM_CM_E!F43+FC_IND_NMM_CR_E!F43+FC_IND_NMM_GL_E!F43</f>
        <v>2067.6556929599997</v>
      </c>
      <c r="G43" s="8">
        <f>FC_IND_NMM_CM_E!G43+FC_IND_NMM_CR_E!G43+FC_IND_NMM_GL_E!G43</f>
        <v>2075.8110796799997</v>
      </c>
      <c r="H43" s="8">
        <f>FC_IND_NMM_CM_E!H43+FC_IND_NMM_CR_E!H43+FC_IND_NMM_GL_E!H43</f>
        <v>2132.9342657999996</v>
      </c>
      <c r="I43" s="8">
        <f>FC_IND_NMM_CM_E!I43+FC_IND_NMM_CR_E!I43+FC_IND_NMM_GL_E!I43</f>
        <v>1732.08841884</v>
      </c>
      <c r="J43" s="8">
        <f>FC_IND_NMM_CM_E!J43+FC_IND_NMM_CR_E!J43+FC_IND_NMM_GL_E!J43</f>
        <v>2291.6863429200002</v>
      </c>
      <c r="K43" s="8">
        <f>FC_IND_NMM_CM_E!K43+FC_IND_NMM_CR_E!K43+FC_IND_NMM_GL_E!K43</f>
        <v>2446.3732644000002</v>
      </c>
      <c r="L43" s="8">
        <f>FC_IND_NMM_CM_E!L43+FC_IND_NMM_CR_E!L43+FC_IND_NMM_GL_E!L43</f>
        <v>2364.3032165999998</v>
      </c>
      <c r="M43" s="8">
        <f>FC_IND_NMM_CM_E!M43+FC_IND_NMM_CR_E!M43+FC_IND_NMM_GL_E!M43</f>
        <v>2268.7188404399994</v>
      </c>
      <c r="N43" s="8">
        <f>FC_IND_NMM_CM_E!N43+FC_IND_NMM_CR_E!N43+FC_IND_NMM_GL_E!N43</f>
        <v>1901.94971616</v>
      </c>
      <c r="O43" s="8">
        <f>FC_IND_NMM_CM_E!O43+FC_IND_NMM_CR_E!O43+FC_IND_NMM_GL_E!O43</f>
        <v>1725.3711352799999</v>
      </c>
      <c r="P43" s="8">
        <f>FC_IND_NMM_CM_E!P43+FC_IND_NMM_CR_E!P43+FC_IND_NMM_GL_E!P43</f>
        <v>1667.6976232800002</v>
      </c>
      <c r="Q43" s="8">
        <f>FC_IND_NMM_CM_E!Q43+FC_IND_NMM_CR_E!Q43+FC_IND_NMM_GL_E!Q43</f>
        <v>1459.5426611999999</v>
      </c>
      <c r="R43" s="8">
        <f>FC_IND_NMM_CM_E!R43+FC_IND_NMM_CR_E!R43+FC_IND_NMM_GL_E!R43</f>
        <v>1585.1999591999997</v>
      </c>
      <c r="S43" s="8">
        <f>FC_IND_NMM_CM_E!S43+FC_IND_NMM_CR_E!S43+FC_IND_NMM_GL_E!S43</f>
        <v>1489.04711748</v>
      </c>
      <c r="T43" s="8">
        <f>FC_IND_NMM_CM_E!T43+FC_IND_NMM_CR_E!T43+FC_IND_NMM_GL_E!T43</f>
        <v>1470.1610429999998</v>
      </c>
      <c r="U43" s="8">
        <f>FC_IND_NMM_CM_E!U43+FC_IND_NMM_CR_E!U43+FC_IND_NMM_GL_E!U43</f>
        <v>1486.0551373200001</v>
      </c>
      <c r="V43" s="8">
        <f>FC_IND_NMM_CM_E!V43+FC_IND_NMM_CR_E!V43+FC_IND_NMM_GL_E!V43</f>
        <v>1493.6151157199999</v>
      </c>
      <c r="W43" s="8">
        <f>FC_IND_NMM_CM_E!W43+FC_IND_NMM_CR_E!W43+FC_IND_NMM_GL_E!W43</f>
        <v>1488.1422675600002</v>
      </c>
      <c r="X43" s="8">
        <f>FC_IND_NMM_CM_E!X43+FC_IND_NMM_CR_E!X43+FC_IND_NMM_GL_E!X43</f>
        <v>1680.8766343200002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11914.518225600001</v>
      </c>
      <c r="D44" s="8">
        <f>FC_IND_NMM_CM_E!D44+FC_IND_NMM_CR_E!D44+FC_IND_NMM_GL_E!D44</f>
        <v>9805.902223680001</v>
      </c>
      <c r="E44" s="8">
        <f>FC_IND_NMM_CM_E!E44+FC_IND_NMM_CR_E!E44+FC_IND_NMM_GL_E!E44</f>
        <v>10007.85352968</v>
      </c>
      <c r="F44" s="8">
        <f>FC_IND_NMM_CM_E!F44+FC_IND_NMM_CR_E!F44+FC_IND_NMM_GL_E!F44</f>
        <v>8012.0610928799997</v>
      </c>
      <c r="G44" s="8">
        <f>FC_IND_NMM_CM_E!G44+FC_IND_NMM_CR_E!G44+FC_IND_NMM_GL_E!G44</f>
        <v>7475.1493982400007</v>
      </c>
      <c r="H44" s="8">
        <f>FC_IND_NMM_CM_E!H44+FC_IND_NMM_CR_E!H44+FC_IND_NMM_GL_E!H44</f>
        <v>6788.3890125600001</v>
      </c>
      <c r="I44" s="8">
        <f>FC_IND_NMM_CM_E!I44+FC_IND_NMM_CR_E!I44+FC_IND_NMM_GL_E!I44</f>
        <v>7290.8485430400024</v>
      </c>
      <c r="J44" s="8">
        <f>FC_IND_NMM_CM_E!J44+FC_IND_NMM_CR_E!J44+FC_IND_NMM_GL_E!J44</f>
        <v>6637.2429736800004</v>
      </c>
      <c r="K44" s="8">
        <f>FC_IND_NMM_CM_E!K44+FC_IND_NMM_CR_E!K44+FC_IND_NMM_GL_E!K44</f>
        <v>6290.842741200001</v>
      </c>
      <c r="L44" s="8">
        <f>FC_IND_NMM_CM_E!L44+FC_IND_NMM_CR_E!L44+FC_IND_NMM_GL_E!L44</f>
        <v>5126.995504800002</v>
      </c>
      <c r="M44" s="8">
        <f>FC_IND_NMM_CM_E!M44+FC_IND_NMM_CR_E!M44+FC_IND_NMM_GL_E!M44</f>
        <v>3911.6238314400007</v>
      </c>
      <c r="N44" s="8">
        <f>FC_IND_NMM_CM_E!N44+FC_IND_NMM_CR_E!N44+FC_IND_NMM_GL_E!N44</f>
        <v>3342.2096167199998</v>
      </c>
      <c r="O44" s="8">
        <f>FC_IND_NMM_CM_E!O44+FC_IND_NMM_CR_E!O44+FC_IND_NMM_GL_E!O44</f>
        <v>2224.5840194400007</v>
      </c>
      <c r="P44" s="8">
        <f>FC_IND_NMM_CM_E!P44+FC_IND_NMM_CR_E!P44+FC_IND_NMM_GL_E!P44</f>
        <v>1711.1182089600002</v>
      </c>
      <c r="Q44" s="8">
        <f>FC_IND_NMM_CM_E!Q44+FC_IND_NMM_CR_E!Q44+FC_IND_NMM_GL_E!Q44</f>
        <v>1295.1814140000001</v>
      </c>
      <c r="R44" s="8">
        <f>FC_IND_NMM_CM_E!R44+FC_IND_NMM_CR_E!R44+FC_IND_NMM_GL_E!R44</f>
        <v>1682.5202712000007</v>
      </c>
      <c r="S44" s="8">
        <f>FC_IND_NMM_CM_E!S44+FC_IND_NMM_CR_E!S44+FC_IND_NMM_GL_E!S44</f>
        <v>2040.9725196000004</v>
      </c>
      <c r="T44" s="8">
        <f>FC_IND_NMM_CM_E!T44+FC_IND_NMM_CR_E!T44+FC_IND_NMM_GL_E!T44</f>
        <v>1524.5260970400002</v>
      </c>
      <c r="U44" s="8">
        <f>FC_IND_NMM_CM_E!U44+FC_IND_NMM_CR_E!U44+FC_IND_NMM_GL_E!U44</f>
        <v>1319.35287672</v>
      </c>
      <c r="V44" s="8">
        <f>FC_IND_NMM_CM_E!V44+FC_IND_NMM_CR_E!V44+FC_IND_NMM_GL_E!V44</f>
        <v>1107.8938166399998</v>
      </c>
      <c r="W44" s="8">
        <f>FC_IND_NMM_CM_E!W44+FC_IND_NMM_CR_E!W44+FC_IND_NMM_GL_E!W44</f>
        <v>1630.10223576</v>
      </c>
      <c r="X44" s="8">
        <f>FC_IND_NMM_CM_E!X44+FC_IND_NMM_CR_E!X44+FC_IND_NMM_GL_E!X44</f>
        <v>907.0941297600001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3.1665599999999984E-3</v>
      </c>
      <c r="U45" s="8">
        <f>FC_IND_NMM_CM_E!U45+FC_IND_NMM_CR_E!U45+FC_IND_NMM_GL_E!U45</f>
        <v>3.1665599999999984E-3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0.33816528000000001</v>
      </c>
      <c r="W47" s="8">
        <f>FC_IND_NMM_CM_E!W47+FC_IND_NMM_CR_E!W47+FC_IND_NMM_GL_E!W47</f>
        <v>0.2164374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24906.561966000001</v>
      </c>
      <c r="D48" s="8">
        <f>FC_IND_NMM_CM_E!D48+FC_IND_NMM_CR_E!D48+FC_IND_NMM_GL_E!D48</f>
        <v>28080.034397999996</v>
      </c>
      <c r="E48" s="8">
        <f>FC_IND_NMM_CM_E!E48+FC_IND_NMM_CR_E!E48+FC_IND_NMM_GL_E!E48</f>
        <v>28875.710681999997</v>
      </c>
      <c r="F48" s="8">
        <f>FC_IND_NMM_CM_E!F48+FC_IND_NMM_CR_E!F48+FC_IND_NMM_GL_E!F48</f>
        <v>31332.563612999998</v>
      </c>
      <c r="G48" s="8">
        <f>FC_IND_NMM_CM_E!G48+FC_IND_NMM_CR_E!G48+FC_IND_NMM_GL_E!G48</f>
        <v>33797.173293</v>
      </c>
      <c r="H48" s="8">
        <f>FC_IND_NMM_CM_E!H48+FC_IND_NMM_CR_E!H48+FC_IND_NMM_GL_E!H48</f>
        <v>35703.790902000001</v>
      </c>
      <c r="I48" s="8">
        <f>FC_IND_NMM_CM_E!I48+FC_IND_NMM_CR_E!I48+FC_IND_NMM_GL_E!I48</f>
        <v>34419.185657999988</v>
      </c>
      <c r="J48" s="8">
        <f>FC_IND_NMM_CM_E!J48+FC_IND_NMM_CR_E!J48+FC_IND_NMM_GL_E!J48</f>
        <v>33142.951763999998</v>
      </c>
      <c r="K48" s="8">
        <f>FC_IND_NMM_CM_E!K48+FC_IND_NMM_CR_E!K48+FC_IND_NMM_GL_E!K48</f>
        <v>32125.019472</v>
      </c>
      <c r="L48" s="8">
        <f>FC_IND_NMM_CM_E!L48+FC_IND_NMM_CR_E!L48+FC_IND_NMM_GL_E!L48</f>
        <v>27411.287084999993</v>
      </c>
      <c r="M48" s="8">
        <f>FC_IND_NMM_CM_E!M48+FC_IND_NMM_CR_E!M48+FC_IND_NMM_GL_E!M48</f>
        <v>26642.526182999994</v>
      </c>
      <c r="N48" s="8">
        <f>FC_IND_NMM_CM_E!N48+FC_IND_NMM_CR_E!N48+FC_IND_NMM_GL_E!N48</f>
        <v>25663.525055999999</v>
      </c>
      <c r="O48" s="8">
        <f>FC_IND_NMM_CM_E!O48+FC_IND_NMM_CR_E!O48+FC_IND_NMM_GL_E!O48</f>
        <v>22860.420102</v>
      </c>
      <c r="P48" s="8">
        <f>FC_IND_NMM_CM_E!P48+FC_IND_NMM_CR_E!P48+FC_IND_NMM_GL_E!P48</f>
        <v>20533.218849000004</v>
      </c>
      <c r="Q48" s="8">
        <f>FC_IND_NMM_CM_E!Q48+FC_IND_NMM_CR_E!Q48+FC_IND_NMM_GL_E!Q48</f>
        <v>19277.373491999999</v>
      </c>
      <c r="R48" s="8">
        <f>FC_IND_NMM_CM_E!R48+FC_IND_NMM_CR_E!R48+FC_IND_NMM_GL_E!R48</f>
        <v>21257.807454000002</v>
      </c>
      <c r="S48" s="8">
        <f>FC_IND_NMM_CM_E!S48+FC_IND_NMM_CR_E!S48+FC_IND_NMM_GL_E!S48</f>
        <v>20119.465313999994</v>
      </c>
      <c r="T48" s="8">
        <f>FC_IND_NMM_CM_E!T48+FC_IND_NMM_CR_E!T48+FC_IND_NMM_GL_E!T48</f>
        <v>18112.721445000003</v>
      </c>
      <c r="U48" s="8">
        <f>FC_IND_NMM_CM_E!U48+FC_IND_NMM_CR_E!U48+FC_IND_NMM_GL_E!U48</f>
        <v>17700.457905000003</v>
      </c>
      <c r="V48" s="8">
        <f>FC_IND_NMM_CM_E!V48+FC_IND_NMM_CR_E!V48+FC_IND_NMM_GL_E!V48</f>
        <v>17427.763197</v>
      </c>
      <c r="W48" s="8">
        <f>FC_IND_NMM_CM_E!W48+FC_IND_NMM_CR_E!W48+FC_IND_NMM_GL_E!W48</f>
        <v>16338.943647</v>
      </c>
      <c r="X48" s="8">
        <f>FC_IND_NMM_CM_E!X48+FC_IND_NMM_CR_E!X48+FC_IND_NMM_GL_E!X48</f>
        <v>15711.607665000001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107.67095640000002</v>
      </c>
      <c r="D50" s="8">
        <f>FC_IND_NMM_CM_E!D50+FC_IND_NMM_CR_E!D50+FC_IND_NMM_GL_E!D50</f>
        <v>87.942232079999982</v>
      </c>
      <c r="E50" s="8">
        <f>FC_IND_NMM_CM_E!E50+FC_IND_NMM_CR_E!E50+FC_IND_NMM_GL_E!E50</f>
        <v>867.00861396000005</v>
      </c>
      <c r="F50" s="8">
        <f>FC_IND_NMM_CM_E!F50+FC_IND_NMM_CR_E!F50+FC_IND_NMM_GL_E!F50</f>
        <v>1122.7853869199998</v>
      </c>
      <c r="G50" s="8">
        <f>FC_IND_NMM_CM_E!G50+FC_IND_NMM_CR_E!G50+FC_IND_NMM_GL_E!G50</f>
        <v>2644.2443721600002</v>
      </c>
      <c r="H50" s="8">
        <f>FC_IND_NMM_CM_E!H50+FC_IND_NMM_CR_E!H50+FC_IND_NMM_GL_E!H50</f>
        <v>1992.8009134799995</v>
      </c>
      <c r="I50" s="8">
        <f>FC_IND_NMM_CM_E!I50+FC_IND_NMM_CR_E!I50+FC_IND_NMM_GL_E!I50</f>
        <v>1601.7502805999998</v>
      </c>
      <c r="J50" s="8">
        <f>FC_IND_NMM_CM_E!J50+FC_IND_NMM_CR_E!J50+FC_IND_NMM_GL_E!J50</f>
        <v>1611.59115744</v>
      </c>
      <c r="K50" s="8">
        <f>FC_IND_NMM_CM_E!K50+FC_IND_NMM_CR_E!K50+FC_IND_NMM_GL_E!K50</f>
        <v>1687.2268179600001</v>
      </c>
      <c r="L50" s="8">
        <f>FC_IND_NMM_CM_E!L50+FC_IND_NMM_CR_E!L50+FC_IND_NMM_GL_E!L50</f>
        <v>316.01635487999999</v>
      </c>
      <c r="M50" s="8">
        <f>FC_IND_NMM_CM_E!M50+FC_IND_NMM_CR_E!M50+FC_IND_NMM_GL_E!M50</f>
        <v>421.15485492000005</v>
      </c>
      <c r="N50" s="8">
        <f>FC_IND_NMM_CM_E!N50+FC_IND_NMM_CR_E!N50+FC_IND_NMM_GL_E!N50</f>
        <v>459.9916578000001</v>
      </c>
      <c r="O50" s="8">
        <f>FC_IND_NMM_CM_E!O50+FC_IND_NMM_CR_E!O50+FC_IND_NMM_GL_E!O50</f>
        <v>490.63208399999996</v>
      </c>
      <c r="P50" s="8">
        <f>FC_IND_NMM_CM_E!P50+FC_IND_NMM_CR_E!P50+FC_IND_NMM_GL_E!P50</f>
        <v>447.04359396000007</v>
      </c>
      <c r="Q50" s="8">
        <f>FC_IND_NMM_CM_E!Q50+FC_IND_NMM_CR_E!Q50+FC_IND_NMM_GL_E!Q50</f>
        <v>483.25452696000002</v>
      </c>
      <c r="R50" s="8">
        <f>FC_IND_NMM_CM_E!R50+FC_IND_NMM_CR_E!R50+FC_IND_NMM_GL_E!R50</f>
        <v>544.99505832</v>
      </c>
      <c r="S50" s="8">
        <f>FC_IND_NMM_CM_E!S50+FC_IND_NMM_CR_E!S50+FC_IND_NMM_GL_E!S50</f>
        <v>605.52490823999995</v>
      </c>
      <c r="T50" s="8">
        <f>FC_IND_NMM_CM_E!T50+FC_IND_NMM_CR_E!T50+FC_IND_NMM_GL_E!T50</f>
        <v>339.13224287999998</v>
      </c>
      <c r="U50" s="8">
        <f>FC_IND_NMM_CM_E!U50+FC_IND_NMM_CR_E!U50+FC_IND_NMM_GL_E!U50</f>
        <v>641.36297880000006</v>
      </c>
      <c r="V50" s="8">
        <f>FC_IND_NMM_CM_E!V50+FC_IND_NMM_CR_E!V50+FC_IND_NMM_GL_E!V50</f>
        <v>621.07113456000002</v>
      </c>
      <c r="W50" s="8">
        <f>FC_IND_NMM_CM_E!W50+FC_IND_NMM_CR_E!W50+FC_IND_NMM_GL_E!W50</f>
        <v>553.61733731999993</v>
      </c>
      <c r="X50" s="8">
        <f>FC_IND_NMM_CM_E!X50+FC_IND_NMM_CR_E!X50+FC_IND_NMM_GL_E!X50</f>
        <v>612.6153638400001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37921.373637839992</v>
      </c>
      <c r="D51" s="27">
        <f>FC_IND_NMM_CM_E!D51+FC_IND_NMM_CR_E!D51+FC_IND_NMM_GL_E!D51</f>
        <v>39423.569082479997</v>
      </c>
      <c r="E51" s="27">
        <f>FC_IND_NMM_CM_E!E51+FC_IND_NMM_CR_E!E51+FC_IND_NMM_GL_E!E51</f>
        <v>38004.421205520004</v>
      </c>
      <c r="F51" s="27">
        <f>FC_IND_NMM_CM_E!F51+FC_IND_NMM_CR_E!F51+FC_IND_NMM_GL_E!F51</f>
        <v>40138.754883480011</v>
      </c>
      <c r="G51" s="27">
        <f>FC_IND_NMM_CM_E!G51+FC_IND_NMM_CR_E!G51+FC_IND_NMM_GL_E!G51</f>
        <v>39003.528029400004</v>
      </c>
      <c r="H51" s="27">
        <f>FC_IND_NMM_CM_E!H51+FC_IND_NMM_CR_E!H51+FC_IND_NMM_GL_E!H51</f>
        <v>40190.460278760016</v>
      </c>
      <c r="I51" s="27">
        <f>FC_IND_NMM_CM_E!I51+FC_IND_NMM_CR_E!I51+FC_IND_NMM_GL_E!I51</f>
        <v>37770.02824716</v>
      </c>
      <c r="J51" s="27">
        <f>FC_IND_NMM_CM_E!J51+FC_IND_NMM_CR_E!J51+FC_IND_NMM_GL_E!J51</f>
        <v>36439.304718959997</v>
      </c>
      <c r="K51" s="27">
        <f>FC_IND_NMM_CM_E!K51+FC_IND_NMM_CR_E!K51+FC_IND_NMM_GL_E!K51</f>
        <v>34705.550824559999</v>
      </c>
      <c r="L51" s="27">
        <f>FC_IND_NMM_CM_E!L51+FC_IND_NMM_CR_E!L51+FC_IND_NMM_GL_E!L51</f>
        <v>27376.139680560005</v>
      </c>
      <c r="M51" s="27">
        <f>FC_IND_NMM_CM_E!M51+FC_IND_NMM_CR_E!M51+FC_IND_NMM_GL_E!M51</f>
        <v>28789.596728640005</v>
      </c>
      <c r="N51" s="27">
        <f>FC_IND_NMM_CM_E!N51+FC_IND_NMM_CR_E!N51+FC_IND_NMM_GL_E!N51</f>
        <v>28603.169876160002</v>
      </c>
      <c r="O51" s="27">
        <f>FC_IND_NMM_CM_E!O51+FC_IND_NMM_CR_E!O51+FC_IND_NMM_GL_E!O51</f>
        <v>27388.876893839999</v>
      </c>
      <c r="P51" s="27">
        <f>FC_IND_NMM_CM_E!P51+FC_IND_NMM_CR_E!P51+FC_IND_NMM_GL_E!P51</f>
        <v>27708.673283279997</v>
      </c>
      <c r="Q51" s="27">
        <f>FC_IND_NMM_CM_E!Q51+FC_IND_NMM_CR_E!Q51+FC_IND_NMM_GL_E!Q51</f>
        <v>27761.024546639994</v>
      </c>
      <c r="R51" s="27">
        <f>FC_IND_NMM_CM_E!R51+FC_IND_NMM_CR_E!R51+FC_IND_NMM_GL_E!R51</f>
        <v>27775.054101960006</v>
      </c>
      <c r="S51" s="27">
        <f>FC_IND_NMM_CM_E!S51+FC_IND_NMM_CR_E!S51+FC_IND_NMM_GL_E!S51</f>
        <v>29051.148056040009</v>
      </c>
      <c r="T51" s="27">
        <f>FC_IND_NMM_CM_E!T51+FC_IND_NMM_CR_E!T51+FC_IND_NMM_GL_E!T51</f>
        <v>29923.550628840003</v>
      </c>
      <c r="U51" s="27">
        <f>FC_IND_NMM_CM_E!U51+FC_IND_NMM_CR_E!U51+FC_IND_NMM_GL_E!U51</f>
        <v>30529.242402119999</v>
      </c>
      <c r="V51" s="27">
        <f>FC_IND_NMM_CM_E!V51+FC_IND_NMM_CR_E!V51+FC_IND_NMM_GL_E!V51</f>
        <v>30271.375834920007</v>
      </c>
      <c r="W51" s="27">
        <f>FC_IND_NMM_CM_E!W51+FC_IND_NMM_CR_E!W51+FC_IND_NMM_GL_E!W51</f>
        <v>29296.440593640011</v>
      </c>
      <c r="X51" s="27">
        <f>FC_IND_NMM_CM_E!X51+FC_IND_NMM_CR_E!X51+FC_IND_NMM_GL_E!X51</f>
        <v>31929.88872348001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2915.2619495999998</v>
      </c>
      <c r="D52" s="27">
        <f t="shared" si="10"/>
        <v>2199.3807289318629</v>
      </c>
      <c r="E52" s="27">
        <f t="shared" si="10"/>
        <v>2065.9358983785341</v>
      </c>
      <c r="F52" s="27">
        <f t="shared" si="10"/>
        <v>2747.5594385904883</v>
      </c>
      <c r="G52" s="27">
        <f t="shared" si="10"/>
        <v>3262.3396812949381</v>
      </c>
      <c r="H52" s="27">
        <f t="shared" si="10"/>
        <v>3615.7959900724463</v>
      </c>
      <c r="I52" s="27">
        <f t="shared" si="10"/>
        <v>4359.8949822265458</v>
      </c>
      <c r="J52" s="27">
        <f t="shared" si="10"/>
        <v>4839.8590223014999</v>
      </c>
      <c r="K52" s="27">
        <f t="shared" si="10"/>
        <v>8281.6639345510957</v>
      </c>
      <c r="L52" s="27">
        <f t="shared" si="10"/>
        <v>9852.1555272537189</v>
      </c>
      <c r="M52" s="27">
        <f t="shared" si="10"/>
        <v>11529.0237034079</v>
      </c>
      <c r="N52" s="27">
        <f t="shared" si="10"/>
        <v>14323.553107639809</v>
      </c>
      <c r="O52" s="27">
        <f t="shared" si="10"/>
        <v>13722.182711263964</v>
      </c>
      <c r="P52" s="27">
        <f t="shared" si="10"/>
        <v>15250.01471890981</v>
      </c>
      <c r="Q52" s="27">
        <f t="shared" si="10"/>
        <v>16094.737894166132</v>
      </c>
      <c r="R52" s="27">
        <f t="shared" si="10"/>
        <v>16099.412855662205</v>
      </c>
      <c r="S52" s="27">
        <f t="shared" si="10"/>
        <v>17961.932069893468</v>
      </c>
      <c r="T52" s="27">
        <f t="shared" si="10"/>
        <v>18198.080098104001</v>
      </c>
      <c r="U52" s="27">
        <f t="shared" si="10"/>
        <v>20783.176542850826</v>
      </c>
      <c r="V52" s="27">
        <f t="shared" si="10"/>
        <v>21398.892700761295</v>
      </c>
      <c r="W52" s="27">
        <f t="shared" si="10"/>
        <v>21753.129192025721</v>
      </c>
      <c r="X52" s="27">
        <f t="shared" si="10"/>
        <v>22268.538757838156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2915.2619495999998</v>
      </c>
      <c r="D53" s="8">
        <f>FC_IND_NMM_CM_E!D53+FC_IND_NMM_CR_E!D53+FC_IND_NMM_GL_E!D53</f>
        <v>2181.1386167999999</v>
      </c>
      <c r="E53" s="8">
        <f>FC_IND_NMM_CM_E!E53+FC_IND_NMM_CR_E!E53+FC_IND_NMM_GL_E!E53</f>
        <v>2050.5698928000002</v>
      </c>
      <c r="F53" s="8">
        <f>FC_IND_NMM_CM_E!F53+FC_IND_NMM_CR_E!F53+FC_IND_NMM_GL_E!F53</f>
        <v>2255.8875767999998</v>
      </c>
      <c r="G53" s="8">
        <f>FC_IND_NMM_CM_E!G53+FC_IND_NMM_CR_E!G53+FC_IND_NMM_GL_E!G53</f>
        <v>2650.8467700000001</v>
      </c>
      <c r="H53" s="8">
        <f>FC_IND_NMM_CM_E!H53+FC_IND_NMM_CR_E!H53+FC_IND_NMM_GL_E!H53</f>
        <v>2735.4484871999998</v>
      </c>
      <c r="I53" s="8">
        <f>FC_IND_NMM_CM_E!I53+FC_IND_NMM_CR_E!I53+FC_IND_NMM_GL_E!I53</f>
        <v>3338.7302520000003</v>
      </c>
      <c r="J53" s="8">
        <f>FC_IND_NMM_CM_E!J53+FC_IND_NMM_CR_E!J53+FC_IND_NMM_GL_E!J53</f>
        <v>3291.2209043999997</v>
      </c>
      <c r="K53" s="8">
        <f>FC_IND_NMM_CM_E!K53+FC_IND_NMM_CR_E!K53+FC_IND_NMM_GL_E!K53</f>
        <v>7982.9510904000017</v>
      </c>
      <c r="L53" s="8">
        <f>FC_IND_NMM_CM_E!L53+FC_IND_NMM_CR_E!L53+FC_IND_NMM_GL_E!L53</f>
        <v>9029.0849219999982</v>
      </c>
      <c r="M53" s="8">
        <f>FC_IND_NMM_CM_E!M53+FC_IND_NMM_CR_E!M53+FC_IND_NMM_GL_E!M53</f>
        <v>10587.4802748</v>
      </c>
      <c r="N53" s="8">
        <f>FC_IND_NMM_CM_E!N53+FC_IND_NMM_CR_E!N53+FC_IND_NMM_GL_E!N53</f>
        <v>12925.534050000002</v>
      </c>
      <c r="O53" s="8">
        <f>FC_IND_NMM_CM_E!O53+FC_IND_NMM_CR_E!O53+FC_IND_NMM_GL_E!O53</f>
        <v>12253.0873608</v>
      </c>
      <c r="P53" s="8">
        <f>FC_IND_NMM_CM_E!P53+FC_IND_NMM_CR_E!P53+FC_IND_NMM_GL_E!P53</f>
        <v>12848.192042400002</v>
      </c>
      <c r="Q53" s="8">
        <f>FC_IND_NMM_CM_E!Q53+FC_IND_NMM_CR_E!Q53+FC_IND_NMM_GL_E!Q53</f>
        <v>13872.301700399999</v>
      </c>
      <c r="R53" s="8">
        <f>FC_IND_NMM_CM_E!R53+FC_IND_NMM_CR_E!R53+FC_IND_NMM_GL_E!R53</f>
        <v>13890.548786400002</v>
      </c>
      <c r="S53" s="8">
        <f>FC_IND_NMM_CM_E!S53+FC_IND_NMM_CR_E!S53+FC_IND_NMM_GL_E!S53</f>
        <v>15469.544890800003</v>
      </c>
      <c r="T53" s="8">
        <f>FC_IND_NMM_CM_E!T53+FC_IND_NMM_CR_E!T53+FC_IND_NMM_GL_E!T53</f>
        <v>15273.388587600002</v>
      </c>
      <c r="U53" s="8">
        <f>FC_IND_NMM_CM_E!U53+FC_IND_NMM_CR_E!U53+FC_IND_NMM_GL_E!U53</f>
        <v>17871.8395284</v>
      </c>
      <c r="V53" s="8">
        <f>FC_IND_NMM_CM_E!V53+FC_IND_NMM_CR_E!V53+FC_IND_NMM_GL_E!V53</f>
        <v>18430.2657396</v>
      </c>
      <c r="W53" s="8">
        <f>FC_IND_NMM_CM_E!W53+FC_IND_NMM_CR_E!W53+FC_IND_NMM_GL_E!W53</f>
        <v>18809.3855664</v>
      </c>
      <c r="X53" s="8">
        <f>FC_IND_NMM_CM_E!X53+FC_IND_NMM_CR_E!X53+FC_IND_NMM_GL_E!X53</f>
        <v>19334.759558399997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18.242112131863088</v>
      </c>
      <c r="E54" s="45">
        <f>FC_IND_NMM_CM_E!E54+FC_IND_NMM_CR_E!E54+FC_IND_NMM_GL_E!E54</f>
        <v>15.366005578534011</v>
      </c>
      <c r="F54" s="45">
        <f>FC_IND_NMM_CM_E!F54+FC_IND_NMM_CR_E!F54+FC_IND_NMM_GL_E!F54</f>
        <v>491.67186179048866</v>
      </c>
      <c r="G54" s="45">
        <f>FC_IND_NMM_CM_E!G54+FC_IND_NMM_CR_E!G54+FC_IND_NMM_GL_E!G54</f>
        <v>611.49291129493815</v>
      </c>
      <c r="H54" s="45">
        <f>FC_IND_NMM_CM_E!H54+FC_IND_NMM_CR_E!H54+FC_IND_NMM_GL_E!H54</f>
        <v>880.3475028724464</v>
      </c>
      <c r="I54" s="45">
        <f>FC_IND_NMM_CM_E!I54+FC_IND_NMM_CR_E!I54+FC_IND_NMM_GL_E!I54</f>
        <v>1021.1647302265458</v>
      </c>
      <c r="J54" s="45">
        <f>FC_IND_NMM_CM_E!J54+FC_IND_NMM_CR_E!J54+FC_IND_NMM_GL_E!J54</f>
        <v>1548.6381179015</v>
      </c>
      <c r="K54" s="45">
        <f>FC_IND_NMM_CM_E!K54+FC_IND_NMM_CR_E!K54+FC_IND_NMM_GL_E!K54</f>
        <v>298.7128441510946</v>
      </c>
      <c r="L54" s="45">
        <f>FC_IND_NMM_CM_E!L54+FC_IND_NMM_CR_E!L54+FC_IND_NMM_GL_E!L54</f>
        <v>823.07060525372071</v>
      </c>
      <c r="M54" s="45">
        <f>FC_IND_NMM_CM_E!M54+FC_IND_NMM_CR_E!M54+FC_IND_NMM_GL_E!M54</f>
        <v>941.54342860790041</v>
      </c>
      <c r="N54" s="45">
        <f>FC_IND_NMM_CM_E!N54+FC_IND_NMM_CR_E!N54+FC_IND_NMM_GL_E!N54</f>
        <v>1398.0190576398068</v>
      </c>
      <c r="O54" s="45">
        <f>FC_IND_NMM_CM_E!O54+FC_IND_NMM_CR_E!O54+FC_IND_NMM_GL_E!O54</f>
        <v>1469.0953504639633</v>
      </c>
      <c r="P54" s="45">
        <f>FC_IND_NMM_CM_E!P54+FC_IND_NMM_CR_E!P54+FC_IND_NMM_GL_E!P54</f>
        <v>2401.8226765098075</v>
      </c>
      <c r="Q54" s="45">
        <f>FC_IND_NMM_CM_E!Q54+FC_IND_NMM_CR_E!Q54+FC_IND_NMM_GL_E!Q54</f>
        <v>2222.4361937661324</v>
      </c>
      <c r="R54" s="45">
        <f>FC_IND_NMM_CM_E!R54+FC_IND_NMM_CR_E!R54+FC_IND_NMM_GL_E!R54</f>
        <v>2208.864069262203</v>
      </c>
      <c r="S54" s="45">
        <f>FC_IND_NMM_CM_E!S54+FC_IND_NMM_CR_E!S54+FC_IND_NMM_GL_E!S54</f>
        <v>2492.3871790934636</v>
      </c>
      <c r="T54" s="45">
        <f>FC_IND_NMM_CM_E!T54+FC_IND_NMM_CR_E!T54+FC_IND_NMM_GL_E!T54</f>
        <v>2924.6915105040002</v>
      </c>
      <c r="U54" s="45">
        <f>FC_IND_NMM_CM_E!U54+FC_IND_NMM_CR_E!U54+FC_IND_NMM_GL_E!U54</f>
        <v>2911.3370144508276</v>
      </c>
      <c r="V54" s="45">
        <f>FC_IND_NMM_CM_E!V54+FC_IND_NMM_CR_E!V54+FC_IND_NMM_GL_E!V54</f>
        <v>2968.626961161297</v>
      </c>
      <c r="W54" s="45">
        <f>FC_IND_NMM_CM_E!W54+FC_IND_NMM_CR_E!W54+FC_IND_NMM_GL_E!W54</f>
        <v>2943.7436256257188</v>
      </c>
      <c r="X54" s="45">
        <f>FC_IND_NMM_CM_E!X54+FC_IND_NMM_CR_E!X54+FC_IND_NMM_GL_E!X54</f>
        <v>2933.7791994381587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1">SUM(C62:C72)</f>
        <v>2825.7610752000001</v>
      </c>
      <c r="D61" s="49">
        <f t="shared" ref="D61:X61" si="12">SUM(D62:D72)</f>
        <v>3084.8356511999991</v>
      </c>
      <c r="E61" s="49">
        <f t="shared" si="12"/>
        <v>3188.5913952000001</v>
      </c>
      <c r="F61" s="49">
        <f t="shared" si="12"/>
        <v>4823.2263909600015</v>
      </c>
      <c r="G61" s="49">
        <f t="shared" si="12"/>
        <v>5265.4764074400009</v>
      </c>
      <c r="H61" s="49">
        <f t="shared" si="12"/>
        <v>7278.8204203200003</v>
      </c>
      <c r="I61" s="49">
        <f t="shared" si="12"/>
        <v>7417.200463199998</v>
      </c>
      <c r="J61" s="49">
        <f t="shared" si="12"/>
        <v>7565.1191712</v>
      </c>
      <c r="K61" s="49">
        <f t="shared" si="12"/>
        <v>6188.2064625599987</v>
      </c>
      <c r="L61" s="49">
        <f t="shared" si="12"/>
        <v>6298.242677279999</v>
      </c>
      <c r="M61" s="49">
        <f t="shared" si="12"/>
        <v>6168.3384823200013</v>
      </c>
      <c r="N61" s="49">
        <f t="shared" si="12"/>
        <v>7151.7039861599987</v>
      </c>
      <c r="O61" s="49">
        <f t="shared" si="12"/>
        <v>5872.0479983999994</v>
      </c>
      <c r="P61" s="49">
        <f t="shared" si="12"/>
        <v>6365.2033965599994</v>
      </c>
      <c r="Q61" s="49">
        <f t="shared" si="12"/>
        <v>6358.2839150399996</v>
      </c>
      <c r="R61" s="49">
        <f t="shared" si="12"/>
        <v>6896.3157424799983</v>
      </c>
      <c r="S61" s="49">
        <f t="shared" si="12"/>
        <v>6514.4289628799997</v>
      </c>
      <c r="T61" s="49">
        <f t="shared" si="12"/>
        <v>7065.5978584799986</v>
      </c>
      <c r="U61" s="49">
        <f t="shared" si="12"/>
        <v>7117.2658691999995</v>
      </c>
      <c r="V61" s="49">
        <f t="shared" si="12"/>
        <v>7466.0922187200003</v>
      </c>
      <c r="W61" s="49">
        <f t="shared" si="12"/>
        <v>8026.2715917600008</v>
      </c>
      <c r="X61" s="49">
        <f t="shared" si="12"/>
        <v>8613.0391435199981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2825.7610752000001</v>
      </c>
      <c r="D62" s="52">
        <f>FC_IND_NMM_CM_E!D62+FC_IND_NMM_CR_E!D62+FC_IND_NMM_GL_E!D62</f>
        <v>3057.9357311999993</v>
      </c>
      <c r="E62" s="52">
        <f>FC_IND_NMM_CM_E!E62+FC_IND_NMM_CR_E!E62+FC_IND_NMM_GL_E!E62</f>
        <v>3165.9913151999999</v>
      </c>
      <c r="F62" s="52">
        <f>FC_IND_NMM_CM_E!F62+FC_IND_NMM_CR_E!F62+FC_IND_NMM_GL_E!F62</f>
        <v>4183.9515648000006</v>
      </c>
      <c r="G62" s="52">
        <f>FC_IND_NMM_CM_E!G62+FC_IND_NMM_CR_E!G62+FC_IND_NMM_GL_E!G62</f>
        <v>4509.1658304000011</v>
      </c>
      <c r="H62" s="52">
        <f>FC_IND_NMM_CM_E!H62+FC_IND_NMM_CR_E!H62+FC_IND_NMM_GL_E!H62</f>
        <v>6319.5935040000004</v>
      </c>
      <c r="I62" s="52">
        <f>FC_IND_NMM_CM_E!I62+FC_IND_NMM_CR_E!I62+FC_IND_NMM_GL_E!I62</f>
        <v>6437.5936127999985</v>
      </c>
      <c r="J62" s="52">
        <f>FC_IND_NMM_CM_E!J62+FC_IND_NMM_CR_E!J62+FC_IND_NMM_GL_E!J62</f>
        <v>5950.0990079999992</v>
      </c>
      <c r="K62" s="52">
        <f>FC_IND_NMM_CM_E!K62+FC_IND_NMM_CR_E!K62+FC_IND_NMM_GL_E!K62</f>
        <v>5883.7318847999986</v>
      </c>
      <c r="L62" s="52">
        <f>FC_IND_NMM_CM_E!L62+FC_IND_NMM_CR_E!L62+FC_IND_NMM_GL_E!L62</f>
        <v>5957.7920639999993</v>
      </c>
      <c r="M62" s="52">
        <f>FC_IND_NMM_CM_E!M62+FC_IND_NMM_CR_E!M62+FC_IND_NMM_GL_E!M62</f>
        <v>5711.7360384000003</v>
      </c>
      <c r="N62" s="52">
        <f>FC_IND_NMM_CM_E!N62+FC_IND_NMM_CR_E!N62+FC_IND_NMM_GL_E!N62</f>
        <v>6145.9046208</v>
      </c>
      <c r="O62" s="52">
        <f>FC_IND_NMM_CM_E!O62+FC_IND_NMM_CR_E!O62+FC_IND_NMM_GL_E!O62</f>
        <v>4721.5377215999997</v>
      </c>
      <c r="P62" s="52">
        <f>FC_IND_NMM_CM_E!P62+FC_IND_NMM_CR_E!P62+FC_IND_NMM_GL_E!P62</f>
        <v>4702.0796927999991</v>
      </c>
      <c r="Q62" s="52">
        <f>FC_IND_NMM_CM_E!Q62+FC_IND_NMM_CR_E!Q62+FC_IND_NMM_GL_E!Q62</f>
        <v>4643.3503872000001</v>
      </c>
      <c r="R62" s="52">
        <f>FC_IND_NMM_CM_E!R62+FC_IND_NMM_CR_E!R62+FC_IND_NMM_GL_E!R62</f>
        <v>4998.367180799999</v>
      </c>
      <c r="S62" s="52">
        <f>FC_IND_NMM_CM_E!S62+FC_IND_NMM_CR_E!S62+FC_IND_NMM_GL_E!S62</f>
        <v>4589.1764352000009</v>
      </c>
      <c r="T62" s="52">
        <f>FC_IND_NMM_CM_E!T62+FC_IND_NMM_CR_E!T62+FC_IND_NMM_GL_E!T62</f>
        <v>4640.0344703999999</v>
      </c>
      <c r="U62" s="52">
        <f>FC_IND_NMM_CM_E!U62+FC_IND_NMM_CR_E!U62+FC_IND_NMM_GL_E!U62</f>
        <v>4399.3031040000005</v>
      </c>
      <c r="V62" s="52">
        <f>FC_IND_NMM_CM_E!V62+FC_IND_NMM_CR_E!V62+FC_IND_NMM_GL_E!V62</f>
        <v>4773.3690816000008</v>
      </c>
      <c r="W62" s="52">
        <f>FC_IND_NMM_CM_E!W62+FC_IND_NMM_CR_E!W62+FC_IND_NMM_GL_E!W62</f>
        <v>5271.530745600001</v>
      </c>
      <c r="X62" s="52">
        <f>FC_IND_NMM_CM_E!X62+FC_IND_NMM_CR_E!X62+FC_IND_NMM_GL_E!X62</f>
        <v>6034.5238463999995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1.6925781600000001</v>
      </c>
      <c r="G64" s="52">
        <f>FC_IND_NMM_CM_E!G64+FC_IND_NMM_CR_E!G64+FC_IND_NMM_GL_E!G64</f>
        <v>0.81906551999999988</v>
      </c>
      <c r="H64" s="52">
        <f>FC_IND_NMM_CM_E!H64+FC_IND_NMM_CR_E!H64+FC_IND_NMM_GL_E!H64</f>
        <v>1.4742000000000002</v>
      </c>
      <c r="I64" s="52">
        <f>FC_IND_NMM_CM_E!I64+FC_IND_NMM_CR_E!I64+FC_IND_NMM_GL_E!I64</f>
        <v>1.52884368</v>
      </c>
      <c r="J64" s="52">
        <f>FC_IND_NMM_CM_E!J64+FC_IND_NMM_CR_E!J64+FC_IND_NMM_GL_E!J64</f>
        <v>5.8967999999999998</v>
      </c>
      <c r="K64" s="52">
        <f>FC_IND_NMM_CM_E!K64+FC_IND_NMM_CR_E!K64+FC_IND_NMM_GL_E!K64</f>
        <v>4.1517403200000009</v>
      </c>
      <c r="L64" s="52">
        <f>FC_IND_NMM_CM_E!L64+FC_IND_NMM_CR_E!L64+FC_IND_NMM_GL_E!L64</f>
        <v>10.04382288</v>
      </c>
      <c r="M64" s="52">
        <f>FC_IND_NMM_CM_E!M64+FC_IND_NMM_CR_E!M64+FC_IND_NMM_GL_E!M64</f>
        <v>9.7928157599999999</v>
      </c>
      <c r="N64" s="52">
        <f>FC_IND_NMM_CM_E!N64+FC_IND_NMM_CR_E!N64+FC_IND_NMM_GL_E!N64</f>
        <v>11.680184880000002</v>
      </c>
      <c r="O64" s="52">
        <f>FC_IND_NMM_CM_E!O64+FC_IND_NMM_CR_E!O64+FC_IND_NMM_GL_E!O64</f>
        <v>12.324312000000003</v>
      </c>
      <c r="P64" s="52">
        <f>FC_IND_NMM_CM_E!P64+FC_IND_NMM_CR_E!P64+FC_IND_NMM_GL_E!P64</f>
        <v>13.840379280000002</v>
      </c>
      <c r="Q64" s="52">
        <f>FC_IND_NMM_CM_E!Q64+FC_IND_NMM_CR_E!Q64+FC_IND_NMM_GL_E!Q64</f>
        <v>24.676142400000003</v>
      </c>
      <c r="R64" s="52">
        <f>FC_IND_NMM_CM_E!R64+FC_IND_NMM_CR_E!R64+FC_IND_NMM_GL_E!R64</f>
        <v>22.314080880000002</v>
      </c>
      <c r="S64" s="52">
        <f>FC_IND_NMM_CM_E!S64+FC_IND_NMM_CR_E!S64+FC_IND_NMM_GL_E!S64</f>
        <v>27.072601920000004</v>
      </c>
      <c r="T64" s="52">
        <f>FC_IND_NMM_CM_E!T64+FC_IND_NMM_CR_E!T64+FC_IND_NMM_GL_E!T64</f>
        <v>27.556336080000001</v>
      </c>
      <c r="U64" s="52">
        <f>FC_IND_NMM_CM_E!U64+FC_IND_NMM_CR_E!U64+FC_IND_NMM_GL_E!U64</f>
        <v>27.795746160000004</v>
      </c>
      <c r="V64" s="52">
        <f>FC_IND_NMM_CM_E!V64+FC_IND_NMM_CR_E!V64+FC_IND_NMM_GL_E!V64</f>
        <v>26.326067040000002</v>
      </c>
      <c r="W64" s="52">
        <f>FC_IND_NMM_CM_E!W64+FC_IND_NMM_CR_E!W64+FC_IND_NMM_GL_E!W64</f>
        <v>28.532059920000002</v>
      </c>
      <c r="X64" s="52">
        <f>FC_IND_NMM_CM_E!X64+FC_IND_NMM_CR_E!X64+FC_IND_NMM_GL_E!X64</f>
        <v>23.098944960000001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26.899919999999995</v>
      </c>
      <c r="E65" s="52">
        <f>FC_IND_NMM_CM_E!E65+FC_IND_NMM_CR_E!E65+FC_IND_NMM_GL_E!E65</f>
        <v>22.600079999999998</v>
      </c>
      <c r="F65" s="52">
        <f>FC_IND_NMM_CM_E!F65+FC_IND_NMM_CR_E!F65+FC_IND_NMM_GL_E!F65</f>
        <v>604.90008</v>
      </c>
      <c r="G65" s="52">
        <f>FC_IND_NMM_CM_E!G65+FC_IND_NMM_CR_E!G65+FC_IND_NMM_GL_E!G65</f>
        <v>750.40020000000004</v>
      </c>
      <c r="H65" s="52">
        <f>FC_IND_NMM_CM_E!H65+FC_IND_NMM_CR_E!H65+FC_IND_NMM_GL_E!H65</f>
        <v>952.2</v>
      </c>
      <c r="I65" s="52">
        <f>FC_IND_NMM_CM_E!I65+FC_IND_NMM_CR_E!I65+FC_IND_NMM_GL_E!I65</f>
        <v>972.20015999999964</v>
      </c>
      <c r="J65" s="52">
        <f>FC_IND_NMM_CM_E!J65+FC_IND_NMM_CR_E!J65+FC_IND_NMM_GL_E!J65</f>
        <v>1592.0002799999997</v>
      </c>
      <c r="K65" s="52">
        <f>FC_IND_NMM_CM_E!K65+FC_IND_NMM_CR_E!K65+FC_IND_NMM_GL_E!K65</f>
        <v>290.30003999999997</v>
      </c>
      <c r="L65" s="52">
        <f>FC_IND_NMM_CM_E!L65+FC_IND_NMM_CR_E!L65+FC_IND_NMM_GL_E!L65</f>
        <v>317.27735999999999</v>
      </c>
      <c r="M65" s="52">
        <f>FC_IND_NMM_CM_E!M65+FC_IND_NMM_CR_E!M65+FC_IND_NMM_GL_E!M65</f>
        <v>352.85543999999999</v>
      </c>
      <c r="N65" s="52">
        <f>FC_IND_NMM_CM_E!N65+FC_IND_NMM_CR_E!N65+FC_IND_NMM_GL_E!N65</f>
        <v>902.42675999999983</v>
      </c>
      <c r="O65" s="52">
        <f>FC_IND_NMM_CM_E!O65+FC_IND_NMM_CR_E!O65+FC_IND_NMM_GL_E!O65</f>
        <v>1120.9374</v>
      </c>
      <c r="P65" s="52">
        <f>FC_IND_NMM_CM_E!P65+FC_IND_NMM_CR_E!P65+FC_IND_NMM_GL_E!P65</f>
        <v>1629.2188800000001</v>
      </c>
      <c r="Q65" s="52">
        <f>FC_IND_NMM_CM_E!Q65+FC_IND_NMM_CR_E!Q65+FC_IND_NMM_GL_E!Q65</f>
        <v>1670.7222000000002</v>
      </c>
      <c r="R65" s="52">
        <f>FC_IND_NMM_CM_E!R65+FC_IND_NMM_CR_E!R65+FC_IND_NMM_GL_E!R65</f>
        <v>1853.9841599999995</v>
      </c>
      <c r="S65" s="52">
        <f>FC_IND_NMM_CM_E!S65+FC_IND_NMM_CR_E!S65+FC_IND_NMM_GL_E!S65</f>
        <v>1866.0495599999997</v>
      </c>
      <c r="T65" s="52">
        <f>FC_IND_NMM_CM_E!T65+FC_IND_NMM_CR_E!T65+FC_IND_NMM_GL_E!T65</f>
        <v>2365.6676399999997</v>
      </c>
      <c r="U65" s="52">
        <f>FC_IND_NMM_CM_E!U65+FC_IND_NMM_CR_E!U65+FC_IND_NMM_GL_E!U65</f>
        <v>2658.4772399999993</v>
      </c>
      <c r="V65" s="52">
        <f>FC_IND_NMM_CM_E!V65+FC_IND_NMM_CR_E!V65+FC_IND_NMM_GL_E!V65</f>
        <v>2628.8805600000001</v>
      </c>
      <c r="W65" s="52">
        <f>FC_IND_NMM_CM_E!W65+FC_IND_NMM_CR_E!W65+FC_IND_NMM_GL_E!W65</f>
        <v>2699.1471599999995</v>
      </c>
      <c r="X65" s="52">
        <f>FC_IND_NMM_CM_E!X65+FC_IND_NMM_CR_E!X65+FC_IND_NMM_GL_E!X65</f>
        <v>2527.286759999999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5.8622400000000003E-3</v>
      </c>
      <c r="K67" s="52">
        <f>FC_IND_NMM_CM_E!K67+FC_IND_NMM_CR_E!K67+FC_IND_NMM_GL_E!K67</f>
        <v>2.0390399999999998E-3</v>
      </c>
      <c r="L67" s="52">
        <f>FC_IND_NMM_CM_E!L67+FC_IND_NMM_CR_E!L67+FC_IND_NMM_GL_E!L67</f>
        <v>2.0390400000000006E-3</v>
      </c>
      <c r="M67" s="52">
        <f>FC_IND_NMM_CM_E!M67+FC_IND_NMM_CR_E!M67+FC_IND_NMM_GL_E!M67</f>
        <v>1.7841600000000001E-3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2.0390399999999998E-3</v>
      </c>
      <c r="W67" s="52">
        <f>FC_IND_NMM_CM_E!W67+FC_IND_NMM_CR_E!W67+FC_IND_NMM_GL_E!W67</f>
        <v>3.8231999999999997E-3</v>
      </c>
      <c r="X67" s="52">
        <f>FC_IND_NMM_CM_E!X67+FC_IND_NMM_CR_E!X67+FC_IND_NMM_GL_E!X67</f>
        <v>7.6463999999999994E-3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5.3524799999999997E-3</v>
      </c>
      <c r="M68" s="52">
        <f>FC_IND_NMM_CM_E!M68+FC_IND_NMM_CR_E!M68+FC_IND_NMM_GL_E!M68</f>
        <v>2.5487999999999995E-3</v>
      </c>
      <c r="N68" s="52">
        <f>FC_IND_NMM_CM_E!N68+FC_IND_NMM_CR_E!N68+FC_IND_NMM_GL_E!N68</f>
        <v>1.325376E-2</v>
      </c>
      <c r="O68" s="52">
        <f>FC_IND_NMM_CM_E!O68+FC_IND_NMM_CR_E!O68+FC_IND_NMM_GL_E!O68</f>
        <v>1.325376E-2</v>
      </c>
      <c r="P68" s="52">
        <f>FC_IND_NMM_CM_E!P68+FC_IND_NMM_CR_E!P68+FC_IND_NMM_GL_E!P68</f>
        <v>1.3253759999999996E-2</v>
      </c>
      <c r="Q68" s="52">
        <f>FC_IND_NMM_CM_E!Q68+FC_IND_NMM_CR_E!Q68+FC_IND_NMM_GL_E!Q68</f>
        <v>9.3031200000000036E-2</v>
      </c>
      <c r="R68" s="52">
        <f>FC_IND_NMM_CM_E!R68+FC_IND_NMM_CR_E!R68+FC_IND_NMM_GL_E!R68</f>
        <v>0.19116000000000005</v>
      </c>
      <c r="S68" s="52">
        <f>FC_IND_NMM_CM_E!S68+FC_IND_NMM_CR_E!S68+FC_IND_NMM_GL_E!S68</f>
        <v>0.69582239999999995</v>
      </c>
      <c r="T68" s="52">
        <f>FC_IND_NMM_CM_E!T68+FC_IND_NMM_CR_E!T68+FC_IND_NMM_GL_E!T68</f>
        <v>2.9772532800000007</v>
      </c>
      <c r="U68" s="52">
        <f>FC_IND_NMM_CM_E!U68+FC_IND_NMM_CR_E!U68+FC_IND_NMM_GL_E!U68</f>
        <v>2.9772532800000002</v>
      </c>
      <c r="V68" s="52">
        <f>FC_IND_NMM_CM_E!V68+FC_IND_NMM_CR_E!V68+FC_IND_NMM_GL_E!V68</f>
        <v>2.9772532800000007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1.8096479999999998E-2</v>
      </c>
      <c r="I69" s="52">
        <f>FC_IND_NMM_CM_E!I69+FC_IND_NMM_CR_E!I69+FC_IND_NMM_GL_E!I69</f>
        <v>8.8188480000000014E-2</v>
      </c>
      <c r="J69" s="52">
        <f>FC_IND_NMM_CM_E!J69+FC_IND_NMM_CR_E!J69+FC_IND_NMM_GL_E!J69</f>
        <v>2.7470966400000005</v>
      </c>
      <c r="K69" s="52">
        <f>FC_IND_NMM_CM_E!K69+FC_IND_NMM_CR_E!K69+FC_IND_NMM_GL_E!K69</f>
        <v>2.7547430400000001</v>
      </c>
      <c r="L69" s="52">
        <f>FC_IND_NMM_CM_E!L69+FC_IND_NMM_CR_E!L69+FC_IND_NMM_GL_E!L69</f>
        <v>2.8067385599999999</v>
      </c>
      <c r="M69" s="52">
        <f>FC_IND_NMM_CM_E!M69+FC_IND_NMM_CR_E!M69+FC_IND_NMM_GL_E!M69</f>
        <v>5.4478051199999999</v>
      </c>
      <c r="N69" s="52">
        <f>FC_IND_NMM_CM_E!N69+FC_IND_NMM_CR_E!N69+FC_IND_NMM_GL_E!N69</f>
        <v>5.5191715199999996</v>
      </c>
      <c r="O69" s="52">
        <f>FC_IND_NMM_CM_E!O69+FC_IND_NMM_CR_E!O69+FC_IND_NMM_GL_E!O69</f>
        <v>5.5296216000000005</v>
      </c>
      <c r="P69" s="52">
        <f>FC_IND_NMM_CM_E!P69+FC_IND_NMM_CR_E!P69+FC_IND_NMM_GL_E!P69</f>
        <v>5.4500990399999996</v>
      </c>
      <c r="Q69" s="52">
        <f>FC_IND_NMM_CM_E!Q69+FC_IND_NMM_CR_E!Q69+FC_IND_NMM_GL_E!Q69</f>
        <v>5.6514542399999996</v>
      </c>
      <c r="R69" s="52">
        <f>FC_IND_NMM_CM_E!R69+FC_IND_NMM_CR_E!R69+FC_IND_NMM_GL_E!R69</f>
        <v>9.3133151999999981</v>
      </c>
      <c r="S69" s="52">
        <f>FC_IND_NMM_CM_E!S69+FC_IND_NMM_CR_E!S69+FC_IND_NMM_GL_E!S69</f>
        <v>10.083817439999999</v>
      </c>
      <c r="T69" s="52">
        <f>FC_IND_NMM_CM_E!T69+FC_IND_NMM_CR_E!T69+FC_IND_NMM_GL_E!T69</f>
        <v>9.9084600000000016</v>
      </c>
      <c r="U69" s="52">
        <f>FC_IND_NMM_CM_E!U69+FC_IND_NMM_CR_E!U69+FC_IND_NMM_GL_E!U69</f>
        <v>13.000154400000001</v>
      </c>
      <c r="V69" s="52">
        <f>FC_IND_NMM_CM_E!V69+FC_IND_NMM_CR_E!V69+FC_IND_NMM_GL_E!V69</f>
        <v>15.247431360000002</v>
      </c>
      <c r="W69" s="52">
        <f>FC_IND_NMM_CM_E!W69+FC_IND_NMM_CR_E!W69+FC_IND_NMM_GL_E!W69</f>
        <v>15.133754879999994</v>
      </c>
      <c r="X69" s="52">
        <f>FC_IND_NMM_CM_E!X69+FC_IND_NMM_CR_E!X69+FC_IND_NMM_GL_E!X69</f>
        <v>19.017361439999998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32.682167999999997</v>
      </c>
      <c r="G72" s="55">
        <f>FC_IND_NMM_CM_E!G72+FC_IND_NMM_CR_E!G72+FC_IND_NMM_GL_E!G72</f>
        <v>5.0913115199999988</v>
      </c>
      <c r="H72" s="55">
        <f>FC_IND_NMM_CM_E!H72+FC_IND_NMM_CR_E!H72+FC_IND_NMM_GL_E!H72</f>
        <v>5.5346198399999986</v>
      </c>
      <c r="I72" s="55">
        <f>FC_IND_NMM_CM_E!I72+FC_IND_NMM_CR_E!I72+FC_IND_NMM_GL_E!I72</f>
        <v>5.7896582399999996</v>
      </c>
      <c r="J72" s="55">
        <f>FC_IND_NMM_CM_E!J72+FC_IND_NMM_CR_E!J72+FC_IND_NMM_GL_E!J72</f>
        <v>14.370124319999999</v>
      </c>
      <c r="K72" s="55">
        <f>FC_IND_NMM_CM_E!K72+FC_IND_NMM_CR_E!K72+FC_IND_NMM_GL_E!K72</f>
        <v>7.266015359999999</v>
      </c>
      <c r="L72" s="55">
        <f>FC_IND_NMM_CM_E!L72+FC_IND_NMM_CR_E!L72+FC_IND_NMM_GL_E!L72</f>
        <v>10.315300319999999</v>
      </c>
      <c r="M72" s="55">
        <f>FC_IND_NMM_CM_E!M72+FC_IND_NMM_CR_E!M72+FC_IND_NMM_GL_E!M72</f>
        <v>88.502050079999989</v>
      </c>
      <c r="N72" s="55">
        <f>FC_IND_NMM_CM_E!N72+FC_IND_NMM_CR_E!N72+FC_IND_NMM_GL_E!N72</f>
        <v>86.159995199999997</v>
      </c>
      <c r="O72" s="55">
        <f>FC_IND_NMM_CM_E!O72+FC_IND_NMM_CR_E!O72+FC_IND_NMM_GL_E!O72</f>
        <v>11.705689439999997</v>
      </c>
      <c r="P72" s="55">
        <f>FC_IND_NMM_CM_E!P72+FC_IND_NMM_CR_E!P72+FC_IND_NMM_GL_E!P72</f>
        <v>14.60109168</v>
      </c>
      <c r="Q72" s="55">
        <f>FC_IND_NMM_CM_E!Q72+FC_IND_NMM_CR_E!Q72+FC_IND_NMM_GL_E!Q72</f>
        <v>13.790699999999994</v>
      </c>
      <c r="R72" s="55">
        <f>FC_IND_NMM_CM_E!R72+FC_IND_NMM_CR_E!R72+FC_IND_NMM_GL_E!R72</f>
        <v>12.145845599999999</v>
      </c>
      <c r="S72" s="55">
        <f>FC_IND_NMM_CM_E!S72+FC_IND_NMM_CR_E!S72+FC_IND_NMM_GL_E!S72</f>
        <v>21.350725919999995</v>
      </c>
      <c r="T72" s="55">
        <f>FC_IND_NMM_CM_E!T72+FC_IND_NMM_CR_E!T72+FC_IND_NMM_GL_E!T72</f>
        <v>19.453698719999998</v>
      </c>
      <c r="U72" s="55">
        <f>FC_IND_NMM_CM_E!U72+FC_IND_NMM_CR_E!U72+FC_IND_NMM_GL_E!U72</f>
        <v>15.712371359999995</v>
      </c>
      <c r="V72" s="55">
        <f>FC_IND_NMM_CM_E!V72+FC_IND_NMM_CR_E!V72+FC_IND_NMM_GL_E!V72</f>
        <v>19.289786400000001</v>
      </c>
      <c r="W72" s="55">
        <f>FC_IND_NMM_CM_E!W72+FC_IND_NMM_CR_E!W72+FC_IND_NMM_GL_E!W72</f>
        <v>11.924048159999998</v>
      </c>
      <c r="X72" s="55">
        <f>FC_IND_NMM_CM_E!X72+FC_IND_NMM_CR_E!X72+FC_IND_NMM_GL_E!X72</f>
        <v>9.1045843199999972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286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53101.979278110433</v>
      </c>
      <c r="D2" s="21">
        <f t="shared" ref="D2:X2" si="0">SUM(D3,D17,D22,D25,D26,D51,D52)</f>
        <v>51484.70981069906</v>
      </c>
      <c r="E2" s="21">
        <f t="shared" si="0"/>
        <v>50609.665167275962</v>
      </c>
      <c r="F2" s="21">
        <f t="shared" si="0"/>
        <v>51471.754279751993</v>
      </c>
      <c r="G2" s="21">
        <f t="shared" si="0"/>
        <v>53331.772876842682</v>
      </c>
      <c r="H2" s="21">
        <f t="shared" si="0"/>
        <v>52050.423506148807</v>
      </c>
      <c r="I2" s="21">
        <f t="shared" si="0"/>
        <v>55757.044106919362</v>
      </c>
      <c r="J2" s="21">
        <f t="shared" si="0"/>
        <v>57143.468584370254</v>
      </c>
      <c r="K2" s="21">
        <f t="shared" si="0"/>
        <v>54125.179572536646</v>
      </c>
      <c r="L2" s="21">
        <f t="shared" si="0"/>
        <v>43764.635930346281</v>
      </c>
      <c r="M2" s="21">
        <f t="shared" si="0"/>
        <v>42526.588505104213</v>
      </c>
      <c r="N2" s="21">
        <f t="shared" si="0"/>
        <v>42903.628070189843</v>
      </c>
      <c r="O2" s="21">
        <f t="shared" si="0"/>
        <v>38672.04152786058</v>
      </c>
      <c r="P2" s="21">
        <f t="shared" si="0"/>
        <v>36379.652190549372</v>
      </c>
      <c r="Q2" s="21">
        <f t="shared" si="0"/>
        <v>37070.847279186564</v>
      </c>
      <c r="R2" s="21">
        <f t="shared" si="0"/>
        <v>36887.461567162565</v>
      </c>
      <c r="S2" s="21">
        <f t="shared" si="0"/>
        <v>37249.687417300651</v>
      </c>
      <c r="T2" s="21">
        <f t="shared" si="0"/>
        <v>37937.075251166229</v>
      </c>
      <c r="U2" s="21">
        <f t="shared" si="0"/>
        <v>39511.801017111611</v>
      </c>
      <c r="V2" s="21">
        <f t="shared" si="0"/>
        <v>39230.123861645974</v>
      </c>
      <c r="W2" s="21">
        <f t="shared" si="0"/>
        <v>38939.954873681832</v>
      </c>
      <c r="X2" s="21">
        <f t="shared" si="0"/>
        <v>38623.181642855685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13668.79566517988</v>
      </c>
      <c r="D3" s="24">
        <f t="shared" si="1"/>
        <v>11677.811283252551</v>
      </c>
      <c r="E3" s="24">
        <f t="shared" si="1"/>
        <v>9977.7616027307649</v>
      </c>
      <c r="F3" s="24">
        <f t="shared" si="1"/>
        <v>9977.8327696407723</v>
      </c>
      <c r="G3" s="24">
        <f t="shared" si="1"/>
        <v>9965.2980126156326</v>
      </c>
      <c r="H3" s="24">
        <f t="shared" si="1"/>
        <v>8792.6188469320532</v>
      </c>
      <c r="I3" s="24">
        <f t="shared" si="1"/>
        <v>9336.4526905140883</v>
      </c>
      <c r="J3" s="24">
        <f t="shared" si="1"/>
        <v>11915.410119699136</v>
      </c>
      <c r="K3" s="24">
        <f t="shared" si="1"/>
        <v>11113.572650030024</v>
      </c>
      <c r="L3" s="24">
        <f t="shared" si="1"/>
        <v>7233.3925816567844</v>
      </c>
      <c r="M3" s="24">
        <f t="shared" si="1"/>
        <v>7359.2251980548081</v>
      </c>
      <c r="N3" s="24">
        <f t="shared" si="1"/>
        <v>8287.7613456007912</v>
      </c>
      <c r="O3" s="24">
        <f t="shared" si="1"/>
        <v>7583.9045526025566</v>
      </c>
      <c r="P3" s="24">
        <f t="shared" si="1"/>
        <v>6488.883779682792</v>
      </c>
      <c r="Q3" s="24">
        <f t="shared" si="1"/>
        <v>6722.3579503941928</v>
      </c>
      <c r="R3" s="24">
        <f t="shared" si="1"/>
        <v>6153.7911834280258</v>
      </c>
      <c r="S3" s="24">
        <f t="shared" si="1"/>
        <v>5866.9071614309059</v>
      </c>
      <c r="T3" s="24">
        <f t="shared" si="1"/>
        <v>6141.0080754777755</v>
      </c>
      <c r="U3" s="24">
        <f t="shared" si="1"/>
        <v>6379.8308608032767</v>
      </c>
      <c r="V3" s="24">
        <f t="shared" si="1"/>
        <v>6002.5858642714375</v>
      </c>
      <c r="W3" s="24">
        <f t="shared" si="1"/>
        <v>6070.7082026277803</v>
      </c>
      <c r="X3" s="24">
        <f t="shared" si="1"/>
        <v>6166.6316332976594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10342.144842477925</v>
      </c>
      <c r="D4" s="19">
        <f t="shared" si="2"/>
        <v>8645.9172401364449</v>
      </c>
      <c r="E4" s="19">
        <f t="shared" si="2"/>
        <v>7301.3130022945188</v>
      </c>
      <c r="F4" s="19">
        <f t="shared" si="2"/>
        <v>6919.1836907440284</v>
      </c>
      <c r="G4" s="19">
        <f t="shared" si="2"/>
        <v>6742.1086524057264</v>
      </c>
      <c r="H4" s="19">
        <f t="shared" si="2"/>
        <v>5908.1491884019533</v>
      </c>
      <c r="I4" s="19">
        <f t="shared" si="2"/>
        <v>6250.6075159653074</v>
      </c>
      <c r="J4" s="19">
        <f t="shared" si="2"/>
        <v>8639.481689047514</v>
      </c>
      <c r="K4" s="19">
        <f t="shared" si="2"/>
        <v>7672.2040510124361</v>
      </c>
      <c r="L4" s="19">
        <f t="shared" si="2"/>
        <v>4577.7501688686443</v>
      </c>
      <c r="M4" s="19">
        <f t="shared" si="2"/>
        <v>4718.2328046745151</v>
      </c>
      <c r="N4" s="19">
        <f t="shared" si="2"/>
        <v>5468.9113022497377</v>
      </c>
      <c r="O4" s="19">
        <f t="shared" si="2"/>
        <v>4429.3356167019037</v>
      </c>
      <c r="P4" s="19">
        <f t="shared" si="2"/>
        <v>3719.8247376119252</v>
      </c>
      <c r="Q4" s="19">
        <f t="shared" si="2"/>
        <v>3914.5009822549337</v>
      </c>
      <c r="R4" s="19">
        <f t="shared" si="2"/>
        <v>3407.8718705131178</v>
      </c>
      <c r="S4" s="19">
        <f t="shared" si="2"/>
        <v>3269.1727023605895</v>
      </c>
      <c r="T4" s="19">
        <f t="shared" si="2"/>
        <v>3430.6318941831782</v>
      </c>
      <c r="U4" s="19">
        <f t="shared" si="2"/>
        <v>3748.3096226624507</v>
      </c>
      <c r="V4" s="19">
        <f t="shared" si="2"/>
        <v>3529.6184751634141</v>
      </c>
      <c r="W4" s="19">
        <f t="shared" si="2"/>
        <v>3199.645880699708</v>
      </c>
      <c r="X4" s="19">
        <f t="shared" si="2"/>
        <v>3509.5954580506404</v>
      </c>
    </row>
    <row r="5" spans="1:24" ht="11.25" customHeight="1" x14ac:dyDescent="0.2">
      <c r="A5" s="28" t="s">
        <v>4</v>
      </c>
      <c r="B5" s="7" t="s">
        <v>5</v>
      </c>
      <c r="C5" s="8">
        <v>17.576913669591818</v>
      </c>
      <c r="D5" s="8">
        <v>13.787062987233391</v>
      </c>
      <c r="E5" s="8">
        <v>75.303180792327922</v>
      </c>
      <c r="F5" s="8">
        <v>131.13254106362663</v>
      </c>
      <c r="G5" s="8">
        <v>245.7902013828097</v>
      </c>
      <c r="H5" s="8">
        <v>347.15394724682199</v>
      </c>
      <c r="I5" s="8">
        <v>306.78065257488669</v>
      </c>
      <c r="J5" s="8">
        <v>381.6584131777779</v>
      </c>
      <c r="K5" s="8">
        <v>368.34000542899247</v>
      </c>
      <c r="L5" s="8">
        <v>319.66118640077502</v>
      </c>
      <c r="M5" s="8">
        <v>360.69623471345727</v>
      </c>
      <c r="N5" s="8">
        <v>552.74137341661924</v>
      </c>
      <c r="O5" s="8">
        <v>468.60866428565896</v>
      </c>
      <c r="P5" s="8">
        <v>282.19613819699964</v>
      </c>
      <c r="Q5" s="8">
        <v>164.61068429941932</v>
      </c>
      <c r="R5" s="8">
        <v>144.9231894844072</v>
      </c>
      <c r="S5" s="8">
        <v>176.85197806906186</v>
      </c>
      <c r="T5" s="8">
        <v>192.98265332063647</v>
      </c>
      <c r="U5" s="8">
        <v>244.3464778662667</v>
      </c>
      <c r="V5" s="8">
        <v>197.69732536685623</v>
      </c>
      <c r="W5" s="8">
        <v>158.86148057615915</v>
      </c>
      <c r="X5" s="8">
        <v>239.64069546090073</v>
      </c>
    </row>
    <row r="6" spans="1:24" ht="11.25" customHeight="1" x14ac:dyDescent="0.2">
      <c r="A6" s="28" t="s">
        <v>6</v>
      </c>
      <c r="B6" s="7" t="s">
        <v>7</v>
      </c>
      <c r="C6" s="8">
        <v>6.083661556894433</v>
      </c>
      <c r="D6" s="8">
        <v>2.617144570882731</v>
      </c>
      <c r="E6" s="8">
        <v>1.2541485600710574</v>
      </c>
      <c r="F6" s="8">
        <v>0</v>
      </c>
      <c r="G6" s="8">
        <v>0</v>
      </c>
      <c r="H6" s="8">
        <v>0</v>
      </c>
      <c r="I6" s="8">
        <v>0</v>
      </c>
      <c r="J6" s="8">
        <v>8.8588963344545633</v>
      </c>
      <c r="K6" s="8">
        <v>15.166283261254618</v>
      </c>
      <c r="L6" s="8">
        <v>0</v>
      </c>
      <c r="M6" s="8">
        <v>0</v>
      </c>
      <c r="N6" s="8">
        <v>0</v>
      </c>
      <c r="O6" s="8">
        <v>52.354847398891174</v>
      </c>
      <c r="P6" s="8">
        <v>0</v>
      </c>
      <c r="Q6" s="8">
        <v>2.9304044249608103</v>
      </c>
      <c r="R6" s="8">
        <v>0.1778155320158866</v>
      </c>
      <c r="S6" s="8">
        <v>0.27523877288095977</v>
      </c>
      <c r="T6" s="8">
        <v>0.23095774562781976</v>
      </c>
      <c r="U6" s="8">
        <v>0.38144021163464098</v>
      </c>
      <c r="V6" s="8">
        <v>0.2750430382546119</v>
      </c>
      <c r="W6" s="8">
        <v>0.32225726013755929</v>
      </c>
      <c r="X6" s="8">
        <v>0.35793283622411937</v>
      </c>
    </row>
    <row r="7" spans="1:24" ht="11.25" customHeight="1" x14ac:dyDescent="0.2">
      <c r="A7" s="28" t="s">
        <v>8</v>
      </c>
      <c r="B7" s="7" t="s">
        <v>9</v>
      </c>
      <c r="C7" s="8">
        <v>10318.484267251439</v>
      </c>
      <c r="D7" s="8">
        <v>8629.5130325783284</v>
      </c>
      <c r="E7" s="8">
        <v>7224.7556729421194</v>
      </c>
      <c r="F7" s="8">
        <v>6788.051149680402</v>
      </c>
      <c r="G7" s="8">
        <v>6496.3184510229166</v>
      </c>
      <c r="H7" s="8">
        <v>5560.9952411551312</v>
      </c>
      <c r="I7" s="8">
        <v>5943.8268633904208</v>
      </c>
      <c r="J7" s="8">
        <v>8248.9643795352822</v>
      </c>
      <c r="K7" s="8">
        <v>7288.6977623221892</v>
      </c>
      <c r="L7" s="8">
        <v>4258.0889824678698</v>
      </c>
      <c r="M7" s="8">
        <v>4357.5365699610575</v>
      </c>
      <c r="N7" s="8">
        <v>4916.1699288331183</v>
      </c>
      <c r="O7" s="8">
        <v>3908.3721050173535</v>
      </c>
      <c r="P7" s="8">
        <v>3437.6285994149257</v>
      </c>
      <c r="Q7" s="8">
        <v>3746.9598935305535</v>
      </c>
      <c r="R7" s="8">
        <v>3262.7708654966946</v>
      </c>
      <c r="S7" s="8">
        <v>3092.0454855186467</v>
      </c>
      <c r="T7" s="8">
        <v>3237.4182831169142</v>
      </c>
      <c r="U7" s="8">
        <v>3503.5817045845492</v>
      </c>
      <c r="V7" s="8">
        <v>3331.6461067583032</v>
      </c>
      <c r="W7" s="8">
        <v>3040.4621428634114</v>
      </c>
      <c r="X7" s="8">
        <v>3269.5968297535155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347.41021780930021</v>
      </c>
      <c r="D8" s="19">
        <f t="shared" ref="D8:X8" si="4">SUM(D9:D10)</f>
        <v>311.30867605740286</v>
      </c>
      <c r="E8" s="19">
        <f t="shared" si="4"/>
        <v>269.93210129850542</v>
      </c>
      <c r="F8" s="19">
        <f t="shared" si="4"/>
        <v>279.66027945907678</v>
      </c>
      <c r="G8" s="19">
        <f t="shared" si="4"/>
        <v>411.26294138960952</v>
      </c>
      <c r="H8" s="19">
        <f t="shared" si="4"/>
        <v>415.66459141015469</v>
      </c>
      <c r="I8" s="19">
        <f t="shared" si="4"/>
        <v>495.1405101858706</v>
      </c>
      <c r="J8" s="19">
        <f t="shared" si="4"/>
        <v>557.00190164501146</v>
      </c>
      <c r="K8" s="19">
        <f t="shared" si="4"/>
        <v>722.94986089533006</v>
      </c>
      <c r="L8" s="19">
        <f t="shared" si="4"/>
        <v>445.63061443273716</v>
      </c>
      <c r="M8" s="19">
        <f t="shared" si="4"/>
        <v>352.34449193812316</v>
      </c>
      <c r="N8" s="19">
        <f t="shared" si="4"/>
        <v>197.94224326846995</v>
      </c>
      <c r="O8" s="19">
        <f t="shared" si="4"/>
        <v>683.94139849388239</v>
      </c>
      <c r="P8" s="19">
        <f t="shared" si="4"/>
        <v>490.6209711881138</v>
      </c>
      <c r="Q8" s="19">
        <f t="shared" si="4"/>
        <v>424.78222516369806</v>
      </c>
      <c r="R8" s="19">
        <f t="shared" si="4"/>
        <v>401.0943904340441</v>
      </c>
      <c r="S8" s="19">
        <f t="shared" si="4"/>
        <v>361.69176496380663</v>
      </c>
      <c r="T8" s="19">
        <f t="shared" si="4"/>
        <v>323.84927796295295</v>
      </c>
      <c r="U8" s="19">
        <f t="shared" si="4"/>
        <v>334.26557736390367</v>
      </c>
      <c r="V8" s="19">
        <f t="shared" si="4"/>
        <v>349.76301816118712</v>
      </c>
      <c r="W8" s="19">
        <f t="shared" si="4"/>
        <v>316.42706387223149</v>
      </c>
      <c r="X8" s="19">
        <f t="shared" si="4"/>
        <v>431.98733600184278</v>
      </c>
    </row>
    <row r="9" spans="1:24" ht="11.25" customHeight="1" x14ac:dyDescent="0.2">
      <c r="A9" s="28" t="s">
        <v>10</v>
      </c>
      <c r="B9" s="7" t="s">
        <v>11</v>
      </c>
      <c r="C9" s="8">
        <v>208.14190086350067</v>
      </c>
      <c r="D9" s="8">
        <v>195.78962219002099</v>
      </c>
      <c r="E9" s="8">
        <v>151.97623440673289</v>
      </c>
      <c r="F9" s="8">
        <v>156.69068727769331</v>
      </c>
      <c r="G9" s="8">
        <v>206.00161502040567</v>
      </c>
      <c r="H9" s="8">
        <v>229.169012838649</v>
      </c>
      <c r="I9" s="8">
        <v>299.53809339511616</v>
      </c>
      <c r="J9" s="8">
        <v>319.00713955979893</v>
      </c>
      <c r="K9" s="8">
        <v>305.01005966096193</v>
      </c>
      <c r="L9" s="8">
        <v>125.93369176059804</v>
      </c>
      <c r="M9" s="8">
        <v>102.15045113975987</v>
      </c>
      <c r="N9" s="8">
        <v>57.424229608912611</v>
      </c>
      <c r="O9" s="8">
        <v>438.94038345604622</v>
      </c>
      <c r="P9" s="8">
        <v>311.49755743486219</v>
      </c>
      <c r="Q9" s="8">
        <v>225.24663309692741</v>
      </c>
      <c r="R9" s="8">
        <v>199.63296039286274</v>
      </c>
      <c r="S9" s="8">
        <v>204.88847004128957</v>
      </c>
      <c r="T9" s="8">
        <v>179.56473134086076</v>
      </c>
      <c r="U9" s="8">
        <v>182.17042480204606</v>
      </c>
      <c r="V9" s="8">
        <v>204.27158621168624</v>
      </c>
      <c r="W9" s="8">
        <v>182.96512530820451</v>
      </c>
      <c r="X9" s="8">
        <v>242.55364096218972</v>
      </c>
    </row>
    <row r="10" spans="1:24" ht="11.25" customHeight="1" x14ac:dyDescent="0.2">
      <c r="A10" s="28" t="s">
        <v>12</v>
      </c>
      <c r="B10" s="7" t="s">
        <v>13</v>
      </c>
      <c r="C10" s="8">
        <v>139.26831694579957</v>
      </c>
      <c r="D10" s="8">
        <v>115.51905386738187</v>
      </c>
      <c r="E10" s="8">
        <v>117.95586689177254</v>
      </c>
      <c r="F10" s="8">
        <v>122.96959218138345</v>
      </c>
      <c r="G10" s="8">
        <v>205.26132636920389</v>
      </c>
      <c r="H10" s="8">
        <v>186.49557857150569</v>
      </c>
      <c r="I10" s="8">
        <v>195.60241679075443</v>
      </c>
      <c r="J10" s="8">
        <v>237.99476208521247</v>
      </c>
      <c r="K10" s="8">
        <v>417.93980123436813</v>
      </c>
      <c r="L10" s="8">
        <v>319.69692267213912</v>
      </c>
      <c r="M10" s="8">
        <v>250.19404079836326</v>
      </c>
      <c r="N10" s="8">
        <v>140.51801365955734</v>
      </c>
      <c r="O10" s="8">
        <v>245.00101503783617</v>
      </c>
      <c r="P10" s="8">
        <v>179.12341375325161</v>
      </c>
      <c r="Q10" s="8">
        <v>199.53559206677068</v>
      </c>
      <c r="R10" s="8">
        <v>201.46143004118136</v>
      </c>
      <c r="S10" s="8">
        <v>156.80329492251707</v>
      </c>
      <c r="T10" s="8">
        <v>144.28454662209219</v>
      </c>
      <c r="U10" s="8">
        <v>152.09515256185762</v>
      </c>
      <c r="V10" s="8">
        <v>145.49143194950085</v>
      </c>
      <c r="W10" s="8">
        <v>133.46193856402698</v>
      </c>
      <c r="X10" s="8">
        <v>189.43369503965309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2979.240604892655</v>
      </c>
      <c r="D11" s="19">
        <f t="shared" ref="D11:X11" si="6">SUM(D12:D16)</f>
        <v>2720.5853670587048</v>
      </c>
      <c r="E11" s="19">
        <f t="shared" si="6"/>
        <v>2406.5164991377405</v>
      </c>
      <c r="F11" s="19">
        <f t="shared" si="6"/>
        <v>2778.9887994376668</v>
      </c>
      <c r="G11" s="19">
        <f t="shared" si="6"/>
        <v>2811.9264188202974</v>
      </c>
      <c r="H11" s="19">
        <f t="shared" si="6"/>
        <v>2468.8050671199453</v>
      </c>
      <c r="I11" s="19">
        <f t="shared" si="6"/>
        <v>2590.7046643629092</v>
      </c>
      <c r="J11" s="19">
        <f t="shared" si="6"/>
        <v>2718.9265290066114</v>
      </c>
      <c r="K11" s="19">
        <f t="shared" si="6"/>
        <v>2718.4187381222578</v>
      </c>
      <c r="L11" s="19">
        <f t="shared" si="6"/>
        <v>2210.0117983554023</v>
      </c>
      <c r="M11" s="19">
        <f t="shared" si="6"/>
        <v>2288.6479014421698</v>
      </c>
      <c r="N11" s="19">
        <f t="shared" si="6"/>
        <v>2620.9078000825843</v>
      </c>
      <c r="O11" s="19">
        <f t="shared" si="6"/>
        <v>2470.6275374067695</v>
      </c>
      <c r="P11" s="19">
        <f t="shared" si="6"/>
        <v>2278.438070882753</v>
      </c>
      <c r="Q11" s="19">
        <f t="shared" si="6"/>
        <v>2383.0747429755611</v>
      </c>
      <c r="R11" s="19">
        <f t="shared" si="6"/>
        <v>2344.8249224808633</v>
      </c>
      <c r="S11" s="19">
        <f t="shared" si="6"/>
        <v>2236.0426941065098</v>
      </c>
      <c r="T11" s="19">
        <f t="shared" si="6"/>
        <v>2386.5269033316445</v>
      </c>
      <c r="U11" s="19">
        <f t="shared" si="6"/>
        <v>2297.255660776922</v>
      </c>
      <c r="V11" s="19">
        <f t="shared" si="6"/>
        <v>2123.2043709468358</v>
      </c>
      <c r="W11" s="19">
        <f t="shared" si="6"/>
        <v>2554.6352580558405</v>
      </c>
      <c r="X11" s="19">
        <f t="shared" si="6"/>
        <v>2225.0488392451762</v>
      </c>
    </row>
    <row r="12" spans="1:24" ht="11.25" customHeight="1" x14ac:dyDescent="0.2">
      <c r="A12" s="28" t="s">
        <v>14</v>
      </c>
      <c r="B12" s="7" t="s">
        <v>15</v>
      </c>
      <c r="C12" s="8">
        <v>1.241276072049015</v>
      </c>
      <c r="D12" s="8">
        <v>0</v>
      </c>
      <c r="E12" s="8">
        <v>0</v>
      </c>
      <c r="F12" s="8">
        <v>0</v>
      </c>
      <c r="G12" s="8">
        <v>2.4239301059363134</v>
      </c>
      <c r="H12" s="8">
        <v>1.2132432010700163</v>
      </c>
      <c r="I12" s="8">
        <v>1.2753955523614322</v>
      </c>
      <c r="J12" s="8">
        <v>0</v>
      </c>
      <c r="K12" s="8">
        <v>1.2141942832924681</v>
      </c>
      <c r="L12" s="8">
        <v>0</v>
      </c>
      <c r="M12" s="8">
        <v>0</v>
      </c>
      <c r="N12" s="8">
        <v>1.0925097986988965</v>
      </c>
      <c r="O12" s="8">
        <v>11.02747318344859</v>
      </c>
      <c r="P12" s="8">
        <v>6.7966481079798253</v>
      </c>
      <c r="Q12" s="8">
        <v>0</v>
      </c>
      <c r="R12" s="8">
        <v>0</v>
      </c>
      <c r="S12" s="8">
        <v>0</v>
      </c>
      <c r="T12" s="8">
        <v>4.5902603637238672E-2</v>
      </c>
      <c r="U12" s="8">
        <v>5.4497397980965243E-2</v>
      </c>
      <c r="V12" s="8">
        <v>3.9889585504391943E-2</v>
      </c>
      <c r="W12" s="8">
        <v>3.7326787482715722E-2</v>
      </c>
      <c r="X12" s="8">
        <v>8.6881436490828301E-2</v>
      </c>
    </row>
    <row r="13" spans="1:24" ht="11.25" customHeight="1" x14ac:dyDescent="0.2">
      <c r="A13" s="28" t="s">
        <v>16</v>
      </c>
      <c r="B13" s="7" t="s">
        <v>17</v>
      </c>
      <c r="C13" s="8">
        <v>1245.3101539312443</v>
      </c>
      <c r="D13" s="8">
        <v>1070.5344378337086</v>
      </c>
      <c r="E13" s="8">
        <v>969.08047160672663</v>
      </c>
      <c r="F13" s="8">
        <v>1028.9410706632273</v>
      </c>
      <c r="G13" s="8">
        <v>935.54424013921516</v>
      </c>
      <c r="H13" s="8">
        <v>690.4081726711554</v>
      </c>
      <c r="I13" s="8">
        <v>779.55535605771468</v>
      </c>
      <c r="J13" s="8">
        <v>890.23722173108342</v>
      </c>
      <c r="K13" s="8">
        <v>842.00143352460896</v>
      </c>
      <c r="L13" s="8">
        <v>662.41137678831512</v>
      </c>
      <c r="M13" s="8">
        <v>630.53430369508919</v>
      </c>
      <c r="N13" s="8">
        <v>637.98037014475233</v>
      </c>
      <c r="O13" s="8">
        <v>581.49157371029457</v>
      </c>
      <c r="P13" s="8">
        <v>500.14201566009103</v>
      </c>
      <c r="Q13" s="8">
        <v>524.6732843448674</v>
      </c>
      <c r="R13" s="8">
        <v>569.21855285240406</v>
      </c>
      <c r="S13" s="8">
        <v>551.60297539670898</v>
      </c>
      <c r="T13" s="8">
        <v>554.04104997390687</v>
      </c>
      <c r="U13" s="8">
        <v>593.21943827932273</v>
      </c>
      <c r="V13" s="8">
        <v>561.92263747825507</v>
      </c>
      <c r="W13" s="8">
        <v>541.48476331522852</v>
      </c>
      <c r="X13" s="8">
        <v>597.18438062385621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0.976149674673499</v>
      </c>
      <c r="J15" s="8">
        <v>16.798362465418958</v>
      </c>
      <c r="K15" s="8">
        <v>17.087260881184086</v>
      </c>
      <c r="L15" s="8">
        <v>17.288349653004641</v>
      </c>
      <c r="M15" s="8">
        <v>3.1804197706526858</v>
      </c>
      <c r="N15" s="8">
        <v>19.343838883317776</v>
      </c>
      <c r="O15" s="8">
        <v>16.686988515539923</v>
      </c>
      <c r="P15" s="8">
        <v>15.705214436222684</v>
      </c>
      <c r="Q15" s="8">
        <v>17.42625242369084</v>
      </c>
      <c r="R15" s="8">
        <v>15.912724504408981</v>
      </c>
      <c r="S15" s="8">
        <v>14.23882852505224</v>
      </c>
      <c r="T15" s="8">
        <v>11.161782650242516</v>
      </c>
      <c r="U15" s="8">
        <v>16.549585793884802</v>
      </c>
      <c r="V15" s="8">
        <v>14.307783626800326</v>
      </c>
      <c r="W15" s="8">
        <v>3.9958416491680411</v>
      </c>
      <c r="X15" s="8">
        <v>1.354997229660408</v>
      </c>
    </row>
    <row r="16" spans="1:24" ht="11.25" customHeight="1" x14ac:dyDescent="0.2">
      <c r="A16" s="28" t="s">
        <v>22</v>
      </c>
      <c r="B16" s="7" t="s">
        <v>23</v>
      </c>
      <c r="C16" s="8">
        <v>1732.689174889362</v>
      </c>
      <c r="D16" s="8">
        <v>1650.050929224996</v>
      </c>
      <c r="E16" s="8">
        <v>1437.4360275310137</v>
      </c>
      <c r="F16" s="8">
        <v>1750.0477287744395</v>
      </c>
      <c r="G16" s="8">
        <v>1873.9582485751459</v>
      </c>
      <c r="H16" s="8">
        <v>1777.1836512477198</v>
      </c>
      <c r="I16" s="8">
        <v>1808.8977630781594</v>
      </c>
      <c r="J16" s="8">
        <v>1811.890944810109</v>
      </c>
      <c r="K16" s="8">
        <v>1858.1158494331721</v>
      </c>
      <c r="L16" s="8">
        <v>1530.3120719140825</v>
      </c>
      <c r="M16" s="8">
        <v>1654.9331779764279</v>
      </c>
      <c r="N16" s="8">
        <v>1962.4910812558155</v>
      </c>
      <c r="O16" s="8">
        <v>1861.4215019974863</v>
      </c>
      <c r="P16" s="8">
        <v>1755.7941926784592</v>
      </c>
      <c r="Q16" s="8">
        <v>1840.9752062070029</v>
      </c>
      <c r="R16" s="8">
        <v>1759.6936451240504</v>
      </c>
      <c r="S16" s="8">
        <v>1670.2008901847487</v>
      </c>
      <c r="T16" s="8">
        <v>1821.278168103858</v>
      </c>
      <c r="U16" s="8">
        <v>1687.4321393057337</v>
      </c>
      <c r="V16" s="8">
        <v>1546.9340602562759</v>
      </c>
      <c r="W16" s="8">
        <v>2009.1173263039611</v>
      </c>
      <c r="X16" s="8">
        <v>1626.4225799551687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59.002759526759746</v>
      </c>
      <c r="D17" s="27">
        <f t="shared" ref="D17:X17" si="8">SUM(D18:D21)</f>
        <v>75.337152054229918</v>
      </c>
      <c r="E17" s="27">
        <f t="shared" si="8"/>
        <v>67.471959704775088</v>
      </c>
      <c r="F17" s="27">
        <f t="shared" si="8"/>
        <v>37.57327873863175</v>
      </c>
      <c r="G17" s="27">
        <f t="shared" si="8"/>
        <v>48.535987792947012</v>
      </c>
      <c r="H17" s="27">
        <f t="shared" si="8"/>
        <v>51.048936481729811</v>
      </c>
      <c r="I17" s="27">
        <f t="shared" si="8"/>
        <v>75.192320724830822</v>
      </c>
      <c r="J17" s="27">
        <f t="shared" si="8"/>
        <v>63.736443514979385</v>
      </c>
      <c r="K17" s="27">
        <f t="shared" si="8"/>
        <v>56.803144401522047</v>
      </c>
      <c r="L17" s="27">
        <f t="shared" si="8"/>
        <v>37.463232490236464</v>
      </c>
      <c r="M17" s="27">
        <f t="shared" si="8"/>
        <v>45.769970021613801</v>
      </c>
      <c r="N17" s="27">
        <f t="shared" si="8"/>
        <v>55.286941015233751</v>
      </c>
      <c r="O17" s="27">
        <f t="shared" si="8"/>
        <v>46.375085537566918</v>
      </c>
      <c r="P17" s="27">
        <f t="shared" si="8"/>
        <v>41.096386854263258</v>
      </c>
      <c r="Q17" s="27">
        <f t="shared" si="8"/>
        <v>51.538317647733798</v>
      </c>
      <c r="R17" s="27">
        <f t="shared" si="8"/>
        <v>68.786897853861888</v>
      </c>
      <c r="S17" s="27">
        <f t="shared" si="8"/>
        <v>81.058683952411087</v>
      </c>
      <c r="T17" s="27">
        <f t="shared" si="8"/>
        <v>79.948064910107362</v>
      </c>
      <c r="U17" s="27">
        <f t="shared" si="8"/>
        <v>63.223633267523837</v>
      </c>
      <c r="V17" s="27">
        <f t="shared" si="8"/>
        <v>66.901418728154894</v>
      </c>
      <c r="W17" s="27">
        <f t="shared" si="8"/>
        <v>63.902582380739155</v>
      </c>
      <c r="X17" s="27">
        <f t="shared" si="8"/>
        <v>74.234099690177885</v>
      </c>
    </row>
    <row r="18" spans="1:24" ht="11.25" customHeight="1" x14ac:dyDescent="0.2">
      <c r="A18" s="29" t="s">
        <v>26</v>
      </c>
      <c r="B18" s="7" t="s">
        <v>27</v>
      </c>
      <c r="C18" s="8">
        <v>1.6820982634946349</v>
      </c>
      <c r="D18" s="8">
        <v>1.2145109212206677</v>
      </c>
      <c r="E18" s="8">
        <v>1.1601232357288027</v>
      </c>
      <c r="F18" s="8">
        <v>0.10553596533948938</v>
      </c>
      <c r="G18" s="8">
        <v>6.6992351499073788E-2</v>
      </c>
      <c r="H18" s="8">
        <v>7.8613134480592067E-2</v>
      </c>
      <c r="I18" s="8">
        <v>9.4186937222252368E-2</v>
      </c>
      <c r="J18" s="8">
        <v>8.3350927556945509E-2</v>
      </c>
      <c r="K18" s="8">
        <v>6.2467874036367249E-2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55.774411607861232</v>
      </c>
      <c r="D19" s="8">
        <v>60.595621611847079</v>
      </c>
      <c r="E19" s="8">
        <v>53.327370891084421</v>
      </c>
      <c r="F19" s="8">
        <v>25.130443074705013</v>
      </c>
      <c r="G19" s="8">
        <v>38.722693728593569</v>
      </c>
      <c r="H19" s="8">
        <v>36.190943836492522</v>
      </c>
      <c r="I19" s="8">
        <v>45.94542655506649</v>
      </c>
      <c r="J19" s="8">
        <v>44.982353564472326</v>
      </c>
      <c r="K19" s="8">
        <v>46.682376869568955</v>
      </c>
      <c r="L19" s="8">
        <v>33.828123369431772</v>
      </c>
      <c r="M19" s="8">
        <v>42.812921069821641</v>
      </c>
      <c r="N19" s="8">
        <v>52.097870839752396</v>
      </c>
      <c r="O19" s="8">
        <v>43.343852186854924</v>
      </c>
      <c r="P19" s="8">
        <v>37.65970267830064</v>
      </c>
      <c r="Q19" s="8">
        <v>47.033090460922416</v>
      </c>
      <c r="R19" s="8">
        <v>43.892414271117005</v>
      </c>
      <c r="S19" s="8">
        <v>47.936534410237677</v>
      </c>
      <c r="T19" s="8">
        <v>48.400357498516343</v>
      </c>
      <c r="U19" s="8">
        <v>44.97788989840199</v>
      </c>
      <c r="V19" s="8">
        <v>43.133391597161534</v>
      </c>
      <c r="W19" s="8">
        <v>42.70827113792086</v>
      </c>
      <c r="X19" s="8">
        <v>50.393730796711537</v>
      </c>
    </row>
    <row r="20" spans="1:24" ht="11.25" customHeight="1" x14ac:dyDescent="0.2">
      <c r="A20" s="29" t="s">
        <v>30</v>
      </c>
      <c r="B20" s="7" t="s">
        <v>31</v>
      </c>
      <c r="C20" s="8">
        <v>1.5462496554038796</v>
      </c>
      <c r="D20" s="8">
        <v>13.527019521162172</v>
      </c>
      <c r="E20" s="8">
        <v>12.984465577961867</v>
      </c>
      <c r="F20" s="8">
        <v>12.33729969858725</v>
      </c>
      <c r="G20" s="8">
        <v>9.7463017128543701</v>
      </c>
      <c r="H20" s="8">
        <v>14.779379510756696</v>
      </c>
      <c r="I20" s="8">
        <v>29.152707232542074</v>
      </c>
      <c r="J20" s="8">
        <v>14.817024503575979</v>
      </c>
      <c r="K20" s="8">
        <v>5.3804197599792269</v>
      </c>
      <c r="L20" s="8">
        <v>1.0978015764840143</v>
      </c>
      <c r="M20" s="8">
        <v>0.30325767637202766</v>
      </c>
      <c r="N20" s="8">
        <v>8.0797760675119457E-2</v>
      </c>
      <c r="O20" s="8">
        <v>7.6798832683040871E-2</v>
      </c>
      <c r="P20" s="8">
        <v>7.6261031363155166E-2</v>
      </c>
      <c r="Q20" s="8">
        <v>8.2829342534263467E-2</v>
      </c>
      <c r="R20" s="8">
        <v>8.1060908598014361E-2</v>
      </c>
      <c r="S20" s="8">
        <v>0.1642117541842277</v>
      </c>
      <c r="T20" s="8">
        <v>8.4650662620880616E-3</v>
      </c>
      <c r="U20" s="8">
        <v>1.1731152293847094E-2</v>
      </c>
      <c r="V20" s="8">
        <v>1.6212573775958295E-2</v>
      </c>
      <c r="W20" s="8">
        <v>1.8479585976872499E-2</v>
      </c>
      <c r="X20" s="8">
        <v>1.8625815272775355E-2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3.8537145193741402</v>
      </c>
      <c r="K21" s="8">
        <v>4.6778798979374985</v>
      </c>
      <c r="L21" s="8">
        <v>2.537307544320675</v>
      </c>
      <c r="M21" s="8">
        <v>2.6537912754201303</v>
      </c>
      <c r="N21" s="8">
        <v>3.1082724148062333</v>
      </c>
      <c r="O21" s="8">
        <v>2.954434518028954</v>
      </c>
      <c r="P21" s="8">
        <v>3.3604231445994635</v>
      </c>
      <c r="Q21" s="8">
        <v>4.4223978442771212</v>
      </c>
      <c r="R21" s="8">
        <v>24.813422674146871</v>
      </c>
      <c r="S21" s="8">
        <v>32.957937787989188</v>
      </c>
      <c r="T21" s="8">
        <v>31.539242345328933</v>
      </c>
      <c r="U21" s="8">
        <v>18.234012216827999</v>
      </c>
      <c r="V21" s="8">
        <v>23.751814557217397</v>
      </c>
      <c r="W21" s="8">
        <v>21.175831656841424</v>
      </c>
      <c r="X21" s="8">
        <v>23.821743078193567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3.9035745179569377</v>
      </c>
      <c r="D22" s="27">
        <f t="shared" ref="D22:X22" si="10">SUM(D23:D24)</f>
        <v>13.822674085469645</v>
      </c>
      <c r="E22" s="27">
        <f t="shared" si="10"/>
        <v>6.6255964912986736</v>
      </c>
      <c r="F22" s="27">
        <f t="shared" si="10"/>
        <v>4.3045655287859939</v>
      </c>
      <c r="G22" s="27">
        <f t="shared" si="10"/>
        <v>13.370094375991741</v>
      </c>
      <c r="H22" s="27">
        <f t="shared" si="10"/>
        <v>8.9588788548339675</v>
      </c>
      <c r="I22" s="27">
        <f t="shared" si="10"/>
        <v>6.6846442931901828</v>
      </c>
      <c r="J22" s="27">
        <f t="shared" si="10"/>
        <v>6.5798245894391254</v>
      </c>
      <c r="K22" s="27">
        <f t="shared" si="10"/>
        <v>6.1884004354118698</v>
      </c>
      <c r="L22" s="27">
        <f t="shared" si="10"/>
        <v>0.28890034982420376</v>
      </c>
      <c r="M22" s="27">
        <f t="shared" si="10"/>
        <v>1.1254312596676463</v>
      </c>
      <c r="N22" s="27">
        <f t="shared" si="10"/>
        <v>3.1068812498172456</v>
      </c>
      <c r="O22" s="27">
        <f t="shared" si="10"/>
        <v>2.9662675067816475</v>
      </c>
      <c r="P22" s="27">
        <f t="shared" si="10"/>
        <v>2.3626142768408624</v>
      </c>
      <c r="Q22" s="27">
        <f t="shared" si="10"/>
        <v>2.261973352629794</v>
      </c>
      <c r="R22" s="27">
        <f t="shared" si="10"/>
        <v>2.8091600022438703</v>
      </c>
      <c r="S22" s="27">
        <f t="shared" si="10"/>
        <v>3.280531535429223</v>
      </c>
      <c r="T22" s="27">
        <f t="shared" si="10"/>
        <v>3.5628324718704958</v>
      </c>
      <c r="U22" s="27">
        <f t="shared" si="10"/>
        <v>3.4165011799834817</v>
      </c>
      <c r="V22" s="27">
        <f t="shared" si="10"/>
        <v>2.0996068781291686</v>
      </c>
      <c r="W22" s="27">
        <f t="shared" si="10"/>
        <v>0.4701679335968123</v>
      </c>
      <c r="X22" s="27">
        <f t="shared" si="10"/>
        <v>0.39339405261924909</v>
      </c>
    </row>
    <row r="23" spans="1:24" ht="11.25" customHeight="1" x14ac:dyDescent="0.2">
      <c r="A23" s="29" t="s">
        <v>36</v>
      </c>
      <c r="B23" s="7" t="s">
        <v>37</v>
      </c>
      <c r="C23" s="8">
        <v>3.9035745179569377</v>
      </c>
      <c r="D23" s="8">
        <v>13.822674085469645</v>
      </c>
      <c r="E23" s="8">
        <v>6.6255964912986736</v>
      </c>
      <c r="F23" s="8">
        <v>4.3045655287859939</v>
      </c>
      <c r="G23" s="8">
        <v>13.370094375991741</v>
      </c>
      <c r="H23" s="8">
        <v>8.9588788548339675</v>
      </c>
      <c r="I23" s="8">
        <v>6.6846442931901828</v>
      </c>
      <c r="J23" s="8">
        <v>6.5798245894391254</v>
      </c>
      <c r="K23" s="8">
        <v>6.1884004354118698</v>
      </c>
      <c r="L23" s="8">
        <v>0.28890034982420376</v>
      </c>
      <c r="M23" s="8">
        <v>1.1254312596676463</v>
      </c>
      <c r="N23" s="8">
        <v>3.1068812498172456</v>
      </c>
      <c r="O23" s="8">
        <v>2.9662675067816475</v>
      </c>
      <c r="P23" s="8">
        <v>2.3626142768408624</v>
      </c>
      <c r="Q23" s="8">
        <v>2.261973352629794</v>
      </c>
      <c r="R23" s="8">
        <v>2.8091600022438703</v>
      </c>
      <c r="S23" s="8">
        <v>3.280531535429223</v>
      </c>
      <c r="T23" s="8">
        <v>3.5628324718704958</v>
      </c>
      <c r="U23" s="8">
        <v>3.4165011799834817</v>
      </c>
      <c r="V23" s="8">
        <v>2.0996068781291686</v>
      </c>
      <c r="W23" s="8">
        <v>0.35476195193903975</v>
      </c>
      <c r="X23" s="8">
        <v>0.39339405261924909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0.11540598165777254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83.595097343236091</v>
      </c>
      <c r="D25" s="27">
        <v>71.860716850579536</v>
      </c>
      <c r="E25" s="27">
        <v>108.29606966806303</v>
      </c>
      <c r="F25" s="27">
        <v>88.541773533476658</v>
      </c>
      <c r="G25" s="27">
        <v>106.78293005378815</v>
      </c>
      <c r="H25" s="27">
        <v>175.61261504047269</v>
      </c>
      <c r="I25" s="27">
        <v>118.4963668717959</v>
      </c>
      <c r="J25" s="27">
        <v>161.95726561885795</v>
      </c>
      <c r="K25" s="27">
        <v>124.74264574014647</v>
      </c>
      <c r="L25" s="27">
        <v>35.729601714103062</v>
      </c>
      <c r="M25" s="27">
        <v>57.912162085508548</v>
      </c>
      <c r="N25" s="27">
        <v>71.700660568466574</v>
      </c>
      <c r="O25" s="27">
        <v>67.651876071156991</v>
      </c>
      <c r="P25" s="27">
        <v>34.828272370984813</v>
      </c>
      <c r="Q25" s="27">
        <v>48.882625881387185</v>
      </c>
      <c r="R25" s="27">
        <v>25.943387928887443</v>
      </c>
      <c r="S25" s="27">
        <v>21.037862835093701</v>
      </c>
      <c r="T25" s="27">
        <v>40.986296534519163</v>
      </c>
      <c r="U25" s="27">
        <v>43.213287803185338</v>
      </c>
      <c r="V25" s="27">
        <v>32.153055597379876</v>
      </c>
      <c r="W25" s="27">
        <v>4.2968626893177522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21891.418712624665</v>
      </c>
      <c r="D26" s="27">
        <f t="shared" ref="D26:X26" si="12">SUM(D27,D33)</f>
        <v>22512.058279851699</v>
      </c>
      <c r="E26" s="27">
        <f t="shared" si="12"/>
        <v>23816.544158106633</v>
      </c>
      <c r="F26" s="27">
        <f t="shared" si="12"/>
        <v>24008.857191735537</v>
      </c>
      <c r="G26" s="27">
        <f t="shared" si="12"/>
        <v>26239.585612209816</v>
      </c>
      <c r="H26" s="27">
        <f t="shared" si="12"/>
        <v>25525.990309769029</v>
      </c>
      <c r="I26" s="27">
        <f t="shared" si="12"/>
        <v>27534.772603095753</v>
      </c>
      <c r="J26" s="27">
        <f t="shared" si="12"/>
        <v>26934.671513263733</v>
      </c>
      <c r="K26" s="27">
        <f t="shared" si="12"/>
        <v>24402.863049436855</v>
      </c>
      <c r="L26" s="27">
        <f t="shared" si="12"/>
        <v>20240.123586832116</v>
      </c>
      <c r="M26" s="27">
        <f t="shared" si="12"/>
        <v>18128.986095473338</v>
      </c>
      <c r="N26" s="27">
        <f t="shared" si="12"/>
        <v>16258.165355517362</v>
      </c>
      <c r="O26" s="27">
        <f t="shared" si="12"/>
        <v>13969.090383300718</v>
      </c>
      <c r="P26" s="27">
        <f t="shared" si="12"/>
        <v>12284.203643328468</v>
      </c>
      <c r="Q26" s="27">
        <f t="shared" si="12"/>
        <v>11753.763773216981</v>
      </c>
      <c r="R26" s="27">
        <f t="shared" si="12"/>
        <v>12622.181145420531</v>
      </c>
      <c r="S26" s="27">
        <f t="shared" si="12"/>
        <v>12321.484779817481</v>
      </c>
      <c r="T26" s="27">
        <f t="shared" si="12"/>
        <v>11270.704096290483</v>
      </c>
      <c r="U26" s="27">
        <f t="shared" si="12"/>
        <v>11037.775123748152</v>
      </c>
      <c r="V26" s="27">
        <f t="shared" si="12"/>
        <v>10902.680718254109</v>
      </c>
      <c r="W26" s="27">
        <f t="shared" si="12"/>
        <v>10542.262266164131</v>
      </c>
      <c r="X26" s="27">
        <f t="shared" si="12"/>
        <v>9478.4768928456942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9.0141384492292129</v>
      </c>
      <c r="Q27" s="19">
        <f t="shared" si="14"/>
        <v>9.4148345308687418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9.0141384492292129</v>
      </c>
      <c r="Q28" s="8">
        <v>9.4148345308687418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21891.418712624665</v>
      </c>
      <c r="D33" s="19">
        <f t="shared" ref="D33:X33" si="16">SUM(D34:D50)</f>
        <v>22512.058279851699</v>
      </c>
      <c r="E33" s="19">
        <f t="shared" si="16"/>
        <v>23816.544158106633</v>
      </c>
      <c r="F33" s="19">
        <f t="shared" si="16"/>
        <v>24008.857191735537</v>
      </c>
      <c r="G33" s="19">
        <f t="shared" si="16"/>
        <v>26239.585612209816</v>
      </c>
      <c r="H33" s="19">
        <f t="shared" si="16"/>
        <v>25525.990309769029</v>
      </c>
      <c r="I33" s="19">
        <f t="shared" si="16"/>
        <v>27534.772603095753</v>
      </c>
      <c r="J33" s="19">
        <f t="shared" si="16"/>
        <v>26934.671513263733</v>
      </c>
      <c r="K33" s="19">
        <f t="shared" si="16"/>
        <v>24402.863049436855</v>
      </c>
      <c r="L33" s="19">
        <f t="shared" si="16"/>
        <v>20240.123586832116</v>
      </c>
      <c r="M33" s="19">
        <f t="shared" si="16"/>
        <v>18128.986095473338</v>
      </c>
      <c r="N33" s="19">
        <f t="shared" si="16"/>
        <v>16258.165355517362</v>
      </c>
      <c r="O33" s="19">
        <f t="shared" si="16"/>
        <v>13969.090383300718</v>
      </c>
      <c r="P33" s="19">
        <f t="shared" si="16"/>
        <v>12275.189504879239</v>
      </c>
      <c r="Q33" s="19">
        <f t="shared" si="16"/>
        <v>11744.348938686111</v>
      </c>
      <c r="R33" s="19">
        <f t="shared" si="16"/>
        <v>12622.181145420531</v>
      </c>
      <c r="S33" s="19">
        <f t="shared" si="16"/>
        <v>12321.484779817481</v>
      </c>
      <c r="T33" s="19">
        <f t="shared" si="16"/>
        <v>11270.704096290483</v>
      </c>
      <c r="U33" s="19">
        <f t="shared" si="16"/>
        <v>11037.775123748152</v>
      </c>
      <c r="V33" s="19">
        <f t="shared" si="16"/>
        <v>10902.680718254109</v>
      </c>
      <c r="W33" s="19">
        <f t="shared" si="16"/>
        <v>10542.262266164131</v>
      </c>
      <c r="X33" s="19">
        <f t="shared" si="16"/>
        <v>9478.4768928456942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827.40847519952365</v>
      </c>
      <c r="D36" s="8">
        <v>786.80450719412056</v>
      </c>
      <c r="E36" s="8">
        <v>736.57658806907659</v>
      </c>
      <c r="F36" s="8">
        <v>684.55593969792164</v>
      </c>
      <c r="G36" s="8">
        <v>512.42213445124116</v>
      </c>
      <c r="H36" s="8">
        <v>427.98101138082365</v>
      </c>
      <c r="I36" s="8">
        <v>543.94519259075014</v>
      </c>
      <c r="J36" s="8">
        <v>437.81611101315104</v>
      </c>
      <c r="K36" s="8">
        <v>355.46635528234651</v>
      </c>
      <c r="L36" s="8">
        <v>305.97696764914969</v>
      </c>
      <c r="M36" s="8">
        <v>306.05504199052496</v>
      </c>
      <c r="N36" s="8">
        <v>246.79631330241102</v>
      </c>
      <c r="O36" s="8">
        <v>216.27126201999948</v>
      </c>
      <c r="P36" s="8">
        <v>189.36777413079909</v>
      </c>
      <c r="Q36" s="8">
        <v>164.29700519137245</v>
      </c>
      <c r="R36" s="8">
        <v>198.57832976583578</v>
      </c>
      <c r="S36" s="8">
        <v>218.60207778706632</v>
      </c>
      <c r="T36" s="8">
        <v>197.65036798644877</v>
      </c>
      <c r="U36" s="8">
        <v>187.01326745015223</v>
      </c>
      <c r="V36" s="8">
        <v>195.43893830648622</v>
      </c>
      <c r="W36" s="8">
        <v>183.33390336326838</v>
      </c>
      <c r="X36" s="8">
        <v>196.41906567205717</v>
      </c>
    </row>
    <row r="37" spans="1:24" ht="11.25" customHeight="1" x14ac:dyDescent="0.2">
      <c r="A37" s="28" t="s">
        <v>60</v>
      </c>
      <c r="B37" s="7" t="s">
        <v>61</v>
      </c>
      <c r="C37" s="8">
        <v>1.3432196384947683</v>
      </c>
      <c r="D37" s="8">
        <v>1.4722120651463775</v>
      </c>
      <c r="E37" s="8">
        <v>0.21651947878664307</v>
      </c>
      <c r="F37" s="8">
        <v>0.23392969241013903</v>
      </c>
      <c r="G37" s="8">
        <v>0.19027570225167856</v>
      </c>
      <c r="H37" s="8">
        <v>2.835552841378195</v>
      </c>
      <c r="I37" s="8">
        <v>6.02859218408428</v>
      </c>
      <c r="J37" s="8">
        <v>0.25335676177561745</v>
      </c>
      <c r="K37" s="8">
        <v>2.8036877113601508</v>
      </c>
      <c r="L37" s="8">
        <v>5.2077837300257173</v>
      </c>
      <c r="M37" s="8">
        <v>3.1028658701614655</v>
      </c>
      <c r="N37" s="8">
        <v>0.17495989850278518</v>
      </c>
      <c r="O37" s="8">
        <v>0.15249117463323411</v>
      </c>
      <c r="P37" s="8">
        <v>0.15743281555842806</v>
      </c>
      <c r="Q37" s="8">
        <v>0.15018825208864728</v>
      </c>
      <c r="R37" s="8">
        <v>2.0634698521388373</v>
      </c>
      <c r="S37" s="8">
        <v>2.124500030958814</v>
      </c>
      <c r="T37" s="8">
        <v>1.7901000422304256</v>
      </c>
      <c r="U37" s="8">
        <v>1.5583419452082239</v>
      </c>
      <c r="V37" s="8">
        <v>2.0272564852526074</v>
      </c>
      <c r="W37" s="8">
        <v>0.7448898524443297</v>
      </c>
      <c r="X37" s="8">
        <v>1.3396806122688276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4.2209361822958882E-3</v>
      </c>
    </row>
    <row r="41" spans="1:24" ht="11.25" customHeight="1" x14ac:dyDescent="0.2">
      <c r="A41" s="28" t="s">
        <v>68</v>
      </c>
      <c r="B41" s="7" t="s">
        <v>69</v>
      </c>
      <c r="C41" s="8">
        <v>5.2941532728134515</v>
      </c>
      <c r="D41" s="8">
        <v>3.6162084206292771</v>
      </c>
      <c r="E41" s="8">
        <v>2.9002455580761404</v>
      </c>
      <c r="F41" s="8">
        <v>2.2864915189057138</v>
      </c>
      <c r="G41" s="8">
        <v>1.8662849779218182</v>
      </c>
      <c r="H41" s="8">
        <v>8.0452723533538411</v>
      </c>
      <c r="I41" s="8">
        <v>3.223080199869635</v>
      </c>
      <c r="J41" s="8">
        <v>4.8033484720850215</v>
      </c>
      <c r="K41" s="8">
        <v>2.2459020241556229</v>
      </c>
      <c r="L41" s="8">
        <v>2.478837577256126</v>
      </c>
      <c r="M41" s="8">
        <v>2.4295662795531667</v>
      </c>
      <c r="N41" s="8">
        <v>1.8605683643527913</v>
      </c>
      <c r="O41" s="8">
        <v>0.97624272264952228</v>
      </c>
      <c r="P41" s="8">
        <v>2.1045133435698742</v>
      </c>
      <c r="Q41" s="8">
        <v>1.7685134972086227</v>
      </c>
      <c r="R41" s="8">
        <v>1.9780388347360596</v>
      </c>
      <c r="S41" s="8">
        <v>2.4835052339739336</v>
      </c>
      <c r="T41" s="8">
        <v>2.1642406226798103</v>
      </c>
      <c r="U41" s="8">
        <v>2.4293720064631987</v>
      </c>
      <c r="V41" s="8">
        <v>2.0681893947037828</v>
      </c>
      <c r="W41" s="8">
        <v>3.0087992857857242</v>
      </c>
      <c r="X41" s="8">
        <v>2.9507026350297254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1013.9515312924539</v>
      </c>
      <c r="D43" s="8">
        <v>1020.6659090088779</v>
      </c>
      <c r="E43" s="8">
        <v>907.23217390001719</v>
      </c>
      <c r="F43" s="8">
        <v>904.77613313783706</v>
      </c>
      <c r="G43" s="8">
        <v>845.75067776616652</v>
      </c>
      <c r="H43" s="8">
        <v>826.25952344926566</v>
      </c>
      <c r="I43" s="8">
        <v>728.21608196120883</v>
      </c>
      <c r="J43" s="8">
        <v>964.15079339180147</v>
      </c>
      <c r="K43" s="8">
        <v>1003.1688681278916</v>
      </c>
      <c r="L43" s="8">
        <v>919.67532397924469</v>
      </c>
      <c r="M43" s="8">
        <v>789.23073295521192</v>
      </c>
      <c r="N43" s="8">
        <v>642.65753463917099</v>
      </c>
      <c r="O43" s="8">
        <v>593.26002671227991</v>
      </c>
      <c r="P43" s="8">
        <v>543.4636550468847</v>
      </c>
      <c r="Q43" s="8">
        <v>492.02003175689055</v>
      </c>
      <c r="R43" s="8">
        <v>515.53970566740873</v>
      </c>
      <c r="S43" s="8">
        <v>488.10242885390323</v>
      </c>
      <c r="T43" s="8">
        <v>513.73735708332322</v>
      </c>
      <c r="U43" s="8">
        <v>522.1694464958141</v>
      </c>
      <c r="V43" s="8">
        <v>525.85620977976396</v>
      </c>
      <c r="W43" s="8">
        <v>513.52433693431419</v>
      </c>
      <c r="X43" s="8">
        <v>570.96859808213526</v>
      </c>
    </row>
    <row r="44" spans="1:24" ht="11.25" customHeight="1" x14ac:dyDescent="0.2">
      <c r="A44" s="28" t="s">
        <v>74</v>
      </c>
      <c r="B44" s="7" t="s">
        <v>75</v>
      </c>
      <c r="C44" s="8">
        <v>5194.4532451329387</v>
      </c>
      <c r="D44" s="8">
        <v>4198.7186536848112</v>
      </c>
      <c r="E44" s="8">
        <v>4209.1983484926559</v>
      </c>
      <c r="F44" s="8">
        <v>3302.865904651007</v>
      </c>
      <c r="G44" s="8">
        <v>3066.3091235397919</v>
      </c>
      <c r="H44" s="8">
        <v>2738.3422468806643</v>
      </c>
      <c r="I44" s="8">
        <v>3261.0785407083467</v>
      </c>
      <c r="J44" s="8">
        <v>2816.7972224458708</v>
      </c>
      <c r="K44" s="8">
        <v>2560.2939901942073</v>
      </c>
      <c r="L44" s="8">
        <v>1966.9220227633266</v>
      </c>
      <c r="M44" s="8">
        <v>1446.1775072231064</v>
      </c>
      <c r="N44" s="8">
        <v>1142.9195188955466</v>
      </c>
      <c r="O44" s="8">
        <v>739.25353829297308</v>
      </c>
      <c r="P44" s="8">
        <v>572.53990458569081</v>
      </c>
      <c r="Q44" s="8">
        <v>436.79291694865191</v>
      </c>
      <c r="R44" s="8">
        <v>530.0080495419528</v>
      </c>
      <c r="S44" s="8">
        <v>644.47010646760828</v>
      </c>
      <c r="T44" s="8">
        <v>549.763698013306</v>
      </c>
      <c r="U44" s="8">
        <v>460.59280814349347</v>
      </c>
      <c r="V44" s="8">
        <v>416.30157138972345</v>
      </c>
      <c r="W44" s="8">
        <v>572.63958365350811</v>
      </c>
      <c r="X44" s="8">
        <v>324.74392941745174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2.727427255776683E-3</v>
      </c>
      <c r="U45" s="8">
        <v>2.581025940060776E-3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0.1716896033208139</v>
      </c>
      <c r="W47" s="8">
        <v>0.11425585221470635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14772.253748481286</v>
      </c>
      <c r="D48" s="8">
        <v>16441.344101462902</v>
      </c>
      <c r="E48" s="8">
        <v>17545.126105920161</v>
      </c>
      <c r="F48" s="8">
        <v>18542.985229985654</v>
      </c>
      <c r="G48" s="8">
        <v>20445.028130768405</v>
      </c>
      <c r="H48" s="8">
        <v>20548.037933765918</v>
      </c>
      <c r="I48" s="8">
        <v>22072.876964188767</v>
      </c>
      <c r="J48" s="8">
        <v>21797.557240382688</v>
      </c>
      <c r="K48" s="8">
        <v>19585.252584955564</v>
      </c>
      <c r="L48" s="8">
        <v>16862.722133385309</v>
      </c>
      <c r="M48" s="8">
        <v>15359.044023101607</v>
      </c>
      <c r="N48" s="8">
        <v>13972.337399397866</v>
      </c>
      <c r="O48" s="8">
        <v>12148.950747013841</v>
      </c>
      <c r="P48" s="8">
        <v>10726.538678281631</v>
      </c>
      <c r="Q48" s="8">
        <v>10378.461417422328</v>
      </c>
      <c r="R48" s="8">
        <v>11073.079627082623</v>
      </c>
      <c r="S48" s="8">
        <v>10645.00225931734</v>
      </c>
      <c r="T48" s="8">
        <v>9825.6416026427669</v>
      </c>
      <c r="U48" s="8">
        <v>9516.396829441117</v>
      </c>
      <c r="V48" s="8">
        <v>9438.0494453259835</v>
      </c>
      <c r="W48" s="8">
        <v>8993.774316166624</v>
      </c>
      <c r="X48" s="8">
        <v>8067.4705912441777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76.714339607156418</v>
      </c>
      <c r="D50" s="8">
        <v>59.436688015212439</v>
      </c>
      <c r="E50" s="8">
        <v>415.29417668786158</v>
      </c>
      <c r="F50" s="8">
        <v>571.15356305180103</v>
      </c>
      <c r="G50" s="8">
        <v>1368.0189850040356</v>
      </c>
      <c r="H50" s="8">
        <v>974.48876909762407</v>
      </c>
      <c r="I50" s="8">
        <v>919.40415126272762</v>
      </c>
      <c r="J50" s="8">
        <v>913.29344079636223</v>
      </c>
      <c r="K50" s="8">
        <v>893.63166114133287</v>
      </c>
      <c r="L50" s="8">
        <v>177.14051774780575</v>
      </c>
      <c r="M50" s="8">
        <v>222.94635805317517</v>
      </c>
      <c r="N50" s="8">
        <v>251.41906101951105</v>
      </c>
      <c r="O50" s="8">
        <v>270.22607536434015</v>
      </c>
      <c r="P50" s="8">
        <v>241.01754667510684</v>
      </c>
      <c r="Q50" s="8">
        <v>270.8588656175707</v>
      </c>
      <c r="R50" s="8">
        <v>300.93392467583465</v>
      </c>
      <c r="S50" s="8">
        <v>320.69990212663072</v>
      </c>
      <c r="T50" s="8">
        <v>179.95400247247281</v>
      </c>
      <c r="U50" s="8">
        <v>347.61247723996297</v>
      </c>
      <c r="V50" s="8">
        <v>322.76741796887472</v>
      </c>
      <c r="W50" s="8">
        <v>275.12218105597083</v>
      </c>
      <c r="X50" s="8">
        <v>314.58010424639144</v>
      </c>
    </row>
    <row r="51" spans="1:24" ht="11.25" customHeight="1" x14ac:dyDescent="0.2">
      <c r="A51" s="25" t="s">
        <v>88</v>
      </c>
      <c r="B51" s="26" t="s">
        <v>89</v>
      </c>
      <c r="C51" s="27">
        <v>15616.975629426603</v>
      </c>
      <c r="D51" s="27">
        <v>15883.361566988619</v>
      </c>
      <c r="E51" s="27">
        <v>15424.029859278377</v>
      </c>
      <c r="F51" s="27">
        <v>15812.113468637748</v>
      </c>
      <c r="G51" s="27">
        <v>15106.640755698818</v>
      </c>
      <c r="H51" s="27">
        <v>15396.608851376177</v>
      </c>
      <c r="I51" s="27">
        <v>16042.905994680046</v>
      </c>
      <c r="J51" s="27">
        <v>15251.421701423053</v>
      </c>
      <c r="K51" s="27">
        <v>13519.758824422493</v>
      </c>
      <c r="L51" s="27">
        <v>10337.363036492705</v>
      </c>
      <c r="M51" s="27">
        <v>10320.247444469918</v>
      </c>
      <c r="N51" s="27">
        <v>10251.185394347132</v>
      </c>
      <c r="O51" s="27">
        <v>9469.9640524419374</v>
      </c>
      <c r="P51" s="27">
        <v>9206.2045568791</v>
      </c>
      <c r="Q51" s="27">
        <v>9437.8365763281108</v>
      </c>
      <c r="R51" s="27">
        <v>8997.6634728385234</v>
      </c>
      <c r="S51" s="27">
        <v>9112.0763542231343</v>
      </c>
      <c r="T51" s="27">
        <v>9986.5114097646419</v>
      </c>
      <c r="U51" s="27">
        <v>9991.361738445421</v>
      </c>
      <c r="V51" s="27">
        <v>9953.3793512188022</v>
      </c>
      <c r="W51" s="27">
        <v>9654.3671493833044</v>
      </c>
      <c r="X51" s="27">
        <v>10273.894607504542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1778.2878394913319</v>
      </c>
      <c r="D52" s="27">
        <f t="shared" ref="D52:X52" si="18">SUM(D53:D54)</f>
        <v>1250.4581376159135</v>
      </c>
      <c r="E52" s="27">
        <f t="shared" si="18"/>
        <v>1208.9359212960583</v>
      </c>
      <c r="F52" s="27">
        <f t="shared" si="18"/>
        <v>1542.5312319370428</v>
      </c>
      <c r="G52" s="27">
        <f t="shared" si="18"/>
        <v>1851.5594840956869</v>
      </c>
      <c r="H52" s="27">
        <f t="shared" si="18"/>
        <v>2099.5850676945124</v>
      </c>
      <c r="I52" s="27">
        <f t="shared" si="18"/>
        <v>2642.5394867396544</v>
      </c>
      <c r="J52" s="27">
        <f t="shared" si="18"/>
        <v>2809.6917162610548</v>
      </c>
      <c r="K52" s="27">
        <f t="shared" si="18"/>
        <v>4901.2508580701924</v>
      </c>
      <c r="L52" s="27">
        <f t="shared" si="18"/>
        <v>5880.2749908105088</v>
      </c>
      <c r="M52" s="27">
        <f t="shared" si="18"/>
        <v>6613.3222037393589</v>
      </c>
      <c r="N52" s="27">
        <f t="shared" si="18"/>
        <v>7976.4214918910375</v>
      </c>
      <c r="O52" s="27">
        <f t="shared" si="18"/>
        <v>7532.0893103998569</v>
      </c>
      <c r="P52" s="27">
        <f t="shared" si="18"/>
        <v>8322.0729371569232</v>
      </c>
      <c r="Q52" s="27">
        <f t="shared" si="18"/>
        <v>9054.2060623655307</v>
      </c>
      <c r="R52" s="27">
        <f t="shared" si="18"/>
        <v>9016.2863196904964</v>
      </c>
      <c r="S52" s="27">
        <f t="shared" si="18"/>
        <v>9843.8420435061907</v>
      </c>
      <c r="T52" s="27">
        <f t="shared" si="18"/>
        <v>10414.354475716831</v>
      </c>
      <c r="U52" s="27">
        <f t="shared" si="18"/>
        <v>11992.979871864067</v>
      </c>
      <c r="V52" s="27">
        <f t="shared" si="18"/>
        <v>12270.323846697966</v>
      </c>
      <c r="W52" s="27">
        <f t="shared" si="18"/>
        <v>12603.947642502962</v>
      </c>
      <c r="X52" s="27">
        <f t="shared" si="18"/>
        <v>12629.551015464995</v>
      </c>
    </row>
    <row r="53" spans="1:24" ht="11.25" customHeight="1" x14ac:dyDescent="0.2">
      <c r="A53" s="29" t="s">
        <v>116</v>
      </c>
      <c r="B53" s="7" t="s">
        <v>117</v>
      </c>
      <c r="C53" s="8">
        <v>1778.2878394913319</v>
      </c>
      <c r="D53" s="8">
        <v>1242.8837787411248</v>
      </c>
      <c r="E53" s="8">
        <v>1202.5415424767596</v>
      </c>
      <c r="F53" s="8">
        <v>1269.0434737200237</v>
      </c>
      <c r="G53" s="8">
        <v>1516.7377058243278</v>
      </c>
      <c r="H53" s="8">
        <v>1603.0882346332739</v>
      </c>
      <c r="I53" s="8">
        <v>2017.1256588125646</v>
      </c>
      <c r="J53" s="8">
        <v>1930.8095377590621</v>
      </c>
      <c r="K53" s="8">
        <v>4726.5854411929295</v>
      </c>
      <c r="L53" s="8">
        <v>5349.604874804274</v>
      </c>
      <c r="M53" s="8">
        <v>6032.0774059430487</v>
      </c>
      <c r="N53" s="8">
        <v>7106.3053222008939</v>
      </c>
      <c r="O53" s="8">
        <v>6671.0176231964642</v>
      </c>
      <c r="P53" s="8">
        <v>7025.679261840216</v>
      </c>
      <c r="Q53" s="8">
        <v>7743.1399051456883</v>
      </c>
      <c r="R53" s="8">
        <v>7693.5536904206338</v>
      </c>
      <c r="S53" s="8">
        <v>8332.315638009617</v>
      </c>
      <c r="T53" s="8">
        <v>8620.1084324977055</v>
      </c>
      <c r="U53" s="8">
        <v>10236.622348938939</v>
      </c>
      <c r="V53" s="8">
        <v>10488.681980806095</v>
      </c>
      <c r="W53" s="8">
        <v>10886.019781996021</v>
      </c>
      <c r="X53" s="8">
        <v>10905.129301136356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7.5743588747886506</v>
      </c>
      <c r="E54" s="45">
        <v>6.3943788192987379</v>
      </c>
      <c r="F54" s="45">
        <v>273.48775821701895</v>
      </c>
      <c r="G54" s="45">
        <v>334.82177827135905</v>
      </c>
      <c r="H54" s="45">
        <v>496.49683306123865</v>
      </c>
      <c r="I54" s="45">
        <v>625.41382792708998</v>
      </c>
      <c r="J54" s="45">
        <v>878.8821785019926</v>
      </c>
      <c r="K54" s="45">
        <v>174.66541687726252</v>
      </c>
      <c r="L54" s="45">
        <v>530.67011600623493</v>
      </c>
      <c r="M54" s="45">
        <v>581.24479779630997</v>
      </c>
      <c r="N54" s="45">
        <v>870.11616969014335</v>
      </c>
      <c r="O54" s="45">
        <v>861.07168720339291</v>
      </c>
      <c r="P54" s="45">
        <v>1296.3936753167065</v>
      </c>
      <c r="Q54" s="45">
        <v>1311.0661572198414</v>
      </c>
      <c r="R54" s="45">
        <v>1322.7326292698629</v>
      </c>
      <c r="S54" s="45">
        <v>1511.526405496573</v>
      </c>
      <c r="T54" s="45">
        <v>1794.2460432191247</v>
      </c>
      <c r="U54" s="45">
        <v>1756.3575229251273</v>
      </c>
      <c r="V54" s="45">
        <v>1781.6418658918706</v>
      </c>
      <c r="W54" s="45">
        <v>1717.9278605069417</v>
      </c>
      <c r="X54" s="45">
        <v>1724.4217143286392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1583.3112414289053</v>
      </c>
      <c r="D61" s="49">
        <f t="shared" ref="D61:X61" si="20">SUM(D62:D72)</f>
        <v>1711.0364446618123</v>
      </c>
      <c r="E61" s="49">
        <f t="shared" si="20"/>
        <v>1779.4924578660489</v>
      </c>
      <c r="F61" s="49">
        <f t="shared" si="20"/>
        <v>2641.2945346770666</v>
      </c>
      <c r="G61" s="49">
        <f t="shared" si="20"/>
        <v>2963.1054129278623</v>
      </c>
      <c r="H61" s="49">
        <f t="shared" si="20"/>
        <v>3970.2490127872247</v>
      </c>
      <c r="I61" s="49">
        <f t="shared" si="20"/>
        <v>4232.9296273407381</v>
      </c>
      <c r="J61" s="49">
        <f t="shared" si="20"/>
        <v>4361.2720721760006</v>
      </c>
      <c r="K61" s="49">
        <f t="shared" si="20"/>
        <v>3560.793686897955</v>
      </c>
      <c r="L61" s="49">
        <f t="shared" si="20"/>
        <v>3615.3926033883213</v>
      </c>
      <c r="M61" s="49">
        <f t="shared" si="20"/>
        <v>3387.4743978613465</v>
      </c>
      <c r="N61" s="49">
        <f t="shared" si="20"/>
        <v>3864.43820239156</v>
      </c>
      <c r="O61" s="49">
        <f t="shared" si="20"/>
        <v>3230.9641086172483</v>
      </c>
      <c r="P61" s="49">
        <f t="shared" si="20"/>
        <v>3452.3699777755037</v>
      </c>
      <c r="Q61" s="49">
        <f t="shared" si="20"/>
        <v>3443.483562676975</v>
      </c>
      <c r="R61" s="49">
        <f t="shared" si="20"/>
        <v>3614.2997612860631</v>
      </c>
      <c r="S61" s="49">
        <f t="shared" si="20"/>
        <v>3351.3001250925413</v>
      </c>
      <c r="T61" s="49">
        <f t="shared" si="20"/>
        <v>3800.1323386364515</v>
      </c>
      <c r="U61" s="49">
        <f t="shared" si="20"/>
        <v>3732.3347707044722</v>
      </c>
      <c r="V61" s="49">
        <f t="shared" si="20"/>
        <v>3862.9113451332737</v>
      </c>
      <c r="W61" s="49">
        <f t="shared" si="20"/>
        <v>4176.7339248389471</v>
      </c>
      <c r="X61" s="49">
        <f t="shared" si="20"/>
        <v>4347.2590154467307</v>
      </c>
    </row>
    <row r="62" spans="1:24" ht="11.25" customHeight="1" x14ac:dyDescent="0.2">
      <c r="A62" s="50" t="s">
        <v>92</v>
      </c>
      <c r="B62" s="51" t="s">
        <v>93</v>
      </c>
      <c r="C62" s="52">
        <v>1583.3112414289053</v>
      </c>
      <c r="D62" s="52">
        <v>1699.8672529415608</v>
      </c>
      <c r="E62" s="52">
        <v>1770.0877057899245</v>
      </c>
      <c r="F62" s="52">
        <v>2292.3850047052333</v>
      </c>
      <c r="G62" s="52">
        <v>2551.4676332799695</v>
      </c>
      <c r="H62" s="52">
        <v>3439.8714982544179</v>
      </c>
      <c r="I62" s="52">
        <v>3660.3016720047635</v>
      </c>
      <c r="J62" s="52">
        <v>3476.6321871607443</v>
      </c>
      <c r="K62" s="52">
        <v>3393.4615349508708</v>
      </c>
      <c r="L62" s="52">
        <v>3434.4958474347263</v>
      </c>
      <c r="M62" s="52">
        <v>3161.303914723625</v>
      </c>
      <c r="N62" s="52">
        <v>3313.6394463365277</v>
      </c>
      <c r="O62" s="52">
        <v>2603.7803183217852</v>
      </c>
      <c r="P62" s="52">
        <v>2545.6236393030631</v>
      </c>
      <c r="Q62" s="52">
        <v>2482.7328390455759</v>
      </c>
      <c r="R62" s="52">
        <v>2558.5853039110611</v>
      </c>
      <c r="S62" s="52">
        <v>2300.617151498137</v>
      </c>
      <c r="T62" s="52">
        <v>2421.8847041830086</v>
      </c>
      <c r="U62" s="52">
        <v>2202.5423287976901</v>
      </c>
      <c r="V62" s="52">
        <v>2367.9387797431718</v>
      </c>
      <c r="W62" s="52">
        <v>2689.4658068342342</v>
      </c>
      <c r="X62" s="52">
        <v>2966.7037415792797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0.67530225237212249</v>
      </c>
      <c r="G64" s="52">
        <v>0.31779832002805403</v>
      </c>
      <c r="H64" s="52">
        <v>0.57259319822951404</v>
      </c>
      <c r="I64" s="52">
        <v>0.62638174128584712</v>
      </c>
      <c r="J64" s="52">
        <v>2.0166582602351228</v>
      </c>
      <c r="K64" s="52">
        <v>1.3570119533264289</v>
      </c>
      <c r="L64" s="52">
        <v>3.1115450481776099</v>
      </c>
      <c r="M64" s="52">
        <v>2.4627571429072477</v>
      </c>
      <c r="N64" s="52">
        <v>2.9145774100298416</v>
      </c>
      <c r="O64" s="52">
        <v>2.9132174838991505</v>
      </c>
      <c r="P64" s="52">
        <v>3.5187506115589851</v>
      </c>
      <c r="Q64" s="52">
        <v>7.126932074280151</v>
      </c>
      <c r="R64" s="52">
        <v>6.466392974555033</v>
      </c>
      <c r="S64" s="52">
        <v>7.4675704381195391</v>
      </c>
      <c r="T64" s="52">
        <v>8.398727194074322</v>
      </c>
      <c r="U64" s="52">
        <v>8.9907158179697717</v>
      </c>
      <c r="V64" s="52">
        <v>8.2457629572323956</v>
      </c>
      <c r="W64" s="52">
        <v>9.4396771058584097</v>
      </c>
      <c r="X64" s="52">
        <v>7.3219258852134521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11.169191720251501</v>
      </c>
      <c r="E65" s="52">
        <v>9.4047520761244119</v>
      </c>
      <c r="F65" s="52">
        <v>335.19474618508741</v>
      </c>
      <c r="G65" s="52">
        <v>409.3445468744705</v>
      </c>
      <c r="H65" s="52">
        <v>527.647310335214</v>
      </c>
      <c r="I65" s="52">
        <v>569.59417522025058</v>
      </c>
      <c r="J65" s="52">
        <v>876.34463746797962</v>
      </c>
      <c r="K65" s="52">
        <v>162.41184684621572</v>
      </c>
      <c r="L65" s="52">
        <v>173.13701055317355</v>
      </c>
      <c r="M65" s="52">
        <v>189.36747351365241</v>
      </c>
      <c r="N65" s="52">
        <v>513.80102676918796</v>
      </c>
      <c r="O65" s="52">
        <v>618.14476016994479</v>
      </c>
      <c r="P65" s="52">
        <v>896.49731593666013</v>
      </c>
      <c r="Q65" s="52">
        <v>946.69409221912781</v>
      </c>
      <c r="R65" s="52">
        <v>1042.214498240071</v>
      </c>
      <c r="S65" s="52">
        <v>1031.8659951397874</v>
      </c>
      <c r="T65" s="52">
        <v>1356.9106352990343</v>
      </c>
      <c r="U65" s="52">
        <v>1507.8451421926679</v>
      </c>
      <c r="V65" s="52">
        <v>1472.1783283282448</v>
      </c>
      <c r="W65" s="52">
        <v>1467.9361681222206</v>
      </c>
      <c r="X65" s="52">
        <v>1362.4522078332545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2.6806379858894786E-3</v>
      </c>
      <c r="K67" s="52">
        <v>9.465003297904666E-4</v>
      </c>
      <c r="L67" s="52">
        <v>7.7076976317774228E-4</v>
      </c>
      <c r="M67" s="52">
        <v>6.5971897290897431E-4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7.7186932764372466E-4</v>
      </c>
      <c r="W67" s="52">
        <v>2.2094472528211657E-3</v>
      </c>
      <c r="X67" s="52">
        <v>4.8437337087476676E-3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2.0232706283415734E-3</v>
      </c>
      <c r="M68" s="52">
        <v>9.4245567558424895E-4</v>
      </c>
      <c r="N68" s="52">
        <v>4.0064182860766349E-3</v>
      </c>
      <c r="O68" s="52">
        <v>4.463720789576308E-3</v>
      </c>
      <c r="P68" s="52">
        <v>7.8211139871281303E-3</v>
      </c>
      <c r="Q68" s="52">
        <v>5.7085583501868847E-2</v>
      </c>
      <c r="R68" s="52">
        <v>0.10659862719433627</v>
      </c>
      <c r="S68" s="52">
        <v>0.45443253899823582</v>
      </c>
      <c r="T68" s="52">
        <v>2.0596476595203703</v>
      </c>
      <c r="U68" s="52">
        <v>1.9331188301088857</v>
      </c>
      <c r="V68" s="52">
        <v>1.986505697749225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7.9124000069847912E-3</v>
      </c>
      <c r="I69" s="52">
        <v>3.532053727087707E-2</v>
      </c>
      <c r="J69" s="52">
        <v>0.8498189183525825</v>
      </c>
      <c r="K69" s="52">
        <v>0.75619126533559033</v>
      </c>
      <c r="L69" s="52">
        <v>0.6022527463539683</v>
      </c>
      <c r="M69" s="52">
        <v>1.1209002404102075</v>
      </c>
      <c r="N69" s="52">
        <v>1.0623319477635134</v>
      </c>
      <c r="O69" s="52">
        <v>1.59009662735705</v>
      </c>
      <c r="P69" s="52">
        <v>1.4121115662948298</v>
      </c>
      <c r="Q69" s="52">
        <v>1.574166531391552</v>
      </c>
      <c r="R69" s="52">
        <v>2.3703257200133194</v>
      </c>
      <c r="S69" s="52">
        <v>3.391952878281085</v>
      </c>
      <c r="T69" s="52">
        <v>3.9662664934130647</v>
      </c>
      <c r="U69" s="52">
        <v>5.4475741515917093</v>
      </c>
      <c r="V69" s="52">
        <v>6.1032995010503726</v>
      </c>
      <c r="W69" s="52">
        <v>5.9953695208627629</v>
      </c>
      <c r="X69" s="52">
        <v>7.7339246099335606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13.039481534373635</v>
      </c>
      <c r="G72" s="55">
        <v>1.9754344533944954</v>
      </c>
      <c r="H72" s="55">
        <v>2.1496985993556641</v>
      </c>
      <c r="I72" s="55">
        <v>2.3720778371672067</v>
      </c>
      <c r="J72" s="55">
        <v>5.4260897307034286</v>
      </c>
      <c r="K72" s="55">
        <v>2.8061553818766325</v>
      </c>
      <c r="L72" s="55">
        <v>4.0431535654982476</v>
      </c>
      <c r="M72" s="55">
        <v>33.217750066102703</v>
      </c>
      <c r="N72" s="55">
        <v>33.01681350976466</v>
      </c>
      <c r="O72" s="55">
        <v>4.5312522934724244</v>
      </c>
      <c r="P72" s="55">
        <v>5.3103392439397812</v>
      </c>
      <c r="Q72" s="55">
        <v>5.2984472230972752</v>
      </c>
      <c r="R72" s="55">
        <v>4.556641813168433</v>
      </c>
      <c r="S72" s="55">
        <v>7.5030225992172435</v>
      </c>
      <c r="T72" s="55">
        <v>6.9123578074009622</v>
      </c>
      <c r="U72" s="55">
        <v>5.5758909144436997</v>
      </c>
      <c r="V72" s="55">
        <v>6.4578970364973776</v>
      </c>
      <c r="W72" s="55">
        <v>3.8946938085190315</v>
      </c>
      <c r="X72" s="55">
        <v>3.0423718053401907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288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43811.60988683482</v>
      </c>
      <c r="D2" s="21">
        <f t="shared" ref="D2:X2" si="0">SUM(D3,D17,D22,D25,D26,D51,D52)</f>
        <v>44516.088978440144</v>
      </c>
      <c r="E2" s="21">
        <f t="shared" si="0"/>
        <v>42544.829803692359</v>
      </c>
      <c r="F2" s="21">
        <f t="shared" si="0"/>
        <v>45156.970397608937</v>
      </c>
      <c r="G2" s="21">
        <f t="shared" si="0"/>
        <v>45418.706366049439</v>
      </c>
      <c r="H2" s="21">
        <f t="shared" si="0"/>
        <v>47265.957455425472</v>
      </c>
      <c r="I2" s="21">
        <f t="shared" si="0"/>
        <v>40010.962368243752</v>
      </c>
      <c r="J2" s="21">
        <f t="shared" si="0"/>
        <v>42898.825954876069</v>
      </c>
      <c r="K2" s="21">
        <f t="shared" si="0"/>
        <v>44669.469159059692</v>
      </c>
      <c r="L2" s="21">
        <f t="shared" si="0"/>
        <v>35472.794668084913</v>
      </c>
      <c r="M2" s="21">
        <f t="shared" si="0"/>
        <v>38847.899996857661</v>
      </c>
      <c r="N2" s="21">
        <f t="shared" si="0"/>
        <v>41555.521423457234</v>
      </c>
      <c r="O2" s="21">
        <f t="shared" si="0"/>
        <v>38862.917478916068</v>
      </c>
      <c r="P2" s="21">
        <f t="shared" si="0"/>
        <v>37852.597435808049</v>
      </c>
      <c r="Q2" s="21">
        <f t="shared" si="0"/>
        <v>36599.656453330797</v>
      </c>
      <c r="R2" s="21">
        <f t="shared" si="0"/>
        <v>38282.734145153852</v>
      </c>
      <c r="S2" s="21">
        <f t="shared" si="0"/>
        <v>39708.938659657615</v>
      </c>
      <c r="T2" s="21">
        <f t="shared" si="0"/>
        <v>37147.860250499929</v>
      </c>
      <c r="U2" s="21">
        <f t="shared" si="0"/>
        <v>38844.559659651364</v>
      </c>
      <c r="V2" s="21">
        <f t="shared" si="0"/>
        <v>38697.088735052268</v>
      </c>
      <c r="W2" s="21">
        <f t="shared" si="0"/>
        <v>38407.993956267957</v>
      </c>
      <c r="X2" s="21">
        <f t="shared" si="0"/>
        <v>40545.290482755008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10065.635828570481</v>
      </c>
      <c r="D3" s="24">
        <f t="shared" si="1"/>
        <v>9171.0452851092377</v>
      </c>
      <c r="E3" s="24">
        <f t="shared" si="1"/>
        <v>8237.3316714657667</v>
      </c>
      <c r="F3" s="24">
        <f t="shared" si="1"/>
        <v>8677.9368641542023</v>
      </c>
      <c r="G3" s="24">
        <f t="shared" si="1"/>
        <v>8363.3733533475752</v>
      </c>
      <c r="H3" s="24">
        <f t="shared" si="1"/>
        <v>7785.8497591655641</v>
      </c>
      <c r="I3" s="24">
        <f t="shared" si="1"/>
        <v>7110.9702188722395</v>
      </c>
      <c r="J3" s="24">
        <f t="shared" si="1"/>
        <v>10346.498069818508</v>
      </c>
      <c r="K3" s="24">
        <f t="shared" si="1"/>
        <v>9453.0453151869806</v>
      </c>
      <c r="L3" s="24">
        <f t="shared" si="1"/>
        <v>6491.5993048480705</v>
      </c>
      <c r="M3" s="24">
        <f t="shared" si="1"/>
        <v>7373.9498343657033</v>
      </c>
      <c r="N3" s="24">
        <f t="shared" si="1"/>
        <v>8545.8858791835155</v>
      </c>
      <c r="O3" s="24">
        <f t="shared" si="1"/>
        <v>7960.4372965996718</v>
      </c>
      <c r="P3" s="24">
        <f t="shared" si="1"/>
        <v>6795.7492670548027</v>
      </c>
      <c r="Q3" s="24">
        <f t="shared" si="1"/>
        <v>6898.8478240927943</v>
      </c>
      <c r="R3" s="24">
        <f t="shared" si="1"/>
        <v>6484.7336294851302</v>
      </c>
      <c r="S3" s="24">
        <f t="shared" si="1"/>
        <v>6387.1722612974536</v>
      </c>
      <c r="T3" s="24">
        <f t="shared" si="1"/>
        <v>6143.6739413282858</v>
      </c>
      <c r="U3" s="24">
        <f t="shared" si="1"/>
        <v>6380.3238586307907</v>
      </c>
      <c r="V3" s="24">
        <f t="shared" si="1"/>
        <v>6230.3727630202829</v>
      </c>
      <c r="W3" s="24">
        <f t="shared" si="1"/>
        <v>6717.947119182867</v>
      </c>
      <c r="X3" s="24">
        <f t="shared" si="1"/>
        <v>6327.627546529282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6968.0920009540623</v>
      </c>
      <c r="D4" s="19">
        <f t="shared" si="2"/>
        <v>6409.4182927451284</v>
      </c>
      <c r="E4" s="19">
        <f t="shared" si="2"/>
        <v>5668.3453726037742</v>
      </c>
      <c r="F4" s="19">
        <f t="shared" si="2"/>
        <v>5506.8429365546253</v>
      </c>
      <c r="G4" s="19">
        <f t="shared" si="2"/>
        <v>5101.0555226415872</v>
      </c>
      <c r="H4" s="19">
        <f t="shared" si="2"/>
        <v>4932.0013213814145</v>
      </c>
      <c r="I4" s="19">
        <f t="shared" si="2"/>
        <v>4395.0980233003174</v>
      </c>
      <c r="J4" s="19">
        <f t="shared" si="2"/>
        <v>7083.3644818718631</v>
      </c>
      <c r="K4" s="19">
        <f t="shared" si="2"/>
        <v>6299.4400325297693</v>
      </c>
      <c r="L4" s="19">
        <f t="shared" si="2"/>
        <v>4020.9967452760775</v>
      </c>
      <c r="M4" s="19">
        <f t="shared" si="2"/>
        <v>4612.9156033992158</v>
      </c>
      <c r="N4" s="19">
        <f t="shared" si="2"/>
        <v>5444.4392880145379</v>
      </c>
      <c r="O4" s="19">
        <f t="shared" si="2"/>
        <v>4991.8327527586935</v>
      </c>
      <c r="P4" s="19">
        <f t="shared" si="2"/>
        <v>3818.7282642495711</v>
      </c>
      <c r="Q4" s="19">
        <f t="shared" si="2"/>
        <v>3983.7746362626272</v>
      </c>
      <c r="R4" s="19">
        <f t="shared" si="2"/>
        <v>3459.3518311366456</v>
      </c>
      <c r="S4" s="19">
        <f t="shared" si="2"/>
        <v>3318.8515310463367</v>
      </c>
      <c r="T4" s="19">
        <f t="shared" si="2"/>
        <v>3069.980260780871</v>
      </c>
      <c r="U4" s="19">
        <f t="shared" si="2"/>
        <v>3376.7754049858158</v>
      </c>
      <c r="V4" s="19">
        <f t="shared" si="2"/>
        <v>3258.8685839508289</v>
      </c>
      <c r="W4" s="19">
        <f t="shared" si="2"/>
        <v>2948.7528504426032</v>
      </c>
      <c r="X4" s="19">
        <f t="shared" si="2"/>
        <v>3119.0756393690499</v>
      </c>
    </row>
    <row r="5" spans="1:24" ht="11.25" customHeight="1" x14ac:dyDescent="0.2">
      <c r="A5" s="28" t="s">
        <v>4</v>
      </c>
      <c r="B5" s="7" t="s">
        <v>5</v>
      </c>
      <c r="C5" s="8">
        <v>15.631064482890725</v>
      </c>
      <c r="D5" s="8">
        <v>11.929817489137692</v>
      </c>
      <c r="E5" s="8">
        <v>73.051935790944668</v>
      </c>
      <c r="F5" s="8">
        <v>136.73818332350825</v>
      </c>
      <c r="G5" s="8">
        <v>180.84154132273605</v>
      </c>
      <c r="H5" s="8">
        <v>131.40277880035134</v>
      </c>
      <c r="I5" s="8">
        <v>135.71452900320395</v>
      </c>
      <c r="J5" s="8">
        <v>189.11051768414163</v>
      </c>
      <c r="K5" s="8">
        <v>234.34209915025886</v>
      </c>
      <c r="L5" s="8">
        <v>188.09301581919516</v>
      </c>
      <c r="M5" s="8">
        <v>380.52329535256672</v>
      </c>
      <c r="N5" s="8">
        <v>707.05745731383627</v>
      </c>
      <c r="O5" s="8">
        <v>685.67622613208482</v>
      </c>
      <c r="P5" s="8">
        <v>405.44246318648158</v>
      </c>
      <c r="Q5" s="8">
        <v>237.84762893491225</v>
      </c>
      <c r="R5" s="8">
        <v>211.67389779044058</v>
      </c>
      <c r="S5" s="8">
        <v>223.78114107460323</v>
      </c>
      <c r="T5" s="8">
        <v>187.78152944973783</v>
      </c>
      <c r="U5" s="8">
        <v>246.60120160174128</v>
      </c>
      <c r="V5" s="8">
        <v>202.08951825358139</v>
      </c>
      <c r="W5" s="8">
        <v>157.79805883875144</v>
      </c>
      <c r="X5" s="8">
        <v>284.03880187801002</v>
      </c>
    </row>
    <row r="6" spans="1:24" ht="11.25" customHeight="1" x14ac:dyDescent="0.2">
      <c r="A6" s="28" t="s">
        <v>6</v>
      </c>
      <c r="B6" s="7" t="s">
        <v>7</v>
      </c>
      <c r="C6" s="8">
        <v>3.1042384998375541</v>
      </c>
      <c r="D6" s="8">
        <v>1.9654775075431805</v>
      </c>
      <c r="E6" s="8">
        <v>0.97873374889759923</v>
      </c>
      <c r="F6" s="8">
        <v>0</v>
      </c>
      <c r="G6" s="8">
        <v>0</v>
      </c>
      <c r="H6" s="8">
        <v>0</v>
      </c>
      <c r="I6" s="8">
        <v>0</v>
      </c>
      <c r="J6" s="8">
        <v>9.3907177895218865</v>
      </c>
      <c r="K6" s="8">
        <v>7.6855924498475501</v>
      </c>
      <c r="L6" s="8">
        <v>0</v>
      </c>
      <c r="M6" s="8">
        <v>0</v>
      </c>
      <c r="N6" s="8">
        <v>0</v>
      </c>
      <c r="O6" s="8">
        <v>68.789798395426772</v>
      </c>
      <c r="P6" s="8">
        <v>0</v>
      </c>
      <c r="Q6" s="8">
        <v>1.3829712130724128</v>
      </c>
      <c r="R6" s="8">
        <v>0.34032360703755865</v>
      </c>
      <c r="S6" s="8">
        <v>0.52400552962795588</v>
      </c>
      <c r="T6" s="8">
        <v>0.38106398402804437</v>
      </c>
      <c r="U6" s="8">
        <v>0.66400229142435607</v>
      </c>
      <c r="V6" s="8">
        <v>0.34906808890282548</v>
      </c>
      <c r="W6" s="8">
        <v>0.37721684206964934</v>
      </c>
      <c r="X6" s="8">
        <v>0.44769759194967512</v>
      </c>
    </row>
    <row r="7" spans="1:24" ht="11.25" customHeight="1" x14ac:dyDescent="0.2">
      <c r="A7" s="28" t="s">
        <v>8</v>
      </c>
      <c r="B7" s="7" t="s">
        <v>9</v>
      </c>
      <c r="C7" s="8">
        <v>6949.3566979713341</v>
      </c>
      <c r="D7" s="8">
        <v>6395.5229977484478</v>
      </c>
      <c r="E7" s="8">
        <v>5594.314703063932</v>
      </c>
      <c r="F7" s="8">
        <v>5370.1047532311168</v>
      </c>
      <c r="G7" s="8">
        <v>4920.2139813188514</v>
      </c>
      <c r="H7" s="8">
        <v>4800.5985425810632</v>
      </c>
      <c r="I7" s="8">
        <v>4259.3834942971134</v>
      </c>
      <c r="J7" s="8">
        <v>6884.8632463981994</v>
      </c>
      <c r="K7" s="8">
        <v>6057.4123409296626</v>
      </c>
      <c r="L7" s="8">
        <v>3832.9037294568825</v>
      </c>
      <c r="M7" s="8">
        <v>4232.3923080466493</v>
      </c>
      <c r="N7" s="8">
        <v>4737.3818307007014</v>
      </c>
      <c r="O7" s="8">
        <v>4237.3667282311817</v>
      </c>
      <c r="P7" s="8">
        <v>3413.2858010630894</v>
      </c>
      <c r="Q7" s="8">
        <v>3744.5440361146425</v>
      </c>
      <c r="R7" s="8">
        <v>3247.3376097391674</v>
      </c>
      <c r="S7" s="8">
        <v>3094.5463844421056</v>
      </c>
      <c r="T7" s="8">
        <v>2881.8176673471053</v>
      </c>
      <c r="U7" s="8">
        <v>3129.5102010926503</v>
      </c>
      <c r="V7" s="8">
        <v>3056.4299976083448</v>
      </c>
      <c r="W7" s="8">
        <v>2790.5775747617822</v>
      </c>
      <c r="X7" s="8">
        <v>2834.5891398990902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337.35175294203452</v>
      </c>
      <c r="D8" s="19">
        <f t="shared" ref="D8:X8" si="4">SUM(D9:D10)</f>
        <v>295.87555237338233</v>
      </c>
      <c r="E8" s="19">
        <f t="shared" si="4"/>
        <v>262.60277871810268</v>
      </c>
      <c r="F8" s="19">
        <f t="shared" si="4"/>
        <v>292.59905098830666</v>
      </c>
      <c r="G8" s="19">
        <f t="shared" si="4"/>
        <v>298.31566386223039</v>
      </c>
      <c r="H8" s="19">
        <f t="shared" si="4"/>
        <v>248.77181652290218</v>
      </c>
      <c r="I8" s="19">
        <f t="shared" si="4"/>
        <v>287.97358173862159</v>
      </c>
      <c r="J8" s="19">
        <f t="shared" si="4"/>
        <v>325.96476413740777</v>
      </c>
      <c r="K8" s="19">
        <f t="shared" si="4"/>
        <v>339.69585878232931</v>
      </c>
      <c r="L8" s="19">
        <f t="shared" si="4"/>
        <v>179.59136679034566</v>
      </c>
      <c r="M8" s="19">
        <f t="shared" si="4"/>
        <v>188.26053800253064</v>
      </c>
      <c r="N8" s="19">
        <f t="shared" si="4"/>
        <v>195.89789635928861</v>
      </c>
      <c r="O8" s="19">
        <f t="shared" si="4"/>
        <v>229.21261656529879</v>
      </c>
      <c r="P8" s="19">
        <f t="shared" si="4"/>
        <v>266.28879602872087</v>
      </c>
      <c r="Q8" s="19">
        <f t="shared" si="4"/>
        <v>286.96244336611471</v>
      </c>
      <c r="R8" s="19">
        <f t="shared" si="4"/>
        <v>278.92142380715956</v>
      </c>
      <c r="S8" s="19">
        <f t="shared" si="4"/>
        <v>298.73299058698484</v>
      </c>
      <c r="T8" s="19">
        <f t="shared" si="4"/>
        <v>228.35782134550155</v>
      </c>
      <c r="U8" s="19">
        <f t="shared" si="4"/>
        <v>264.15850986929405</v>
      </c>
      <c r="V8" s="19">
        <f t="shared" si="4"/>
        <v>269.7442275064746</v>
      </c>
      <c r="W8" s="19">
        <f t="shared" si="4"/>
        <v>265.7197760918267</v>
      </c>
      <c r="X8" s="19">
        <f t="shared" si="4"/>
        <v>333.4817489855032</v>
      </c>
    </row>
    <row r="9" spans="1:24" ht="11.25" customHeight="1" x14ac:dyDescent="0.2">
      <c r="A9" s="28" t="s">
        <v>10</v>
      </c>
      <c r="B9" s="7" t="s">
        <v>11</v>
      </c>
      <c r="C9" s="8">
        <v>167.22487711200131</v>
      </c>
      <c r="D9" s="8">
        <v>161.37622078925455</v>
      </c>
      <c r="E9" s="8">
        <v>125.88957904702019</v>
      </c>
      <c r="F9" s="8">
        <v>128.04619627268249</v>
      </c>
      <c r="G9" s="8">
        <v>153.11842063587528</v>
      </c>
      <c r="H9" s="8">
        <v>162.75020205093233</v>
      </c>
      <c r="I9" s="8">
        <v>234.83263945284324</v>
      </c>
      <c r="J9" s="8">
        <v>250.52349623916237</v>
      </c>
      <c r="K9" s="8">
        <v>178.9066868681179</v>
      </c>
      <c r="L9" s="8">
        <v>115.1138796852992</v>
      </c>
      <c r="M9" s="8">
        <v>101.63798192237624</v>
      </c>
      <c r="N9" s="8">
        <v>89.003334414892578</v>
      </c>
      <c r="O9" s="8">
        <v>100.92404992406038</v>
      </c>
      <c r="P9" s="8">
        <v>151.2522121879378</v>
      </c>
      <c r="Q9" s="8">
        <v>158.05853549371923</v>
      </c>
      <c r="R9" s="8">
        <v>165.74973986716532</v>
      </c>
      <c r="S9" s="8">
        <v>178.55986934538862</v>
      </c>
      <c r="T9" s="8">
        <v>128.02145193184649</v>
      </c>
      <c r="U9" s="8">
        <v>139.68009019845169</v>
      </c>
      <c r="V9" s="8">
        <v>171.57520973685385</v>
      </c>
      <c r="W9" s="8">
        <v>177.73251152367496</v>
      </c>
      <c r="X9" s="8">
        <v>203.03231082826022</v>
      </c>
    </row>
    <row r="10" spans="1:24" ht="11.25" customHeight="1" x14ac:dyDescent="0.2">
      <c r="A10" s="28" t="s">
        <v>12</v>
      </c>
      <c r="B10" s="7" t="s">
        <v>13</v>
      </c>
      <c r="C10" s="8">
        <v>170.12687583003324</v>
      </c>
      <c r="D10" s="8">
        <v>134.49933158412776</v>
      </c>
      <c r="E10" s="8">
        <v>136.71319967108249</v>
      </c>
      <c r="F10" s="8">
        <v>164.55285471562414</v>
      </c>
      <c r="G10" s="8">
        <v>145.19724322635514</v>
      </c>
      <c r="H10" s="8">
        <v>86.021614471969855</v>
      </c>
      <c r="I10" s="8">
        <v>53.140942285778337</v>
      </c>
      <c r="J10" s="8">
        <v>75.441267898245385</v>
      </c>
      <c r="K10" s="8">
        <v>160.78917191421144</v>
      </c>
      <c r="L10" s="8">
        <v>64.477487105046464</v>
      </c>
      <c r="M10" s="8">
        <v>86.622556080154396</v>
      </c>
      <c r="N10" s="8">
        <v>106.89456194439605</v>
      </c>
      <c r="O10" s="8">
        <v>128.28856664123842</v>
      </c>
      <c r="P10" s="8">
        <v>115.03658384078307</v>
      </c>
      <c r="Q10" s="8">
        <v>128.90390787239551</v>
      </c>
      <c r="R10" s="8">
        <v>113.17168393999422</v>
      </c>
      <c r="S10" s="8">
        <v>120.17312124159621</v>
      </c>
      <c r="T10" s="8">
        <v>100.33636941365506</v>
      </c>
      <c r="U10" s="8">
        <v>124.47841967084236</v>
      </c>
      <c r="V10" s="8">
        <v>98.169017769620766</v>
      </c>
      <c r="W10" s="8">
        <v>87.987264568151758</v>
      </c>
      <c r="X10" s="8">
        <v>130.44943815724298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2760.1920746743845</v>
      </c>
      <c r="D11" s="19">
        <f t="shared" ref="D11:X11" si="6">SUM(D12:D16)</f>
        <v>2465.7514399907268</v>
      </c>
      <c r="E11" s="19">
        <f t="shared" si="6"/>
        <v>2306.3835201438897</v>
      </c>
      <c r="F11" s="19">
        <f t="shared" si="6"/>
        <v>2878.4948766112702</v>
      </c>
      <c r="G11" s="19">
        <f t="shared" si="6"/>
        <v>2964.0021668437566</v>
      </c>
      <c r="H11" s="19">
        <f t="shared" si="6"/>
        <v>2605.0766212612471</v>
      </c>
      <c r="I11" s="19">
        <f t="shared" si="6"/>
        <v>2427.8986138333003</v>
      </c>
      <c r="J11" s="19">
        <f t="shared" si="6"/>
        <v>2937.1688238092374</v>
      </c>
      <c r="K11" s="19">
        <f t="shared" si="6"/>
        <v>2813.9094238748826</v>
      </c>
      <c r="L11" s="19">
        <f t="shared" si="6"/>
        <v>2291.011192781647</v>
      </c>
      <c r="M11" s="19">
        <f t="shared" si="6"/>
        <v>2572.7736929639573</v>
      </c>
      <c r="N11" s="19">
        <f t="shared" si="6"/>
        <v>2905.5486948096896</v>
      </c>
      <c r="O11" s="19">
        <f t="shared" si="6"/>
        <v>2739.3919272756793</v>
      </c>
      <c r="P11" s="19">
        <f t="shared" si="6"/>
        <v>2710.7322067765108</v>
      </c>
      <c r="Q11" s="19">
        <f t="shared" si="6"/>
        <v>2628.1107444640529</v>
      </c>
      <c r="R11" s="19">
        <f t="shared" si="6"/>
        <v>2746.4603745413247</v>
      </c>
      <c r="S11" s="19">
        <f t="shared" si="6"/>
        <v>2769.5877396641326</v>
      </c>
      <c r="T11" s="19">
        <f t="shared" si="6"/>
        <v>2845.3358592019131</v>
      </c>
      <c r="U11" s="19">
        <f t="shared" si="6"/>
        <v>2739.3899437756809</v>
      </c>
      <c r="V11" s="19">
        <f t="shared" si="6"/>
        <v>2701.7599515629799</v>
      </c>
      <c r="W11" s="19">
        <f t="shared" si="6"/>
        <v>3503.4744926484373</v>
      </c>
      <c r="X11" s="19">
        <f t="shared" si="6"/>
        <v>2875.0701581747289</v>
      </c>
    </row>
    <row r="12" spans="1:24" ht="11.25" customHeight="1" x14ac:dyDescent="0.2">
      <c r="A12" s="28" t="s">
        <v>14</v>
      </c>
      <c r="B12" s="7" t="s">
        <v>15</v>
      </c>
      <c r="C12" s="8">
        <v>0.63337135633637442</v>
      </c>
      <c r="D12" s="8">
        <v>0</v>
      </c>
      <c r="E12" s="8">
        <v>0</v>
      </c>
      <c r="F12" s="8">
        <v>0</v>
      </c>
      <c r="G12" s="8">
        <v>2.6666773045714676</v>
      </c>
      <c r="H12" s="8">
        <v>1.3057155278784525</v>
      </c>
      <c r="I12" s="8">
        <v>1.2318903867582716</v>
      </c>
      <c r="J12" s="8">
        <v>0</v>
      </c>
      <c r="K12" s="8">
        <v>1.3096398142044365</v>
      </c>
      <c r="L12" s="8">
        <v>0</v>
      </c>
      <c r="M12" s="8">
        <v>0</v>
      </c>
      <c r="N12" s="8">
        <v>1.7916599954753736</v>
      </c>
      <c r="O12" s="8">
        <v>18.107845162248818</v>
      </c>
      <c r="P12" s="8">
        <v>10.605885411241578</v>
      </c>
      <c r="Q12" s="8">
        <v>0</v>
      </c>
      <c r="R12" s="8">
        <v>0</v>
      </c>
      <c r="S12" s="8">
        <v>0</v>
      </c>
      <c r="T12" s="8">
        <v>3.4997231682042371E-2</v>
      </c>
      <c r="U12" s="8">
        <v>3.8485282463843327E-2</v>
      </c>
      <c r="V12" s="8">
        <v>2.9267548707275059E-2</v>
      </c>
      <c r="W12" s="8">
        <v>2.7411504210842173E-2</v>
      </c>
      <c r="X12" s="8">
        <v>6.1999693611149868E-2</v>
      </c>
    </row>
    <row r="13" spans="1:24" ht="11.25" customHeight="1" x14ac:dyDescent="0.2">
      <c r="A13" s="28" t="s">
        <v>16</v>
      </c>
      <c r="B13" s="7" t="s">
        <v>17</v>
      </c>
      <c r="C13" s="8">
        <v>1062.9099449178791</v>
      </c>
      <c r="D13" s="8">
        <v>1004.9176139162431</v>
      </c>
      <c r="E13" s="8">
        <v>892.66824103185945</v>
      </c>
      <c r="F13" s="8">
        <v>1028.9455152181229</v>
      </c>
      <c r="G13" s="8">
        <v>917.24548432875531</v>
      </c>
      <c r="H13" s="8">
        <v>725.85988107143055</v>
      </c>
      <c r="I13" s="8">
        <v>685.41020018859695</v>
      </c>
      <c r="J13" s="8">
        <v>869.01383877892624</v>
      </c>
      <c r="K13" s="8">
        <v>784.56154075932852</v>
      </c>
      <c r="L13" s="8">
        <v>682.11033698928054</v>
      </c>
      <c r="M13" s="8">
        <v>698.17232784697478</v>
      </c>
      <c r="N13" s="8">
        <v>675.15894425690203</v>
      </c>
      <c r="O13" s="8">
        <v>624.42157097138477</v>
      </c>
      <c r="P13" s="8">
        <v>515.43304523677944</v>
      </c>
      <c r="Q13" s="8">
        <v>514.62556142951632</v>
      </c>
      <c r="R13" s="8">
        <v>579.63060276305453</v>
      </c>
      <c r="S13" s="8">
        <v>558.04614596450995</v>
      </c>
      <c r="T13" s="8">
        <v>540.3373013073666</v>
      </c>
      <c r="U13" s="8">
        <v>552.14112368560916</v>
      </c>
      <c r="V13" s="8">
        <v>507.98447894837255</v>
      </c>
      <c r="W13" s="8">
        <v>498.58133912686714</v>
      </c>
      <c r="X13" s="8">
        <v>557.31693816542963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1.1640468334744247</v>
      </c>
      <c r="J15" s="8">
        <v>23.586705914468151</v>
      </c>
      <c r="K15" s="8">
        <v>21.018635321097822</v>
      </c>
      <c r="L15" s="8">
        <v>25.234481923705548</v>
      </c>
      <c r="M15" s="8">
        <v>5.3877044231122024</v>
      </c>
      <c r="N15" s="8">
        <v>29.893672458984213</v>
      </c>
      <c r="O15" s="8">
        <v>27.873680929993213</v>
      </c>
      <c r="P15" s="8">
        <v>26.551701738721945</v>
      </c>
      <c r="Q15" s="8">
        <v>26.544557462769802</v>
      </c>
      <c r="R15" s="8">
        <v>25.216497963498895</v>
      </c>
      <c r="S15" s="8">
        <v>22.27767973187899</v>
      </c>
      <c r="T15" s="8">
        <v>17.622513466366154</v>
      </c>
      <c r="U15" s="8">
        <v>27.485696540988666</v>
      </c>
      <c r="V15" s="8">
        <v>24.549454893522697</v>
      </c>
      <c r="W15" s="8">
        <v>6.5950319931261152</v>
      </c>
      <c r="X15" s="8">
        <v>2.2529690318698283</v>
      </c>
    </row>
    <row r="16" spans="1:24" ht="11.25" customHeight="1" x14ac:dyDescent="0.2">
      <c r="A16" s="28" t="s">
        <v>22</v>
      </c>
      <c r="B16" s="7" t="s">
        <v>23</v>
      </c>
      <c r="C16" s="8">
        <v>1696.6487584001693</v>
      </c>
      <c r="D16" s="8">
        <v>1460.8338260744836</v>
      </c>
      <c r="E16" s="8">
        <v>1413.7152791120304</v>
      </c>
      <c r="F16" s="8">
        <v>1849.5493613931476</v>
      </c>
      <c r="G16" s="8">
        <v>2044.0900052104298</v>
      </c>
      <c r="H16" s="8">
        <v>1877.911024661938</v>
      </c>
      <c r="I16" s="8">
        <v>1740.0924764244708</v>
      </c>
      <c r="J16" s="8">
        <v>2044.5682791158431</v>
      </c>
      <c r="K16" s="8">
        <v>2007.019607980252</v>
      </c>
      <c r="L16" s="8">
        <v>1583.6663738686607</v>
      </c>
      <c r="M16" s="8">
        <v>1869.2136606938702</v>
      </c>
      <c r="N16" s="8">
        <v>2198.704418098328</v>
      </c>
      <c r="O16" s="8">
        <v>2068.9888302120526</v>
      </c>
      <c r="P16" s="8">
        <v>2158.1415743897678</v>
      </c>
      <c r="Q16" s="8">
        <v>2086.9406255717668</v>
      </c>
      <c r="R16" s="8">
        <v>2141.6132738147712</v>
      </c>
      <c r="S16" s="8">
        <v>2189.2639139677435</v>
      </c>
      <c r="T16" s="8">
        <v>2287.341047196498</v>
      </c>
      <c r="U16" s="8">
        <v>2159.724638266619</v>
      </c>
      <c r="V16" s="8">
        <v>2169.1967501723775</v>
      </c>
      <c r="W16" s="8">
        <v>2998.2707100242333</v>
      </c>
      <c r="X16" s="8">
        <v>2315.4382512838183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70.690696473240237</v>
      </c>
      <c r="D17" s="27">
        <f t="shared" ref="D17:X17" si="8">SUM(D18:D21)</f>
        <v>164.7423119457701</v>
      </c>
      <c r="E17" s="27">
        <f t="shared" si="8"/>
        <v>172.89471229522493</v>
      </c>
      <c r="F17" s="27">
        <f t="shared" si="8"/>
        <v>78.648329261368232</v>
      </c>
      <c r="G17" s="27">
        <f t="shared" si="8"/>
        <v>100.17216420705296</v>
      </c>
      <c r="H17" s="27">
        <f t="shared" si="8"/>
        <v>91.685663518270204</v>
      </c>
      <c r="I17" s="27">
        <f t="shared" si="8"/>
        <v>75.756399275169159</v>
      </c>
      <c r="J17" s="27">
        <f t="shared" si="8"/>
        <v>82.916223685020597</v>
      </c>
      <c r="K17" s="27">
        <f t="shared" si="8"/>
        <v>78.852703598477945</v>
      </c>
      <c r="L17" s="27">
        <f t="shared" si="8"/>
        <v>58.776316309763537</v>
      </c>
      <c r="M17" s="27">
        <f t="shared" si="8"/>
        <v>74.619638778386175</v>
      </c>
      <c r="N17" s="27">
        <f t="shared" si="8"/>
        <v>77.221052584766241</v>
      </c>
      <c r="O17" s="27">
        <f t="shared" si="8"/>
        <v>77.061988062433045</v>
      </c>
      <c r="P17" s="27">
        <f t="shared" si="8"/>
        <v>72.847501145736729</v>
      </c>
      <c r="Q17" s="27">
        <f t="shared" si="8"/>
        <v>85.776439152266192</v>
      </c>
      <c r="R17" s="27">
        <f t="shared" si="8"/>
        <v>152.6144917461381</v>
      </c>
      <c r="S17" s="27">
        <f t="shared" si="8"/>
        <v>173.22884964758885</v>
      </c>
      <c r="T17" s="27">
        <f t="shared" si="8"/>
        <v>171.10766228989263</v>
      </c>
      <c r="U17" s="27">
        <f t="shared" si="8"/>
        <v>117.90751553247617</v>
      </c>
      <c r="V17" s="27">
        <f t="shared" si="8"/>
        <v>124.01914095184512</v>
      </c>
      <c r="W17" s="27">
        <f t="shared" si="8"/>
        <v>124.79241409926087</v>
      </c>
      <c r="X17" s="27">
        <f t="shared" si="8"/>
        <v>136.98124110982212</v>
      </c>
    </row>
    <row r="18" spans="1:24" ht="11.25" customHeight="1" x14ac:dyDescent="0.2">
      <c r="A18" s="29" t="s">
        <v>26</v>
      </c>
      <c r="B18" s="7" t="s">
        <v>27</v>
      </c>
      <c r="C18" s="8">
        <v>3.4727417365053661</v>
      </c>
      <c r="D18" s="8">
        <v>2.5816890787793314</v>
      </c>
      <c r="E18" s="8">
        <v>3.3153967642711968</v>
      </c>
      <c r="F18" s="8">
        <v>0.53382403466051054</v>
      </c>
      <c r="G18" s="8">
        <v>0.69224764850092646</v>
      </c>
      <c r="H18" s="8">
        <v>0.96034686551940762</v>
      </c>
      <c r="I18" s="8">
        <v>1.1046130627777473</v>
      </c>
      <c r="J18" s="8">
        <v>1.1154490724430544</v>
      </c>
      <c r="K18" s="8">
        <v>0.7766921259636328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65.90378839213875</v>
      </c>
      <c r="D19" s="8">
        <v>76.107538388152918</v>
      </c>
      <c r="E19" s="8">
        <v>75.183989108915597</v>
      </c>
      <c r="F19" s="8">
        <v>52.751596925294976</v>
      </c>
      <c r="G19" s="8">
        <v>72.046426271406403</v>
      </c>
      <c r="H19" s="8">
        <v>68.064696163507492</v>
      </c>
      <c r="I19" s="8">
        <v>64.024493444933483</v>
      </c>
      <c r="J19" s="8">
        <v>71.221326435527658</v>
      </c>
      <c r="K19" s="8">
        <v>60.210623130431046</v>
      </c>
      <c r="L19" s="8">
        <v>52.765196630568227</v>
      </c>
      <c r="M19" s="8">
        <v>67.43671893017833</v>
      </c>
      <c r="N19" s="8">
        <v>70.139769160247596</v>
      </c>
      <c r="O19" s="8">
        <v>69.822867813145038</v>
      </c>
      <c r="P19" s="8">
        <v>64.557977321699354</v>
      </c>
      <c r="Q19" s="8">
        <v>74.005749539077584</v>
      </c>
      <c r="R19" s="8">
        <v>68.594985728883003</v>
      </c>
      <c r="S19" s="8">
        <v>72.606801589762313</v>
      </c>
      <c r="T19" s="8">
        <v>69.787736101483631</v>
      </c>
      <c r="U19" s="8">
        <v>61.709715701598007</v>
      </c>
      <c r="V19" s="8">
        <v>56.755739282838491</v>
      </c>
      <c r="W19" s="8">
        <v>58.637801342079143</v>
      </c>
      <c r="X19" s="8">
        <v>68.227529203288455</v>
      </c>
    </row>
    <row r="20" spans="1:24" ht="11.25" customHeight="1" x14ac:dyDescent="0.2">
      <c r="A20" s="29" t="s">
        <v>30</v>
      </c>
      <c r="B20" s="7" t="s">
        <v>31</v>
      </c>
      <c r="C20" s="8">
        <v>1.3141663445961205</v>
      </c>
      <c r="D20" s="8">
        <v>86.053084478837832</v>
      </c>
      <c r="E20" s="8">
        <v>94.395326422038139</v>
      </c>
      <c r="F20" s="8">
        <v>25.362908301412748</v>
      </c>
      <c r="G20" s="8">
        <v>27.433490287145634</v>
      </c>
      <c r="H20" s="8">
        <v>22.6606204892433</v>
      </c>
      <c r="I20" s="8">
        <v>10.627292767457927</v>
      </c>
      <c r="J20" s="8">
        <v>2.6028714964240276</v>
      </c>
      <c r="K20" s="8">
        <v>9.4392682400207679</v>
      </c>
      <c r="L20" s="8">
        <v>0.72271842351598603</v>
      </c>
      <c r="M20" s="8">
        <v>0.73663832362797232</v>
      </c>
      <c r="N20" s="8">
        <v>0.17941023932488051</v>
      </c>
      <c r="O20" s="8">
        <v>0.18340916731695911</v>
      </c>
      <c r="P20" s="8">
        <v>0.18394696863684479</v>
      </c>
      <c r="Q20" s="8">
        <v>0.1773786574657365</v>
      </c>
      <c r="R20" s="8">
        <v>0.17914709140198562</v>
      </c>
      <c r="S20" s="8">
        <v>0.35620424581577237</v>
      </c>
      <c r="T20" s="8">
        <v>1.8678933737911949E-2</v>
      </c>
      <c r="U20" s="8">
        <v>2.6644847706152903E-2</v>
      </c>
      <c r="V20" s="8">
        <v>3.8075426224041711E-2</v>
      </c>
      <c r="W20" s="8">
        <v>4.14244140231275E-2</v>
      </c>
      <c r="X20" s="8">
        <v>4.221418472722465E-2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7.9765766806258585</v>
      </c>
      <c r="K21" s="8">
        <v>8.4261201020625052</v>
      </c>
      <c r="L21" s="8">
        <v>5.2884012556793243</v>
      </c>
      <c r="M21" s="8">
        <v>6.446281524579871</v>
      </c>
      <c r="N21" s="8">
        <v>6.9018731851937689</v>
      </c>
      <c r="O21" s="8">
        <v>7.0557110819710482</v>
      </c>
      <c r="P21" s="8">
        <v>8.1055768554005336</v>
      </c>
      <c r="Q21" s="8">
        <v>11.593310955722878</v>
      </c>
      <c r="R21" s="8">
        <v>83.84035892585311</v>
      </c>
      <c r="S21" s="8">
        <v>100.26584381201076</v>
      </c>
      <c r="T21" s="8">
        <v>101.30124725467107</v>
      </c>
      <c r="U21" s="8">
        <v>56.171154983172009</v>
      </c>
      <c r="V21" s="8">
        <v>67.225326242782586</v>
      </c>
      <c r="W21" s="8">
        <v>66.113188343158598</v>
      </c>
      <c r="X21" s="8">
        <v>68.711497721806424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3.8053592351650618</v>
      </c>
      <c r="D22" s="27">
        <f t="shared" ref="D22:X22" si="10">SUM(D23:D24)</f>
        <v>28.055209908704462</v>
      </c>
      <c r="E22" s="27">
        <f t="shared" si="10"/>
        <v>4.8522635994026873</v>
      </c>
      <c r="F22" s="27">
        <f t="shared" si="10"/>
        <v>3.5146226880130484</v>
      </c>
      <c r="G22" s="27">
        <f t="shared" si="10"/>
        <v>8.6415039716919377</v>
      </c>
      <c r="H22" s="27">
        <f t="shared" si="10"/>
        <v>4.2200555701595563</v>
      </c>
      <c r="I22" s="27">
        <f t="shared" si="10"/>
        <v>4.4837240163027374</v>
      </c>
      <c r="J22" s="27">
        <f t="shared" si="10"/>
        <v>5.2792337438379811</v>
      </c>
      <c r="K22" s="27">
        <f t="shared" si="10"/>
        <v>6.9284406688372151</v>
      </c>
      <c r="L22" s="27">
        <f t="shared" si="10"/>
        <v>0.49897726024962502</v>
      </c>
      <c r="M22" s="27">
        <f t="shared" si="10"/>
        <v>0.8628383314127267</v>
      </c>
      <c r="N22" s="27">
        <f t="shared" si="10"/>
        <v>1.9864716070037904</v>
      </c>
      <c r="O22" s="27">
        <f t="shared" si="10"/>
        <v>1.9875986700599491</v>
      </c>
      <c r="P22" s="27">
        <f t="shared" si="10"/>
        <v>1.0480682288737295</v>
      </c>
      <c r="Q22" s="27">
        <f t="shared" si="10"/>
        <v>1.0675127312728292</v>
      </c>
      <c r="R22" s="27">
        <f t="shared" si="10"/>
        <v>0.51950294297308552</v>
      </c>
      <c r="S22" s="27">
        <f t="shared" si="10"/>
        <v>0.81434408204862918</v>
      </c>
      <c r="T22" s="27">
        <f t="shared" si="10"/>
        <v>0.82409529989325248</v>
      </c>
      <c r="U22" s="27">
        <f t="shared" si="10"/>
        <v>0.97107909730668762</v>
      </c>
      <c r="V22" s="27">
        <f t="shared" si="10"/>
        <v>0.86144995424924242</v>
      </c>
      <c r="W22" s="27">
        <f t="shared" si="10"/>
        <v>0.61627759751397926</v>
      </c>
      <c r="X22" s="27">
        <f t="shared" si="10"/>
        <v>0.58431569740518963</v>
      </c>
    </row>
    <row r="23" spans="1:24" ht="11.25" customHeight="1" x14ac:dyDescent="0.2">
      <c r="A23" s="29" t="s">
        <v>36</v>
      </c>
      <c r="B23" s="7" t="s">
        <v>37</v>
      </c>
      <c r="C23" s="8">
        <v>3.8053592351650618</v>
      </c>
      <c r="D23" s="8">
        <v>28.055209908704462</v>
      </c>
      <c r="E23" s="8">
        <v>4.8522635994026873</v>
      </c>
      <c r="F23" s="8">
        <v>3.5146226880130484</v>
      </c>
      <c r="G23" s="8">
        <v>8.6415039716919377</v>
      </c>
      <c r="H23" s="8">
        <v>4.2200555701595563</v>
      </c>
      <c r="I23" s="8">
        <v>4.4837240163027374</v>
      </c>
      <c r="J23" s="8">
        <v>5.2792337438379811</v>
      </c>
      <c r="K23" s="8">
        <v>6.9284406688372151</v>
      </c>
      <c r="L23" s="8">
        <v>0.49897726024962502</v>
      </c>
      <c r="M23" s="8">
        <v>0.8628383314127267</v>
      </c>
      <c r="N23" s="8">
        <v>1.9864716070037904</v>
      </c>
      <c r="O23" s="8">
        <v>1.9875986700599491</v>
      </c>
      <c r="P23" s="8">
        <v>1.0480682288737295</v>
      </c>
      <c r="Q23" s="8">
        <v>1.0675127312728292</v>
      </c>
      <c r="R23" s="8">
        <v>0.51950294297308552</v>
      </c>
      <c r="S23" s="8">
        <v>0.81434408204862918</v>
      </c>
      <c r="T23" s="8">
        <v>0.82409529989325248</v>
      </c>
      <c r="U23" s="8">
        <v>0.97107909730668762</v>
      </c>
      <c r="V23" s="8">
        <v>0.86144995424924242</v>
      </c>
      <c r="W23" s="8">
        <v>0.60574817644733348</v>
      </c>
      <c r="X23" s="8">
        <v>0.58431569740518963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1.0529421066645811E-2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141.95338910954706</v>
      </c>
      <c r="D25" s="27">
        <v>157.87593639993622</v>
      </c>
      <c r="E25" s="27">
        <v>79.939944458692253</v>
      </c>
      <c r="F25" s="27">
        <v>74.895123366606782</v>
      </c>
      <c r="G25" s="27">
        <v>69.017098026300616</v>
      </c>
      <c r="H25" s="27">
        <v>82.72184570192708</v>
      </c>
      <c r="I25" s="27">
        <v>79.481417811407738</v>
      </c>
      <c r="J25" s="27">
        <v>125.88348129882952</v>
      </c>
      <c r="K25" s="27">
        <v>150.33829621438585</v>
      </c>
      <c r="L25" s="27">
        <v>87.783129761726443</v>
      </c>
      <c r="M25" s="27">
        <v>104.42764315318958</v>
      </c>
      <c r="N25" s="27">
        <v>123.76616444138598</v>
      </c>
      <c r="O25" s="27">
        <v>88.821044128986529</v>
      </c>
      <c r="P25" s="27">
        <v>95.658286921420469</v>
      </c>
      <c r="Q25" s="27">
        <v>84.921411969313084</v>
      </c>
      <c r="R25" s="27">
        <v>20.44002469457461</v>
      </c>
      <c r="S25" s="27">
        <v>10.227726806028802</v>
      </c>
      <c r="T25" s="27">
        <v>26.057106398140906</v>
      </c>
      <c r="U25" s="27">
        <v>37.780268520779053</v>
      </c>
      <c r="V25" s="27">
        <v>37.951445715503127</v>
      </c>
      <c r="W25" s="27">
        <v>0.59859548621051462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16766.522039365045</v>
      </c>
      <c r="D26" s="27">
        <f t="shared" ref="D26:X26" si="12">SUM(D27,D33)</f>
        <v>17573.664371649404</v>
      </c>
      <c r="E26" s="27">
        <f t="shared" si="12"/>
        <v>17643.490392551932</v>
      </c>
      <c r="F26" s="27">
        <f t="shared" si="12"/>
        <v>18218.250914079625</v>
      </c>
      <c r="G26" s="27">
        <f t="shared" si="12"/>
        <v>19152.200822635707</v>
      </c>
      <c r="H26" s="27">
        <f t="shared" si="12"/>
        <v>20506.417936287915</v>
      </c>
      <c r="I26" s="27">
        <f t="shared" si="12"/>
        <v>16876.148731046687</v>
      </c>
      <c r="J26" s="27">
        <f t="shared" si="12"/>
        <v>16058.42784002257</v>
      </c>
      <c r="K26" s="27">
        <f t="shared" si="12"/>
        <v>17313.035808191686</v>
      </c>
      <c r="L26" s="27">
        <f t="shared" si="12"/>
        <v>14074.181258412722</v>
      </c>
      <c r="M26" s="27">
        <f t="shared" si="12"/>
        <v>14485.483219111258</v>
      </c>
      <c r="N26" s="27">
        <f t="shared" si="12"/>
        <v>14581.150712174391</v>
      </c>
      <c r="O26" s="27">
        <f t="shared" si="12"/>
        <v>13025.882347446064</v>
      </c>
      <c r="P26" s="27">
        <f t="shared" si="12"/>
        <v>11820.192344918431</v>
      </c>
      <c r="Q26" s="27">
        <f t="shared" si="12"/>
        <v>10574.27679578899</v>
      </c>
      <c r="R26" s="27">
        <f t="shared" si="12"/>
        <v>12248.798623033237</v>
      </c>
      <c r="S26" s="27">
        <f t="shared" si="12"/>
        <v>11765.918861336384</v>
      </c>
      <c r="T26" s="27">
        <f t="shared" si="12"/>
        <v>9990.5952017391901</v>
      </c>
      <c r="U26" s="27">
        <f t="shared" si="12"/>
        <v>9959.3272993622359</v>
      </c>
      <c r="V26" s="27">
        <f t="shared" si="12"/>
        <v>9663.7300965205413</v>
      </c>
      <c r="W26" s="27">
        <f t="shared" si="12"/>
        <v>9274.1914018251482</v>
      </c>
      <c r="X26" s="27">
        <f t="shared" si="12"/>
        <v>9413.9836622116636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12.689991550770788</v>
      </c>
      <c r="Q27" s="19">
        <f t="shared" si="14"/>
        <v>12.289295469131256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12.689991550770788</v>
      </c>
      <c r="Q28" s="8">
        <v>12.289295469131256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16766.522039365045</v>
      </c>
      <c r="D33" s="19">
        <f t="shared" ref="D33:X33" si="16">SUM(D34:D50)</f>
        <v>17573.664371649404</v>
      </c>
      <c r="E33" s="19">
        <f t="shared" si="16"/>
        <v>17643.490392551932</v>
      </c>
      <c r="F33" s="19">
        <f t="shared" si="16"/>
        <v>18218.250914079625</v>
      </c>
      <c r="G33" s="19">
        <f t="shared" si="16"/>
        <v>19152.200822635707</v>
      </c>
      <c r="H33" s="19">
        <f t="shared" si="16"/>
        <v>20506.417936287915</v>
      </c>
      <c r="I33" s="19">
        <f t="shared" si="16"/>
        <v>16876.148731046687</v>
      </c>
      <c r="J33" s="19">
        <f t="shared" si="16"/>
        <v>16058.42784002257</v>
      </c>
      <c r="K33" s="19">
        <f t="shared" si="16"/>
        <v>17313.035808191686</v>
      </c>
      <c r="L33" s="19">
        <f t="shared" si="16"/>
        <v>14074.181258412722</v>
      </c>
      <c r="M33" s="19">
        <f t="shared" si="16"/>
        <v>14485.483219111258</v>
      </c>
      <c r="N33" s="19">
        <f t="shared" si="16"/>
        <v>14581.150712174391</v>
      </c>
      <c r="O33" s="19">
        <f t="shared" si="16"/>
        <v>13025.882347446064</v>
      </c>
      <c r="P33" s="19">
        <f t="shared" si="16"/>
        <v>11807.502353367659</v>
      </c>
      <c r="Q33" s="19">
        <f t="shared" si="16"/>
        <v>10561.987500319859</v>
      </c>
      <c r="R33" s="19">
        <f t="shared" si="16"/>
        <v>12248.798623033237</v>
      </c>
      <c r="S33" s="19">
        <f t="shared" si="16"/>
        <v>11765.918861336384</v>
      </c>
      <c r="T33" s="19">
        <f t="shared" si="16"/>
        <v>9990.5952017391901</v>
      </c>
      <c r="U33" s="19">
        <f t="shared" si="16"/>
        <v>9959.3272993622359</v>
      </c>
      <c r="V33" s="19">
        <f t="shared" si="16"/>
        <v>9663.7300965205413</v>
      </c>
      <c r="W33" s="19">
        <f t="shared" si="16"/>
        <v>9274.1914018251482</v>
      </c>
      <c r="X33" s="19">
        <f t="shared" si="16"/>
        <v>9413.9836622116636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897.89016488597065</v>
      </c>
      <c r="D36" s="8">
        <v>879.15746964799462</v>
      </c>
      <c r="E36" s="8">
        <v>845.62231470087249</v>
      </c>
      <c r="F36" s="8">
        <v>733.70248240719081</v>
      </c>
      <c r="G36" s="8">
        <v>579.49256992447795</v>
      </c>
      <c r="H36" s="8">
        <v>554.86226215477063</v>
      </c>
      <c r="I36" s="8">
        <v>475.45570408421315</v>
      </c>
      <c r="J36" s="8">
        <v>453.40615479290352</v>
      </c>
      <c r="K36" s="8">
        <v>399.48841646634236</v>
      </c>
      <c r="L36" s="8">
        <v>334.23128456026967</v>
      </c>
      <c r="M36" s="8">
        <v>353.33908726430735</v>
      </c>
      <c r="N36" s="8">
        <v>318.51965953012711</v>
      </c>
      <c r="O36" s="8">
        <v>307.33071208278056</v>
      </c>
      <c r="P36" s="8">
        <v>255.80079241798023</v>
      </c>
      <c r="Q36" s="8">
        <v>215.9622604964031</v>
      </c>
      <c r="R36" s="8">
        <v>309.22556650889641</v>
      </c>
      <c r="S36" s="8">
        <v>331.08131198939128</v>
      </c>
      <c r="T36" s="8">
        <v>238.13168735606268</v>
      </c>
      <c r="U36" s="8">
        <v>239.02228532895555</v>
      </c>
      <c r="V36" s="8">
        <v>244.70136436855285</v>
      </c>
      <c r="W36" s="8">
        <v>236.17263725582421</v>
      </c>
      <c r="X36" s="8">
        <v>265.51092211203849</v>
      </c>
    </row>
    <row r="37" spans="1:24" ht="11.25" customHeight="1" x14ac:dyDescent="0.2">
      <c r="A37" s="28" t="s">
        <v>60</v>
      </c>
      <c r="B37" s="7" t="s">
        <v>61</v>
      </c>
      <c r="C37" s="8">
        <v>1.9825982415052301</v>
      </c>
      <c r="D37" s="8">
        <v>1.8443750548536211</v>
      </c>
      <c r="E37" s="8">
        <v>6.4644481213356919E-2</v>
      </c>
      <c r="F37" s="8">
        <v>4.7234267589860927E-2</v>
      </c>
      <c r="G37" s="8">
        <v>7.8663737748321472E-2</v>
      </c>
      <c r="H37" s="8">
        <v>0.464568598621804</v>
      </c>
      <c r="I37" s="8">
        <v>0.28474869591571861</v>
      </c>
      <c r="J37" s="8">
        <v>0.14456383822438257</v>
      </c>
      <c r="K37" s="8">
        <v>0.52337756863984952</v>
      </c>
      <c r="L37" s="8">
        <v>1.1941225499742829</v>
      </c>
      <c r="M37" s="8">
        <v>0.19650712983853533</v>
      </c>
      <c r="N37" s="8">
        <v>7.2274781497214821E-2</v>
      </c>
      <c r="O37" s="8">
        <v>6.6801745366765891E-2</v>
      </c>
      <c r="P37" s="8">
        <v>5.8866344441571926E-2</v>
      </c>
      <c r="Q37" s="8">
        <v>5.0643147911352708E-2</v>
      </c>
      <c r="R37" s="8">
        <v>1.1201444278611623</v>
      </c>
      <c r="S37" s="8">
        <v>1.1686359690411854</v>
      </c>
      <c r="T37" s="8">
        <v>0.88557295776957434</v>
      </c>
      <c r="U37" s="8">
        <v>0.63084505479177599</v>
      </c>
      <c r="V37" s="8">
        <v>0.81506915474739283</v>
      </c>
      <c r="W37" s="8">
        <v>0.28670994755567059</v>
      </c>
      <c r="X37" s="8">
        <v>0.49000570773117247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1.9912238177041122E-3</v>
      </c>
    </row>
    <row r="41" spans="1:24" ht="11.25" customHeight="1" x14ac:dyDescent="0.2">
      <c r="A41" s="28" t="s">
        <v>68</v>
      </c>
      <c r="B41" s="7" t="s">
        <v>69</v>
      </c>
      <c r="C41" s="8">
        <v>2.8217749271865475</v>
      </c>
      <c r="D41" s="8">
        <v>1.862140179370722</v>
      </c>
      <c r="E41" s="8">
        <v>1.4151349219238587</v>
      </c>
      <c r="F41" s="8">
        <v>1.1516802010942864</v>
      </c>
      <c r="G41" s="8">
        <v>0.68535974207818207</v>
      </c>
      <c r="H41" s="8">
        <v>3.800281406646159</v>
      </c>
      <c r="I41" s="8">
        <v>1.4994556001303661</v>
      </c>
      <c r="J41" s="8">
        <v>2.3574601279149787</v>
      </c>
      <c r="K41" s="8">
        <v>0.93679461584437695</v>
      </c>
      <c r="L41" s="8">
        <v>1.3113565427438754</v>
      </c>
      <c r="M41" s="8">
        <v>1.0580438804468337</v>
      </c>
      <c r="N41" s="8">
        <v>1.0871015556472088</v>
      </c>
      <c r="O41" s="8">
        <v>1.5456353973504775</v>
      </c>
      <c r="P41" s="8">
        <v>1.3608365764301267</v>
      </c>
      <c r="Q41" s="8">
        <v>1.3699215027913771</v>
      </c>
      <c r="R41" s="8">
        <v>1.3713507652639407</v>
      </c>
      <c r="S41" s="8">
        <v>1.3424088060260679</v>
      </c>
      <c r="T41" s="8">
        <v>0.95089877732019046</v>
      </c>
      <c r="U41" s="8">
        <v>1.2290725535368003</v>
      </c>
      <c r="V41" s="8">
        <v>0.83444236529621696</v>
      </c>
      <c r="W41" s="8">
        <v>1.1712078742142751</v>
      </c>
      <c r="X41" s="8">
        <v>1.4617428449702752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828.88138851423753</v>
      </c>
      <c r="D43" s="8">
        <v>963.53886591096409</v>
      </c>
      <c r="E43" s="8">
        <v>864.12082323179447</v>
      </c>
      <c r="F43" s="8">
        <v>821.82749353043528</v>
      </c>
      <c r="G43" s="8">
        <v>857.24015401016163</v>
      </c>
      <c r="H43" s="8">
        <v>927.21333724345311</v>
      </c>
      <c r="I43" s="8">
        <v>678.3365401990792</v>
      </c>
      <c r="J43" s="8">
        <v>914.30758018993777</v>
      </c>
      <c r="K43" s="8">
        <v>990.01929424195328</v>
      </c>
      <c r="L43" s="8">
        <v>928.78553494282346</v>
      </c>
      <c r="M43" s="8">
        <v>957.08945189681845</v>
      </c>
      <c r="N43" s="8">
        <v>837.95601926964275</v>
      </c>
      <c r="O43" s="8">
        <v>752.49211758345609</v>
      </c>
      <c r="P43" s="8">
        <v>733.41467673705586</v>
      </c>
      <c r="Q43" s="8">
        <v>628.98577962897582</v>
      </c>
      <c r="R43" s="8">
        <v>696.00232990507311</v>
      </c>
      <c r="S43" s="8">
        <v>665.66614876345864</v>
      </c>
      <c r="T43" s="8">
        <v>631.6712090049275</v>
      </c>
      <c r="U43" s="8">
        <v>643.65585525431743</v>
      </c>
      <c r="V43" s="8">
        <v>646.75430777394411</v>
      </c>
      <c r="W43" s="8">
        <v>659.77096851122542</v>
      </c>
      <c r="X43" s="8">
        <v>784.06679596703646</v>
      </c>
    </row>
    <row r="44" spans="1:24" ht="11.25" customHeight="1" x14ac:dyDescent="0.2">
      <c r="A44" s="28" t="s">
        <v>74</v>
      </c>
      <c r="B44" s="7" t="s">
        <v>75</v>
      </c>
      <c r="C44" s="8">
        <v>4869.6812784845879</v>
      </c>
      <c r="D44" s="8">
        <v>4060.065680254339</v>
      </c>
      <c r="E44" s="8">
        <v>4149.9684618641531</v>
      </c>
      <c r="F44" s="8">
        <v>3320.311816790766</v>
      </c>
      <c r="G44" s="8">
        <v>3086.3335258336779</v>
      </c>
      <c r="H44" s="8">
        <v>2846.0123742679634</v>
      </c>
      <c r="I44" s="8">
        <v>2691.9174593188518</v>
      </c>
      <c r="J44" s="8">
        <v>2644.5198408126421</v>
      </c>
      <c r="K44" s="8">
        <v>2588.705881435802</v>
      </c>
      <c r="L44" s="8">
        <v>2121.2181710700324</v>
      </c>
      <c r="M44" s="8">
        <v>1692.1094721746349</v>
      </c>
      <c r="N44" s="8">
        <v>1523.7554036548556</v>
      </c>
      <c r="O44" s="8">
        <v>1032.5717170152914</v>
      </c>
      <c r="P44" s="8">
        <v>804.16096328848539</v>
      </c>
      <c r="Q44" s="8">
        <v>604.3111596236763</v>
      </c>
      <c r="R44" s="8">
        <v>812.29027086460019</v>
      </c>
      <c r="S44" s="8">
        <v>1007.3722950124417</v>
      </c>
      <c r="T44" s="8">
        <v>672.697311745604</v>
      </c>
      <c r="U44" s="8">
        <v>596.97707851765188</v>
      </c>
      <c r="V44" s="8">
        <v>482.44096891617858</v>
      </c>
      <c r="W44" s="8">
        <v>753.02320959113797</v>
      </c>
      <c r="X44" s="8">
        <v>420.27987100663609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4.3913274422331553E-4</v>
      </c>
      <c r="U45" s="8">
        <v>5.8553405993922239E-4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0.16647567667918614</v>
      </c>
      <c r="W47" s="8">
        <v>0.10218154778529363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10134.308217518716</v>
      </c>
      <c r="D48" s="8">
        <v>11638.690296537094</v>
      </c>
      <c r="E48" s="8">
        <v>11330.584576079837</v>
      </c>
      <c r="F48" s="8">
        <v>12789.578383014346</v>
      </c>
      <c r="G48" s="8">
        <v>13352.145162231594</v>
      </c>
      <c r="H48" s="8">
        <v>15155.752968234081</v>
      </c>
      <c r="I48" s="8">
        <v>12346.308693811225</v>
      </c>
      <c r="J48" s="8">
        <v>11345.394523617309</v>
      </c>
      <c r="K48" s="8">
        <v>12539.766887044434</v>
      </c>
      <c r="L48" s="8">
        <v>10548.564951614684</v>
      </c>
      <c r="M48" s="8">
        <v>11283.482159898389</v>
      </c>
      <c r="N48" s="8">
        <v>11691.187656602133</v>
      </c>
      <c r="O48" s="8">
        <v>10711.469354986159</v>
      </c>
      <c r="P48" s="8">
        <v>9806.6801707183731</v>
      </c>
      <c r="Q48" s="8">
        <v>8898.9120745776727</v>
      </c>
      <c r="R48" s="8">
        <v>10184.727826917377</v>
      </c>
      <c r="S48" s="8">
        <v>9474.4630546826556</v>
      </c>
      <c r="T48" s="8">
        <v>8287.0798423572342</v>
      </c>
      <c r="U48" s="8">
        <v>8184.0610755588859</v>
      </c>
      <c r="V48" s="8">
        <v>7989.7137516740186</v>
      </c>
      <c r="W48" s="8">
        <v>7345.1693308333761</v>
      </c>
      <c r="X48" s="8">
        <v>7644.1370737558236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30.956616792843604</v>
      </c>
      <c r="D50" s="8">
        <v>28.505544064787546</v>
      </c>
      <c r="E50" s="8">
        <v>451.71443727213847</v>
      </c>
      <c r="F50" s="8">
        <v>551.63182386819892</v>
      </c>
      <c r="G50" s="8">
        <v>1276.2253871559647</v>
      </c>
      <c r="H50" s="8">
        <v>1018.3121443823754</v>
      </c>
      <c r="I50" s="8">
        <v>682.34612933727215</v>
      </c>
      <c r="J50" s="8">
        <v>698.29771664363773</v>
      </c>
      <c r="K50" s="8">
        <v>793.59515681866708</v>
      </c>
      <c r="L50" s="8">
        <v>138.87583713219422</v>
      </c>
      <c r="M50" s="8">
        <v>198.20849686682487</v>
      </c>
      <c r="N50" s="8">
        <v>208.57259678048902</v>
      </c>
      <c r="O50" s="8">
        <v>220.40600863565984</v>
      </c>
      <c r="P50" s="8">
        <v>206.02604728489325</v>
      </c>
      <c r="Q50" s="8">
        <v>212.39566134242932</v>
      </c>
      <c r="R50" s="8">
        <v>244.06113364416541</v>
      </c>
      <c r="S50" s="8">
        <v>284.82500611336923</v>
      </c>
      <c r="T50" s="8">
        <v>159.17824040752717</v>
      </c>
      <c r="U50" s="8">
        <v>293.75050156003709</v>
      </c>
      <c r="V50" s="8">
        <v>298.30371659112535</v>
      </c>
      <c r="W50" s="8">
        <v>278.49515626402905</v>
      </c>
      <c r="X50" s="8">
        <v>298.0352595936086</v>
      </c>
    </row>
    <row r="51" spans="1:24" ht="11.25" customHeight="1" x14ac:dyDescent="0.2">
      <c r="A51" s="25" t="s">
        <v>88</v>
      </c>
      <c r="B51" s="26" t="s">
        <v>89</v>
      </c>
      <c r="C51" s="27">
        <v>15626.028463972678</v>
      </c>
      <c r="D51" s="27">
        <v>16471.783272111144</v>
      </c>
      <c r="E51" s="27">
        <v>15549.320842238863</v>
      </c>
      <c r="F51" s="27">
        <v>16898.696337405672</v>
      </c>
      <c r="G51" s="27">
        <v>16314.52122666186</v>
      </c>
      <c r="H51" s="27">
        <v>17278.851272803706</v>
      </c>
      <c r="I51" s="27">
        <v>14146.766381735055</v>
      </c>
      <c r="J51" s="27">
        <v>14249.65380026686</v>
      </c>
      <c r="K51" s="27">
        <v>14286.855518718423</v>
      </c>
      <c r="L51" s="27">
        <v>10788.075145049173</v>
      </c>
      <c r="M51" s="27">
        <v>11892.855323449172</v>
      </c>
      <c r="N51" s="27">
        <v>11878.379527717401</v>
      </c>
      <c r="O51" s="27">
        <v>11518.633803144749</v>
      </c>
      <c r="P51" s="27">
        <v>12139.1601857859</v>
      </c>
      <c r="Q51" s="27">
        <v>11914.234637795556</v>
      </c>
      <c r="R51" s="27">
        <v>12292.501337280095</v>
      </c>
      <c r="S51" s="27">
        <v>13253.486590100838</v>
      </c>
      <c r="T51" s="27">
        <v>13031.876621057354</v>
      </c>
      <c r="U51" s="27">
        <v>13558.052967521011</v>
      </c>
      <c r="V51" s="27">
        <v>13511.584984826519</v>
      </c>
      <c r="W51" s="27">
        <v>13140.666598554202</v>
      </c>
      <c r="X51" s="27">
        <v>15027.125974833676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1136.9741101086679</v>
      </c>
      <c r="D52" s="27">
        <f t="shared" ref="D52:X52" si="18">SUM(D53:D54)</f>
        <v>948.92259131594949</v>
      </c>
      <c r="E52" s="27">
        <f t="shared" si="18"/>
        <v>856.99997708247577</v>
      </c>
      <c r="F52" s="27">
        <f t="shared" si="18"/>
        <v>1205.0282066534457</v>
      </c>
      <c r="G52" s="27">
        <f t="shared" si="18"/>
        <v>1410.7801971992517</v>
      </c>
      <c r="H52" s="27">
        <f t="shared" si="18"/>
        <v>1516.2109223779337</v>
      </c>
      <c r="I52" s="27">
        <f t="shared" si="18"/>
        <v>1717.3554954868919</v>
      </c>
      <c r="J52" s="27">
        <f t="shared" si="18"/>
        <v>2030.1673060404451</v>
      </c>
      <c r="K52" s="27">
        <f t="shared" si="18"/>
        <v>3380.4130764809042</v>
      </c>
      <c r="L52" s="27">
        <f t="shared" si="18"/>
        <v>3971.8805364432105</v>
      </c>
      <c r="M52" s="27">
        <f t="shared" si="18"/>
        <v>4915.7014996685421</v>
      </c>
      <c r="N52" s="27">
        <f t="shared" si="18"/>
        <v>6347.1316157487709</v>
      </c>
      <c r="O52" s="27">
        <f t="shared" si="18"/>
        <v>6190.0934008641061</v>
      </c>
      <c r="P52" s="27">
        <f t="shared" si="18"/>
        <v>6927.9417817528865</v>
      </c>
      <c r="Q52" s="27">
        <f t="shared" si="18"/>
        <v>7040.531831800602</v>
      </c>
      <c r="R52" s="27">
        <f t="shared" si="18"/>
        <v>7083.1265359717081</v>
      </c>
      <c r="S52" s="27">
        <f t="shared" si="18"/>
        <v>8118.0900263872763</v>
      </c>
      <c r="T52" s="27">
        <f t="shared" si="18"/>
        <v>7783.7256223871736</v>
      </c>
      <c r="U52" s="27">
        <f t="shared" si="18"/>
        <v>8790.1966709867629</v>
      </c>
      <c r="V52" s="27">
        <f t="shared" si="18"/>
        <v>9128.5688540633309</v>
      </c>
      <c r="W52" s="27">
        <f t="shared" si="18"/>
        <v>9149.1815495227565</v>
      </c>
      <c r="X52" s="27">
        <f t="shared" si="18"/>
        <v>9638.9877423731614</v>
      </c>
    </row>
    <row r="53" spans="1:24" ht="11.25" customHeight="1" x14ac:dyDescent="0.2">
      <c r="A53" s="29" t="s">
        <v>116</v>
      </c>
      <c r="B53" s="7" t="s">
        <v>117</v>
      </c>
      <c r="C53" s="8">
        <v>1136.9741101086679</v>
      </c>
      <c r="D53" s="8">
        <v>938.25483805887507</v>
      </c>
      <c r="E53" s="8">
        <v>848.02835032324049</v>
      </c>
      <c r="F53" s="8">
        <v>986.84410307997609</v>
      </c>
      <c r="G53" s="8">
        <v>1134.1090641756725</v>
      </c>
      <c r="H53" s="8">
        <v>1132.3602525667259</v>
      </c>
      <c r="I53" s="8">
        <v>1321.604593187436</v>
      </c>
      <c r="J53" s="8">
        <v>1360.4113666409376</v>
      </c>
      <c r="K53" s="8">
        <v>3256.3656492070722</v>
      </c>
      <c r="L53" s="8">
        <v>3679.4800471957246</v>
      </c>
      <c r="M53" s="8">
        <v>4555.4028688569515</v>
      </c>
      <c r="N53" s="8">
        <v>5819.2287277991072</v>
      </c>
      <c r="O53" s="8">
        <v>5582.0697376035359</v>
      </c>
      <c r="P53" s="8">
        <v>5822.5127805597858</v>
      </c>
      <c r="Q53" s="8">
        <v>6129.1617952543111</v>
      </c>
      <c r="R53" s="8">
        <v>6196.9950959793678</v>
      </c>
      <c r="S53" s="8">
        <v>7137.2292527903855</v>
      </c>
      <c r="T53" s="8">
        <v>6653.2801551022976</v>
      </c>
      <c r="U53" s="8">
        <v>7635.2171794610622</v>
      </c>
      <c r="V53" s="8">
        <v>7941.583758793905</v>
      </c>
      <c r="W53" s="8">
        <v>7923.3657844039799</v>
      </c>
      <c r="X53" s="8">
        <v>8429.6302572636414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10.667753257074439</v>
      </c>
      <c r="E54" s="45">
        <v>8.9716267592352725</v>
      </c>
      <c r="F54" s="45">
        <v>218.18410357346971</v>
      </c>
      <c r="G54" s="45">
        <v>276.6711330235791</v>
      </c>
      <c r="H54" s="45">
        <v>383.85066981120775</v>
      </c>
      <c r="I54" s="45">
        <v>395.75090229945579</v>
      </c>
      <c r="J54" s="45">
        <v>669.75593939950738</v>
      </c>
      <c r="K54" s="45">
        <v>124.04742727383206</v>
      </c>
      <c r="L54" s="45">
        <v>292.40048924748578</v>
      </c>
      <c r="M54" s="45">
        <v>360.29863081159044</v>
      </c>
      <c r="N54" s="45">
        <v>527.9028879496633</v>
      </c>
      <c r="O54" s="45">
        <v>608.0236632605704</v>
      </c>
      <c r="P54" s="45">
        <v>1105.4290011931009</v>
      </c>
      <c r="Q54" s="45">
        <v>911.37003654629075</v>
      </c>
      <c r="R54" s="45">
        <v>886.13143999234023</v>
      </c>
      <c r="S54" s="45">
        <v>980.86077359689068</v>
      </c>
      <c r="T54" s="45">
        <v>1130.4454672848756</v>
      </c>
      <c r="U54" s="45">
        <v>1154.9794915257003</v>
      </c>
      <c r="V54" s="45">
        <v>1186.9850952694262</v>
      </c>
      <c r="W54" s="45">
        <v>1225.8157651187769</v>
      </c>
      <c r="X54" s="45">
        <v>1209.3574851095198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1242.449833771095</v>
      </c>
      <c r="D61" s="49">
        <f t="shared" ref="D61:X61" si="20">SUM(D62:D72)</f>
        <v>1373.7992065381873</v>
      </c>
      <c r="E61" s="49">
        <f t="shared" si="20"/>
        <v>1409.0989373339512</v>
      </c>
      <c r="F61" s="49">
        <f t="shared" si="20"/>
        <v>2175.6864387999499</v>
      </c>
      <c r="G61" s="49">
        <f t="shared" si="20"/>
        <v>2301.2956296182019</v>
      </c>
      <c r="H61" s="49">
        <f t="shared" si="20"/>
        <v>3307.2324865957626</v>
      </c>
      <c r="I61" s="49">
        <f t="shared" si="20"/>
        <v>3182.8526582407085</v>
      </c>
      <c r="J61" s="49">
        <f t="shared" si="20"/>
        <v>3198.8835020626816</v>
      </c>
      <c r="K61" s="49">
        <f t="shared" si="20"/>
        <v>2624.066588481071</v>
      </c>
      <c r="L61" s="49">
        <f t="shared" si="20"/>
        <v>2676.6961167517306</v>
      </c>
      <c r="M61" s="49">
        <f t="shared" si="20"/>
        <v>2758.3219651886957</v>
      </c>
      <c r="N61" s="49">
        <f t="shared" si="20"/>
        <v>3265.6005696393486</v>
      </c>
      <c r="O61" s="49">
        <f t="shared" si="20"/>
        <v>2633.6544436084632</v>
      </c>
      <c r="P61" s="49">
        <f t="shared" si="20"/>
        <v>2904.5134839388138</v>
      </c>
      <c r="Q61" s="49">
        <f t="shared" si="20"/>
        <v>2904.4975831060533</v>
      </c>
      <c r="R61" s="49">
        <f t="shared" si="20"/>
        <v>3271.1993597288701</v>
      </c>
      <c r="S61" s="49">
        <f t="shared" si="20"/>
        <v>3150.1519989355347</v>
      </c>
      <c r="T61" s="49">
        <f t="shared" si="20"/>
        <v>3253.1962795883396</v>
      </c>
      <c r="U61" s="49">
        <f t="shared" si="20"/>
        <v>3372.8000197753345</v>
      </c>
      <c r="V61" s="49">
        <f t="shared" si="20"/>
        <v>3590.3330751489088</v>
      </c>
      <c r="W61" s="49">
        <f t="shared" si="20"/>
        <v>3838.9709144134936</v>
      </c>
      <c r="X61" s="49">
        <f t="shared" si="20"/>
        <v>4256.1642491803486</v>
      </c>
    </row>
    <row r="62" spans="1:24" ht="11.25" customHeight="1" x14ac:dyDescent="0.2">
      <c r="A62" s="50" t="s">
        <v>92</v>
      </c>
      <c r="B62" s="51" t="s">
        <v>93</v>
      </c>
      <c r="C62" s="52">
        <v>1242.449833771095</v>
      </c>
      <c r="D62" s="52">
        <v>1358.0684782584387</v>
      </c>
      <c r="E62" s="52">
        <v>1395.9036094100757</v>
      </c>
      <c r="F62" s="52">
        <v>1891.5665600947673</v>
      </c>
      <c r="G62" s="52">
        <v>1957.6981971200312</v>
      </c>
      <c r="H62" s="52">
        <v>2879.7220057455829</v>
      </c>
      <c r="I62" s="52">
        <v>2777.291940795235</v>
      </c>
      <c r="J62" s="52">
        <v>2473.4668208392554</v>
      </c>
      <c r="K62" s="52">
        <v>2490.2703498491278</v>
      </c>
      <c r="L62" s="52">
        <v>2523.2962165652734</v>
      </c>
      <c r="M62" s="52">
        <v>2550.4321236763749</v>
      </c>
      <c r="N62" s="52">
        <v>2832.2651744634722</v>
      </c>
      <c r="O62" s="52">
        <v>2117.757403278214</v>
      </c>
      <c r="P62" s="52">
        <v>2156.456053496936</v>
      </c>
      <c r="Q62" s="52">
        <v>2160.6175481544237</v>
      </c>
      <c r="R62" s="52">
        <v>2439.7818768889379</v>
      </c>
      <c r="S62" s="52">
        <v>2288.5592837018639</v>
      </c>
      <c r="T62" s="52">
        <v>2218.1497662169913</v>
      </c>
      <c r="U62" s="52">
        <v>2196.7607752023109</v>
      </c>
      <c r="V62" s="52">
        <v>2405.4303018568289</v>
      </c>
      <c r="W62" s="52">
        <v>2582.0649387657672</v>
      </c>
      <c r="X62" s="52">
        <v>3067.8201048207193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0.70975779003718731</v>
      </c>
      <c r="G64" s="52">
        <v>0.3522421377668547</v>
      </c>
      <c r="H64" s="52">
        <v>0.62056747349781982</v>
      </c>
      <c r="I64" s="52">
        <v>0.60928408984149229</v>
      </c>
      <c r="J64" s="52">
        <v>2.4357978384430856</v>
      </c>
      <c r="K64" s="52">
        <v>1.8123134011184308</v>
      </c>
      <c r="L64" s="52">
        <v>3.9539591584576943</v>
      </c>
      <c r="M64" s="52">
        <v>4.1521033579265172</v>
      </c>
      <c r="N64" s="52">
        <v>5.4228082539911853</v>
      </c>
      <c r="O64" s="52">
        <v>5.6853205973311871</v>
      </c>
      <c r="P64" s="52">
        <v>6.4243750949903307</v>
      </c>
      <c r="Q64" s="52">
        <v>11.595698368339088</v>
      </c>
      <c r="R64" s="52">
        <v>10.282615609986957</v>
      </c>
      <c r="S64" s="52">
        <v>13.471133218939491</v>
      </c>
      <c r="T64" s="52">
        <v>13.503424334475811</v>
      </c>
      <c r="U64" s="52">
        <v>13.238069765548039</v>
      </c>
      <c r="V64" s="52">
        <v>12.978376189945985</v>
      </c>
      <c r="W64" s="52">
        <v>13.895807227546243</v>
      </c>
      <c r="X64" s="52">
        <v>11.611810257028184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15.730728279748492</v>
      </c>
      <c r="E65" s="52">
        <v>13.195327923875588</v>
      </c>
      <c r="F65" s="52">
        <v>269.70533381491259</v>
      </c>
      <c r="G65" s="52">
        <v>341.05565312552949</v>
      </c>
      <c r="H65" s="52">
        <v>424.55268966478599</v>
      </c>
      <c r="I65" s="52">
        <v>402.60598477974906</v>
      </c>
      <c r="J65" s="52">
        <v>715.65564253202012</v>
      </c>
      <c r="K65" s="52">
        <v>127.88819315378424</v>
      </c>
      <c r="L65" s="52">
        <v>144.14034944682643</v>
      </c>
      <c r="M65" s="52">
        <v>163.48796648634757</v>
      </c>
      <c r="N65" s="52">
        <v>388.62573323081193</v>
      </c>
      <c r="O65" s="52">
        <v>502.79263983005518</v>
      </c>
      <c r="P65" s="52">
        <v>732.72156406334</v>
      </c>
      <c r="Q65" s="52">
        <v>724.02810778087223</v>
      </c>
      <c r="R65" s="52">
        <v>811.76966175992868</v>
      </c>
      <c r="S65" s="52">
        <v>834.1835648602123</v>
      </c>
      <c r="T65" s="52">
        <v>1008.7570047009654</v>
      </c>
      <c r="U65" s="52">
        <v>1150.6320978073313</v>
      </c>
      <c r="V65" s="52">
        <v>1156.7022316717553</v>
      </c>
      <c r="W65" s="52">
        <v>1231.2109918777792</v>
      </c>
      <c r="X65" s="52">
        <v>1164.8345521667447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2.3811721599226563E-3</v>
      </c>
      <c r="K67" s="52">
        <v>8.5203596617691973E-4</v>
      </c>
      <c r="L67" s="52">
        <v>1.0063503660907196E-3</v>
      </c>
      <c r="M67" s="52">
        <v>8.8885674323208042E-4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1.0400728708895473E-3</v>
      </c>
      <c r="W67" s="52">
        <v>1.3738234705231132E-3</v>
      </c>
      <c r="X67" s="52">
        <v>1.9336946862247677E-3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2.6416697109881383E-3</v>
      </c>
      <c r="M68" s="52">
        <v>1.2697953474744004E-3</v>
      </c>
      <c r="N68" s="52">
        <v>7.465392853640845E-3</v>
      </c>
      <c r="O68" s="52">
        <v>7.0598617828391422E-3</v>
      </c>
      <c r="P68" s="52">
        <v>3.1551314639149518E-3</v>
      </c>
      <c r="Q68" s="52">
        <v>2.0733179194638334E-2</v>
      </c>
      <c r="R68" s="52">
        <v>5.5754771399791389E-2</v>
      </c>
      <c r="S68" s="52">
        <v>0.10881643073816012</v>
      </c>
      <c r="T68" s="52">
        <v>0.37365848252663036</v>
      </c>
      <c r="U68" s="52">
        <v>0.50146676094161635</v>
      </c>
      <c r="V68" s="52">
        <v>0.38581417571972049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7.4142892392580796E-3</v>
      </c>
      <c r="I69" s="52">
        <v>3.8118730851593244E-2</v>
      </c>
      <c r="J69" s="52">
        <v>1.1084782237778485</v>
      </c>
      <c r="K69" s="52">
        <v>1.0456853109969559</v>
      </c>
      <c r="L69" s="52">
        <v>1.0870599298116652</v>
      </c>
      <c r="M69" s="52">
        <v>2.2863804931796383</v>
      </c>
      <c r="N69" s="52">
        <v>2.2600408042102811</v>
      </c>
      <c r="O69" s="52">
        <v>2.4541727894203742</v>
      </c>
      <c r="P69" s="52">
        <v>2.4892356476267126</v>
      </c>
      <c r="Q69" s="52">
        <v>2.4748963840281855</v>
      </c>
      <c r="R69" s="52">
        <v>4.0576308451307463</v>
      </c>
      <c r="S69" s="52">
        <v>4.1133282879558708</v>
      </c>
      <c r="T69" s="52">
        <v>3.5370335254440368</v>
      </c>
      <c r="U69" s="52">
        <v>4.6568426861653878</v>
      </c>
      <c r="V69" s="52">
        <v>5.7557794585784574</v>
      </c>
      <c r="W69" s="52">
        <v>5.9038653105774763</v>
      </c>
      <c r="X69" s="52">
        <v>7.5443716470764919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13.704787100232981</v>
      </c>
      <c r="G72" s="55">
        <v>2.1895372348744626</v>
      </c>
      <c r="H72" s="55">
        <v>2.3298094226561563</v>
      </c>
      <c r="I72" s="55">
        <v>2.3073298450314392</v>
      </c>
      <c r="J72" s="55">
        <v>6.2143814570253531</v>
      </c>
      <c r="K72" s="55">
        <v>3.0491947300775548</v>
      </c>
      <c r="L72" s="55">
        <v>4.2148836312846152</v>
      </c>
      <c r="M72" s="55">
        <v>37.961232522776825</v>
      </c>
      <c r="N72" s="55">
        <v>37.019347494009054</v>
      </c>
      <c r="O72" s="55">
        <v>4.9578472516598708</v>
      </c>
      <c r="P72" s="55">
        <v>6.4191005044571021</v>
      </c>
      <c r="Q72" s="55">
        <v>5.7605992391949039</v>
      </c>
      <c r="R72" s="55">
        <v>5.2518198534862064</v>
      </c>
      <c r="S72" s="55">
        <v>9.7158724358248563</v>
      </c>
      <c r="T72" s="55">
        <v>8.8753923279363693</v>
      </c>
      <c r="U72" s="55">
        <v>7.0107675530369669</v>
      </c>
      <c r="V72" s="55">
        <v>9.0795317232089285</v>
      </c>
      <c r="W72" s="55">
        <v>5.8939374083524108</v>
      </c>
      <c r="X72" s="55">
        <v>4.3514765940946951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290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13660.051433538236</v>
      </c>
      <c r="D2" s="21">
        <f t="shared" ref="D2:X2" si="0">SUM(D3,D17,D22,D25,D26,D51,D52)</f>
        <v>13338.145183139488</v>
      </c>
      <c r="E2" s="21">
        <f t="shared" si="0"/>
        <v>13051.329943509285</v>
      </c>
      <c r="F2" s="21">
        <f t="shared" si="0"/>
        <v>13184.089683395347</v>
      </c>
      <c r="G2" s="21">
        <f t="shared" si="0"/>
        <v>13228.598773113077</v>
      </c>
      <c r="H2" s="21">
        <f t="shared" si="0"/>
        <v>12723.854163372896</v>
      </c>
      <c r="I2" s="21">
        <f t="shared" si="0"/>
        <v>13070.842066948549</v>
      </c>
      <c r="J2" s="21">
        <f t="shared" si="0"/>
        <v>13274.808192625638</v>
      </c>
      <c r="K2" s="21">
        <f t="shared" si="0"/>
        <v>13030.897212789361</v>
      </c>
      <c r="L2" s="21">
        <f t="shared" si="0"/>
        <v>11110.485414754045</v>
      </c>
      <c r="M2" s="21">
        <f t="shared" si="0"/>
        <v>11469.193697383271</v>
      </c>
      <c r="N2" s="21">
        <f t="shared" si="0"/>
        <v>11673.033943767734</v>
      </c>
      <c r="O2" s="21">
        <f t="shared" si="0"/>
        <v>11030.659093948794</v>
      </c>
      <c r="P2" s="21">
        <f t="shared" si="0"/>
        <v>10435.423872095023</v>
      </c>
      <c r="Q2" s="21">
        <f t="shared" si="0"/>
        <v>10500.612361691283</v>
      </c>
      <c r="R2" s="21">
        <f t="shared" si="0"/>
        <v>10452.630899785949</v>
      </c>
      <c r="S2" s="21">
        <f t="shared" si="0"/>
        <v>10711.112128091499</v>
      </c>
      <c r="T2" s="21">
        <f t="shared" si="0"/>
        <v>10842.667443418555</v>
      </c>
      <c r="U2" s="21">
        <f t="shared" si="0"/>
        <v>10935.520993525766</v>
      </c>
      <c r="V2" s="21">
        <f t="shared" si="0"/>
        <v>10508.105162430824</v>
      </c>
      <c r="W2" s="21">
        <f t="shared" si="0"/>
        <v>10151.423573181964</v>
      </c>
      <c r="X2" s="21">
        <f t="shared" si="0"/>
        <v>9900.7963307421451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4424.4315410732224</v>
      </c>
      <c r="D3" s="24">
        <f t="shared" si="1"/>
        <v>3965.1993479015932</v>
      </c>
      <c r="E3" s="24">
        <f t="shared" si="1"/>
        <v>3647.5577569713564</v>
      </c>
      <c r="F3" s="24">
        <f t="shared" si="1"/>
        <v>3712.722601496871</v>
      </c>
      <c r="G3" s="24">
        <f t="shared" si="1"/>
        <v>3692.9812897329093</v>
      </c>
      <c r="H3" s="24">
        <f t="shared" si="1"/>
        <v>3386.1309263284002</v>
      </c>
      <c r="I3" s="24">
        <f t="shared" si="1"/>
        <v>3591.70472836827</v>
      </c>
      <c r="J3" s="24">
        <f t="shared" si="1"/>
        <v>4529.1742353146283</v>
      </c>
      <c r="K3" s="24">
        <f t="shared" si="1"/>
        <v>4352.3561998839677</v>
      </c>
      <c r="L3" s="24">
        <f t="shared" si="1"/>
        <v>3128.237244773185</v>
      </c>
      <c r="M3" s="24">
        <f t="shared" si="1"/>
        <v>3401.8824296493631</v>
      </c>
      <c r="N3" s="24">
        <f t="shared" si="1"/>
        <v>3922.5493232993363</v>
      </c>
      <c r="O3" s="24">
        <f t="shared" si="1"/>
        <v>3631.9828940878888</v>
      </c>
      <c r="P3" s="24">
        <f t="shared" si="1"/>
        <v>3199.095282190593</v>
      </c>
      <c r="Q3" s="24">
        <f t="shared" si="1"/>
        <v>3368.6663370111169</v>
      </c>
      <c r="R3" s="24">
        <f t="shared" si="1"/>
        <v>3081.2049938097384</v>
      </c>
      <c r="S3" s="24">
        <f t="shared" si="1"/>
        <v>3134.0464445321186</v>
      </c>
      <c r="T3" s="24">
        <f t="shared" si="1"/>
        <v>3177.4329681923382</v>
      </c>
      <c r="U3" s="24">
        <f t="shared" si="1"/>
        <v>3246.5053702167434</v>
      </c>
      <c r="V3" s="24">
        <f t="shared" si="1"/>
        <v>3042.3683767123339</v>
      </c>
      <c r="W3" s="24">
        <f t="shared" si="1"/>
        <v>2925.3375786367669</v>
      </c>
      <c r="X3" s="24">
        <f t="shared" si="1"/>
        <v>2683.2503834477352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3065.4316386125975</v>
      </c>
      <c r="D4" s="19">
        <f t="shared" si="2"/>
        <v>2686.0163213334135</v>
      </c>
      <c r="E4" s="19">
        <f t="shared" si="2"/>
        <v>2465.8261574641497</v>
      </c>
      <c r="F4" s="19">
        <f t="shared" si="2"/>
        <v>2264.2856712267612</v>
      </c>
      <c r="G4" s="19">
        <f t="shared" si="2"/>
        <v>2189.3498526036674</v>
      </c>
      <c r="H4" s="19">
        <f t="shared" si="2"/>
        <v>2022.2908101364949</v>
      </c>
      <c r="I4" s="19">
        <f t="shared" si="2"/>
        <v>2163.7312152592935</v>
      </c>
      <c r="J4" s="19">
        <f t="shared" si="2"/>
        <v>3000.6836330180245</v>
      </c>
      <c r="K4" s="19">
        <f t="shared" si="2"/>
        <v>2824.9565758019767</v>
      </c>
      <c r="L4" s="19">
        <f t="shared" si="2"/>
        <v>1849.8781170844341</v>
      </c>
      <c r="M4" s="19">
        <f t="shared" si="2"/>
        <v>2044.5097361754108</v>
      </c>
      <c r="N4" s="19">
        <f t="shared" si="2"/>
        <v>2508.7187744120124</v>
      </c>
      <c r="O4" s="19">
        <f t="shared" si="2"/>
        <v>2225.7746699349709</v>
      </c>
      <c r="P4" s="19">
        <f t="shared" si="2"/>
        <v>1831.4588617366705</v>
      </c>
      <c r="Q4" s="19">
        <f t="shared" si="2"/>
        <v>1957.0358085694718</v>
      </c>
      <c r="R4" s="19">
        <f t="shared" si="2"/>
        <v>1692.0660485206713</v>
      </c>
      <c r="S4" s="19">
        <f t="shared" si="2"/>
        <v>1730.631317202917</v>
      </c>
      <c r="T4" s="19">
        <f t="shared" si="2"/>
        <v>1720.2009457584127</v>
      </c>
      <c r="U4" s="19">
        <f t="shared" si="2"/>
        <v>1797.7295815184225</v>
      </c>
      <c r="V4" s="19">
        <f t="shared" si="2"/>
        <v>1727.8706444070449</v>
      </c>
      <c r="W4" s="19">
        <f t="shared" si="2"/>
        <v>1437.7115470563031</v>
      </c>
      <c r="X4" s="19">
        <f t="shared" si="2"/>
        <v>1362.2830277565706</v>
      </c>
    </row>
    <row r="5" spans="1:24" ht="11.25" customHeight="1" x14ac:dyDescent="0.2">
      <c r="A5" s="28" t="s">
        <v>4</v>
      </c>
      <c r="B5" s="7" t="s">
        <v>5</v>
      </c>
      <c r="C5" s="8">
        <v>18.141818689117443</v>
      </c>
      <c r="D5" s="8">
        <v>14.3584711748289</v>
      </c>
      <c r="E5" s="8">
        <v>88.537954128727421</v>
      </c>
      <c r="F5" s="8">
        <v>102.79905263046506</v>
      </c>
      <c r="G5" s="8">
        <v>134.69548061005503</v>
      </c>
      <c r="H5" s="8">
        <v>121.65127207255472</v>
      </c>
      <c r="I5" s="8">
        <v>132.09594387708523</v>
      </c>
      <c r="J5" s="8">
        <v>133.7017813089858</v>
      </c>
      <c r="K5" s="8">
        <v>164.15457428385037</v>
      </c>
      <c r="L5" s="8">
        <v>138.13139980644092</v>
      </c>
      <c r="M5" s="8">
        <v>269.31757663785061</v>
      </c>
      <c r="N5" s="8">
        <v>315.82142463574121</v>
      </c>
      <c r="O5" s="8">
        <v>258.00122280810797</v>
      </c>
      <c r="P5" s="8">
        <v>149.53487711720641</v>
      </c>
      <c r="Q5" s="8">
        <v>93.169707576556419</v>
      </c>
      <c r="R5" s="8">
        <v>79.719657072801894</v>
      </c>
      <c r="S5" s="8">
        <v>109.9854498273027</v>
      </c>
      <c r="T5" s="8">
        <v>118.83171514580449</v>
      </c>
      <c r="U5" s="8">
        <v>139.11081802691211</v>
      </c>
      <c r="V5" s="8">
        <v>112.37993058363197</v>
      </c>
      <c r="W5" s="8">
        <v>92.11714624742423</v>
      </c>
      <c r="X5" s="8">
        <v>139.21812013875612</v>
      </c>
    </row>
    <row r="6" spans="1:24" ht="11.25" customHeight="1" x14ac:dyDescent="0.2">
      <c r="A6" s="28" t="s">
        <v>6</v>
      </c>
      <c r="B6" s="7" t="s">
        <v>7</v>
      </c>
      <c r="C6" s="8">
        <v>1.4928661624680097</v>
      </c>
      <c r="D6" s="8">
        <v>0.80266964877408897</v>
      </c>
      <c r="E6" s="8">
        <v>0.43747935423134349</v>
      </c>
      <c r="F6" s="8">
        <v>0</v>
      </c>
      <c r="G6" s="8">
        <v>0</v>
      </c>
      <c r="H6" s="8">
        <v>0</v>
      </c>
      <c r="I6" s="8">
        <v>0</v>
      </c>
      <c r="J6" s="8">
        <v>9.4757160360235524</v>
      </c>
      <c r="K6" s="8">
        <v>4.9560846536978298</v>
      </c>
      <c r="L6" s="8">
        <v>0</v>
      </c>
      <c r="M6" s="8">
        <v>0</v>
      </c>
      <c r="N6" s="8">
        <v>0</v>
      </c>
      <c r="O6" s="8">
        <v>36.577204205682079</v>
      </c>
      <c r="P6" s="8">
        <v>0</v>
      </c>
      <c r="Q6" s="8">
        <v>0.43947972196677654</v>
      </c>
      <c r="R6" s="8">
        <v>0.27845446094655385</v>
      </c>
      <c r="S6" s="8">
        <v>0.42001089749108311</v>
      </c>
      <c r="T6" s="8">
        <v>0.34598867034413439</v>
      </c>
      <c r="U6" s="8">
        <v>0.5074750969410009</v>
      </c>
      <c r="V6" s="8">
        <v>0.36367847284256133</v>
      </c>
      <c r="W6" s="8">
        <v>0.48729469779278994</v>
      </c>
      <c r="X6" s="8">
        <v>0.51816627822620365</v>
      </c>
    </row>
    <row r="7" spans="1:24" ht="11.25" customHeight="1" x14ac:dyDescent="0.2">
      <c r="A7" s="28" t="s">
        <v>8</v>
      </c>
      <c r="B7" s="7" t="s">
        <v>9</v>
      </c>
      <c r="C7" s="8">
        <v>3045.796953761012</v>
      </c>
      <c r="D7" s="8">
        <v>2670.8551805098105</v>
      </c>
      <c r="E7" s="8">
        <v>2376.8507239811911</v>
      </c>
      <c r="F7" s="8">
        <v>2161.486618596296</v>
      </c>
      <c r="G7" s="8">
        <v>2054.6543719936126</v>
      </c>
      <c r="H7" s="8">
        <v>1900.6395380639401</v>
      </c>
      <c r="I7" s="8">
        <v>2031.6352713822082</v>
      </c>
      <c r="J7" s="8">
        <v>2857.5061356730153</v>
      </c>
      <c r="K7" s="8">
        <v>2655.8459168644285</v>
      </c>
      <c r="L7" s="8">
        <v>1711.7467172779932</v>
      </c>
      <c r="M7" s="8">
        <v>1775.1921595375602</v>
      </c>
      <c r="N7" s="8">
        <v>2192.8973497762713</v>
      </c>
      <c r="O7" s="8">
        <v>1931.1962429211808</v>
      </c>
      <c r="P7" s="8">
        <v>1681.9239846194641</v>
      </c>
      <c r="Q7" s="8">
        <v>1863.4266212709485</v>
      </c>
      <c r="R7" s="8">
        <v>1612.0679369869229</v>
      </c>
      <c r="S7" s="8">
        <v>1620.2258564781232</v>
      </c>
      <c r="T7" s="8">
        <v>1601.0232419422641</v>
      </c>
      <c r="U7" s="8">
        <v>1658.1112883945693</v>
      </c>
      <c r="V7" s="8">
        <v>1615.1270353505704</v>
      </c>
      <c r="W7" s="8">
        <v>1345.1071061110861</v>
      </c>
      <c r="X7" s="8">
        <v>1222.5467413395884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174.11758922257073</v>
      </c>
      <c r="D8" s="19">
        <f t="shared" ref="D8:X8" si="4">SUM(D9:D10)</f>
        <v>131.9827733197105</v>
      </c>
      <c r="E8" s="19">
        <f t="shared" si="4"/>
        <v>129.11784164977155</v>
      </c>
      <c r="F8" s="19">
        <f t="shared" si="4"/>
        <v>122.56312473781986</v>
      </c>
      <c r="G8" s="19">
        <f t="shared" si="4"/>
        <v>147.27274757017898</v>
      </c>
      <c r="H8" s="19">
        <f t="shared" si="4"/>
        <v>108.21389696074183</v>
      </c>
      <c r="I8" s="19">
        <f t="shared" si="4"/>
        <v>109.67051416444923</v>
      </c>
      <c r="J8" s="19">
        <f t="shared" si="4"/>
        <v>109.18220797985235</v>
      </c>
      <c r="K8" s="19">
        <f t="shared" si="4"/>
        <v>117.70570134176931</v>
      </c>
      <c r="L8" s="19">
        <f t="shared" si="4"/>
        <v>117.88803589102469</v>
      </c>
      <c r="M8" s="19">
        <f t="shared" si="4"/>
        <v>107.15406637657634</v>
      </c>
      <c r="N8" s="19">
        <f t="shared" si="4"/>
        <v>97.081898613910639</v>
      </c>
      <c r="O8" s="19">
        <f t="shared" si="4"/>
        <v>155.57345743695896</v>
      </c>
      <c r="P8" s="19">
        <f t="shared" si="4"/>
        <v>132.03424374434786</v>
      </c>
      <c r="Q8" s="19">
        <f t="shared" si="4"/>
        <v>141.57460171831787</v>
      </c>
      <c r="R8" s="19">
        <f t="shared" si="4"/>
        <v>141.08187401258709</v>
      </c>
      <c r="S8" s="19">
        <f t="shared" si="4"/>
        <v>140.70693442067568</v>
      </c>
      <c r="T8" s="19">
        <f t="shared" si="4"/>
        <v>134.62240985663036</v>
      </c>
      <c r="U8" s="19">
        <f t="shared" si="4"/>
        <v>134.56346117554131</v>
      </c>
      <c r="V8" s="19">
        <f t="shared" si="4"/>
        <v>115.15839599837943</v>
      </c>
      <c r="W8" s="19">
        <f t="shared" si="4"/>
        <v>109.62909680734781</v>
      </c>
      <c r="X8" s="19">
        <f t="shared" si="4"/>
        <v>126.65695797376142</v>
      </c>
    </row>
    <row r="9" spans="1:24" ht="11.25" customHeight="1" x14ac:dyDescent="0.2">
      <c r="A9" s="28" t="s">
        <v>10</v>
      </c>
      <c r="B9" s="7" t="s">
        <v>11</v>
      </c>
      <c r="C9" s="8">
        <v>93.377267130097948</v>
      </c>
      <c r="D9" s="8">
        <v>67.945298526324393</v>
      </c>
      <c r="E9" s="8">
        <v>56.124312771846846</v>
      </c>
      <c r="F9" s="8">
        <v>46.65214260962415</v>
      </c>
      <c r="G9" s="8">
        <v>73.581973929319076</v>
      </c>
      <c r="H9" s="8">
        <v>54.90532323681861</v>
      </c>
      <c r="I9" s="8">
        <v>71.802898449640409</v>
      </c>
      <c r="J9" s="8">
        <v>64.843434156238573</v>
      </c>
      <c r="K9" s="8">
        <v>64.580471168520134</v>
      </c>
      <c r="L9" s="8">
        <v>52.84084063570274</v>
      </c>
      <c r="M9" s="8">
        <v>44.170424152263848</v>
      </c>
      <c r="N9" s="8">
        <v>39.423614913794729</v>
      </c>
      <c r="O9" s="8">
        <v>70.494513724750647</v>
      </c>
      <c r="P9" s="8">
        <v>70.401550700383041</v>
      </c>
      <c r="Q9" s="8">
        <v>67.562461623240296</v>
      </c>
      <c r="R9" s="8">
        <v>67.935704799473029</v>
      </c>
      <c r="S9" s="8">
        <v>73.228720103478778</v>
      </c>
      <c r="T9" s="8">
        <v>65.289730383696849</v>
      </c>
      <c r="U9" s="8">
        <v>63.818465031345283</v>
      </c>
      <c r="V9" s="8">
        <v>66.185704846483617</v>
      </c>
      <c r="W9" s="8">
        <v>60.052359157793092</v>
      </c>
      <c r="X9" s="8">
        <v>63.228751691928153</v>
      </c>
    </row>
    <row r="10" spans="1:24" ht="11.25" customHeight="1" x14ac:dyDescent="0.2">
      <c r="A10" s="28" t="s">
        <v>12</v>
      </c>
      <c r="B10" s="7" t="s">
        <v>13</v>
      </c>
      <c r="C10" s="8">
        <v>80.74032209247278</v>
      </c>
      <c r="D10" s="8">
        <v>64.03747479338611</v>
      </c>
      <c r="E10" s="8">
        <v>72.993528877924717</v>
      </c>
      <c r="F10" s="8">
        <v>75.910982128195712</v>
      </c>
      <c r="G10" s="8">
        <v>73.690773640859888</v>
      </c>
      <c r="H10" s="8">
        <v>53.308573723923217</v>
      </c>
      <c r="I10" s="8">
        <v>37.867615714808821</v>
      </c>
      <c r="J10" s="8">
        <v>44.338773823613778</v>
      </c>
      <c r="K10" s="8">
        <v>53.125230173249179</v>
      </c>
      <c r="L10" s="8">
        <v>65.047195255321938</v>
      </c>
      <c r="M10" s="8">
        <v>62.983642224312497</v>
      </c>
      <c r="N10" s="8">
        <v>57.658283700115909</v>
      </c>
      <c r="O10" s="8">
        <v>85.0789437122083</v>
      </c>
      <c r="P10" s="8">
        <v>61.632693043964821</v>
      </c>
      <c r="Q10" s="8">
        <v>74.012140095077555</v>
      </c>
      <c r="R10" s="8">
        <v>73.146169213114064</v>
      </c>
      <c r="S10" s="8">
        <v>67.478214317196901</v>
      </c>
      <c r="T10" s="8">
        <v>69.332679472933506</v>
      </c>
      <c r="U10" s="8">
        <v>70.744996144196037</v>
      </c>
      <c r="V10" s="8">
        <v>48.972691151895809</v>
      </c>
      <c r="W10" s="8">
        <v>49.576737649554715</v>
      </c>
      <c r="X10" s="8">
        <v>63.428206281833276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1184.8823132380542</v>
      </c>
      <c r="D11" s="19">
        <f t="shared" ref="D11:X11" si="6">SUM(D12:D16)</f>
        <v>1147.2002532484694</v>
      </c>
      <c r="E11" s="19">
        <f t="shared" si="6"/>
        <v>1052.6137578574353</v>
      </c>
      <c r="F11" s="19">
        <f t="shared" si="6"/>
        <v>1325.8738055322899</v>
      </c>
      <c r="G11" s="19">
        <f t="shared" si="6"/>
        <v>1356.3586895590629</v>
      </c>
      <c r="H11" s="19">
        <f t="shared" si="6"/>
        <v>1255.6262192311633</v>
      </c>
      <c r="I11" s="19">
        <f t="shared" si="6"/>
        <v>1318.3029989445272</v>
      </c>
      <c r="J11" s="19">
        <f t="shared" si="6"/>
        <v>1419.3083943167517</v>
      </c>
      <c r="K11" s="19">
        <f t="shared" si="6"/>
        <v>1409.693922740222</v>
      </c>
      <c r="L11" s="19">
        <f t="shared" si="6"/>
        <v>1160.4710917977261</v>
      </c>
      <c r="M11" s="19">
        <f t="shared" si="6"/>
        <v>1250.2186270973764</v>
      </c>
      <c r="N11" s="19">
        <f t="shared" si="6"/>
        <v>1316.7486502734132</v>
      </c>
      <c r="O11" s="19">
        <f t="shared" si="6"/>
        <v>1250.6347667159587</v>
      </c>
      <c r="P11" s="19">
        <f t="shared" si="6"/>
        <v>1235.6021767095745</v>
      </c>
      <c r="Q11" s="19">
        <f t="shared" si="6"/>
        <v>1270.055926723327</v>
      </c>
      <c r="R11" s="19">
        <f t="shared" si="6"/>
        <v>1248.05707127648</v>
      </c>
      <c r="S11" s="19">
        <f t="shared" si="6"/>
        <v>1262.7081929085261</v>
      </c>
      <c r="T11" s="19">
        <f t="shared" si="6"/>
        <v>1322.6096125772954</v>
      </c>
      <c r="U11" s="19">
        <f t="shared" si="6"/>
        <v>1314.2123275227796</v>
      </c>
      <c r="V11" s="19">
        <f t="shared" si="6"/>
        <v>1199.3393363069097</v>
      </c>
      <c r="W11" s="19">
        <f t="shared" si="6"/>
        <v>1377.9969347731162</v>
      </c>
      <c r="X11" s="19">
        <f t="shared" si="6"/>
        <v>1194.3103977174032</v>
      </c>
    </row>
    <row r="12" spans="1:24" ht="11.25" customHeight="1" x14ac:dyDescent="0.2">
      <c r="A12" s="28" t="s">
        <v>14</v>
      </c>
      <c r="B12" s="7" t="s">
        <v>15</v>
      </c>
      <c r="C12" s="8">
        <v>0.3045960116146107</v>
      </c>
      <c r="D12" s="8">
        <v>0</v>
      </c>
      <c r="E12" s="8">
        <v>0</v>
      </c>
      <c r="F12" s="8">
        <v>0</v>
      </c>
      <c r="G12" s="8">
        <v>1.1287367974922191</v>
      </c>
      <c r="H12" s="8">
        <v>0.5918646790515304</v>
      </c>
      <c r="I12" s="8">
        <v>0.59317573288029601</v>
      </c>
      <c r="J12" s="8">
        <v>0</v>
      </c>
      <c r="K12" s="8">
        <v>0.60656147850309572</v>
      </c>
      <c r="L12" s="8">
        <v>0</v>
      </c>
      <c r="M12" s="8">
        <v>0</v>
      </c>
      <c r="N12" s="8">
        <v>0.5398730058470631</v>
      </c>
      <c r="O12" s="8">
        <v>5.1047244545159183</v>
      </c>
      <c r="P12" s="8">
        <v>3.1413380809065941</v>
      </c>
      <c r="Q12" s="8">
        <v>0</v>
      </c>
      <c r="R12" s="8">
        <v>0</v>
      </c>
      <c r="S12" s="8">
        <v>0</v>
      </c>
      <c r="T12" s="8">
        <v>2.7398244680718959E-2</v>
      </c>
      <c r="U12" s="8">
        <v>3.1662279555191429E-2</v>
      </c>
      <c r="V12" s="8">
        <v>2.6540225788332997E-2</v>
      </c>
      <c r="W12" s="8">
        <v>2.5850668306442108E-2</v>
      </c>
      <c r="X12" s="8">
        <v>5.5795429898021789E-2</v>
      </c>
    </row>
    <row r="13" spans="1:24" ht="11.25" customHeight="1" x14ac:dyDescent="0.2">
      <c r="A13" s="28" t="s">
        <v>16</v>
      </c>
      <c r="B13" s="7" t="s">
        <v>17</v>
      </c>
      <c r="C13" s="8">
        <v>454.11519717996975</v>
      </c>
      <c r="D13" s="8">
        <v>417.45123577194778</v>
      </c>
      <c r="E13" s="8">
        <v>387.31370348447945</v>
      </c>
      <c r="F13" s="8">
        <v>451.51681575587719</v>
      </c>
      <c r="G13" s="8">
        <v>410.76170621754386</v>
      </c>
      <c r="H13" s="8">
        <v>316.9712687177701</v>
      </c>
      <c r="I13" s="8">
        <v>353.02284703602464</v>
      </c>
      <c r="J13" s="8">
        <v>386.82128726899055</v>
      </c>
      <c r="K13" s="8">
        <v>361.485915788623</v>
      </c>
      <c r="L13" s="8">
        <v>315.23954908518044</v>
      </c>
      <c r="M13" s="8">
        <v>301.5411937830392</v>
      </c>
      <c r="N13" s="8">
        <v>296.24881565195318</v>
      </c>
      <c r="O13" s="8">
        <v>281.16722039638091</v>
      </c>
      <c r="P13" s="8">
        <v>251.21035449963668</v>
      </c>
      <c r="Q13" s="8">
        <v>263.35081134824077</v>
      </c>
      <c r="R13" s="8">
        <v>292.14115382202829</v>
      </c>
      <c r="S13" s="8">
        <v>288.15607424348013</v>
      </c>
      <c r="T13" s="8">
        <v>273.67329086148135</v>
      </c>
      <c r="U13" s="8">
        <v>284.28823667296183</v>
      </c>
      <c r="V13" s="8">
        <v>267.11057072757109</v>
      </c>
      <c r="W13" s="8">
        <v>266.74182759590735</v>
      </c>
      <c r="X13" s="8">
        <v>277.40811158856769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0.87801577185207635</v>
      </c>
      <c r="J15" s="8">
        <v>13.361131620112902</v>
      </c>
      <c r="K15" s="8">
        <v>12.654339237718085</v>
      </c>
      <c r="L15" s="8">
        <v>17.455022423289812</v>
      </c>
      <c r="M15" s="8">
        <v>3.3548166062351132</v>
      </c>
      <c r="N15" s="8">
        <v>13.457866737698019</v>
      </c>
      <c r="O15" s="8">
        <v>18.653286834466883</v>
      </c>
      <c r="P15" s="8">
        <v>18.703766985055395</v>
      </c>
      <c r="Q15" s="8">
        <v>18.289078713539379</v>
      </c>
      <c r="R15" s="8">
        <v>18.267591532092112</v>
      </c>
      <c r="S15" s="8">
        <v>14.995592943068788</v>
      </c>
      <c r="T15" s="8">
        <v>10.901607443391326</v>
      </c>
      <c r="U15" s="8">
        <v>16.991348865126522</v>
      </c>
      <c r="V15" s="8">
        <v>10.616283839676967</v>
      </c>
      <c r="W15" s="8">
        <v>3.00836755770584</v>
      </c>
      <c r="X15" s="8">
        <v>0.948839938469761</v>
      </c>
    </row>
    <row r="16" spans="1:24" ht="11.25" customHeight="1" x14ac:dyDescent="0.2">
      <c r="A16" s="28" t="s">
        <v>22</v>
      </c>
      <c r="B16" s="7" t="s">
        <v>23</v>
      </c>
      <c r="C16" s="8">
        <v>730.46252004646976</v>
      </c>
      <c r="D16" s="8">
        <v>729.74901747652166</v>
      </c>
      <c r="E16" s="8">
        <v>665.30005437295597</v>
      </c>
      <c r="F16" s="8">
        <v>874.35698977641277</v>
      </c>
      <c r="G16" s="8">
        <v>944.46824654402678</v>
      </c>
      <c r="H16" s="8">
        <v>938.06308583434168</v>
      </c>
      <c r="I16" s="8">
        <v>963.80896040377013</v>
      </c>
      <c r="J16" s="8">
        <v>1019.1259754276483</v>
      </c>
      <c r="K16" s="8">
        <v>1034.9471062353778</v>
      </c>
      <c r="L16" s="8">
        <v>827.77652028925581</v>
      </c>
      <c r="M16" s="8">
        <v>945.32261670810203</v>
      </c>
      <c r="N16" s="8">
        <v>1006.5020948779151</v>
      </c>
      <c r="O16" s="8">
        <v>945.70953503059502</v>
      </c>
      <c r="P16" s="8">
        <v>962.54671714397591</v>
      </c>
      <c r="Q16" s="8">
        <v>988.41603666154697</v>
      </c>
      <c r="R16" s="8">
        <v>937.6483259223595</v>
      </c>
      <c r="S16" s="8">
        <v>959.5565257219771</v>
      </c>
      <c r="T16" s="8">
        <v>1038.007316027742</v>
      </c>
      <c r="U16" s="8">
        <v>1012.901079705136</v>
      </c>
      <c r="V16" s="8">
        <v>921.58594151387331</v>
      </c>
      <c r="W16" s="8">
        <v>1108.2208889511965</v>
      </c>
      <c r="X16" s="8">
        <v>915.89765076046774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1.1610258467889987</v>
      </c>
      <c r="D22" s="27">
        <f t="shared" ref="D22:X22" si="10">SUM(D23:D24)</f>
        <v>4.2808425892796658</v>
      </c>
      <c r="E22" s="27">
        <f t="shared" si="10"/>
        <v>1.6572803804928677</v>
      </c>
      <c r="F22" s="27">
        <f t="shared" si="10"/>
        <v>1.099246457126869</v>
      </c>
      <c r="G22" s="27">
        <f t="shared" si="10"/>
        <v>2.9981112746131102</v>
      </c>
      <c r="H22" s="27">
        <f t="shared" si="10"/>
        <v>1.4433332657791993</v>
      </c>
      <c r="I22" s="27">
        <f t="shared" si="10"/>
        <v>1.3197957092860912</v>
      </c>
      <c r="J22" s="27">
        <f t="shared" si="10"/>
        <v>1.3727540315228914</v>
      </c>
      <c r="K22" s="27">
        <f t="shared" si="10"/>
        <v>1.2105086418178324</v>
      </c>
      <c r="L22" s="27">
        <f t="shared" si="10"/>
        <v>0.24635527312617123</v>
      </c>
      <c r="M22" s="27">
        <f t="shared" si="10"/>
        <v>0.29120018171962686</v>
      </c>
      <c r="N22" s="27">
        <f t="shared" si="10"/>
        <v>0.69199855197896265</v>
      </c>
      <c r="O22" s="27">
        <f t="shared" si="10"/>
        <v>0.75566992315840187</v>
      </c>
      <c r="P22" s="27">
        <f t="shared" si="10"/>
        <v>0.25803710228540733</v>
      </c>
      <c r="Q22" s="27">
        <f t="shared" si="10"/>
        <v>0.33923352409737567</v>
      </c>
      <c r="R22" s="27">
        <f t="shared" si="10"/>
        <v>0.34005666278304342</v>
      </c>
      <c r="S22" s="27">
        <f t="shared" si="10"/>
        <v>0.62854658892214643</v>
      </c>
      <c r="T22" s="27">
        <f t="shared" si="10"/>
        <v>0.45551954983625131</v>
      </c>
      <c r="U22" s="27">
        <f t="shared" si="10"/>
        <v>0.47750474070983051</v>
      </c>
      <c r="V22" s="27">
        <f t="shared" si="10"/>
        <v>0.33532888762158813</v>
      </c>
      <c r="W22" s="27">
        <f t="shared" si="10"/>
        <v>0.14436748328920801</v>
      </c>
      <c r="X22" s="27">
        <f t="shared" si="10"/>
        <v>0.12130904997556112</v>
      </c>
    </row>
    <row r="23" spans="1:24" ht="11.25" customHeight="1" x14ac:dyDescent="0.2">
      <c r="A23" s="29" t="s">
        <v>36</v>
      </c>
      <c r="B23" s="7" t="s">
        <v>37</v>
      </c>
      <c r="C23" s="8">
        <v>1.1610258467889987</v>
      </c>
      <c r="D23" s="8">
        <v>4.2808425892796658</v>
      </c>
      <c r="E23" s="8">
        <v>1.6572803804928677</v>
      </c>
      <c r="F23" s="8">
        <v>1.099246457126869</v>
      </c>
      <c r="G23" s="8">
        <v>2.9981112746131102</v>
      </c>
      <c r="H23" s="8">
        <v>1.4433332657791993</v>
      </c>
      <c r="I23" s="8">
        <v>1.3197957092860912</v>
      </c>
      <c r="J23" s="8">
        <v>1.3727540315228914</v>
      </c>
      <c r="K23" s="8">
        <v>1.2105086418178324</v>
      </c>
      <c r="L23" s="8">
        <v>0.24635527312617123</v>
      </c>
      <c r="M23" s="8">
        <v>0.29120018171962686</v>
      </c>
      <c r="N23" s="8">
        <v>0.69199855197896265</v>
      </c>
      <c r="O23" s="8">
        <v>0.75566992315840187</v>
      </c>
      <c r="P23" s="8">
        <v>0.25803710228540733</v>
      </c>
      <c r="Q23" s="8">
        <v>0.33923352409737567</v>
      </c>
      <c r="R23" s="8">
        <v>0.34005666278304342</v>
      </c>
      <c r="S23" s="8">
        <v>0.62854658892214643</v>
      </c>
      <c r="T23" s="8">
        <v>0.45551954983625131</v>
      </c>
      <c r="U23" s="8">
        <v>0.47750474070983051</v>
      </c>
      <c r="V23" s="8">
        <v>0.33532888762158813</v>
      </c>
      <c r="W23" s="8">
        <v>0.13169763001362639</v>
      </c>
      <c r="X23" s="8">
        <v>0.12130904997556112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1.2669853275581615E-2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32.298343447216816</v>
      </c>
      <c r="D25" s="27">
        <v>22.645137729484155</v>
      </c>
      <c r="E25" s="27">
        <v>28.092548213244807</v>
      </c>
      <c r="F25" s="27">
        <v>23.516989339916517</v>
      </c>
      <c r="G25" s="27">
        <v>23.945014711740814</v>
      </c>
      <c r="H25" s="27">
        <v>28.292326895527399</v>
      </c>
      <c r="I25" s="27">
        <v>23.395559988540636</v>
      </c>
      <c r="J25" s="27">
        <v>27.128391135707954</v>
      </c>
      <c r="K25" s="27">
        <v>20.887459393033602</v>
      </c>
      <c r="L25" s="27">
        <v>13.596536734452448</v>
      </c>
      <c r="M25" s="27">
        <v>24.137545255877871</v>
      </c>
      <c r="N25" s="27">
        <v>25.426732912707429</v>
      </c>
      <c r="O25" s="27">
        <v>19.494474471214126</v>
      </c>
      <c r="P25" s="27">
        <v>25.456344714042284</v>
      </c>
      <c r="Q25" s="27">
        <v>15.429341285707759</v>
      </c>
      <c r="R25" s="27">
        <v>18.561602685806886</v>
      </c>
      <c r="S25" s="27">
        <v>11.373306408293333</v>
      </c>
      <c r="T25" s="27">
        <v>20.574612968044423</v>
      </c>
      <c r="U25" s="27">
        <v>18.868759525131992</v>
      </c>
      <c r="V25" s="27">
        <v>17.307012570828981</v>
      </c>
      <c r="W25" s="27">
        <v>0.99710286868617282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2523.7909787302897</v>
      </c>
      <c r="D26" s="27">
        <f t="shared" ref="D26:X26" si="12">SUM(D27,D33)</f>
        <v>2277.5956115388931</v>
      </c>
      <c r="E26" s="27">
        <f t="shared" si="12"/>
        <v>2342.9518539414312</v>
      </c>
      <c r="F26" s="27">
        <f t="shared" si="12"/>
        <v>2018.8057686648426</v>
      </c>
      <c r="G26" s="27">
        <f t="shared" si="12"/>
        <v>1926.3083103544839</v>
      </c>
      <c r="H26" s="27">
        <f t="shared" si="12"/>
        <v>1792.9874223030583</v>
      </c>
      <c r="I26" s="27">
        <f t="shared" si="12"/>
        <v>1874.0661121375524</v>
      </c>
      <c r="J26" s="27">
        <f t="shared" si="12"/>
        <v>1778.9035948736937</v>
      </c>
      <c r="K26" s="27">
        <f t="shared" si="12"/>
        <v>1757.5065634514583</v>
      </c>
      <c r="L26" s="27">
        <f t="shared" si="12"/>
        <v>1717.703778955155</v>
      </c>
      <c r="M26" s="27">
        <f t="shared" si="12"/>
        <v>1466.3885615753961</v>
      </c>
      <c r="N26" s="27">
        <f t="shared" si="12"/>
        <v>1250.7609349082459</v>
      </c>
      <c r="O26" s="27">
        <f t="shared" si="12"/>
        <v>978.14701721322012</v>
      </c>
      <c r="P26" s="27">
        <f t="shared" si="12"/>
        <v>847.30566747310445</v>
      </c>
      <c r="Q26" s="27">
        <f t="shared" si="12"/>
        <v>707.22411735403</v>
      </c>
      <c r="R26" s="27">
        <f t="shared" si="12"/>
        <v>867.63495478623361</v>
      </c>
      <c r="S26" s="27">
        <f t="shared" si="12"/>
        <v>879.47871884613119</v>
      </c>
      <c r="T26" s="27">
        <f t="shared" si="12"/>
        <v>739.04174469032807</v>
      </c>
      <c r="U26" s="27">
        <f t="shared" si="12"/>
        <v>689.84166288961569</v>
      </c>
      <c r="V26" s="27">
        <f t="shared" si="12"/>
        <v>641.68294538535054</v>
      </c>
      <c r="W26" s="27">
        <f t="shared" si="12"/>
        <v>723.53767849072187</v>
      </c>
      <c r="X26" s="27">
        <f t="shared" si="12"/>
        <v>588.55649710264493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2523.7909787302897</v>
      </c>
      <c r="D33" s="19">
        <f t="shared" ref="D33:X33" si="16">SUM(D34:D50)</f>
        <v>2277.5956115388931</v>
      </c>
      <c r="E33" s="19">
        <f t="shared" si="16"/>
        <v>2342.9518539414312</v>
      </c>
      <c r="F33" s="19">
        <f t="shared" si="16"/>
        <v>2018.8057686648426</v>
      </c>
      <c r="G33" s="19">
        <f t="shared" si="16"/>
        <v>1926.3083103544839</v>
      </c>
      <c r="H33" s="19">
        <f t="shared" si="16"/>
        <v>1792.9874223030583</v>
      </c>
      <c r="I33" s="19">
        <f t="shared" si="16"/>
        <v>1874.0661121375524</v>
      </c>
      <c r="J33" s="19">
        <f t="shared" si="16"/>
        <v>1778.9035948736937</v>
      </c>
      <c r="K33" s="19">
        <f t="shared" si="16"/>
        <v>1757.5065634514583</v>
      </c>
      <c r="L33" s="19">
        <f t="shared" si="16"/>
        <v>1717.703778955155</v>
      </c>
      <c r="M33" s="19">
        <f t="shared" si="16"/>
        <v>1466.3885615753961</v>
      </c>
      <c r="N33" s="19">
        <f t="shared" si="16"/>
        <v>1250.7609349082459</v>
      </c>
      <c r="O33" s="19">
        <f t="shared" si="16"/>
        <v>978.14701721322012</v>
      </c>
      <c r="P33" s="19">
        <f t="shared" si="16"/>
        <v>847.30566747310445</v>
      </c>
      <c r="Q33" s="19">
        <f t="shared" si="16"/>
        <v>707.22411735403</v>
      </c>
      <c r="R33" s="19">
        <f t="shared" si="16"/>
        <v>867.63495478623361</v>
      </c>
      <c r="S33" s="19">
        <f t="shared" si="16"/>
        <v>879.47871884613119</v>
      </c>
      <c r="T33" s="19">
        <f t="shared" si="16"/>
        <v>739.04174469032807</v>
      </c>
      <c r="U33" s="19">
        <f t="shared" si="16"/>
        <v>689.84166288961569</v>
      </c>
      <c r="V33" s="19">
        <f t="shared" si="16"/>
        <v>641.68294538535054</v>
      </c>
      <c r="W33" s="19">
        <f t="shared" si="16"/>
        <v>723.53767849072187</v>
      </c>
      <c r="X33" s="19">
        <f t="shared" si="16"/>
        <v>588.55649710264493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332.24940055450577</v>
      </c>
      <c r="D36" s="8">
        <v>337.02314043788482</v>
      </c>
      <c r="E36" s="8">
        <v>322.53338119005105</v>
      </c>
      <c r="F36" s="8">
        <v>288.87033093488799</v>
      </c>
      <c r="G36" s="8">
        <v>230.98131358428108</v>
      </c>
      <c r="H36" s="8">
        <v>209.49162578440567</v>
      </c>
      <c r="I36" s="8">
        <v>210.67777244503679</v>
      </c>
      <c r="J36" s="8">
        <v>189.74971511394563</v>
      </c>
      <c r="K36" s="8">
        <v>162.47859185131117</v>
      </c>
      <c r="L36" s="8">
        <v>163.00611031058079</v>
      </c>
      <c r="M36" s="8">
        <v>170.65305394516784</v>
      </c>
      <c r="N36" s="8">
        <v>153.89007848746192</v>
      </c>
      <c r="O36" s="8">
        <v>145.76926209722004</v>
      </c>
      <c r="P36" s="8">
        <v>122.06903489122074</v>
      </c>
      <c r="Q36" s="8">
        <v>114.60993011222443</v>
      </c>
      <c r="R36" s="8">
        <v>153.75508036526799</v>
      </c>
      <c r="S36" s="8">
        <v>155.07006086354244</v>
      </c>
      <c r="T36" s="8">
        <v>112.2241804974886</v>
      </c>
      <c r="U36" s="8">
        <v>107.82883726089233</v>
      </c>
      <c r="V36" s="8">
        <v>111.52707088496092</v>
      </c>
      <c r="W36" s="8">
        <v>104.25127386090746</v>
      </c>
      <c r="X36" s="8">
        <v>100.64492749590431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341.15787619330865</v>
      </c>
      <c r="D43" s="8">
        <v>393.45458136015816</v>
      </c>
      <c r="E43" s="8">
        <v>371.73175342818809</v>
      </c>
      <c r="F43" s="8">
        <v>341.05206629172756</v>
      </c>
      <c r="G43" s="8">
        <v>372.82024790367149</v>
      </c>
      <c r="H43" s="8">
        <v>379.46140510728094</v>
      </c>
      <c r="I43" s="8">
        <v>325.53579667971189</v>
      </c>
      <c r="J43" s="8">
        <v>413.22796933826089</v>
      </c>
      <c r="K43" s="8">
        <v>453.18510203015512</v>
      </c>
      <c r="L43" s="8">
        <v>515.84235767793177</v>
      </c>
      <c r="M43" s="8">
        <v>522.39865558796942</v>
      </c>
      <c r="N43" s="8">
        <v>421.33616225118641</v>
      </c>
      <c r="O43" s="8">
        <v>379.61899098426397</v>
      </c>
      <c r="P43" s="8">
        <v>390.81929149605969</v>
      </c>
      <c r="Q43" s="8">
        <v>338.53684981413363</v>
      </c>
      <c r="R43" s="8">
        <v>373.65792362751802</v>
      </c>
      <c r="S43" s="8">
        <v>335.27853986263824</v>
      </c>
      <c r="T43" s="8">
        <v>324.75247691174928</v>
      </c>
      <c r="U43" s="8">
        <v>320.22983556986861</v>
      </c>
      <c r="V43" s="8">
        <v>321.00459816629171</v>
      </c>
      <c r="W43" s="8">
        <v>314.84696211446044</v>
      </c>
      <c r="X43" s="8">
        <v>325.84124027082834</v>
      </c>
    </row>
    <row r="44" spans="1:24" ht="11.25" customHeight="1" x14ac:dyDescent="0.2">
      <c r="A44" s="28" t="s">
        <v>74</v>
      </c>
      <c r="B44" s="7" t="s">
        <v>75</v>
      </c>
      <c r="C44" s="8">
        <v>1850.3837019824755</v>
      </c>
      <c r="D44" s="8">
        <v>1547.1178897408502</v>
      </c>
      <c r="E44" s="8">
        <v>1648.6867193231922</v>
      </c>
      <c r="F44" s="8">
        <v>1388.8833714382272</v>
      </c>
      <c r="G44" s="8">
        <v>1322.5067488665313</v>
      </c>
      <c r="H44" s="8">
        <v>1204.0343914113719</v>
      </c>
      <c r="I44" s="8">
        <v>1337.8525430128038</v>
      </c>
      <c r="J44" s="8">
        <v>1175.9259104214873</v>
      </c>
      <c r="K44" s="8">
        <v>1141.842869569992</v>
      </c>
      <c r="L44" s="8">
        <v>1038.8553109666425</v>
      </c>
      <c r="M44" s="8">
        <v>773.33685204225901</v>
      </c>
      <c r="N44" s="8">
        <v>675.53469416959763</v>
      </c>
      <c r="O44" s="8">
        <v>452.75876413173614</v>
      </c>
      <c r="P44" s="8">
        <v>334.41734108582392</v>
      </c>
      <c r="Q44" s="8">
        <v>254.07733742767189</v>
      </c>
      <c r="R44" s="8">
        <v>340.2219507934476</v>
      </c>
      <c r="S44" s="8">
        <v>389.13011811995057</v>
      </c>
      <c r="T44" s="8">
        <v>302.0650872810902</v>
      </c>
      <c r="U44" s="8">
        <v>261.78299005885481</v>
      </c>
      <c r="V44" s="8">
        <v>209.15127633409793</v>
      </c>
      <c r="W44" s="8">
        <v>304.4394425153539</v>
      </c>
      <c r="X44" s="8">
        <v>162.07032933591231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6678.3695444407167</v>
      </c>
      <c r="D51" s="27">
        <v>7068.4242433802365</v>
      </c>
      <c r="E51" s="27">
        <v>7031.0705040027606</v>
      </c>
      <c r="F51" s="27">
        <v>7427.9450774365896</v>
      </c>
      <c r="G51" s="27">
        <v>7582.3660470393288</v>
      </c>
      <c r="H51" s="27">
        <v>7515.0001545801324</v>
      </c>
      <c r="I51" s="27">
        <v>7580.3558707448992</v>
      </c>
      <c r="J51" s="27">
        <v>6938.2292172700863</v>
      </c>
      <c r="K51" s="27">
        <v>6898.9364814190831</v>
      </c>
      <c r="L51" s="27">
        <v>6250.701499018126</v>
      </c>
      <c r="M51" s="27">
        <v>6576.4939607209153</v>
      </c>
      <c r="N51" s="27">
        <v>6473.6049540954655</v>
      </c>
      <c r="O51" s="27">
        <v>6400.2790382533121</v>
      </c>
      <c r="P51" s="27">
        <v>6363.3085406149994</v>
      </c>
      <c r="Q51" s="27">
        <v>6408.9533325163302</v>
      </c>
      <c r="R51" s="27">
        <v>6484.8892918413858</v>
      </c>
      <c r="S51" s="27">
        <v>6685.5851117160346</v>
      </c>
      <c r="T51" s="27">
        <v>6905.1625980180079</v>
      </c>
      <c r="U51" s="27">
        <v>6979.8276961535657</v>
      </c>
      <c r="V51" s="27">
        <v>6806.4114988746896</v>
      </c>
      <c r="W51" s="27">
        <v>6501.4068457025014</v>
      </c>
      <c r="X51" s="27">
        <v>6628.8681411417892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0</v>
      </c>
      <c r="Q52" s="27">
        <f t="shared" si="18"/>
        <v>0</v>
      </c>
      <c r="R52" s="27">
        <f t="shared" si="18"/>
        <v>0</v>
      </c>
      <c r="S52" s="27">
        <f t="shared" si="18"/>
        <v>0</v>
      </c>
      <c r="T52" s="27">
        <f t="shared" si="18"/>
        <v>0</v>
      </c>
      <c r="U52" s="27">
        <f t="shared" si="18"/>
        <v>0</v>
      </c>
      <c r="V52" s="27">
        <f t="shared" si="18"/>
        <v>0</v>
      </c>
      <c r="W52" s="27">
        <f t="shared" si="18"/>
        <v>0</v>
      </c>
      <c r="X52" s="27">
        <f t="shared" si="18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0</v>
      </c>
      <c r="D61" s="49">
        <f t="shared" ref="D61:X61" si="20">SUM(D62:D72)</f>
        <v>0</v>
      </c>
      <c r="E61" s="49">
        <f t="shared" si="20"/>
        <v>0</v>
      </c>
      <c r="F61" s="49">
        <f t="shared" si="20"/>
        <v>6.2454174829840694</v>
      </c>
      <c r="G61" s="49">
        <f t="shared" si="20"/>
        <v>1.0753648939361322</v>
      </c>
      <c r="H61" s="49">
        <f t="shared" si="20"/>
        <v>1.3389209370146009</v>
      </c>
      <c r="I61" s="49">
        <f t="shared" si="20"/>
        <v>1.4181776185515444</v>
      </c>
      <c r="J61" s="49">
        <f t="shared" si="20"/>
        <v>4.9635969613167648</v>
      </c>
      <c r="K61" s="49">
        <f t="shared" si="20"/>
        <v>3.3461871809724393</v>
      </c>
      <c r="L61" s="49">
        <f t="shared" si="20"/>
        <v>6.153957139947603</v>
      </c>
      <c r="M61" s="49">
        <f t="shared" si="20"/>
        <v>22.542119269957645</v>
      </c>
      <c r="N61" s="49">
        <f t="shared" si="20"/>
        <v>21.665214129091744</v>
      </c>
      <c r="O61" s="49">
        <f t="shared" si="20"/>
        <v>7.4294461742875288</v>
      </c>
      <c r="P61" s="49">
        <f t="shared" si="20"/>
        <v>8.3199348456812174</v>
      </c>
      <c r="Q61" s="49">
        <f t="shared" si="20"/>
        <v>10.302769256972333</v>
      </c>
      <c r="R61" s="49">
        <f t="shared" si="20"/>
        <v>10.816621465065177</v>
      </c>
      <c r="S61" s="49">
        <f t="shared" si="20"/>
        <v>12.976838851925519</v>
      </c>
      <c r="T61" s="49">
        <f t="shared" si="20"/>
        <v>12.26924025520843</v>
      </c>
      <c r="U61" s="49">
        <f t="shared" si="20"/>
        <v>12.131078720193923</v>
      </c>
      <c r="V61" s="49">
        <f t="shared" si="20"/>
        <v>12.847798437819009</v>
      </c>
      <c r="W61" s="49">
        <f t="shared" si="20"/>
        <v>10.566752507560318</v>
      </c>
      <c r="X61" s="49">
        <f t="shared" si="20"/>
        <v>9.6158788929184507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0.30751811759069037</v>
      </c>
      <c r="G64" s="52">
        <v>0.14902506220509121</v>
      </c>
      <c r="H64" s="52">
        <v>0.28103932827266631</v>
      </c>
      <c r="I64" s="52">
        <v>0.29317784887266074</v>
      </c>
      <c r="J64" s="52">
        <v>1.4443439013217914</v>
      </c>
      <c r="K64" s="52">
        <v>0.9824149655551413</v>
      </c>
      <c r="L64" s="52">
        <v>2.9783186733646971</v>
      </c>
      <c r="M64" s="52">
        <v>3.1779552591662359</v>
      </c>
      <c r="N64" s="52">
        <v>3.3427992159789746</v>
      </c>
      <c r="O64" s="52">
        <v>3.7257739187696655</v>
      </c>
      <c r="P64" s="52">
        <v>3.8972535734506866</v>
      </c>
      <c r="Q64" s="52">
        <v>5.9535119573807656</v>
      </c>
      <c r="R64" s="52">
        <v>5.5650722954580116</v>
      </c>
      <c r="S64" s="52">
        <v>6.1338982629409733</v>
      </c>
      <c r="T64" s="52">
        <v>5.6541845514498661</v>
      </c>
      <c r="U64" s="52">
        <v>5.5669605764821917</v>
      </c>
      <c r="V64" s="52">
        <v>5.1019278928216201</v>
      </c>
      <c r="W64" s="52">
        <v>5.1965755865953511</v>
      </c>
      <c r="X64" s="52">
        <v>4.1652088177583648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8.0042985418786515E-4</v>
      </c>
      <c r="K67" s="52">
        <v>2.4050370403261366E-4</v>
      </c>
      <c r="L67" s="52">
        <v>2.6191987073153852E-4</v>
      </c>
      <c r="M67" s="52">
        <v>2.355842838589453E-4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2.2709780146672792E-4</v>
      </c>
      <c r="W67" s="52">
        <v>2.3992927665572055E-4</v>
      </c>
      <c r="X67" s="52">
        <v>8.6897160502756457E-4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6.8753966067028858E-4</v>
      </c>
      <c r="M68" s="52">
        <v>3.365489769413504E-4</v>
      </c>
      <c r="N68" s="52">
        <v>1.7819488602825214E-3</v>
      </c>
      <c r="O68" s="52">
        <v>1.7301774275845496E-3</v>
      </c>
      <c r="P68" s="52">
        <v>2.2775145489569147E-3</v>
      </c>
      <c r="Q68" s="52">
        <v>1.5212437303492851E-2</v>
      </c>
      <c r="R68" s="52">
        <v>2.8806601405872382E-2</v>
      </c>
      <c r="S68" s="52">
        <v>0.13257343026360402</v>
      </c>
      <c r="T68" s="52">
        <v>0.54394713795299987</v>
      </c>
      <c r="U68" s="52">
        <v>0.54266768894949835</v>
      </c>
      <c r="V68" s="52">
        <v>0.6049334065310551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2.7697907537571286E-3</v>
      </c>
      <c r="I69" s="52">
        <v>1.4749211877529696E-2</v>
      </c>
      <c r="J69" s="52">
        <v>0.78879949786956938</v>
      </c>
      <c r="K69" s="52">
        <v>0.95286646366745376</v>
      </c>
      <c r="L69" s="52">
        <v>1.1174258838343665</v>
      </c>
      <c r="M69" s="52">
        <v>2.0405243864101545</v>
      </c>
      <c r="N69" s="52">
        <v>2.1967987680262051</v>
      </c>
      <c r="O69" s="52">
        <v>1.485352183222576</v>
      </c>
      <c r="P69" s="52">
        <v>1.5487518260784572</v>
      </c>
      <c r="Q69" s="52">
        <v>1.6023913245802621</v>
      </c>
      <c r="R69" s="52">
        <v>2.8853586348559332</v>
      </c>
      <c r="S69" s="52">
        <v>2.5785362737630435</v>
      </c>
      <c r="T69" s="52">
        <v>2.4051599811428996</v>
      </c>
      <c r="U69" s="52">
        <v>2.8957375622429056</v>
      </c>
      <c r="V69" s="52">
        <v>3.3883524003711716</v>
      </c>
      <c r="W69" s="52">
        <v>3.2345200485597556</v>
      </c>
      <c r="X69" s="52">
        <v>3.7390651829899464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5.9378993653933794</v>
      </c>
      <c r="G72" s="55">
        <v>0.92633983173104095</v>
      </c>
      <c r="H72" s="55">
        <v>1.0551118179881775</v>
      </c>
      <c r="I72" s="55">
        <v>1.110250557801354</v>
      </c>
      <c r="J72" s="55">
        <v>2.7296531322712161</v>
      </c>
      <c r="K72" s="55">
        <v>1.4106652480458115</v>
      </c>
      <c r="L72" s="55">
        <v>2.0572631232171377</v>
      </c>
      <c r="M72" s="55">
        <v>17.323067491120455</v>
      </c>
      <c r="N72" s="55">
        <v>16.12383419622628</v>
      </c>
      <c r="O72" s="55">
        <v>2.2165898948677021</v>
      </c>
      <c r="P72" s="55">
        <v>2.8716519316031159</v>
      </c>
      <c r="Q72" s="55">
        <v>2.7316535377078131</v>
      </c>
      <c r="R72" s="55">
        <v>2.3373839333453597</v>
      </c>
      <c r="S72" s="55">
        <v>4.131830884957898</v>
      </c>
      <c r="T72" s="55">
        <v>3.6659485846626656</v>
      </c>
      <c r="U72" s="55">
        <v>3.1257128925193287</v>
      </c>
      <c r="V72" s="55">
        <v>3.7523576402936949</v>
      </c>
      <c r="W72" s="55">
        <v>2.1354169431285559</v>
      </c>
      <c r="X72" s="55">
        <v>1.7107359205651116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33692.112104721491</v>
      </c>
      <c r="D2" s="21">
        <f t="shared" ref="D2:X2" si="0">SUM(D3,D17,D22,D25,D26,D51,D52)</f>
        <v>31840.824589687934</v>
      </c>
      <c r="E2" s="21">
        <f t="shared" si="0"/>
        <v>32090.994424671586</v>
      </c>
      <c r="F2" s="21">
        <f t="shared" si="0"/>
        <v>33467.593642934437</v>
      </c>
      <c r="G2" s="21">
        <f t="shared" si="0"/>
        <v>29624.605058528803</v>
      </c>
      <c r="H2" s="21">
        <f t="shared" si="0"/>
        <v>29859.565610341942</v>
      </c>
      <c r="I2" s="21">
        <f t="shared" si="0"/>
        <v>29023.837569652198</v>
      </c>
      <c r="J2" s="21">
        <f t="shared" si="0"/>
        <v>28379.268032770007</v>
      </c>
      <c r="K2" s="21">
        <f t="shared" si="0"/>
        <v>26513.43414181783</v>
      </c>
      <c r="L2" s="21">
        <f t="shared" si="0"/>
        <v>24526.141740013551</v>
      </c>
      <c r="M2" s="21">
        <f t="shared" si="0"/>
        <v>25083.606184880533</v>
      </c>
      <c r="N2" s="21">
        <f t="shared" si="0"/>
        <v>23014.083379051342</v>
      </c>
      <c r="O2" s="21">
        <f t="shared" si="0"/>
        <v>22671.335721309948</v>
      </c>
      <c r="P2" s="21">
        <f t="shared" si="0"/>
        <v>23006.987003565337</v>
      </c>
      <c r="Q2" s="21">
        <f t="shared" si="0"/>
        <v>22380.049567952308</v>
      </c>
      <c r="R2" s="21">
        <f t="shared" si="0"/>
        <v>21812.694182264564</v>
      </c>
      <c r="S2" s="21">
        <f t="shared" si="0"/>
        <v>21757.071759994193</v>
      </c>
      <c r="T2" s="21">
        <f t="shared" si="0"/>
        <v>21840.881384401018</v>
      </c>
      <c r="U2" s="21">
        <f t="shared" si="0"/>
        <v>21332.156869518294</v>
      </c>
      <c r="V2" s="21">
        <f t="shared" si="0"/>
        <v>21132.976471280352</v>
      </c>
      <c r="W2" s="21">
        <f t="shared" si="0"/>
        <v>20159.093053374247</v>
      </c>
      <c r="X2" s="21">
        <f t="shared" si="0"/>
        <v>23875.568614427892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4922.2441804058999</v>
      </c>
      <c r="D3" s="24">
        <f t="shared" si="1"/>
        <v>4284.3447399690167</v>
      </c>
      <c r="E3" s="24">
        <f t="shared" si="1"/>
        <v>4473.6076737377662</v>
      </c>
      <c r="F3" s="24">
        <f t="shared" si="1"/>
        <v>4827.0895677067801</v>
      </c>
      <c r="G3" s="24">
        <f t="shared" si="1"/>
        <v>4536.4085521228226</v>
      </c>
      <c r="H3" s="24">
        <f t="shared" si="1"/>
        <v>4739.0585239451302</v>
      </c>
      <c r="I3" s="24">
        <f t="shared" si="1"/>
        <v>4310.4087179263579</v>
      </c>
      <c r="J3" s="24">
        <f t="shared" si="1"/>
        <v>3668.5223312417165</v>
      </c>
      <c r="K3" s="24">
        <f t="shared" si="1"/>
        <v>3532.4811279517407</v>
      </c>
      <c r="L3" s="24">
        <f t="shared" si="1"/>
        <v>3651.1032427264754</v>
      </c>
      <c r="M3" s="24">
        <f t="shared" si="1"/>
        <v>3404.9866786686125</v>
      </c>
      <c r="N3" s="24">
        <f t="shared" si="1"/>
        <v>3308.3307003692416</v>
      </c>
      <c r="O3" s="24">
        <f t="shared" si="1"/>
        <v>3305.5423614122928</v>
      </c>
      <c r="P3" s="24">
        <f t="shared" si="1"/>
        <v>3425.3795208513061</v>
      </c>
      <c r="Q3" s="24">
        <f t="shared" si="1"/>
        <v>3339.8054887196695</v>
      </c>
      <c r="R3" s="24">
        <f t="shared" si="1"/>
        <v>3430.97365353449</v>
      </c>
      <c r="S3" s="24">
        <f t="shared" si="1"/>
        <v>3445.176618954808</v>
      </c>
      <c r="T3" s="24">
        <f t="shared" si="1"/>
        <v>3224.646447843536</v>
      </c>
      <c r="U3" s="24">
        <f t="shared" si="1"/>
        <v>3022.4753753891619</v>
      </c>
      <c r="V3" s="24">
        <f t="shared" si="1"/>
        <v>2731.0342638641905</v>
      </c>
      <c r="W3" s="24">
        <f t="shared" si="1"/>
        <v>2343.9652394028826</v>
      </c>
      <c r="X3" s="24">
        <f t="shared" si="1"/>
        <v>2351.2946988409958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3871.8841068348788</v>
      </c>
      <c r="D4" s="19">
        <f t="shared" si="2"/>
        <v>3369.1200862199735</v>
      </c>
      <c r="E4" s="19">
        <f t="shared" si="2"/>
        <v>3558.28860004535</v>
      </c>
      <c r="F4" s="19">
        <f t="shared" si="2"/>
        <v>3623.8300188634275</v>
      </c>
      <c r="G4" s="19">
        <f t="shared" si="2"/>
        <v>3591.0259160105811</v>
      </c>
      <c r="H4" s="19">
        <f t="shared" si="2"/>
        <v>3737.0754266894478</v>
      </c>
      <c r="I4" s="19">
        <f t="shared" si="2"/>
        <v>3513.9810875370463</v>
      </c>
      <c r="J4" s="19">
        <f t="shared" si="2"/>
        <v>2934.2119248044241</v>
      </c>
      <c r="K4" s="19">
        <f t="shared" si="2"/>
        <v>2674.0059958696165</v>
      </c>
      <c r="L4" s="19">
        <f t="shared" si="2"/>
        <v>2684.9599427726389</v>
      </c>
      <c r="M4" s="19">
        <f t="shared" si="2"/>
        <v>2681.8703630761502</v>
      </c>
      <c r="N4" s="19">
        <f t="shared" si="2"/>
        <v>2514.6850039006767</v>
      </c>
      <c r="O4" s="19">
        <f t="shared" si="2"/>
        <v>2403.746252407348</v>
      </c>
      <c r="P4" s="19">
        <f t="shared" si="2"/>
        <v>2457.578601402377</v>
      </c>
      <c r="Q4" s="19">
        <f t="shared" si="2"/>
        <v>2401.2022173206728</v>
      </c>
      <c r="R4" s="19">
        <f t="shared" si="2"/>
        <v>2532.7189205396144</v>
      </c>
      <c r="S4" s="19">
        <f t="shared" si="2"/>
        <v>2530.7531966255365</v>
      </c>
      <c r="T4" s="19">
        <f t="shared" si="2"/>
        <v>2410.9492711981384</v>
      </c>
      <c r="U4" s="19">
        <f t="shared" si="2"/>
        <v>2141.9315926266131</v>
      </c>
      <c r="V4" s="19">
        <f t="shared" si="2"/>
        <v>1937.9217186283004</v>
      </c>
      <c r="W4" s="19">
        <f t="shared" si="2"/>
        <v>1645.1754679962905</v>
      </c>
      <c r="X4" s="19">
        <f t="shared" si="2"/>
        <v>1733.929447978137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8.7525140399999977</v>
      </c>
      <c r="H5" s="8">
        <f>FC_IND_PPP_PU_E!H5+FC_IND_PPP_PA_E!H5+FC_IND_PPP_PR_E!H5</f>
        <v>2.9205716399999995</v>
      </c>
      <c r="I5" s="8">
        <f>FC_IND_PPP_PU_E!I5+FC_IND_PPP_PA_E!I5+FC_IND_PPP_PR_E!I5</f>
        <v>0</v>
      </c>
      <c r="J5" s="8">
        <f>FC_IND_PPP_PU_E!J5+FC_IND_PPP_PA_E!J5+FC_IND_PPP_PR_E!J5</f>
        <v>180.85367287680003</v>
      </c>
      <c r="K5" s="8">
        <f>FC_IND_PPP_PU_E!K5+FC_IND_PPP_PA_E!K5+FC_IND_PPP_PR_E!K5</f>
        <v>5.9794705152000001</v>
      </c>
      <c r="L5" s="8">
        <f>FC_IND_PPP_PU_E!L5+FC_IND_PPP_PA_E!L5+FC_IND_PPP_PR_E!L5</f>
        <v>9.5230847711999989</v>
      </c>
      <c r="M5" s="8">
        <f>FC_IND_PPP_PU_E!M5+FC_IND_PPP_PA_E!M5+FC_IND_PPP_PR_E!M5</f>
        <v>6.397027929600001</v>
      </c>
      <c r="N5" s="8">
        <f>FC_IND_PPP_PU_E!N5+FC_IND_PPP_PA_E!N5+FC_IND_PPP_PR_E!N5</f>
        <v>53.799358588800004</v>
      </c>
      <c r="O5" s="8">
        <f>FC_IND_PPP_PU_E!O5+FC_IND_PPP_PA_E!O5+FC_IND_PPP_PR_E!O5</f>
        <v>65.39289546240002</v>
      </c>
      <c r="P5" s="8">
        <f>FC_IND_PPP_PU_E!P5+FC_IND_PPP_PA_E!P5+FC_IND_PPP_PR_E!P5</f>
        <v>48.13778354880003</v>
      </c>
      <c r="Q5" s="8">
        <f>FC_IND_PPP_PU_E!Q5+FC_IND_PPP_PA_E!Q5+FC_IND_PPP_PR_E!Q5</f>
        <v>35.102727263999995</v>
      </c>
      <c r="R5" s="8">
        <f>FC_IND_PPP_PU_E!R5+FC_IND_PPP_PA_E!R5+FC_IND_PPP_PR_E!R5</f>
        <v>28.944949334400004</v>
      </c>
      <c r="S5" s="8">
        <f>FC_IND_PPP_PU_E!S5+FC_IND_PPP_PA_E!S5+FC_IND_PPP_PR_E!S5</f>
        <v>184.27771686719998</v>
      </c>
      <c r="T5" s="8">
        <f>FC_IND_PPP_PU_E!T5+FC_IND_PPP_PA_E!T5+FC_IND_PPP_PR_E!T5</f>
        <v>205.95587061500629</v>
      </c>
      <c r="U5" s="8">
        <f>FC_IND_PPP_PU_E!U5+FC_IND_PPP_PA_E!U5+FC_IND_PPP_PR_E!U5</f>
        <v>171.94237448671106</v>
      </c>
      <c r="V5" s="8">
        <f>FC_IND_PPP_PU_E!V5+FC_IND_PPP_PA_E!V5+FC_IND_PPP_PR_E!V5</f>
        <v>58.607717942400008</v>
      </c>
      <c r="W5" s="8">
        <f>FC_IND_PPP_PU_E!W5+FC_IND_PPP_PA_E!W5+FC_IND_PPP_PR_E!W5</f>
        <v>60.388302787199983</v>
      </c>
      <c r="X5" s="8">
        <f>FC_IND_PPP_PU_E!X5+FC_IND_PPP_PA_E!X5+FC_IND_PPP_PR_E!X5</f>
        <v>72.402347001600006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3871.8841068348788</v>
      </c>
      <c r="D7" s="8">
        <f>FC_IND_PPP_PU_E!D7+FC_IND_PPP_PA_E!D7+FC_IND_PPP_PR_E!D7</f>
        <v>3369.1200862199735</v>
      </c>
      <c r="E7" s="8">
        <f>FC_IND_PPP_PU_E!E7+FC_IND_PPP_PA_E!E7+FC_IND_PPP_PR_E!E7</f>
        <v>3558.28860004535</v>
      </c>
      <c r="F7" s="8">
        <f>FC_IND_PPP_PU_E!F7+FC_IND_PPP_PA_E!F7+FC_IND_PPP_PR_E!F7</f>
        <v>3623.8300188634275</v>
      </c>
      <c r="G7" s="8">
        <f>FC_IND_PPP_PU_E!G7+FC_IND_PPP_PA_E!G7+FC_IND_PPP_PR_E!G7</f>
        <v>3582.2734019705813</v>
      </c>
      <c r="H7" s="8">
        <f>FC_IND_PPP_PU_E!H7+FC_IND_PPP_PA_E!H7+FC_IND_PPP_PR_E!H7</f>
        <v>3734.1548550494476</v>
      </c>
      <c r="I7" s="8">
        <f>FC_IND_PPP_PU_E!I7+FC_IND_PPP_PA_E!I7+FC_IND_PPP_PR_E!I7</f>
        <v>3513.9810875370463</v>
      </c>
      <c r="J7" s="8">
        <f>FC_IND_PPP_PU_E!J7+FC_IND_PPP_PA_E!J7+FC_IND_PPP_PR_E!J7</f>
        <v>2753.3582519276242</v>
      </c>
      <c r="K7" s="8">
        <f>FC_IND_PPP_PU_E!K7+FC_IND_PPP_PA_E!K7+FC_IND_PPP_PR_E!K7</f>
        <v>2668.0265253544167</v>
      </c>
      <c r="L7" s="8">
        <f>FC_IND_PPP_PU_E!L7+FC_IND_PPP_PA_E!L7+FC_IND_PPP_PR_E!L7</f>
        <v>2675.4368580014388</v>
      </c>
      <c r="M7" s="8">
        <f>FC_IND_PPP_PU_E!M7+FC_IND_PPP_PA_E!M7+FC_IND_PPP_PR_E!M7</f>
        <v>2675.4733351465502</v>
      </c>
      <c r="N7" s="8">
        <f>FC_IND_PPP_PU_E!N7+FC_IND_PPP_PA_E!N7+FC_IND_PPP_PR_E!N7</f>
        <v>2460.8856453118769</v>
      </c>
      <c r="O7" s="8">
        <f>FC_IND_PPP_PU_E!O7+FC_IND_PPP_PA_E!O7+FC_IND_PPP_PR_E!O7</f>
        <v>2338.3533569449478</v>
      </c>
      <c r="P7" s="8">
        <f>FC_IND_PPP_PU_E!P7+FC_IND_PPP_PA_E!P7+FC_IND_PPP_PR_E!P7</f>
        <v>2409.4408178535768</v>
      </c>
      <c r="Q7" s="8">
        <f>FC_IND_PPP_PU_E!Q7+FC_IND_PPP_PA_E!Q7+FC_IND_PPP_PR_E!Q7</f>
        <v>2366.0994900566729</v>
      </c>
      <c r="R7" s="8">
        <f>FC_IND_PPP_PU_E!R7+FC_IND_PPP_PA_E!R7+FC_IND_PPP_PR_E!R7</f>
        <v>2503.7739712052144</v>
      </c>
      <c r="S7" s="8">
        <f>FC_IND_PPP_PU_E!S7+FC_IND_PPP_PA_E!S7+FC_IND_PPP_PR_E!S7</f>
        <v>2346.4754797583364</v>
      </c>
      <c r="T7" s="8">
        <f>FC_IND_PPP_PU_E!T7+FC_IND_PPP_PA_E!T7+FC_IND_PPP_PR_E!T7</f>
        <v>2204.9934005831319</v>
      </c>
      <c r="U7" s="8">
        <f>FC_IND_PPP_PU_E!U7+FC_IND_PPP_PA_E!U7+FC_IND_PPP_PR_E!U7</f>
        <v>1969.9892181399021</v>
      </c>
      <c r="V7" s="8">
        <f>FC_IND_PPP_PU_E!V7+FC_IND_PPP_PA_E!V7+FC_IND_PPP_PR_E!V7</f>
        <v>1879.3140006859003</v>
      </c>
      <c r="W7" s="8">
        <f>FC_IND_PPP_PU_E!W7+FC_IND_PPP_PA_E!W7+FC_IND_PPP_PR_E!W7</f>
        <v>1584.7871652090905</v>
      </c>
      <c r="X7" s="8">
        <f>FC_IND_PPP_PU_E!X7+FC_IND_PPP_PA_E!X7+FC_IND_PPP_PR_E!X7</f>
        <v>1661.527100976537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677.91720409102129</v>
      </c>
      <c r="D8" s="19">
        <f t="shared" si="3"/>
        <v>694.15166015704312</v>
      </c>
      <c r="E8" s="19">
        <f t="shared" si="3"/>
        <v>705.06618728841613</v>
      </c>
      <c r="F8" s="19">
        <f t="shared" si="3"/>
        <v>684.94967359535246</v>
      </c>
      <c r="G8" s="19">
        <f t="shared" si="3"/>
        <v>451.60348682024141</v>
      </c>
      <c r="H8" s="19">
        <f t="shared" si="3"/>
        <v>618.22574455168296</v>
      </c>
      <c r="I8" s="19">
        <f t="shared" si="3"/>
        <v>541.20033428531133</v>
      </c>
      <c r="J8" s="19">
        <f t="shared" si="3"/>
        <v>529.12655486129256</v>
      </c>
      <c r="K8" s="19">
        <f t="shared" si="3"/>
        <v>510.58841690612428</v>
      </c>
      <c r="L8" s="19">
        <f t="shared" si="3"/>
        <v>552.29236311383625</v>
      </c>
      <c r="M8" s="19">
        <f t="shared" si="3"/>
        <v>295.16070592846268</v>
      </c>
      <c r="N8" s="19">
        <f t="shared" si="3"/>
        <v>280.65823519656476</v>
      </c>
      <c r="O8" s="19">
        <f t="shared" si="3"/>
        <v>250.45012259294475</v>
      </c>
      <c r="P8" s="19">
        <f t="shared" si="3"/>
        <v>245.97747162652891</v>
      </c>
      <c r="Q8" s="19">
        <f t="shared" si="3"/>
        <v>242.98793876699688</v>
      </c>
      <c r="R8" s="19">
        <f t="shared" si="3"/>
        <v>224.36834408287524</v>
      </c>
      <c r="S8" s="19">
        <f t="shared" si="3"/>
        <v>223.198936113272</v>
      </c>
      <c r="T8" s="19">
        <f t="shared" si="3"/>
        <v>207.09583072539749</v>
      </c>
      <c r="U8" s="19">
        <f t="shared" si="3"/>
        <v>225.70251294174903</v>
      </c>
      <c r="V8" s="19">
        <f t="shared" si="3"/>
        <v>245.09925328068979</v>
      </c>
      <c r="W8" s="19">
        <f t="shared" si="3"/>
        <v>204.24317780204811</v>
      </c>
      <c r="X8" s="19">
        <f t="shared" si="3"/>
        <v>170.28293705169077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110.63802023999997</v>
      </c>
      <c r="D9" s="8">
        <f>FC_IND_PPP_PU_E!D9+FC_IND_PPP_PA_E!D9+FC_IND_PPP_PR_E!D9</f>
        <v>129.46382063999997</v>
      </c>
      <c r="E9" s="8">
        <f>FC_IND_PPP_PU_E!E9+FC_IND_PPP_PA_E!E9+FC_IND_PPP_PR_E!E9</f>
        <v>139.20059999999995</v>
      </c>
      <c r="F9" s="8">
        <f>FC_IND_PPP_PU_E!F9+FC_IND_PPP_PA_E!F9+FC_IND_PPP_PR_E!F9</f>
        <v>130.93744488000002</v>
      </c>
      <c r="G9" s="8">
        <f>FC_IND_PPP_PU_E!G9+FC_IND_PPP_PA_E!G9+FC_IND_PPP_PR_E!G9</f>
        <v>137.08890095999996</v>
      </c>
      <c r="H9" s="8">
        <f>FC_IND_PPP_PU_E!H9+FC_IND_PPP_PA_E!H9+FC_IND_PPP_PR_E!H9</f>
        <v>142.92910103999998</v>
      </c>
      <c r="I9" s="8">
        <f>FC_IND_PPP_PU_E!I9+FC_IND_PPP_PA_E!I9+FC_IND_PPP_PR_E!I9</f>
        <v>127.53714599999999</v>
      </c>
      <c r="J9" s="8">
        <f>FC_IND_PPP_PU_E!J9+FC_IND_PPP_PA_E!J9+FC_IND_PPP_PR_E!J9</f>
        <v>107.72328071999996</v>
      </c>
      <c r="K9" s="8">
        <f>FC_IND_PPP_PU_E!K9+FC_IND_PPP_PA_E!K9+FC_IND_PPP_PR_E!K9</f>
        <v>85.786649519999997</v>
      </c>
      <c r="L9" s="8">
        <f>FC_IND_PPP_PU_E!L9+FC_IND_PPP_PA_E!L9+FC_IND_PPP_PR_E!L9</f>
        <v>81.145822559999971</v>
      </c>
      <c r="M9" s="8">
        <f>FC_IND_PPP_PU_E!M9+FC_IND_PPP_PA_E!M9+FC_IND_PPP_PR_E!M9</f>
        <v>61.163187360000002</v>
      </c>
      <c r="N9" s="8">
        <f>FC_IND_PPP_PU_E!N9+FC_IND_PPP_PA_E!N9+FC_IND_PPP_PR_E!N9</f>
        <v>65.028295199999988</v>
      </c>
      <c r="O9" s="8">
        <f>FC_IND_PPP_PU_E!O9+FC_IND_PPP_PA_E!O9+FC_IND_PPP_PR_E!O9</f>
        <v>63.369992399999994</v>
      </c>
      <c r="P9" s="8">
        <f>FC_IND_PPP_PU_E!P9+FC_IND_PPP_PA_E!P9+FC_IND_PPP_PR_E!P9</f>
        <v>66.484281600000003</v>
      </c>
      <c r="Q9" s="8">
        <f>FC_IND_PPP_PU_E!Q9+FC_IND_PPP_PA_E!Q9+FC_IND_PPP_PR_E!Q9</f>
        <v>66.802454399999988</v>
      </c>
      <c r="R9" s="8">
        <f>FC_IND_PPP_PU_E!R9+FC_IND_PPP_PA_E!R9+FC_IND_PPP_PR_E!R9</f>
        <v>63.514553519999978</v>
      </c>
      <c r="S9" s="8">
        <f>FC_IND_PPP_PU_E!S9+FC_IND_PPP_PA_E!S9+FC_IND_PPP_PR_E!S9</f>
        <v>70.10107631999999</v>
      </c>
      <c r="T9" s="8">
        <f>FC_IND_PPP_PU_E!T9+FC_IND_PPP_PA_E!T9+FC_IND_PPP_PR_E!T9</f>
        <v>77.231259599999987</v>
      </c>
      <c r="U9" s="8">
        <f>FC_IND_PPP_PU_E!U9+FC_IND_PPP_PA_E!U9+FC_IND_PPP_PR_E!U9</f>
        <v>88.352782320000017</v>
      </c>
      <c r="V9" s="8">
        <f>FC_IND_PPP_PU_E!V9+FC_IND_PPP_PA_E!V9+FC_IND_PPP_PR_E!V9</f>
        <v>83.645554079999982</v>
      </c>
      <c r="W9" s="8">
        <f>FC_IND_PPP_PU_E!W9+FC_IND_PPP_PA_E!W9+FC_IND_PPP_PR_E!W9</f>
        <v>38.192148720000006</v>
      </c>
      <c r="X9" s="8">
        <f>FC_IND_PPP_PU_E!X9+FC_IND_PPP_PA_E!X9+FC_IND_PPP_PR_E!X9</f>
        <v>12.603101279999995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567.27918385102134</v>
      </c>
      <c r="D10" s="8">
        <f>FC_IND_PPP_PU_E!D10+FC_IND_PPP_PA_E!D10+FC_IND_PPP_PR_E!D10</f>
        <v>564.68783951704313</v>
      </c>
      <c r="E10" s="8">
        <f>FC_IND_PPP_PU_E!E10+FC_IND_PPP_PA_E!E10+FC_IND_PPP_PR_E!E10</f>
        <v>565.86558728841612</v>
      </c>
      <c r="F10" s="8">
        <f>FC_IND_PPP_PU_E!F10+FC_IND_PPP_PA_E!F10+FC_IND_PPP_PR_E!F10</f>
        <v>554.01222871535242</v>
      </c>
      <c r="G10" s="8">
        <f>FC_IND_PPP_PU_E!G10+FC_IND_PPP_PA_E!G10+FC_IND_PPP_PR_E!G10</f>
        <v>314.51458586024148</v>
      </c>
      <c r="H10" s="8">
        <f>FC_IND_PPP_PU_E!H10+FC_IND_PPP_PA_E!H10+FC_IND_PPP_PR_E!H10</f>
        <v>475.29664351168299</v>
      </c>
      <c r="I10" s="8">
        <f>FC_IND_PPP_PU_E!I10+FC_IND_PPP_PA_E!I10+FC_IND_PPP_PR_E!I10</f>
        <v>413.66318828531132</v>
      </c>
      <c r="J10" s="8">
        <f>FC_IND_PPP_PU_E!J10+FC_IND_PPP_PA_E!J10+FC_IND_PPP_PR_E!J10</f>
        <v>421.40327414129263</v>
      </c>
      <c r="K10" s="8">
        <f>FC_IND_PPP_PU_E!K10+FC_IND_PPP_PA_E!K10+FC_IND_PPP_PR_E!K10</f>
        <v>424.80176738612425</v>
      </c>
      <c r="L10" s="8">
        <f>FC_IND_PPP_PU_E!L10+FC_IND_PPP_PA_E!L10+FC_IND_PPP_PR_E!L10</f>
        <v>471.1465405538363</v>
      </c>
      <c r="M10" s="8">
        <f>FC_IND_PPP_PU_E!M10+FC_IND_PPP_PA_E!M10+FC_IND_PPP_PR_E!M10</f>
        <v>233.99751856846268</v>
      </c>
      <c r="N10" s="8">
        <f>FC_IND_PPP_PU_E!N10+FC_IND_PPP_PA_E!N10+FC_IND_PPP_PR_E!N10</f>
        <v>215.62993999656476</v>
      </c>
      <c r="O10" s="8">
        <f>FC_IND_PPP_PU_E!O10+FC_IND_PPP_PA_E!O10+FC_IND_PPP_PR_E!O10</f>
        <v>187.08013019294475</v>
      </c>
      <c r="P10" s="8">
        <f>FC_IND_PPP_PU_E!P10+FC_IND_PPP_PA_E!P10+FC_IND_PPP_PR_E!P10</f>
        <v>179.49319002652891</v>
      </c>
      <c r="Q10" s="8">
        <f>FC_IND_PPP_PU_E!Q10+FC_IND_PPP_PA_E!Q10+FC_IND_PPP_PR_E!Q10</f>
        <v>176.18548436699689</v>
      </c>
      <c r="R10" s="8">
        <f>FC_IND_PPP_PU_E!R10+FC_IND_PPP_PA_E!R10+FC_IND_PPP_PR_E!R10</f>
        <v>160.85379056287525</v>
      </c>
      <c r="S10" s="8">
        <f>FC_IND_PPP_PU_E!S10+FC_IND_PPP_PA_E!S10+FC_IND_PPP_PR_E!S10</f>
        <v>153.09785979327199</v>
      </c>
      <c r="T10" s="8">
        <f>FC_IND_PPP_PU_E!T10+FC_IND_PPP_PA_E!T10+FC_IND_PPP_PR_E!T10</f>
        <v>129.8645711253975</v>
      </c>
      <c r="U10" s="8">
        <f>FC_IND_PPP_PU_E!U10+FC_IND_PPP_PA_E!U10+FC_IND_PPP_PR_E!U10</f>
        <v>137.34973062174902</v>
      </c>
      <c r="V10" s="8">
        <f>FC_IND_PPP_PU_E!V10+FC_IND_PPP_PA_E!V10+FC_IND_PPP_PR_E!V10</f>
        <v>161.45369920068981</v>
      </c>
      <c r="W10" s="8">
        <f>FC_IND_PPP_PU_E!W10+FC_IND_PPP_PA_E!W10+FC_IND_PPP_PR_E!W10</f>
        <v>166.0510290820481</v>
      </c>
      <c r="X10" s="8">
        <f>FC_IND_PPP_PU_E!X10+FC_IND_PPP_PA_E!X10+FC_IND_PPP_PR_E!X10</f>
        <v>157.67983577169076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372.44286948000001</v>
      </c>
      <c r="D11" s="19">
        <f t="shared" si="4"/>
        <v>221.07299359199993</v>
      </c>
      <c r="E11" s="19">
        <f t="shared" si="4"/>
        <v>210.25288640399998</v>
      </c>
      <c r="F11" s="19">
        <f t="shared" si="4"/>
        <v>518.30987524799991</v>
      </c>
      <c r="G11" s="19">
        <f t="shared" si="4"/>
        <v>493.77914929200006</v>
      </c>
      <c r="H11" s="19">
        <f t="shared" si="4"/>
        <v>383.75735270399991</v>
      </c>
      <c r="I11" s="19">
        <f t="shared" si="4"/>
        <v>255.22729610399998</v>
      </c>
      <c r="J11" s="19">
        <f t="shared" si="4"/>
        <v>205.183851576</v>
      </c>
      <c r="K11" s="19">
        <f t="shared" si="4"/>
        <v>347.88671517600011</v>
      </c>
      <c r="L11" s="19">
        <f t="shared" si="4"/>
        <v>413.85093683999992</v>
      </c>
      <c r="M11" s="19">
        <f t="shared" si="4"/>
        <v>427.95560966399989</v>
      </c>
      <c r="N11" s="19">
        <f t="shared" si="4"/>
        <v>512.9874612719999</v>
      </c>
      <c r="O11" s="19">
        <f t="shared" si="4"/>
        <v>651.34598641199977</v>
      </c>
      <c r="P11" s="19">
        <f t="shared" si="4"/>
        <v>721.82344782240023</v>
      </c>
      <c r="Q11" s="19">
        <f t="shared" si="4"/>
        <v>695.61533263200022</v>
      </c>
      <c r="R11" s="19">
        <f t="shared" si="4"/>
        <v>673.88638891200003</v>
      </c>
      <c r="S11" s="19">
        <f t="shared" si="4"/>
        <v>691.22448621599983</v>
      </c>
      <c r="T11" s="19">
        <f t="shared" si="4"/>
        <v>606.60134591999997</v>
      </c>
      <c r="U11" s="19">
        <f t="shared" si="4"/>
        <v>654.84126982079988</v>
      </c>
      <c r="V11" s="19">
        <f t="shared" si="4"/>
        <v>548.0132919552002</v>
      </c>
      <c r="W11" s="19">
        <f t="shared" si="4"/>
        <v>494.54659360454389</v>
      </c>
      <c r="X11" s="19">
        <f t="shared" si="4"/>
        <v>447.08231381116792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105.22281369599997</v>
      </c>
      <c r="G12" s="8">
        <f>FC_IND_PPP_PU_E!G12+FC_IND_PPP_PA_E!G12+FC_IND_PPP_PR_E!G12</f>
        <v>108.84137589599999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8.4121385039999979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11.116505030399999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76.021635412799981</v>
      </c>
      <c r="V12" s="8">
        <f>FC_IND_PPP_PU_E!V12+FC_IND_PPP_PA_E!V12+FC_IND_PPP_PR_E!V12</f>
        <v>1.6667415072</v>
      </c>
      <c r="W12" s="8">
        <f>FC_IND_PPP_PU_E!W12+FC_IND_PPP_PA_E!W12+FC_IND_PPP_PR_E!W12</f>
        <v>2.4056613504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95.896343399999978</v>
      </c>
      <c r="D13" s="8">
        <f>FC_IND_PPP_PU_E!D13+FC_IND_PPP_PA_E!D13+FC_IND_PPP_PR_E!D13</f>
        <v>64.816798199999994</v>
      </c>
      <c r="E13" s="8">
        <f>FC_IND_PPP_PU_E!E13+FC_IND_PPP_PA_E!E13+FC_IND_PPP_PR_E!E13</f>
        <v>46.386795443999993</v>
      </c>
      <c r="F13" s="8">
        <f>FC_IND_PPP_PU_E!F13+FC_IND_PPP_PA_E!F13+FC_IND_PPP_PR_E!F13</f>
        <v>15.389064239999998</v>
      </c>
      <c r="G13" s="8">
        <f>FC_IND_PPP_PU_E!G13+FC_IND_PPP_PA_E!G13+FC_IND_PPP_PR_E!G13</f>
        <v>2.9839721999999997</v>
      </c>
      <c r="H13" s="8">
        <f>FC_IND_PPP_PU_E!H13+FC_IND_PPP_PA_E!H13+FC_IND_PPP_PR_E!H13</f>
        <v>2.8986935999999996</v>
      </c>
      <c r="I13" s="8">
        <f>FC_IND_PPP_PU_E!I13+FC_IND_PPP_PA_E!I13+FC_IND_PPP_PR_E!I13</f>
        <v>3.0334259999999995</v>
      </c>
      <c r="J13" s="8">
        <f>FC_IND_PPP_PU_E!J13+FC_IND_PPP_PA_E!J13+FC_IND_PPP_PR_E!J13</f>
        <v>3.0673037999999995</v>
      </c>
      <c r="K13" s="8">
        <f>FC_IND_PPP_PU_E!K13+FC_IND_PPP_PA_E!K13+FC_IND_PPP_PR_E!K13</f>
        <v>3.0579581999999998</v>
      </c>
      <c r="L13" s="8">
        <f>FC_IND_PPP_PU_E!L13+FC_IND_PPP_PA_E!L13+FC_IND_PPP_PR_E!L13</f>
        <v>0</v>
      </c>
      <c r="M13" s="8">
        <f>FC_IND_PPP_PU_E!M13+FC_IND_PPP_PA_E!M13+FC_IND_PPP_PR_E!M13</f>
        <v>2.9520413999999997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4.2444599999999999E-2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276.54652608000004</v>
      </c>
      <c r="D16" s="8">
        <f>FC_IND_PPP_PU_E!D16+FC_IND_PPP_PA_E!D16+FC_IND_PPP_PR_E!D16</f>
        <v>156.25619539199994</v>
      </c>
      <c r="E16" s="8">
        <f>FC_IND_PPP_PU_E!E16+FC_IND_PPP_PA_E!E16+FC_IND_PPP_PR_E!E16</f>
        <v>163.86609095999998</v>
      </c>
      <c r="F16" s="8">
        <f>FC_IND_PPP_PU_E!F16+FC_IND_PPP_PA_E!F16+FC_IND_PPP_PR_E!F16</f>
        <v>397.69799731199993</v>
      </c>
      <c r="G16" s="8">
        <f>FC_IND_PPP_PU_E!G16+FC_IND_PPP_PA_E!G16+FC_IND_PPP_PR_E!G16</f>
        <v>381.95380119600009</v>
      </c>
      <c r="H16" s="8">
        <f>FC_IND_PPP_PU_E!H16+FC_IND_PPP_PA_E!H16+FC_IND_PPP_PR_E!H16</f>
        <v>380.85865910399991</v>
      </c>
      <c r="I16" s="8">
        <f>FC_IND_PPP_PU_E!I16+FC_IND_PPP_PA_E!I16+FC_IND_PPP_PR_E!I16</f>
        <v>252.19387010399998</v>
      </c>
      <c r="J16" s="8">
        <f>FC_IND_PPP_PU_E!J16+FC_IND_PPP_PA_E!J16+FC_IND_PPP_PR_E!J16</f>
        <v>202.116547776</v>
      </c>
      <c r="K16" s="8">
        <f>FC_IND_PPP_PU_E!K16+FC_IND_PPP_PA_E!K16+FC_IND_PPP_PR_E!K16</f>
        <v>344.82875697600014</v>
      </c>
      <c r="L16" s="8">
        <f>FC_IND_PPP_PU_E!L16+FC_IND_PPP_PA_E!L16+FC_IND_PPP_PR_E!L16</f>
        <v>405.43879833599993</v>
      </c>
      <c r="M16" s="8">
        <f>FC_IND_PPP_PU_E!M16+FC_IND_PPP_PA_E!M16+FC_IND_PPP_PR_E!M16</f>
        <v>425.00356826399991</v>
      </c>
      <c r="N16" s="8">
        <f>FC_IND_PPP_PU_E!N16+FC_IND_PPP_PA_E!N16+FC_IND_PPP_PR_E!N16</f>
        <v>512.9874612719999</v>
      </c>
      <c r="O16" s="8">
        <f>FC_IND_PPP_PU_E!O16+FC_IND_PPP_PA_E!O16+FC_IND_PPP_PR_E!O16</f>
        <v>651.34598641199977</v>
      </c>
      <c r="P16" s="8">
        <f>FC_IND_PPP_PU_E!P16+FC_IND_PPP_PA_E!P16+FC_IND_PPP_PR_E!P16</f>
        <v>710.70694279200018</v>
      </c>
      <c r="Q16" s="8">
        <f>FC_IND_PPP_PU_E!Q16+FC_IND_PPP_PA_E!Q16+FC_IND_PPP_PR_E!Q16</f>
        <v>695.61533263200022</v>
      </c>
      <c r="R16" s="8">
        <f>FC_IND_PPP_PU_E!R16+FC_IND_PPP_PA_E!R16+FC_IND_PPP_PR_E!R16</f>
        <v>673.88638891200003</v>
      </c>
      <c r="S16" s="8">
        <f>FC_IND_PPP_PU_E!S16+FC_IND_PPP_PA_E!S16+FC_IND_PPP_PR_E!S16</f>
        <v>691.22448621599983</v>
      </c>
      <c r="T16" s="8">
        <f>FC_IND_PPP_PU_E!T16+FC_IND_PPP_PA_E!T16+FC_IND_PPP_PR_E!T16</f>
        <v>606.60134591999997</v>
      </c>
      <c r="U16" s="8">
        <f>FC_IND_PPP_PU_E!U16+FC_IND_PPP_PA_E!U16+FC_IND_PPP_PR_E!U16</f>
        <v>578.81963440799984</v>
      </c>
      <c r="V16" s="8">
        <f>FC_IND_PPP_PU_E!V16+FC_IND_PPP_PA_E!V16+FC_IND_PPP_PR_E!V16</f>
        <v>546.34655044800024</v>
      </c>
      <c r="W16" s="8">
        <f>FC_IND_PPP_PU_E!W16+FC_IND_PPP_PA_E!W16+FC_IND_PPP_PR_E!W16</f>
        <v>492.14093225414388</v>
      </c>
      <c r="X16" s="8">
        <f>FC_IND_PPP_PU_E!X16+FC_IND_PPP_PA_E!X16+FC_IND_PPP_PR_E!X16</f>
        <v>447.03986921116791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44.994959999999992</v>
      </c>
      <c r="D17" s="27">
        <f t="shared" si="5"/>
        <v>40.079880000000003</v>
      </c>
      <c r="E17" s="27">
        <f t="shared" si="5"/>
        <v>38.201759999999993</v>
      </c>
      <c r="F17" s="27">
        <f t="shared" si="5"/>
        <v>0</v>
      </c>
      <c r="G17" s="27">
        <f t="shared" si="5"/>
        <v>0</v>
      </c>
      <c r="H17" s="27">
        <f t="shared" si="5"/>
        <v>3.9959999999999996E-2</v>
      </c>
      <c r="I17" s="27">
        <f t="shared" si="5"/>
        <v>3.9959999999999989E-2</v>
      </c>
      <c r="J17" s="27">
        <f t="shared" si="5"/>
        <v>3.9959999999999989E-2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1.8381599999999998</v>
      </c>
      <c r="D18" s="8">
        <f>FC_IND_PPP_PU_E!D18+FC_IND_PPP_PA_E!D18+FC_IND_PPP_PR_E!D18</f>
        <v>1.4785199999999998</v>
      </c>
      <c r="E18" s="8">
        <f>FC_IND_PPP_PU_E!E18+FC_IND_PPP_PA_E!E18+FC_IND_PPP_PR_E!E18</f>
        <v>1.1188800000000001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3.9959999999999996E-2</v>
      </c>
      <c r="I18" s="8">
        <f>FC_IND_PPP_PU_E!I18+FC_IND_PPP_PA_E!I18+FC_IND_PPP_PR_E!I18</f>
        <v>3.9959999999999989E-2</v>
      </c>
      <c r="J18" s="8">
        <f>FC_IND_PPP_PU_E!J18+FC_IND_PPP_PA_E!J18+FC_IND_PPP_PR_E!J18</f>
        <v>3.9959999999999989E-2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43.15679999999999</v>
      </c>
      <c r="D19" s="8">
        <f>FC_IND_PPP_PU_E!D19+FC_IND_PPP_PA_E!D19+FC_IND_PPP_PR_E!D19</f>
        <v>38.60136</v>
      </c>
      <c r="E19" s="8">
        <f>FC_IND_PPP_PU_E!E19+FC_IND_PPP_PA_E!E19+FC_IND_PPP_PR_E!E19</f>
        <v>37.082879999999996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1121.9825873855557</v>
      </c>
      <c r="D22" s="27">
        <f t="shared" si="6"/>
        <v>1123.1114247935998</v>
      </c>
      <c r="E22" s="27">
        <f t="shared" si="6"/>
        <v>1008.2600136575998</v>
      </c>
      <c r="F22" s="27">
        <f t="shared" si="6"/>
        <v>977.91047228160005</v>
      </c>
      <c r="G22" s="27">
        <f t="shared" si="6"/>
        <v>784.14573726720005</v>
      </c>
      <c r="H22" s="27">
        <f t="shared" si="6"/>
        <v>757.05131969280023</v>
      </c>
      <c r="I22" s="27">
        <f t="shared" si="6"/>
        <v>1070.5955027327998</v>
      </c>
      <c r="J22" s="27">
        <f t="shared" si="6"/>
        <v>1111.1862054528001</v>
      </c>
      <c r="K22" s="27">
        <f t="shared" si="6"/>
        <v>999.39907779840007</v>
      </c>
      <c r="L22" s="27">
        <f t="shared" si="6"/>
        <v>847.47824605439996</v>
      </c>
      <c r="M22" s="27">
        <f t="shared" si="6"/>
        <v>973.19939616000011</v>
      </c>
      <c r="N22" s="27">
        <f t="shared" si="6"/>
        <v>908.31944537241327</v>
      </c>
      <c r="O22" s="27">
        <f t="shared" si="6"/>
        <v>806.46976960200004</v>
      </c>
      <c r="P22" s="27">
        <f t="shared" si="6"/>
        <v>718.29195249600002</v>
      </c>
      <c r="Q22" s="27">
        <f t="shared" si="6"/>
        <v>786.35199323520021</v>
      </c>
      <c r="R22" s="27">
        <f t="shared" si="6"/>
        <v>757.15262474039992</v>
      </c>
      <c r="S22" s="27">
        <f t="shared" si="6"/>
        <v>690.07385479679988</v>
      </c>
      <c r="T22" s="27">
        <f t="shared" si="6"/>
        <v>655.32610880639982</v>
      </c>
      <c r="U22" s="27">
        <f t="shared" si="6"/>
        <v>698.67174995999972</v>
      </c>
      <c r="V22" s="27">
        <f t="shared" si="6"/>
        <v>675.12716589599984</v>
      </c>
      <c r="W22" s="27">
        <f t="shared" si="6"/>
        <v>514.73642905439999</v>
      </c>
      <c r="X22" s="27">
        <f t="shared" si="6"/>
        <v>454.2837741360002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1121.9825873855557</v>
      </c>
      <c r="D23" s="8">
        <f>FC_IND_PPP_PU_E!D23+FC_IND_PPP_PA_E!D23+FC_IND_PPP_PR_E!D23</f>
        <v>1123.1114247935998</v>
      </c>
      <c r="E23" s="8">
        <f>FC_IND_PPP_PU_E!E23+FC_IND_PPP_PA_E!E23+FC_IND_PPP_PR_E!E23</f>
        <v>1008.2600136575998</v>
      </c>
      <c r="F23" s="8">
        <f>FC_IND_PPP_PU_E!F23+FC_IND_PPP_PA_E!F23+FC_IND_PPP_PR_E!F23</f>
        <v>977.91047228160005</v>
      </c>
      <c r="G23" s="8">
        <f>FC_IND_PPP_PU_E!G23+FC_IND_PPP_PA_E!G23+FC_IND_PPP_PR_E!G23</f>
        <v>784.14573726720005</v>
      </c>
      <c r="H23" s="8">
        <f>FC_IND_PPP_PU_E!H23+FC_IND_PPP_PA_E!H23+FC_IND_PPP_PR_E!H23</f>
        <v>757.05131969280023</v>
      </c>
      <c r="I23" s="8">
        <f>FC_IND_PPP_PU_E!I23+FC_IND_PPP_PA_E!I23+FC_IND_PPP_PR_E!I23</f>
        <v>1070.5955027327998</v>
      </c>
      <c r="J23" s="8">
        <f>FC_IND_PPP_PU_E!J23+FC_IND_PPP_PA_E!J23+FC_IND_PPP_PR_E!J23</f>
        <v>1111.1862054528001</v>
      </c>
      <c r="K23" s="8">
        <f>FC_IND_PPP_PU_E!K23+FC_IND_PPP_PA_E!K23+FC_IND_PPP_PR_E!K23</f>
        <v>999.39907779840007</v>
      </c>
      <c r="L23" s="8">
        <f>FC_IND_PPP_PU_E!L23+FC_IND_PPP_PA_E!L23+FC_IND_PPP_PR_E!L23</f>
        <v>847.47824605439996</v>
      </c>
      <c r="M23" s="8">
        <f>FC_IND_PPP_PU_E!M23+FC_IND_PPP_PA_E!M23+FC_IND_PPP_PR_E!M23</f>
        <v>973.19939616000011</v>
      </c>
      <c r="N23" s="8">
        <f>FC_IND_PPP_PU_E!N23+FC_IND_PPP_PA_E!N23+FC_IND_PPP_PR_E!N23</f>
        <v>908.31944537241327</v>
      </c>
      <c r="O23" s="8">
        <f>FC_IND_PPP_PU_E!O23+FC_IND_PPP_PA_E!O23+FC_IND_PPP_PR_E!O23</f>
        <v>806.46976960200004</v>
      </c>
      <c r="P23" s="8">
        <f>FC_IND_PPP_PU_E!P23+FC_IND_PPP_PA_E!P23+FC_IND_PPP_PR_E!P23</f>
        <v>718.29195249600002</v>
      </c>
      <c r="Q23" s="8">
        <f>FC_IND_PPP_PU_E!Q23+FC_IND_PPP_PA_E!Q23+FC_IND_PPP_PR_E!Q23</f>
        <v>786.35199323520021</v>
      </c>
      <c r="R23" s="8">
        <f>FC_IND_PPP_PU_E!R23+FC_IND_PPP_PA_E!R23+FC_IND_PPP_PR_E!R23</f>
        <v>757.15262474039992</v>
      </c>
      <c r="S23" s="8">
        <f>FC_IND_PPP_PU_E!S23+FC_IND_PPP_PA_E!S23+FC_IND_PPP_PR_E!S23</f>
        <v>690.07385479679988</v>
      </c>
      <c r="T23" s="8">
        <f>FC_IND_PPP_PU_E!T23+FC_IND_PPP_PA_E!T23+FC_IND_PPP_PR_E!T23</f>
        <v>655.32610880639982</v>
      </c>
      <c r="U23" s="8">
        <f>FC_IND_PPP_PU_E!U23+FC_IND_PPP_PA_E!U23+FC_IND_PPP_PR_E!U23</f>
        <v>698.53314470399971</v>
      </c>
      <c r="V23" s="8">
        <f>FC_IND_PPP_PU_E!V23+FC_IND_PPP_PA_E!V23+FC_IND_PPP_PR_E!V23</f>
        <v>674.98856063999983</v>
      </c>
      <c r="W23" s="8">
        <f>FC_IND_PPP_PU_E!W23+FC_IND_PPP_PA_E!W23+FC_IND_PPP_PR_E!W23</f>
        <v>514.45884291840002</v>
      </c>
      <c r="X23" s="8">
        <f>FC_IND_PPP_PU_E!X23+FC_IND_PPP_PA_E!X23+FC_IND_PPP_PR_E!X23</f>
        <v>454.00618800000018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0.13860525599999998</v>
      </c>
      <c r="V24" s="8">
        <f>FC_IND_PPP_PU_E!V24+FC_IND_PPP_PA_E!V24+FC_IND_PPP_PR_E!V24</f>
        <v>0.13860525599999998</v>
      </c>
      <c r="W24" s="8">
        <f>FC_IND_PPP_PU_E!W24+FC_IND_PPP_PA_E!W24+FC_IND_PPP_PR_E!W24</f>
        <v>0.27758613599999993</v>
      </c>
      <c r="X24" s="8">
        <f>FC_IND_PPP_PU_E!X24+FC_IND_PPP_PA_E!X24+FC_IND_PPP_PR_E!X24</f>
        <v>0.27758613599999993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7515.5142808800001</v>
      </c>
      <c r="D26" s="27">
        <f t="shared" si="7"/>
        <v>7212.6812487600009</v>
      </c>
      <c r="E26" s="27">
        <f t="shared" si="7"/>
        <v>6951.3066903600011</v>
      </c>
      <c r="F26" s="27">
        <f t="shared" si="7"/>
        <v>7169.7069489599999</v>
      </c>
      <c r="G26" s="27">
        <f t="shared" si="7"/>
        <v>6266.6361576000018</v>
      </c>
      <c r="H26" s="27">
        <f t="shared" si="7"/>
        <v>5699.592475559999</v>
      </c>
      <c r="I26" s="27">
        <f t="shared" si="7"/>
        <v>5739.6760970400001</v>
      </c>
      <c r="J26" s="27">
        <f t="shared" si="7"/>
        <v>5326.47853596</v>
      </c>
      <c r="K26" s="27">
        <f t="shared" si="7"/>
        <v>5124.4153300799999</v>
      </c>
      <c r="L26" s="27">
        <f t="shared" si="7"/>
        <v>3917.2154198399999</v>
      </c>
      <c r="M26" s="27">
        <f t="shared" si="7"/>
        <v>3522.7569916799998</v>
      </c>
      <c r="N26" s="27">
        <f t="shared" si="7"/>
        <v>3205.1497352399997</v>
      </c>
      <c r="O26" s="27">
        <f t="shared" si="7"/>
        <v>2824.86363192</v>
      </c>
      <c r="P26" s="27">
        <f t="shared" si="7"/>
        <v>2441.8866870000002</v>
      </c>
      <c r="Q26" s="27">
        <f t="shared" si="7"/>
        <v>2055.1303371600002</v>
      </c>
      <c r="R26" s="27">
        <f t="shared" si="7"/>
        <v>2149.7221108800004</v>
      </c>
      <c r="S26" s="27">
        <f t="shared" si="7"/>
        <v>2210.22224676</v>
      </c>
      <c r="T26" s="27">
        <f t="shared" si="7"/>
        <v>2066.3337718800003</v>
      </c>
      <c r="U26" s="27">
        <f t="shared" si="7"/>
        <v>2096.4204856800002</v>
      </c>
      <c r="V26" s="27">
        <f t="shared" si="7"/>
        <v>1926.6731816400002</v>
      </c>
      <c r="W26" s="27">
        <f t="shared" si="7"/>
        <v>1862.3182089600004</v>
      </c>
      <c r="X26" s="27">
        <f t="shared" si="7"/>
        <v>2201.10569928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7515.5142808800001</v>
      </c>
      <c r="D33" s="19">
        <f t="shared" si="9"/>
        <v>7212.6812487600009</v>
      </c>
      <c r="E33" s="19">
        <f t="shared" si="9"/>
        <v>6951.3066903600011</v>
      </c>
      <c r="F33" s="19">
        <f t="shared" si="9"/>
        <v>7169.7069489599999</v>
      </c>
      <c r="G33" s="19">
        <f t="shared" si="9"/>
        <v>6266.6361576000018</v>
      </c>
      <c r="H33" s="19">
        <f t="shared" si="9"/>
        <v>5699.592475559999</v>
      </c>
      <c r="I33" s="19">
        <f t="shared" si="9"/>
        <v>5739.6760970400001</v>
      </c>
      <c r="J33" s="19">
        <f t="shared" si="9"/>
        <v>5326.47853596</v>
      </c>
      <c r="K33" s="19">
        <f t="shared" si="9"/>
        <v>5124.4153300799999</v>
      </c>
      <c r="L33" s="19">
        <f t="shared" si="9"/>
        <v>3917.2154198399999</v>
      </c>
      <c r="M33" s="19">
        <f t="shared" si="9"/>
        <v>3522.7569916799998</v>
      </c>
      <c r="N33" s="19">
        <f t="shared" si="9"/>
        <v>3205.1497352399997</v>
      </c>
      <c r="O33" s="19">
        <f t="shared" si="9"/>
        <v>2824.86363192</v>
      </c>
      <c r="P33" s="19">
        <f t="shared" si="9"/>
        <v>2441.8866870000002</v>
      </c>
      <c r="Q33" s="19">
        <f t="shared" si="9"/>
        <v>2055.1303371600002</v>
      </c>
      <c r="R33" s="19">
        <f t="shared" si="9"/>
        <v>2149.7221108800004</v>
      </c>
      <c r="S33" s="19">
        <f t="shared" si="9"/>
        <v>2210.22224676</v>
      </c>
      <c r="T33" s="19">
        <f t="shared" si="9"/>
        <v>2066.3337718800003</v>
      </c>
      <c r="U33" s="19">
        <f t="shared" si="9"/>
        <v>2096.4204856800002</v>
      </c>
      <c r="V33" s="19">
        <f t="shared" si="9"/>
        <v>1926.6731816400002</v>
      </c>
      <c r="W33" s="19">
        <f t="shared" si="9"/>
        <v>1862.3182089600004</v>
      </c>
      <c r="X33" s="19">
        <f t="shared" si="9"/>
        <v>2201.10569928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555.17994864000002</v>
      </c>
      <c r="D36" s="8">
        <f>FC_IND_PPP_PU_E!D36+FC_IND_PPP_PA_E!D36+FC_IND_PPP_PR_E!D36</f>
        <v>617.73118055999998</v>
      </c>
      <c r="E36" s="8">
        <f>FC_IND_PPP_PU_E!E36+FC_IND_PPP_PA_E!E36+FC_IND_PPP_PR_E!E36</f>
        <v>623.84269319999999</v>
      </c>
      <c r="F36" s="8">
        <f>FC_IND_PPP_PU_E!F36+FC_IND_PPP_PA_E!F36+FC_IND_PPP_PR_E!F36</f>
        <v>684.15526332000002</v>
      </c>
      <c r="G36" s="8">
        <f>FC_IND_PPP_PU_E!G36+FC_IND_PPP_PA_E!G36+FC_IND_PPP_PR_E!G36</f>
        <v>598.11068988000011</v>
      </c>
      <c r="H36" s="8">
        <f>FC_IND_PPP_PU_E!H36+FC_IND_PPP_PA_E!H36+FC_IND_PPP_PR_E!H36</f>
        <v>543.09276504000002</v>
      </c>
      <c r="I36" s="8">
        <f>FC_IND_PPP_PU_E!I36+FC_IND_PPP_PA_E!I36+FC_IND_PPP_PR_E!I36</f>
        <v>580.94398152000008</v>
      </c>
      <c r="J36" s="8">
        <f>FC_IND_PPP_PU_E!J36+FC_IND_PPP_PA_E!J36+FC_IND_PPP_PR_E!J36</f>
        <v>570.20431103999999</v>
      </c>
      <c r="K36" s="8">
        <f>FC_IND_PPP_PU_E!K36+FC_IND_PPP_PA_E!K36+FC_IND_PPP_PR_E!K36</f>
        <v>562.54424868000001</v>
      </c>
      <c r="L36" s="8">
        <f>FC_IND_PPP_PU_E!L36+FC_IND_PPP_PA_E!L36+FC_IND_PPP_PR_E!L36</f>
        <v>477.60708024000007</v>
      </c>
      <c r="M36" s="8">
        <f>FC_IND_PPP_PU_E!M36+FC_IND_PPP_PA_E!M36+FC_IND_PPP_PR_E!M36</f>
        <v>510.52892471999996</v>
      </c>
      <c r="N36" s="8">
        <f>FC_IND_PPP_PU_E!N36+FC_IND_PPP_PA_E!N36+FC_IND_PPP_PR_E!N36</f>
        <v>486.07401491999997</v>
      </c>
      <c r="O36" s="8">
        <f>FC_IND_PPP_PU_E!O36+FC_IND_PPP_PA_E!O36+FC_IND_PPP_PR_E!O36</f>
        <v>432.21074436000004</v>
      </c>
      <c r="P36" s="8">
        <f>FC_IND_PPP_PU_E!P36+FC_IND_PPP_PA_E!P36+FC_IND_PPP_PR_E!P36</f>
        <v>412.99550712000007</v>
      </c>
      <c r="Q36" s="8">
        <f>FC_IND_PPP_PU_E!Q36+FC_IND_PPP_PA_E!Q36+FC_IND_PPP_PR_E!Q36</f>
        <v>402.51843359999998</v>
      </c>
      <c r="R36" s="8">
        <f>FC_IND_PPP_PU_E!R36+FC_IND_PPP_PA_E!R36+FC_IND_PPP_PR_E!R36</f>
        <v>422.24091912000006</v>
      </c>
      <c r="S36" s="8">
        <f>FC_IND_PPP_PU_E!S36+FC_IND_PPP_PA_E!S36+FC_IND_PPP_PR_E!S36</f>
        <v>369.48119184000001</v>
      </c>
      <c r="T36" s="8">
        <f>FC_IND_PPP_PU_E!T36+FC_IND_PPP_PA_E!T36+FC_IND_PPP_PR_E!T36</f>
        <v>360.40001652000001</v>
      </c>
      <c r="U36" s="8">
        <f>FC_IND_PPP_PU_E!U36+FC_IND_PPP_PA_E!U36+FC_IND_PPP_PR_E!U36</f>
        <v>362.06532648000007</v>
      </c>
      <c r="V36" s="8">
        <f>FC_IND_PPP_PU_E!V36+FC_IND_PPP_PA_E!V36+FC_IND_PPP_PR_E!V36</f>
        <v>358.08434748000002</v>
      </c>
      <c r="W36" s="8">
        <f>FC_IND_PPP_PU_E!W36+FC_IND_PPP_PA_E!W36+FC_IND_PPP_PR_E!W36</f>
        <v>337.51387368000007</v>
      </c>
      <c r="X36" s="8">
        <f>FC_IND_PPP_PU_E!X36+FC_IND_PPP_PA_E!X36+FC_IND_PPP_PR_E!X36</f>
        <v>374.62363992000002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2.993759999999999E-3</v>
      </c>
      <c r="D37" s="8">
        <f>FC_IND_PPP_PU_E!D37+FC_IND_PPP_PA_E!D37+FC_IND_PPP_PR_E!D37</f>
        <v>3.0730946399999985</v>
      </c>
      <c r="E37" s="8">
        <f>FC_IND_PPP_PU_E!E37+FC_IND_PPP_PA_E!E37+FC_IND_PPP_PR_E!E37</f>
        <v>2.9937599999999994E-3</v>
      </c>
      <c r="F37" s="8">
        <f>FC_IND_PPP_PU_E!F37+FC_IND_PPP_PA_E!F37+FC_IND_PPP_PR_E!F37</f>
        <v>21.430581480000008</v>
      </c>
      <c r="G37" s="8">
        <f>FC_IND_PPP_PU_E!G37+FC_IND_PPP_PA_E!G37+FC_IND_PPP_PR_E!G37</f>
        <v>3.0730946399999981</v>
      </c>
      <c r="H37" s="8">
        <f>FC_IND_PPP_PU_E!H37+FC_IND_PPP_PA_E!H37+FC_IND_PPP_PR_E!H37</f>
        <v>0.26394984000000005</v>
      </c>
      <c r="I37" s="8">
        <f>FC_IND_PPP_PU_E!I37+FC_IND_PPP_PA_E!I37+FC_IND_PPP_PR_E!I37</f>
        <v>12.153418199999999</v>
      </c>
      <c r="J37" s="8">
        <f>FC_IND_PPP_PU_E!J37+FC_IND_PPP_PA_E!J37+FC_IND_PPP_PR_E!J37</f>
        <v>21.293367479999997</v>
      </c>
      <c r="K37" s="8">
        <f>FC_IND_PPP_PU_E!K37+FC_IND_PPP_PA_E!K37+FC_IND_PPP_PR_E!K37</f>
        <v>8.9064359999999981E-2</v>
      </c>
      <c r="L37" s="8">
        <f>FC_IND_PPP_PU_E!L37+FC_IND_PPP_PA_E!L37+FC_IND_PPP_PR_E!L37</f>
        <v>0.13496868000000001</v>
      </c>
      <c r="M37" s="8">
        <f>FC_IND_PPP_PU_E!M37+FC_IND_PPP_PA_E!M37+FC_IND_PPP_PR_E!M37</f>
        <v>0.10428263999999998</v>
      </c>
      <c r="N37" s="8">
        <f>FC_IND_PPP_PU_E!N37+FC_IND_PPP_PA_E!N37+FC_IND_PPP_PR_E!N37</f>
        <v>1.8461520000000002E-2</v>
      </c>
      <c r="O37" s="8">
        <f>FC_IND_PPP_PU_E!O37+FC_IND_PPP_PA_E!O37+FC_IND_PPP_PR_E!O37</f>
        <v>1.8461519999999999E-2</v>
      </c>
      <c r="P37" s="8">
        <f>FC_IND_PPP_PU_E!P37+FC_IND_PPP_PA_E!P37+FC_IND_PPP_PR_E!P37</f>
        <v>9.2307599999999976E-3</v>
      </c>
      <c r="Q37" s="8">
        <f>FC_IND_PPP_PU_E!Q37+FC_IND_PPP_PA_E!Q37+FC_IND_PPP_PR_E!Q37</f>
        <v>9.2307599999999958E-3</v>
      </c>
      <c r="R37" s="8">
        <f>FC_IND_PPP_PU_E!R37+FC_IND_PPP_PA_E!R37+FC_IND_PPP_PR_E!R37</f>
        <v>2.4199559999999998E-2</v>
      </c>
      <c r="S37" s="8">
        <f>FC_IND_PPP_PU_E!S37+FC_IND_PPP_PA_E!S37+FC_IND_PPP_PR_E!S37</f>
        <v>5.7879359999999991E-2</v>
      </c>
      <c r="T37" s="8">
        <f>FC_IND_PPP_PU_E!T37+FC_IND_PPP_PA_E!T37+FC_IND_PPP_PR_E!T37</f>
        <v>0.97621523999999971</v>
      </c>
      <c r="U37" s="8">
        <f>FC_IND_PPP_PU_E!U37+FC_IND_PPP_PA_E!U37+FC_IND_PPP_PR_E!U37</f>
        <v>1.7436157199999998</v>
      </c>
      <c r="V37" s="8">
        <f>FC_IND_PPP_PU_E!V37+FC_IND_PPP_PA_E!V37+FC_IND_PPP_PR_E!V37</f>
        <v>2.1093534000000003</v>
      </c>
      <c r="W37" s="8">
        <f>FC_IND_PPP_PU_E!W37+FC_IND_PPP_PA_E!W37+FC_IND_PPP_PR_E!W37</f>
        <v>0.74819051999999997</v>
      </c>
      <c r="X37" s="8">
        <f>FC_IND_PPP_PU_E!X37+FC_IND_PPP_PA_E!X37+FC_IND_PPP_PR_E!X37</f>
        <v>0.61471871999999994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6.8354467199999993</v>
      </c>
      <c r="D41" s="8">
        <f>FC_IND_PPP_PU_E!D41+FC_IND_PPP_PA_E!D41+FC_IND_PPP_PR_E!D41</f>
        <v>0.57824855999999991</v>
      </c>
      <c r="E41" s="8">
        <f>FC_IND_PPP_PU_E!E41+FC_IND_PPP_PA_E!E41+FC_IND_PPP_PR_E!E41</f>
        <v>0.61319195999999998</v>
      </c>
      <c r="F41" s="8">
        <f>FC_IND_PPP_PU_E!F41+FC_IND_PPP_PA_E!F41+FC_IND_PPP_PR_E!F41</f>
        <v>0.66107735999999995</v>
      </c>
      <c r="G41" s="8">
        <f>FC_IND_PPP_PU_E!G41+FC_IND_PPP_PA_E!G41+FC_IND_PPP_PR_E!G41</f>
        <v>0.67686660000000021</v>
      </c>
      <c r="H41" s="8">
        <f>FC_IND_PPP_PU_E!H41+FC_IND_PPP_PA_E!H41+FC_IND_PPP_PR_E!H41</f>
        <v>1.31568372</v>
      </c>
      <c r="I41" s="8">
        <f>FC_IND_PPP_PU_E!I41+FC_IND_PPP_PA_E!I41+FC_IND_PPP_PR_E!I41</f>
        <v>1.0211238000000002</v>
      </c>
      <c r="J41" s="8">
        <f>FC_IND_PPP_PU_E!J41+FC_IND_PPP_PA_E!J41+FC_IND_PPP_PR_E!J41</f>
        <v>0.30931380000000008</v>
      </c>
      <c r="K41" s="8">
        <f>FC_IND_PPP_PU_E!K41+FC_IND_PPP_PA_E!K41+FC_IND_PPP_PR_E!K41</f>
        <v>0.43847495999999997</v>
      </c>
      <c r="L41" s="8">
        <f>FC_IND_PPP_PU_E!L41+FC_IND_PPP_PA_E!L41+FC_IND_PPP_PR_E!L41</f>
        <v>0.41000256000000013</v>
      </c>
      <c r="M41" s="8">
        <f>FC_IND_PPP_PU_E!M41+FC_IND_PPP_PA_E!M41+FC_IND_PPP_PR_E!M41</f>
        <v>0.60697980000000007</v>
      </c>
      <c r="N41" s="8">
        <f>FC_IND_PPP_PU_E!N41+FC_IND_PPP_PA_E!N41+FC_IND_PPP_PR_E!N41</f>
        <v>0.33675084000000005</v>
      </c>
      <c r="O41" s="8">
        <f>FC_IND_PPP_PU_E!O41+FC_IND_PPP_PA_E!O41+FC_IND_PPP_PR_E!O41</f>
        <v>0.39084840000000004</v>
      </c>
      <c r="P41" s="8">
        <f>FC_IND_PPP_PU_E!P41+FC_IND_PPP_PA_E!P41+FC_IND_PPP_PR_E!P41</f>
        <v>0.83890043999999997</v>
      </c>
      <c r="Q41" s="8">
        <f>FC_IND_PPP_PU_E!Q41+FC_IND_PPP_PA_E!Q41+FC_IND_PPP_PR_E!Q41</f>
        <v>1.2235366800000003</v>
      </c>
      <c r="R41" s="8">
        <f>FC_IND_PPP_PU_E!R41+FC_IND_PPP_PA_E!R41+FC_IND_PPP_PR_E!R41</f>
        <v>0.21923748000000001</v>
      </c>
      <c r="S41" s="8">
        <f>FC_IND_PPP_PU_E!S41+FC_IND_PPP_PA_E!S41+FC_IND_PPP_PR_E!S41</f>
        <v>0.17471700000000007</v>
      </c>
      <c r="T41" s="8">
        <f>FC_IND_PPP_PU_E!T41+FC_IND_PPP_PA_E!T41+FC_IND_PPP_PR_E!T41</f>
        <v>0.35512848000000014</v>
      </c>
      <c r="U41" s="8">
        <f>FC_IND_PPP_PU_E!U41+FC_IND_PPP_PA_E!U41+FC_IND_PPP_PR_E!U41</f>
        <v>0.32380883999999999</v>
      </c>
      <c r="V41" s="8">
        <f>FC_IND_PPP_PU_E!V41+FC_IND_PPP_PA_E!V41+FC_IND_PPP_PR_E!V41</f>
        <v>0.12967883999999999</v>
      </c>
      <c r="W41" s="8">
        <f>FC_IND_PPP_PU_E!W41+FC_IND_PPP_PA_E!W41+FC_IND_PPP_PR_E!W41</f>
        <v>0.45374652000000015</v>
      </c>
      <c r="X41" s="8">
        <f>FC_IND_PPP_PU_E!X41+FC_IND_PPP_PA_E!X41+FC_IND_PPP_PR_E!X41</f>
        <v>0.10741860000000002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821.64374136000004</v>
      </c>
      <c r="D43" s="8">
        <f>FC_IND_PPP_PU_E!D43+FC_IND_PPP_PA_E!D43+FC_IND_PPP_PR_E!D43</f>
        <v>746.65670507999994</v>
      </c>
      <c r="E43" s="8">
        <f>FC_IND_PPP_PU_E!E43+FC_IND_PPP_PA_E!E43+FC_IND_PPP_PR_E!E43</f>
        <v>671.4717328800001</v>
      </c>
      <c r="F43" s="8">
        <f>FC_IND_PPP_PU_E!F43+FC_IND_PPP_PA_E!F43+FC_IND_PPP_PR_E!F43</f>
        <v>991.05234696000002</v>
      </c>
      <c r="G43" s="8">
        <f>FC_IND_PPP_PU_E!G43+FC_IND_PPP_PA_E!G43+FC_IND_PPP_PR_E!G43</f>
        <v>809.99539920000007</v>
      </c>
      <c r="H43" s="8">
        <f>FC_IND_PPP_PU_E!H43+FC_IND_PPP_PA_E!H43+FC_IND_PPP_PR_E!H43</f>
        <v>771.78122891999988</v>
      </c>
      <c r="I43" s="8">
        <f>FC_IND_PPP_PU_E!I43+FC_IND_PPP_PA_E!I43+FC_IND_PPP_PR_E!I43</f>
        <v>638.96836067999993</v>
      </c>
      <c r="J43" s="8">
        <f>FC_IND_PPP_PU_E!J43+FC_IND_PPP_PA_E!J43+FC_IND_PPP_PR_E!J43</f>
        <v>694.26504108000006</v>
      </c>
      <c r="K43" s="8">
        <f>FC_IND_PPP_PU_E!K43+FC_IND_PPP_PA_E!K43+FC_IND_PPP_PR_E!K43</f>
        <v>629.95213944000011</v>
      </c>
      <c r="L43" s="8">
        <f>FC_IND_PPP_PU_E!L43+FC_IND_PPP_PA_E!L43+FC_IND_PPP_PR_E!L43</f>
        <v>618.34354451999991</v>
      </c>
      <c r="M43" s="8">
        <f>FC_IND_PPP_PU_E!M43+FC_IND_PPP_PA_E!M43+FC_IND_PPP_PR_E!M43</f>
        <v>652.91724107999994</v>
      </c>
      <c r="N43" s="8">
        <f>FC_IND_PPP_PU_E!N43+FC_IND_PPP_PA_E!N43+FC_IND_PPP_PR_E!N43</f>
        <v>532.6500956399999</v>
      </c>
      <c r="O43" s="8">
        <f>FC_IND_PPP_PU_E!O43+FC_IND_PPP_PA_E!O43+FC_IND_PPP_PR_E!O43</f>
        <v>425.39123483999981</v>
      </c>
      <c r="P43" s="8">
        <f>FC_IND_PPP_PU_E!P43+FC_IND_PPP_PA_E!P43+FC_IND_PPP_PR_E!P43</f>
        <v>379.1713302</v>
      </c>
      <c r="Q43" s="8">
        <f>FC_IND_PPP_PU_E!Q43+FC_IND_PPP_PA_E!Q43+FC_IND_PPP_PR_E!Q43</f>
        <v>366.65041608000007</v>
      </c>
      <c r="R43" s="8">
        <f>FC_IND_PPP_PU_E!R43+FC_IND_PPP_PA_E!R43+FC_IND_PPP_PR_E!R43</f>
        <v>432.95254704000001</v>
      </c>
      <c r="S43" s="8">
        <f>FC_IND_PPP_PU_E!S43+FC_IND_PPP_PA_E!S43+FC_IND_PPP_PR_E!S43</f>
        <v>425.38429908000001</v>
      </c>
      <c r="T43" s="8">
        <f>FC_IND_PPP_PU_E!T43+FC_IND_PPP_PA_E!T43+FC_IND_PPP_PR_E!T43</f>
        <v>436.35960575999991</v>
      </c>
      <c r="U43" s="8">
        <f>FC_IND_PPP_PU_E!U43+FC_IND_PPP_PA_E!U43+FC_IND_PPP_PR_E!U43</f>
        <v>484.44843096</v>
      </c>
      <c r="V43" s="8">
        <f>FC_IND_PPP_PU_E!V43+FC_IND_PPP_PA_E!V43+FC_IND_PPP_PR_E!V43</f>
        <v>468.64450151999995</v>
      </c>
      <c r="W43" s="8">
        <f>FC_IND_PPP_PU_E!W43+FC_IND_PPP_PA_E!W43+FC_IND_PPP_PR_E!W43</f>
        <v>473.74601976000008</v>
      </c>
      <c r="X43" s="8">
        <f>FC_IND_PPP_PU_E!X43+FC_IND_PPP_PA_E!X43+FC_IND_PPP_PR_E!X43</f>
        <v>572.11483679999992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6131.8521504</v>
      </c>
      <c r="D44" s="8">
        <f>FC_IND_PPP_PU_E!D44+FC_IND_PPP_PA_E!D44+FC_IND_PPP_PR_E!D44</f>
        <v>5844.6420199200011</v>
      </c>
      <c r="E44" s="8">
        <f>FC_IND_PPP_PU_E!E44+FC_IND_PPP_PA_E!E44+FC_IND_PPP_PR_E!E44</f>
        <v>5655.3760785600007</v>
      </c>
      <c r="F44" s="8">
        <f>FC_IND_PPP_PU_E!F44+FC_IND_PPP_PA_E!F44+FC_IND_PPP_PR_E!F44</f>
        <v>5472.4076798400001</v>
      </c>
      <c r="G44" s="8">
        <f>FC_IND_PPP_PU_E!G44+FC_IND_PPP_PA_E!G44+FC_IND_PPP_PR_E!G44</f>
        <v>4854.7801072800012</v>
      </c>
      <c r="H44" s="8">
        <f>FC_IND_PPP_PU_E!H44+FC_IND_PPP_PA_E!H44+FC_IND_PPP_PR_E!H44</f>
        <v>4380.1921000799994</v>
      </c>
      <c r="I44" s="8">
        <f>FC_IND_PPP_PU_E!I44+FC_IND_PPP_PA_E!I44+FC_IND_PPP_PR_E!I44</f>
        <v>4497.7547743200003</v>
      </c>
      <c r="J44" s="8">
        <f>FC_IND_PPP_PU_E!J44+FC_IND_PPP_PA_E!J44+FC_IND_PPP_PR_E!J44</f>
        <v>4040.4065025599998</v>
      </c>
      <c r="K44" s="8">
        <f>FC_IND_PPP_PU_E!K44+FC_IND_PPP_PA_E!K44+FC_IND_PPP_PR_E!K44</f>
        <v>3928.4475573599998</v>
      </c>
      <c r="L44" s="8">
        <f>FC_IND_PPP_PU_E!L44+FC_IND_PPP_PA_E!L44+FC_IND_PPP_PR_E!L44</f>
        <v>2817.7759785599997</v>
      </c>
      <c r="M44" s="8">
        <f>FC_IND_PPP_PU_E!M44+FC_IND_PPP_PA_E!M44+FC_IND_PPP_PR_E!M44</f>
        <v>2355.6557181600001</v>
      </c>
      <c r="N44" s="8">
        <f>FC_IND_PPP_PU_E!N44+FC_IND_PPP_PA_E!N44+FC_IND_PPP_PR_E!N44</f>
        <v>2183.1265670399998</v>
      </c>
      <c r="O44" s="8">
        <f>FC_IND_PPP_PU_E!O44+FC_IND_PPP_PA_E!O44+FC_IND_PPP_PR_E!O44</f>
        <v>1963.9084975200001</v>
      </c>
      <c r="P44" s="8">
        <f>FC_IND_PPP_PU_E!P44+FC_IND_PPP_PA_E!P44+FC_IND_PPP_PR_E!P44</f>
        <v>1645.9278732000002</v>
      </c>
      <c r="Q44" s="8">
        <f>FC_IND_PPP_PU_E!Q44+FC_IND_PPP_PA_E!Q44+FC_IND_PPP_PR_E!Q44</f>
        <v>1281.8331648000003</v>
      </c>
      <c r="R44" s="8">
        <f>FC_IND_PPP_PU_E!R44+FC_IND_PPP_PA_E!R44+FC_IND_PPP_PR_E!R44</f>
        <v>1291.4738301600003</v>
      </c>
      <c r="S44" s="8">
        <f>FC_IND_PPP_PU_E!S44+FC_IND_PPP_PA_E!S44+FC_IND_PPP_PR_E!S44</f>
        <v>1412.2286042400001</v>
      </c>
      <c r="T44" s="8">
        <f>FC_IND_PPP_PU_E!T44+FC_IND_PPP_PA_E!T44+FC_IND_PPP_PR_E!T44</f>
        <v>1262.6440639200002</v>
      </c>
      <c r="U44" s="8">
        <f>FC_IND_PPP_PU_E!U44+FC_IND_PPP_PA_E!U44+FC_IND_PPP_PR_E!U44</f>
        <v>1176.0243616800001</v>
      </c>
      <c r="V44" s="8">
        <f>FC_IND_PPP_PU_E!V44+FC_IND_PPP_PA_E!V44+FC_IND_PPP_PR_E!V44</f>
        <v>1030.5483681600001</v>
      </c>
      <c r="W44" s="8">
        <f>FC_IND_PPP_PU_E!W44+FC_IND_PPP_PA_E!W44+FC_IND_PPP_PR_E!W44</f>
        <v>1043.9021901600004</v>
      </c>
      <c r="X44" s="8">
        <f>FC_IND_PPP_PU_E!X44+FC_IND_PPP_PA_E!X44+FC_IND_PPP_PR_E!X44</f>
        <v>1250.6856710400002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2.9467479599999997</v>
      </c>
      <c r="I50" s="8">
        <f>FC_IND_PPP_PU_E!I50+FC_IND_PPP_PA_E!I50+FC_IND_PPP_PR_E!I50</f>
        <v>8.8344385199999991</v>
      </c>
      <c r="J50" s="8">
        <f>FC_IND_PPP_PU_E!J50+FC_IND_PPP_PA_E!J50+FC_IND_PPP_PR_E!J50</f>
        <v>0</v>
      </c>
      <c r="K50" s="8">
        <f>FC_IND_PPP_PU_E!K50+FC_IND_PPP_PA_E!K50+FC_IND_PPP_PR_E!K50</f>
        <v>2.9438452800000006</v>
      </c>
      <c r="L50" s="8">
        <f>FC_IND_PPP_PU_E!L50+FC_IND_PPP_PA_E!L50+FC_IND_PPP_PR_E!L50</f>
        <v>2.9438452800000001</v>
      </c>
      <c r="M50" s="8">
        <f>FC_IND_PPP_PU_E!M50+FC_IND_PPP_PA_E!M50+FC_IND_PPP_PR_E!M50</f>
        <v>2.9438452800000006</v>
      </c>
      <c r="N50" s="8">
        <f>FC_IND_PPP_PU_E!N50+FC_IND_PPP_PA_E!N50+FC_IND_PPP_PR_E!N50</f>
        <v>2.9438452800000001</v>
      </c>
      <c r="O50" s="8">
        <f>FC_IND_PPP_PU_E!O50+FC_IND_PPP_PA_E!O50+FC_IND_PPP_PR_E!O50</f>
        <v>2.9438452800000001</v>
      </c>
      <c r="P50" s="8">
        <f>FC_IND_PPP_PU_E!P50+FC_IND_PPP_PA_E!P50+FC_IND_PPP_PR_E!P50</f>
        <v>2.9438452800000001</v>
      </c>
      <c r="Q50" s="8">
        <f>FC_IND_PPP_PU_E!Q50+FC_IND_PPP_PA_E!Q50+FC_IND_PPP_PR_E!Q50</f>
        <v>2.8955552400000002</v>
      </c>
      <c r="R50" s="8">
        <f>FC_IND_PPP_PU_E!R50+FC_IND_PPP_PA_E!R50+FC_IND_PPP_PR_E!R50</f>
        <v>2.8113775200000002</v>
      </c>
      <c r="S50" s="8">
        <f>FC_IND_PPP_PU_E!S50+FC_IND_PPP_PA_E!S50+FC_IND_PPP_PR_E!S50</f>
        <v>2.8955552400000002</v>
      </c>
      <c r="T50" s="8">
        <f>FC_IND_PPP_PU_E!T50+FC_IND_PPP_PA_E!T50+FC_IND_PPP_PR_E!T50</f>
        <v>5.5987419599999999</v>
      </c>
      <c r="U50" s="8">
        <f>FC_IND_PPP_PU_E!U50+FC_IND_PPP_PA_E!U50+FC_IND_PPP_PR_E!U50</f>
        <v>71.814941999999974</v>
      </c>
      <c r="V50" s="8">
        <f>FC_IND_PPP_PU_E!V50+FC_IND_PPP_PA_E!V50+FC_IND_PPP_PR_E!V50</f>
        <v>67.156932240000017</v>
      </c>
      <c r="W50" s="8">
        <f>FC_IND_PPP_PU_E!W50+FC_IND_PPP_PA_E!W50+FC_IND_PPP_PR_E!W50</f>
        <v>5.9541883200000001</v>
      </c>
      <c r="X50" s="8">
        <f>FC_IND_PPP_PU_E!X50+FC_IND_PPP_PA_E!X50+FC_IND_PPP_PR_E!X50</f>
        <v>2.9594142000000003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19981.609563959999</v>
      </c>
      <c r="D51" s="27">
        <f>FC_IND_PPP_PU_E!D51+FC_IND_PPP_PA_E!D51+FC_IND_PPP_PR_E!D51</f>
        <v>19071.635160599999</v>
      </c>
      <c r="E51" s="27">
        <f>FC_IND_PPP_PU_E!E51+FC_IND_PPP_PA_E!E51+FC_IND_PPP_PR_E!E51</f>
        <v>19462.692126240003</v>
      </c>
      <c r="F51" s="27">
        <f>FC_IND_PPP_PU_E!F51+FC_IND_PPP_PA_E!F51+FC_IND_PPP_PR_E!F51</f>
        <v>19964.644318079998</v>
      </c>
      <c r="G51" s="27">
        <f>FC_IND_PPP_PU_E!G51+FC_IND_PPP_PA_E!G51+FC_IND_PPP_PR_E!G51</f>
        <v>17524.216024919999</v>
      </c>
      <c r="H51" s="27">
        <f>FC_IND_PPP_PU_E!H51+FC_IND_PPP_PA_E!H51+FC_IND_PPP_PR_E!H51</f>
        <v>18154.113714000003</v>
      </c>
      <c r="I51" s="27">
        <f>FC_IND_PPP_PU_E!I51+FC_IND_PPP_PA_E!I51+FC_IND_PPP_PR_E!I51</f>
        <v>17363.447786520002</v>
      </c>
      <c r="J51" s="27">
        <f>FC_IND_PPP_PU_E!J51+FC_IND_PPP_PA_E!J51+FC_IND_PPP_PR_E!J51</f>
        <v>17673.589074239997</v>
      </c>
      <c r="K51" s="27">
        <f>FC_IND_PPP_PU_E!K51+FC_IND_PPP_PA_E!K51+FC_IND_PPP_PR_E!K51</f>
        <v>16575.000389640005</v>
      </c>
      <c r="L51" s="27">
        <f>FC_IND_PPP_PU_E!L51+FC_IND_PPP_PA_E!L51+FC_IND_PPP_PR_E!L51</f>
        <v>15457.975382519997</v>
      </c>
      <c r="M51" s="27">
        <f>FC_IND_PPP_PU_E!M51+FC_IND_PPP_PA_E!M51+FC_IND_PPP_PR_E!M51</f>
        <v>16719.913152360001</v>
      </c>
      <c r="N51" s="27">
        <f>FC_IND_PPP_PU_E!N51+FC_IND_PPP_PA_E!N51+FC_IND_PPP_PR_E!N51</f>
        <v>15309.150654599998</v>
      </c>
      <c r="O51" s="27">
        <f>FC_IND_PPP_PU_E!O51+FC_IND_PPP_PA_E!O51+FC_IND_PPP_PR_E!O51</f>
        <v>15439.427780039998</v>
      </c>
      <c r="P51" s="27">
        <f>FC_IND_PPP_PU_E!P51+FC_IND_PPP_PA_E!P51+FC_IND_PPP_PR_E!P51</f>
        <v>15870.123434879999</v>
      </c>
      <c r="Q51" s="27">
        <f>FC_IND_PPP_PU_E!Q51+FC_IND_PPP_PA_E!Q51+FC_IND_PPP_PR_E!Q51</f>
        <v>15660.18298548</v>
      </c>
      <c r="R51" s="27">
        <f>FC_IND_PPP_PU_E!R51+FC_IND_PPP_PA_E!R51+FC_IND_PPP_PR_E!R51</f>
        <v>14918.742990360004</v>
      </c>
      <c r="S51" s="27">
        <f>FC_IND_PPP_PU_E!S51+FC_IND_PPP_PA_E!S51+FC_IND_PPP_PR_E!S51</f>
        <v>14841.596289960002</v>
      </c>
      <c r="T51" s="27">
        <f>FC_IND_PPP_PU_E!T51+FC_IND_PPP_PA_E!T51+FC_IND_PPP_PR_E!T51</f>
        <v>15215.410920600005</v>
      </c>
      <c r="U51" s="27">
        <f>FC_IND_PPP_PU_E!U51+FC_IND_PPP_PA_E!U51+FC_IND_PPP_PR_E!U51</f>
        <v>14638.180966200001</v>
      </c>
      <c r="V51" s="27">
        <f>FC_IND_PPP_PU_E!V51+FC_IND_PPP_PA_E!V51+FC_IND_PPP_PR_E!V51</f>
        <v>14765.07930084</v>
      </c>
      <c r="W51" s="27">
        <f>FC_IND_PPP_PU_E!W51+FC_IND_PPP_PA_E!W51+FC_IND_PPP_PR_E!W51</f>
        <v>14337.217144799999</v>
      </c>
      <c r="X51" s="27">
        <f>FC_IND_PPP_PU_E!X51+FC_IND_PPP_PA_E!X51+FC_IND_PPP_PR_E!X51</f>
        <v>17734.489506360002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105.7665320900376</v>
      </c>
      <c r="D52" s="27">
        <f t="shared" si="10"/>
        <v>108.97213556531757</v>
      </c>
      <c r="E52" s="27">
        <f t="shared" si="10"/>
        <v>156.92616067621583</v>
      </c>
      <c r="F52" s="27">
        <f t="shared" si="10"/>
        <v>528.24233590605786</v>
      </c>
      <c r="G52" s="27">
        <f t="shared" si="10"/>
        <v>513.19858661877709</v>
      </c>
      <c r="H52" s="27">
        <f t="shared" si="10"/>
        <v>509.70961714401045</v>
      </c>
      <c r="I52" s="27">
        <f t="shared" si="10"/>
        <v>539.66950543303778</v>
      </c>
      <c r="J52" s="27">
        <f t="shared" si="10"/>
        <v>599.45192587549514</v>
      </c>
      <c r="K52" s="27">
        <f t="shared" si="10"/>
        <v>282.13821634768635</v>
      </c>
      <c r="L52" s="27">
        <f t="shared" si="10"/>
        <v>652.36944887267953</v>
      </c>
      <c r="M52" s="27">
        <f t="shared" si="10"/>
        <v>462.74996601192231</v>
      </c>
      <c r="N52" s="27">
        <f t="shared" si="10"/>
        <v>283.13284346969311</v>
      </c>
      <c r="O52" s="27">
        <f t="shared" si="10"/>
        <v>295.03217833566117</v>
      </c>
      <c r="P52" s="27">
        <f t="shared" si="10"/>
        <v>551.30540833803047</v>
      </c>
      <c r="Q52" s="27">
        <f t="shared" si="10"/>
        <v>538.57876335743788</v>
      </c>
      <c r="R52" s="27">
        <f t="shared" si="10"/>
        <v>556.10280274966703</v>
      </c>
      <c r="S52" s="27">
        <f t="shared" si="10"/>
        <v>570.00274952258178</v>
      </c>
      <c r="T52" s="27">
        <f t="shared" si="10"/>
        <v>679.16413527107443</v>
      </c>
      <c r="U52" s="27">
        <f t="shared" si="10"/>
        <v>876.4082922891314</v>
      </c>
      <c r="V52" s="27">
        <f t="shared" si="10"/>
        <v>1035.0625590401605</v>
      </c>
      <c r="W52" s="27">
        <f t="shared" si="10"/>
        <v>1100.8560311569649</v>
      </c>
      <c r="X52" s="27">
        <f t="shared" si="10"/>
        <v>1134.3949358108937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82.511114399999997</v>
      </c>
      <c r="D53" s="8">
        <f>FC_IND_PPP_PU_E!D53+FC_IND_PPP_PA_E!D53+FC_IND_PPP_PR_E!D53</f>
        <v>77.648828400000014</v>
      </c>
      <c r="E53" s="8">
        <f>FC_IND_PPP_PU_E!E53+FC_IND_PPP_PA_E!E53+FC_IND_PPP_PR_E!E53</f>
        <v>131.70334319999998</v>
      </c>
      <c r="F53" s="8">
        <f>FC_IND_PPP_PU_E!F53+FC_IND_PPP_PA_E!F53+FC_IND_PPP_PR_E!F53</f>
        <v>281.42417159999997</v>
      </c>
      <c r="G53" s="8">
        <f>FC_IND_PPP_PU_E!G53+FC_IND_PPP_PA_E!G53+FC_IND_PPP_PR_E!G53</f>
        <v>304.59068640000004</v>
      </c>
      <c r="H53" s="8">
        <f>FC_IND_PPP_PU_E!H53+FC_IND_PPP_PA_E!H53+FC_IND_PPP_PR_E!H53</f>
        <v>386.56229040000005</v>
      </c>
      <c r="I53" s="8">
        <f>FC_IND_PPP_PU_E!I53+FC_IND_PPP_PA_E!I53+FC_IND_PPP_PR_E!I53</f>
        <v>349.12500480000006</v>
      </c>
      <c r="J53" s="8">
        <f>FC_IND_PPP_PU_E!J53+FC_IND_PPP_PA_E!J53+FC_IND_PPP_PR_E!J53</f>
        <v>392.29201440000003</v>
      </c>
      <c r="K53" s="8">
        <f>FC_IND_PPP_PU_E!K53+FC_IND_PPP_PA_E!K53+FC_IND_PPP_PR_E!K53</f>
        <v>240.6231828</v>
      </c>
      <c r="L53" s="8">
        <f>FC_IND_PPP_PU_E!L53+FC_IND_PPP_PA_E!L53+FC_IND_PPP_PR_E!L53</f>
        <v>574.91165160000014</v>
      </c>
      <c r="M53" s="8">
        <f>FC_IND_PPP_PU_E!M53+FC_IND_PPP_PA_E!M53+FC_IND_PPP_PR_E!M53</f>
        <v>383.32780200000002</v>
      </c>
      <c r="N53" s="8">
        <f>FC_IND_PPP_PU_E!N53+FC_IND_PPP_PA_E!N53+FC_IND_PPP_PR_E!N53</f>
        <v>207.63994680000005</v>
      </c>
      <c r="O53" s="8">
        <f>FC_IND_PPP_PU_E!O53+FC_IND_PPP_PA_E!O53+FC_IND_PPP_PR_E!O53</f>
        <v>211.94470440000001</v>
      </c>
      <c r="P53" s="8">
        <f>FC_IND_PPP_PU_E!P53+FC_IND_PPP_PA_E!P53+FC_IND_PPP_PR_E!P53</f>
        <v>286.39919880000008</v>
      </c>
      <c r="Q53" s="8">
        <f>FC_IND_PPP_PU_E!Q53+FC_IND_PPP_PA_E!Q53+FC_IND_PPP_PR_E!Q53</f>
        <v>302.64113880000002</v>
      </c>
      <c r="R53" s="8">
        <f>FC_IND_PPP_PU_E!R53+FC_IND_PPP_PA_E!R53+FC_IND_PPP_PR_E!R53</f>
        <v>321.68770919999997</v>
      </c>
      <c r="S53" s="8">
        <f>FC_IND_PPP_PU_E!S53+FC_IND_PPP_PA_E!S53+FC_IND_PPP_PR_E!S53</f>
        <v>294.20562600000005</v>
      </c>
      <c r="T53" s="8">
        <f>FC_IND_PPP_PU_E!T53+FC_IND_PPP_PA_E!T53+FC_IND_PPP_PR_E!T53</f>
        <v>412.36046279999999</v>
      </c>
      <c r="U53" s="8">
        <f>FC_IND_PPP_PU_E!U53+FC_IND_PPP_PA_E!U53+FC_IND_PPP_PR_E!U53</f>
        <v>415.45132200000006</v>
      </c>
      <c r="V53" s="8">
        <f>FC_IND_PPP_PU_E!V53+FC_IND_PPP_PA_E!V53+FC_IND_PPP_PR_E!V53</f>
        <v>492.65639280000011</v>
      </c>
      <c r="W53" s="8">
        <f>FC_IND_PPP_PU_E!W53+FC_IND_PPP_PA_E!W53+FC_IND_PPP_PR_E!W53</f>
        <v>522.28004399999998</v>
      </c>
      <c r="X53" s="8">
        <f>FC_IND_PPP_PU_E!X53+FC_IND_PPP_PA_E!X53+FC_IND_PPP_PR_E!X53</f>
        <v>641.14942319999989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23.255417690037604</v>
      </c>
      <c r="D54" s="45">
        <f>FC_IND_PPP_PU_E!D54+FC_IND_PPP_PA_E!D54+FC_IND_PPP_PR_E!D54</f>
        <v>31.323307165317555</v>
      </c>
      <c r="E54" s="45">
        <f>FC_IND_PPP_PU_E!E54+FC_IND_PPP_PA_E!E54+FC_IND_PPP_PR_E!E54</f>
        <v>25.222817476215866</v>
      </c>
      <c r="F54" s="45">
        <f>FC_IND_PPP_PU_E!F54+FC_IND_PPP_PA_E!F54+FC_IND_PPP_PR_E!F54</f>
        <v>246.81816430605784</v>
      </c>
      <c r="G54" s="45">
        <f>FC_IND_PPP_PU_E!G54+FC_IND_PPP_PA_E!G54+FC_IND_PPP_PR_E!G54</f>
        <v>208.60790021877708</v>
      </c>
      <c r="H54" s="45">
        <f>FC_IND_PPP_PU_E!H54+FC_IND_PPP_PA_E!H54+FC_IND_PPP_PR_E!H54</f>
        <v>123.1473267440104</v>
      </c>
      <c r="I54" s="45">
        <f>FC_IND_PPP_PU_E!I54+FC_IND_PPP_PA_E!I54+FC_IND_PPP_PR_E!I54</f>
        <v>190.54450063303776</v>
      </c>
      <c r="J54" s="45">
        <f>FC_IND_PPP_PU_E!J54+FC_IND_PPP_PA_E!J54+FC_IND_PPP_PR_E!J54</f>
        <v>207.15991147549505</v>
      </c>
      <c r="K54" s="45">
        <f>FC_IND_PPP_PU_E!K54+FC_IND_PPP_PA_E!K54+FC_IND_PPP_PR_E!K54</f>
        <v>41.515033547686336</v>
      </c>
      <c r="L54" s="45">
        <f>FC_IND_PPP_PU_E!L54+FC_IND_PPP_PA_E!L54+FC_IND_PPP_PR_E!L54</f>
        <v>77.4577972726794</v>
      </c>
      <c r="M54" s="45">
        <f>FC_IND_PPP_PU_E!M54+FC_IND_PPP_PA_E!M54+FC_IND_PPP_PR_E!M54</f>
        <v>79.42216401192232</v>
      </c>
      <c r="N54" s="45">
        <f>FC_IND_PPP_PU_E!N54+FC_IND_PPP_PA_E!N54+FC_IND_PPP_PR_E!N54</f>
        <v>75.492896669693067</v>
      </c>
      <c r="O54" s="45">
        <f>FC_IND_PPP_PU_E!O54+FC_IND_PPP_PA_E!O54+FC_IND_PPP_PR_E!O54</f>
        <v>83.08747393566118</v>
      </c>
      <c r="P54" s="45">
        <f>FC_IND_PPP_PU_E!P54+FC_IND_PPP_PA_E!P54+FC_IND_PPP_PR_E!P54</f>
        <v>264.90620953803045</v>
      </c>
      <c r="Q54" s="45">
        <f>FC_IND_PPP_PU_E!Q54+FC_IND_PPP_PA_E!Q54+FC_IND_PPP_PR_E!Q54</f>
        <v>235.93762455743786</v>
      </c>
      <c r="R54" s="45">
        <f>FC_IND_PPP_PU_E!R54+FC_IND_PPP_PA_E!R54+FC_IND_PPP_PR_E!R54</f>
        <v>234.41509354966701</v>
      </c>
      <c r="S54" s="45">
        <f>FC_IND_PPP_PU_E!S54+FC_IND_PPP_PA_E!S54+FC_IND_PPP_PR_E!S54</f>
        <v>275.79712352258178</v>
      </c>
      <c r="T54" s="45">
        <f>FC_IND_PPP_PU_E!T54+FC_IND_PPP_PA_E!T54+FC_IND_PPP_PR_E!T54</f>
        <v>266.80367247107438</v>
      </c>
      <c r="U54" s="45">
        <f>FC_IND_PPP_PU_E!U54+FC_IND_PPP_PA_E!U54+FC_IND_PPP_PR_E!U54</f>
        <v>460.95697028913128</v>
      </c>
      <c r="V54" s="45">
        <f>FC_IND_PPP_PU_E!V54+FC_IND_PPP_PA_E!V54+FC_IND_PPP_PR_E!V54</f>
        <v>542.40616624016036</v>
      </c>
      <c r="W54" s="45">
        <f>FC_IND_PPP_PU_E!W54+FC_IND_PPP_PA_E!W54+FC_IND_PPP_PR_E!W54</f>
        <v>578.57598715696486</v>
      </c>
      <c r="X54" s="45">
        <f>FC_IND_PPP_PU_E!X54+FC_IND_PPP_PA_E!X54+FC_IND_PPP_PR_E!X54</f>
        <v>493.24551261089385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1">SUM(C62:C72)</f>
        <v>45382.478351039979</v>
      </c>
      <c r="D61" s="49">
        <f t="shared" ref="D61:X61" si="12">SUM(D62:D72)</f>
        <v>43527.41681327999</v>
      </c>
      <c r="E61" s="49">
        <f t="shared" si="12"/>
        <v>44676.457588800004</v>
      </c>
      <c r="F61" s="49">
        <f t="shared" si="12"/>
        <v>46235.512416960002</v>
      </c>
      <c r="G61" s="49">
        <f t="shared" si="12"/>
        <v>47154.147369119986</v>
      </c>
      <c r="H61" s="49">
        <f t="shared" si="12"/>
        <v>49070.374571519991</v>
      </c>
      <c r="I61" s="49">
        <f t="shared" si="12"/>
        <v>53247.845517119989</v>
      </c>
      <c r="J61" s="49">
        <f t="shared" si="12"/>
        <v>54924.078365280002</v>
      </c>
      <c r="K61" s="49">
        <f t="shared" si="12"/>
        <v>51615.663673679999</v>
      </c>
      <c r="L61" s="49">
        <f t="shared" si="12"/>
        <v>50265.342647280006</v>
      </c>
      <c r="M61" s="49">
        <f t="shared" si="12"/>
        <v>54408.613919760013</v>
      </c>
      <c r="N61" s="49">
        <f t="shared" si="12"/>
        <v>53366.115699359994</v>
      </c>
      <c r="O61" s="49">
        <f t="shared" si="12"/>
        <v>52269.671267999984</v>
      </c>
      <c r="P61" s="49">
        <f t="shared" si="12"/>
        <v>53498.295341999998</v>
      </c>
      <c r="Q61" s="49">
        <f t="shared" si="12"/>
        <v>53800.400405519998</v>
      </c>
      <c r="R61" s="49">
        <f t="shared" si="12"/>
        <v>55663.704368639985</v>
      </c>
      <c r="S61" s="49">
        <f t="shared" si="12"/>
        <v>57419.455574880012</v>
      </c>
      <c r="T61" s="49">
        <f t="shared" si="12"/>
        <v>58754.888171279999</v>
      </c>
      <c r="U61" s="49">
        <f t="shared" si="12"/>
        <v>60137.087371919974</v>
      </c>
      <c r="V61" s="49">
        <f t="shared" si="12"/>
        <v>62276.189463359995</v>
      </c>
      <c r="W61" s="49">
        <f t="shared" si="12"/>
        <v>61185.776598720004</v>
      </c>
      <c r="X61" s="49">
        <f t="shared" si="12"/>
        <v>59365.188595439984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45272.752358399986</v>
      </c>
      <c r="D62" s="52">
        <f>FC_IND_PPP_PU_E!D62+FC_IND_PPP_PA_E!D62+FC_IND_PPP_PR_E!D62</f>
        <v>43393.504089599992</v>
      </c>
      <c r="E62" s="52">
        <f>FC_IND_PPP_PU_E!E62+FC_IND_PPP_PA_E!E62+FC_IND_PPP_PR_E!E62</f>
        <v>44557.968268800003</v>
      </c>
      <c r="F62" s="52">
        <f>FC_IND_PPP_PU_E!F62+FC_IND_PPP_PA_E!F62+FC_IND_PPP_PR_E!F62</f>
        <v>45851.1189696</v>
      </c>
      <c r="G62" s="52">
        <f>FC_IND_PPP_PU_E!G62+FC_IND_PPP_PA_E!G62+FC_IND_PPP_PR_E!G62</f>
        <v>46805.584492799986</v>
      </c>
      <c r="H62" s="52">
        <f>FC_IND_PPP_PU_E!H62+FC_IND_PPP_PA_E!H62+FC_IND_PPP_PR_E!H62</f>
        <v>48814.166419199988</v>
      </c>
      <c r="I62" s="52">
        <f>FC_IND_PPP_PU_E!I62+FC_IND_PPP_PA_E!I62+FC_IND_PPP_PR_E!I62</f>
        <v>52925.110156799994</v>
      </c>
      <c r="J62" s="52">
        <f>FC_IND_PPP_PU_E!J62+FC_IND_PPP_PA_E!J62+FC_IND_PPP_PR_E!J62</f>
        <v>54535.664332799999</v>
      </c>
      <c r="K62" s="52">
        <f>FC_IND_PPP_PU_E!K62+FC_IND_PPP_PA_E!K62+FC_IND_PPP_PR_E!K62</f>
        <v>51437.089670399997</v>
      </c>
      <c r="L62" s="52">
        <f>FC_IND_PPP_PU_E!L62+FC_IND_PPP_PA_E!L62+FC_IND_PPP_PR_E!L62</f>
        <v>50049.461548799998</v>
      </c>
      <c r="M62" s="52">
        <f>FC_IND_PPP_PU_E!M62+FC_IND_PPP_PA_E!M62+FC_IND_PPP_PR_E!M62</f>
        <v>54149.446310400002</v>
      </c>
      <c r="N62" s="52">
        <f>FC_IND_PPP_PU_E!N62+FC_IND_PPP_PA_E!N62+FC_IND_PPP_PR_E!N62</f>
        <v>53103.966047999995</v>
      </c>
      <c r="O62" s="52">
        <f>FC_IND_PPP_PU_E!O62+FC_IND_PPP_PA_E!O62+FC_IND_PPP_PR_E!O62</f>
        <v>51974.850815999991</v>
      </c>
      <c r="P62" s="52">
        <f>FC_IND_PPP_PU_E!P62+FC_IND_PPP_PA_E!P62+FC_IND_PPP_PR_E!P62</f>
        <v>52937.466623999993</v>
      </c>
      <c r="Q62" s="52">
        <f>FC_IND_PPP_PU_E!Q62+FC_IND_PPP_PA_E!Q62+FC_IND_PPP_PR_E!Q62</f>
        <v>53234.815334400002</v>
      </c>
      <c r="R62" s="52">
        <f>FC_IND_PPP_PU_E!R62+FC_IND_PPP_PA_E!R62+FC_IND_PPP_PR_E!R62</f>
        <v>55074.569759999991</v>
      </c>
      <c r="S62" s="52">
        <f>FC_IND_PPP_PU_E!S62+FC_IND_PPP_PA_E!S62+FC_IND_PPP_PR_E!S62</f>
        <v>56791.584864000004</v>
      </c>
      <c r="T62" s="52">
        <f>FC_IND_PPP_PU_E!T62+FC_IND_PPP_PA_E!T62+FC_IND_PPP_PR_E!T62</f>
        <v>58002.923059200002</v>
      </c>
      <c r="U62" s="52">
        <f>FC_IND_PPP_PU_E!U62+FC_IND_PPP_PA_E!U62+FC_IND_PPP_PR_E!U62</f>
        <v>59105.130335999987</v>
      </c>
      <c r="V62" s="52">
        <f>FC_IND_PPP_PU_E!V62+FC_IND_PPP_PA_E!V62+FC_IND_PPP_PR_E!V62</f>
        <v>61097.818521599998</v>
      </c>
      <c r="W62" s="52">
        <f>FC_IND_PPP_PU_E!W62+FC_IND_PPP_PA_E!W62+FC_IND_PPP_PR_E!W62</f>
        <v>59780.735481600001</v>
      </c>
      <c r="X62" s="52">
        <f>FC_IND_PPP_PU_E!X62+FC_IND_PPP_PA_E!X62+FC_IND_PPP_PR_E!X62</f>
        <v>57906.997747199988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26.426312640000003</v>
      </c>
      <c r="D64" s="52">
        <f>FC_IND_PPP_PU_E!D64+FC_IND_PPP_PA_E!D64+FC_IND_PPP_PR_E!D64</f>
        <v>31.01284368</v>
      </c>
      <c r="E64" s="52">
        <f>FC_IND_PPP_PU_E!E64+FC_IND_PPP_PA_E!E64+FC_IND_PPP_PR_E!E64</f>
        <v>34.889399999999995</v>
      </c>
      <c r="F64" s="52">
        <f>FC_IND_PPP_PU_E!F64+FC_IND_PPP_PA_E!F64+FC_IND_PPP_PR_E!F64</f>
        <v>29.593287359999998</v>
      </c>
      <c r="G64" s="52">
        <f>FC_IND_PPP_PU_E!G64+FC_IND_PPP_PA_E!G64+FC_IND_PPP_PR_E!G64</f>
        <v>44.662756320000007</v>
      </c>
      <c r="H64" s="52">
        <f>FC_IND_PPP_PU_E!H64+FC_IND_PPP_PA_E!H64+FC_IND_PPP_PR_E!H64</f>
        <v>59.280530399999989</v>
      </c>
      <c r="I64" s="52">
        <f>FC_IND_PPP_PU_E!I64+FC_IND_PPP_PA_E!I64+FC_IND_PPP_PR_E!I64</f>
        <v>47.758576320000003</v>
      </c>
      <c r="J64" s="52">
        <f>FC_IND_PPP_PU_E!J64+FC_IND_PPP_PA_E!J64+FC_IND_PPP_PR_E!J64</f>
        <v>88.034899679999981</v>
      </c>
      <c r="K64" s="52">
        <f>FC_IND_PPP_PU_E!K64+FC_IND_PPP_PA_E!K64+FC_IND_PPP_PR_E!K64</f>
        <v>74.498009039999999</v>
      </c>
      <c r="L64" s="52">
        <f>FC_IND_PPP_PU_E!L64+FC_IND_PPP_PA_E!L64+FC_IND_PPP_PR_E!L64</f>
        <v>118.30415688000002</v>
      </c>
      <c r="M64" s="52">
        <f>FC_IND_PPP_PU_E!M64+FC_IND_PPP_PA_E!M64+FC_IND_PPP_PR_E!M64</f>
        <v>125.75692584000002</v>
      </c>
      <c r="N64" s="52">
        <f>FC_IND_PPP_PU_E!N64+FC_IND_PPP_PA_E!N64+FC_IND_PPP_PR_E!N64</f>
        <v>124.54041600000004</v>
      </c>
      <c r="O64" s="52">
        <f>FC_IND_PPP_PU_E!O64+FC_IND_PPP_PA_E!O64+FC_IND_PPP_PR_E!O64</f>
        <v>129.91751136000002</v>
      </c>
      <c r="P64" s="52">
        <f>FC_IND_PPP_PU_E!P64+FC_IND_PPP_PA_E!P64+FC_IND_PPP_PR_E!P64</f>
        <v>161.05241880000003</v>
      </c>
      <c r="Q64" s="52">
        <f>FC_IND_PPP_PU_E!Q64+FC_IND_PPP_PA_E!Q64+FC_IND_PPP_PR_E!Q64</f>
        <v>205.60234967999997</v>
      </c>
      <c r="R64" s="52">
        <f>FC_IND_PPP_PU_E!R64+FC_IND_PPP_PA_E!R64+FC_IND_PPP_PR_E!R64</f>
        <v>229.53687120000004</v>
      </c>
      <c r="S64" s="52">
        <f>FC_IND_PPP_PU_E!S64+FC_IND_PPP_PA_E!S64+FC_IND_PPP_PR_E!S64</f>
        <v>212.26160591999999</v>
      </c>
      <c r="T64" s="52">
        <f>FC_IND_PPP_PU_E!T64+FC_IND_PPP_PA_E!T64+FC_IND_PPP_PR_E!T64</f>
        <v>334.81538999999992</v>
      </c>
      <c r="U64" s="52">
        <f>FC_IND_PPP_PU_E!U64+FC_IND_PPP_PA_E!U64+FC_IND_PPP_PR_E!U64</f>
        <v>361.33801704000001</v>
      </c>
      <c r="V64" s="52">
        <f>FC_IND_PPP_PU_E!V64+FC_IND_PPP_PA_E!V64+FC_IND_PPP_PR_E!V64</f>
        <v>427.79672208</v>
      </c>
      <c r="W64" s="52">
        <f>FC_IND_PPP_PU_E!W64+FC_IND_PPP_PA_E!W64+FC_IND_PPP_PR_E!W64</f>
        <v>454.19866128000012</v>
      </c>
      <c r="X64" s="52">
        <f>FC_IND_PPP_PU_E!X64+FC_IND_PPP_PA_E!X64+FC_IND_PPP_PR_E!X64</f>
        <v>456.00288552000001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83.299679999999995</v>
      </c>
      <c r="D65" s="52">
        <f>FC_IND_PPP_PU_E!D65+FC_IND_PPP_PA_E!D65+FC_IND_PPP_PR_E!D65</f>
        <v>102.89988</v>
      </c>
      <c r="E65" s="52">
        <f>FC_IND_PPP_PU_E!E65+FC_IND_PPP_PA_E!E65+FC_IND_PPP_PR_E!E65</f>
        <v>83.599919999999983</v>
      </c>
      <c r="F65" s="52">
        <f>FC_IND_PPP_PU_E!F65+FC_IND_PPP_PA_E!F65+FC_IND_PPP_PR_E!F65</f>
        <v>354.80015999999995</v>
      </c>
      <c r="G65" s="52">
        <f>FC_IND_PPP_PU_E!G65+FC_IND_PPP_PA_E!G65+FC_IND_PPP_PR_E!G65</f>
        <v>303.90011999999996</v>
      </c>
      <c r="H65" s="52">
        <f>FC_IND_PPP_PU_E!H65+FC_IND_PPP_PA_E!H65+FC_IND_PPP_PR_E!H65</f>
        <v>196.89983999999993</v>
      </c>
      <c r="I65" s="52">
        <f>FC_IND_PPP_PU_E!I65+FC_IND_PPP_PA_E!I65+FC_IND_PPP_PR_E!I65</f>
        <v>274.90031999999997</v>
      </c>
      <c r="J65" s="52">
        <f>FC_IND_PPP_PU_E!J65+FC_IND_PPP_PA_E!J65+FC_IND_PPP_PR_E!J65</f>
        <v>300.30011999999988</v>
      </c>
      <c r="K65" s="52">
        <f>FC_IND_PPP_PU_E!K65+FC_IND_PPP_PA_E!K65+FC_IND_PPP_PR_E!K65</f>
        <v>104.00003999999998</v>
      </c>
      <c r="L65" s="52">
        <f>FC_IND_PPP_PU_E!L65+FC_IND_PPP_PA_E!L65+FC_IND_PPP_PR_E!L65</f>
        <v>97.399800000000027</v>
      </c>
      <c r="M65" s="52">
        <f>FC_IND_PPP_PU_E!M65+FC_IND_PPP_PA_E!M65+FC_IND_PPP_PR_E!M65</f>
        <v>133.26947999999999</v>
      </c>
      <c r="N65" s="52">
        <f>FC_IND_PPP_PU_E!N65+FC_IND_PPP_PA_E!N65+FC_IND_PPP_PR_E!N65</f>
        <v>137.48256000000001</v>
      </c>
      <c r="O65" s="52">
        <f>FC_IND_PPP_PU_E!O65+FC_IND_PPP_PA_E!O65+FC_IND_PPP_PR_E!O65</f>
        <v>164.72375999999997</v>
      </c>
      <c r="P65" s="52">
        <f>FC_IND_PPP_PU_E!P65+FC_IND_PPP_PA_E!P65+FC_IND_PPP_PR_E!P65</f>
        <v>388.59983999999997</v>
      </c>
      <c r="Q65" s="52">
        <f>FC_IND_PPP_PU_E!Q65+FC_IND_PPP_PA_E!Q65+FC_IND_PPP_PR_E!Q65</f>
        <v>345.87647999999996</v>
      </c>
      <c r="R65" s="52">
        <f>FC_IND_PPP_PU_E!R65+FC_IND_PPP_PA_E!R65+FC_IND_PPP_PR_E!R65</f>
        <v>346.6764</v>
      </c>
      <c r="S65" s="52">
        <f>FC_IND_PPP_PU_E!S65+FC_IND_PPP_PA_E!S65+FC_IND_PPP_PR_E!S65</f>
        <v>398.91815999999994</v>
      </c>
      <c r="T65" s="52">
        <f>FC_IND_PPP_PU_E!T65+FC_IND_PPP_PA_E!T65+FC_IND_PPP_PR_E!T65</f>
        <v>386.86499999999995</v>
      </c>
      <c r="U65" s="52">
        <f>FC_IND_PPP_PU_E!U65+FC_IND_PPP_PA_E!U65+FC_IND_PPP_PR_E!U65</f>
        <v>624.50819999999999</v>
      </c>
      <c r="V65" s="52">
        <f>FC_IND_PPP_PU_E!V65+FC_IND_PPP_PA_E!V65+FC_IND_PPP_PR_E!V65</f>
        <v>718.54379999999992</v>
      </c>
      <c r="W65" s="52">
        <f>FC_IND_PPP_PU_E!W65+FC_IND_PPP_PA_E!W65+FC_IND_PPP_PR_E!W65</f>
        <v>757.92887999999982</v>
      </c>
      <c r="X65" s="52">
        <f>FC_IND_PPP_PU_E!X65+FC_IND_PPP_PA_E!X65+FC_IND_PPP_PR_E!X65</f>
        <v>768.46715999999981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1.7841600000000001E-3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9.6854399999999983E-3</v>
      </c>
      <c r="I67" s="52">
        <f>FC_IND_PPP_PU_E!I67+FC_IND_PPP_PA_E!I67+FC_IND_PPP_PR_E!I67</f>
        <v>3.8231999999999997E-3</v>
      </c>
      <c r="J67" s="52">
        <f>FC_IND_PPP_PU_E!J67+FC_IND_PPP_PA_E!J67+FC_IND_PPP_PR_E!J67</f>
        <v>3.8231999999999993E-3</v>
      </c>
      <c r="K67" s="52">
        <f>FC_IND_PPP_PU_E!K67+FC_IND_PPP_PA_E!K67+FC_IND_PPP_PR_E!K67</f>
        <v>5.8622399999999986E-3</v>
      </c>
      <c r="L67" s="52">
        <f>FC_IND_PPP_PU_E!L67+FC_IND_PPP_PA_E!L67+FC_IND_PPP_PR_E!L67</f>
        <v>7.6463999999999994E-3</v>
      </c>
      <c r="M67" s="52">
        <f>FC_IND_PPP_PU_E!M67+FC_IND_PPP_PA_E!M67+FC_IND_PPP_PR_E!M67</f>
        <v>5.6073600000000005E-3</v>
      </c>
      <c r="N67" s="52">
        <f>FC_IND_PPP_PU_E!N67+FC_IND_PPP_PA_E!N67+FC_IND_PPP_PR_E!N67</f>
        <v>1.7841600000000003E-3</v>
      </c>
      <c r="O67" s="52">
        <f>FC_IND_PPP_PU_E!O67+FC_IND_PPP_PA_E!O67+FC_IND_PPP_PR_E!O67</f>
        <v>1.7841600000000001E-3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3.8232000000000001E-3</v>
      </c>
      <c r="U67" s="52">
        <f>FC_IND_PPP_PU_E!U67+FC_IND_PPP_PA_E!U67+FC_IND_PPP_PR_E!U67</f>
        <v>1.7841600000000001E-3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5.3524799999999997E-3</v>
      </c>
      <c r="M68" s="52">
        <f>FC_IND_PPP_PU_E!M68+FC_IND_PPP_PA_E!M68+FC_IND_PPP_PR_E!M68</f>
        <v>2.5487999999999995E-3</v>
      </c>
      <c r="N68" s="52">
        <f>FC_IND_PPP_PU_E!N68+FC_IND_PPP_PA_E!N68+FC_IND_PPP_PR_E!N68</f>
        <v>2.5488000000000004E-3</v>
      </c>
      <c r="O68" s="52">
        <f>FC_IND_PPP_PU_E!O68+FC_IND_PPP_PA_E!O68+FC_IND_PPP_PR_E!O68</f>
        <v>1.0704960000000001E-2</v>
      </c>
      <c r="P68" s="52">
        <f>FC_IND_PPP_PU_E!P68+FC_IND_PPP_PA_E!P68+FC_IND_PPP_PR_E!P68</f>
        <v>1.860624E-2</v>
      </c>
      <c r="Q68" s="52">
        <f>FC_IND_PPP_PU_E!Q68+FC_IND_PPP_PA_E!Q68+FC_IND_PPP_PR_E!Q68</f>
        <v>5.8367520000000006E-2</v>
      </c>
      <c r="R68" s="52">
        <f>FC_IND_PPP_PU_E!R68+FC_IND_PPP_PA_E!R68+FC_IND_PPP_PR_E!R68</f>
        <v>9.0227520000000005E-2</v>
      </c>
      <c r="S68" s="52">
        <f>FC_IND_PPP_PU_E!S68+FC_IND_PPP_PA_E!S68+FC_IND_PPP_PR_E!S68</f>
        <v>0.49140864000000006</v>
      </c>
      <c r="T68" s="52">
        <f>FC_IND_PPP_PU_E!T68+FC_IND_PPP_PA_E!T68+FC_IND_PPP_PR_E!T68</f>
        <v>2.9772532800000007</v>
      </c>
      <c r="U68" s="52">
        <f>FC_IND_PPP_PU_E!U68+FC_IND_PPP_PA_E!U68+FC_IND_PPP_PR_E!U68</f>
        <v>18.651353759999999</v>
      </c>
      <c r="V68" s="52">
        <f>FC_IND_PPP_PU_E!V68+FC_IND_PPP_PA_E!V68+FC_IND_PPP_PR_E!V68</f>
        <v>15.862456799999999</v>
      </c>
      <c r="W68" s="52">
        <f>FC_IND_PPP_PU_E!W68+FC_IND_PPP_PA_E!W68+FC_IND_PPP_PR_E!W68</f>
        <v>16.316652960000003</v>
      </c>
      <c r="X68" s="52">
        <f>FC_IND_PPP_PU_E!X68+FC_IND_PPP_PA_E!X68+FC_IND_PPP_PR_E!X68</f>
        <v>12.008671200000002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1.8096479999999998E-2</v>
      </c>
      <c r="I69" s="52">
        <f>FC_IND_PPP_PU_E!I69+FC_IND_PPP_PA_E!I69+FC_IND_PPP_PR_E!I69</f>
        <v>7.2640800000000019E-2</v>
      </c>
      <c r="J69" s="52">
        <f>FC_IND_PPP_PU_E!J69+FC_IND_PPP_PA_E!J69+FC_IND_PPP_PR_E!J69</f>
        <v>7.5189599999999981E-2</v>
      </c>
      <c r="K69" s="52">
        <f>FC_IND_PPP_PU_E!K69+FC_IND_PPP_PA_E!K69+FC_IND_PPP_PR_E!K69</f>
        <v>7.0092000000000002E-2</v>
      </c>
      <c r="L69" s="52">
        <f>FC_IND_PPP_PU_E!L69+FC_IND_PPP_PA_E!L69+FC_IND_PPP_PR_E!L69</f>
        <v>0.16414271999999999</v>
      </c>
      <c r="M69" s="52">
        <f>FC_IND_PPP_PU_E!M69+FC_IND_PPP_PA_E!M69+FC_IND_PPP_PR_E!M69</f>
        <v>0.13304735999999998</v>
      </c>
      <c r="N69" s="52">
        <f>FC_IND_PPP_PU_E!N69+FC_IND_PPP_PA_E!N69+FC_IND_PPP_PR_E!N69</f>
        <v>0.12234239999999999</v>
      </c>
      <c r="O69" s="52">
        <f>FC_IND_PPP_PU_E!O69+FC_IND_PPP_PA_E!O69+FC_IND_PPP_PR_E!O69</f>
        <v>0.16490736</v>
      </c>
      <c r="P69" s="52">
        <f>FC_IND_PPP_PU_E!P69+FC_IND_PPP_PA_E!P69+FC_IND_PPP_PR_E!P69</f>
        <v>0.20696255999999996</v>
      </c>
      <c r="Q69" s="52">
        <f>FC_IND_PPP_PU_E!Q69+FC_IND_PPP_PA_E!Q69+FC_IND_PPP_PR_E!Q69</f>
        <v>0.25717391999999994</v>
      </c>
      <c r="R69" s="52">
        <f>FC_IND_PPP_PU_E!R69+FC_IND_PPP_PA_E!R69+FC_IND_PPP_PR_E!R69</f>
        <v>0.36116495999999992</v>
      </c>
      <c r="S69" s="52">
        <f>FC_IND_PPP_PU_E!S69+FC_IND_PPP_PA_E!S69+FC_IND_PPP_PR_E!S69</f>
        <v>2.1509323199999999</v>
      </c>
      <c r="T69" s="52">
        <f>FC_IND_PPP_PU_E!T69+FC_IND_PPP_PA_E!T69+FC_IND_PPP_PR_E!T69</f>
        <v>2.4629054399999997</v>
      </c>
      <c r="U69" s="52">
        <f>FC_IND_PPP_PU_E!U69+FC_IND_PPP_PA_E!U69+FC_IND_PPP_PR_E!U69</f>
        <v>3.0103876800000005</v>
      </c>
      <c r="V69" s="52">
        <f>FC_IND_PPP_PU_E!V69+FC_IND_PPP_PA_E!V69+FC_IND_PPP_PR_E!V69</f>
        <v>3.0827735999999994</v>
      </c>
      <c r="W69" s="52">
        <f>FC_IND_PPP_PU_E!W69+FC_IND_PPP_PA_E!W69+FC_IND_PPP_PR_E!W69</f>
        <v>3.2851483200000002</v>
      </c>
      <c r="X69" s="52">
        <f>FC_IND_PPP_PU_E!X69+FC_IND_PPP_PA_E!X69+FC_IND_PPP_PR_E!X69</f>
        <v>3.0287390400000005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10.9508904</v>
      </c>
      <c r="Q72" s="55">
        <f>FC_IND_PPP_PU_E!Q72+FC_IND_PPP_PA_E!Q72+FC_IND_PPP_PR_E!Q72</f>
        <v>13.790699999999992</v>
      </c>
      <c r="R72" s="55">
        <f>FC_IND_PPP_PU_E!R72+FC_IND_PPP_PA_E!R72+FC_IND_PPP_PR_E!R72</f>
        <v>12.469944959999998</v>
      </c>
      <c r="S72" s="55">
        <f>FC_IND_PPP_PU_E!S72+FC_IND_PPP_PA_E!S72+FC_IND_PPP_PR_E!S72</f>
        <v>14.048603999999997</v>
      </c>
      <c r="T72" s="55">
        <f>FC_IND_PPP_PU_E!T72+FC_IND_PPP_PA_E!T72+FC_IND_PPP_PR_E!T72</f>
        <v>24.840740159999999</v>
      </c>
      <c r="U72" s="55">
        <f>FC_IND_PPP_PU_E!U72+FC_IND_PPP_PA_E!U72+FC_IND_PPP_PR_E!U72</f>
        <v>24.44729328</v>
      </c>
      <c r="V72" s="55">
        <f>FC_IND_PPP_PU_E!V72+FC_IND_PPP_PA_E!V72+FC_IND_PPP_PR_E!V72</f>
        <v>13.085189279999998</v>
      </c>
      <c r="W72" s="55">
        <f>FC_IND_PPP_PU_E!W72+FC_IND_PPP_PA_E!W72+FC_IND_PPP_PR_E!W72</f>
        <v>173.31177455999998</v>
      </c>
      <c r="X72" s="55">
        <f>FC_IND_PPP_PU_E!X72+FC_IND_PPP_PA_E!X72+FC_IND_PPP_PR_E!X72</f>
        <v>218.68339247999995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296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7749.2955768081711</v>
      </c>
      <c r="D2" s="21">
        <f t="shared" ref="D2:X2" si="0">SUM(D3,D17,D22,D25,D26,D51,D52)</f>
        <v>6893.7744960747605</v>
      </c>
      <c r="E2" s="21">
        <f t="shared" si="0"/>
        <v>6773.6744931063049</v>
      </c>
      <c r="F2" s="21">
        <f t="shared" si="0"/>
        <v>7436.0852837909233</v>
      </c>
      <c r="G2" s="21">
        <f t="shared" si="0"/>
        <v>6392.2952072438666</v>
      </c>
      <c r="H2" s="21">
        <f t="shared" si="0"/>
        <v>6481.0250001283757</v>
      </c>
      <c r="I2" s="21">
        <f t="shared" si="0"/>
        <v>6266.9702229386412</v>
      </c>
      <c r="J2" s="21">
        <f t="shared" si="0"/>
        <v>6030.5437487970748</v>
      </c>
      <c r="K2" s="21">
        <f t="shared" si="0"/>
        <v>5647.3073289239182</v>
      </c>
      <c r="L2" s="21">
        <f t="shared" si="0"/>
        <v>4949.1324416818461</v>
      </c>
      <c r="M2" s="21">
        <f t="shared" si="0"/>
        <v>5008.9859960245994</v>
      </c>
      <c r="N2" s="21">
        <f t="shared" si="0"/>
        <v>4769.579154136959</v>
      </c>
      <c r="O2" s="21">
        <f t="shared" si="0"/>
        <v>4715.8139536760527</v>
      </c>
      <c r="P2" s="21">
        <f t="shared" si="0"/>
        <v>4670.7451049777101</v>
      </c>
      <c r="Q2" s="21">
        <f t="shared" si="0"/>
        <v>4439.3131794773344</v>
      </c>
      <c r="R2" s="21">
        <f t="shared" si="0"/>
        <v>4163.1363286376727</v>
      </c>
      <c r="S2" s="21">
        <f t="shared" si="0"/>
        <v>4204.3145223587326</v>
      </c>
      <c r="T2" s="21">
        <f t="shared" si="0"/>
        <v>4322.2634000491944</v>
      </c>
      <c r="U2" s="21">
        <f t="shared" si="0"/>
        <v>4302.5525543335771</v>
      </c>
      <c r="V2" s="21">
        <f t="shared" si="0"/>
        <v>4328.9227702610133</v>
      </c>
      <c r="W2" s="21">
        <f t="shared" si="0"/>
        <v>4134.2784077839333</v>
      </c>
      <c r="X2" s="21">
        <f t="shared" si="0"/>
        <v>4311.1540405948826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1330.1602651468443</v>
      </c>
      <c r="D3" s="24">
        <f t="shared" si="1"/>
        <v>1110.8208917120512</v>
      </c>
      <c r="E3" s="24">
        <f t="shared" si="1"/>
        <v>1137.1063536104095</v>
      </c>
      <c r="F3" s="24">
        <f t="shared" si="1"/>
        <v>1146.016525557618</v>
      </c>
      <c r="G3" s="24">
        <f t="shared" si="1"/>
        <v>984.95859750310592</v>
      </c>
      <c r="H3" s="24">
        <f t="shared" si="1"/>
        <v>1086.6259152623732</v>
      </c>
      <c r="I3" s="24">
        <f t="shared" si="1"/>
        <v>981.94020134428649</v>
      </c>
      <c r="J3" s="24">
        <f t="shared" si="1"/>
        <v>857.49132769615653</v>
      </c>
      <c r="K3" s="24">
        <f t="shared" si="1"/>
        <v>782.91562030686669</v>
      </c>
      <c r="L3" s="24">
        <f t="shared" si="1"/>
        <v>835.94731778030473</v>
      </c>
      <c r="M3" s="24">
        <f t="shared" si="1"/>
        <v>637.02128727050865</v>
      </c>
      <c r="N3" s="24">
        <f t="shared" si="1"/>
        <v>592.76805831392346</v>
      </c>
      <c r="O3" s="24">
        <f t="shared" si="1"/>
        <v>587.91964344209111</v>
      </c>
      <c r="P3" s="24">
        <f t="shared" si="1"/>
        <v>602.79595717733571</v>
      </c>
      <c r="Q3" s="24">
        <f t="shared" si="1"/>
        <v>555.12023111949043</v>
      </c>
      <c r="R3" s="24">
        <f t="shared" si="1"/>
        <v>580.57595155221247</v>
      </c>
      <c r="S3" s="24">
        <f t="shared" si="1"/>
        <v>620.98348936901255</v>
      </c>
      <c r="T3" s="24">
        <f t="shared" si="1"/>
        <v>581.39727391379199</v>
      </c>
      <c r="U3" s="24">
        <f t="shared" si="1"/>
        <v>536.56477989510427</v>
      </c>
      <c r="V3" s="24">
        <f t="shared" si="1"/>
        <v>512.14856482531786</v>
      </c>
      <c r="W3" s="24">
        <f t="shared" si="1"/>
        <v>479.46226504183278</v>
      </c>
      <c r="X3" s="24">
        <f t="shared" si="1"/>
        <v>491.092267496528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1019.9963170584483</v>
      </c>
      <c r="D4" s="19">
        <f t="shared" si="2"/>
        <v>823.72611129947984</v>
      </c>
      <c r="E4" s="19">
        <f t="shared" si="2"/>
        <v>858.16413631849059</v>
      </c>
      <c r="F4" s="19">
        <f t="shared" si="2"/>
        <v>808.36428232169465</v>
      </c>
      <c r="G4" s="19">
        <f t="shared" si="2"/>
        <v>776.42194012994253</v>
      </c>
      <c r="H4" s="19">
        <f t="shared" si="2"/>
        <v>800.22897163098628</v>
      </c>
      <c r="I4" s="19">
        <f t="shared" si="2"/>
        <v>734.76041763266676</v>
      </c>
      <c r="J4" s="19">
        <f t="shared" si="2"/>
        <v>621.99934600354118</v>
      </c>
      <c r="K4" s="19">
        <f t="shared" si="2"/>
        <v>527.93717035123882</v>
      </c>
      <c r="L4" s="19">
        <f t="shared" si="2"/>
        <v>539.42480395953191</v>
      </c>
      <c r="M4" s="19">
        <f t="shared" si="2"/>
        <v>480.30445651595227</v>
      </c>
      <c r="N4" s="19">
        <f t="shared" si="2"/>
        <v>447.50329549663923</v>
      </c>
      <c r="O4" s="19">
        <f t="shared" si="2"/>
        <v>449.21671638106034</v>
      </c>
      <c r="P4" s="19">
        <f t="shared" si="2"/>
        <v>463.31225772069541</v>
      </c>
      <c r="Q4" s="19">
        <f t="shared" si="2"/>
        <v>426.56937430719614</v>
      </c>
      <c r="R4" s="19">
        <f t="shared" si="2"/>
        <v>463.70563283556567</v>
      </c>
      <c r="S4" s="19">
        <f t="shared" si="2"/>
        <v>504.98070281792928</v>
      </c>
      <c r="T4" s="19">
        <f t="shared" si="2"/>
        <v>476.52974533114354</v>
      </c>
      <c r="U4" s="19">
        <f t="shared" si="2"/>
        <v>414.79489630860797</v>
      </c>
      <c r="V4" s="19">
        <f t="shared" si="2"/>
        <v>393.24208801722591</v>
      </c>
      <c r="W4" s="19">
        <f t="shared" si="2"/>
        <v>361.55699788019035</v>
      </c>
      <c r="X4" s="19">
        <f t="shared" si="2"/>
        <v>383.5364404505753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0.66154204744921252</v>
      </c>
      <c r="H5" s="8">
        <v>0.24650304785419291</v>
      </c>
      <c r="I5" s="8">
        <v>0</v>
      </c>
      <c r="J5" s="8">
        <v>50.590456419901479</v>
      </c>
      <c r="K5" s="8">
        <v>0.53570795020094997</v>
      </c>
      <c r="L5" s="8">
        <v>2.6980955069829036</v>
      </c>
      <c r="M5" s="8">
        <v>1.8247242491677096</v>
      </c>
      <c r="N5" s="8">
        <v>9.8916275471910922</v>
      </c>
      <c r="O5" s="8">
        <v>11.874421237406752</v>
      </c>
      <c r="P5" s="8">
        <v>7.897955037261168</v>
      </c>
      <c r="Q5" s="8">
        <v>4.898892319457981</v>
      </c>
      <c r="R5" s="8">
        <v>5.5290087737547218</v>
      </c>
      <c r="S5" s="8">
        <v>50.158064907777124</v>
      </c>
      <c r="T5" s="8">
        <v>57.076704178576435</v>
      </c>
      <c r="U5" s="8">
        <v>46.478305174037374</v>
      </c>
      <c r="V5" s="8">
        <v>15.723632363062864</v>
      </c>
      <c r="W5" s="8">
        <v>16.474527714578045</v>
      </c>
      <c r="X5" s="8">
        <v>19.973778132469892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1019.9963170584483</v>
      </c>
      <c r="D7" s="8">
        <v>823.72611129947984</v>
      </c>
      <c r="E7" s="8">
        <v>858.16413631849059</v>
      </c>
      <c r="F7" s="8">
        <v>808.36428232169465</v>
      </c>
      <c r="G7" s="8">
        <v>775.76039808249334</v>
      </c>
      <c r="H7" s="8">
        <v>799.98246858313212</v>
      </c>
      <c r="I7" s="8">
        <v>734.76041763266676</v>
      </c>
      <c r="J7" s="8">
        <v>571.40888958363973</v>
      </c>
      <c r="K7" s="8">
        <v>527.40146240103786</v>
      </c>
      <c r="L7" s="8">
        <v>536.72670845254902</v>
      </c>
      <c r="M7" s="8">
        <v>478.47973226678454</v>
      </c>
      <c r="N7" s="8">
        <v>437.61166794944813</v>
      </c>
      <c r="O7" s="8">
        <v>437.34229514365359</v>
      </c>
      <c r="P7" s="8">
        <v>455.41430268343424</v>
      </c>
      <c r="Q7" s="8">
        <v>421.67048198773819</v>
      </c>
      <c r="R7" s="8">
        <v>458.17662406181097</v>
      </c>
      <c r="S7" s="8">
        <v>454.82263791015214</v>
      </c>
      <c r="T7" s="8">
        <v>419.4530411525671</v>
      </c>
      <c r="U7" s="8">
        <v>368.31659113457061</v>
      </c>
      <c r="V7" s="8">
        <v>377.51845565416306</v>
      </c>
      <c r="W7" s="8">
        <v>345.08247016561228</v>
      </c>
      <c r="X7" s="8">
        <v>363.56266231810542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282.38342745378236</v>
      </c>
      <c r="D8" s="19">
        <f t="shared" ref="D8:X8" si="4">SUM(D9:D10)</f>
        <v>271.17731351661462</v>
      </c>
      <c r="E8" s="19">
        <f t="shared" si="4"/>
        <v>263.92892377956514</v>
      </c>
      <c r="F8" s="19">
        <f t="shared" si="4"/>
        <v>294.62266941299197</v>
      </c>
      <c r="G8" s="19">
        <f t="shared" si="4"/>
        <v>170.59475489117034</v>
      </c>
      <c r="H8" s="19">
        <f t="shared" si="4"/>
        <v>253.45369499166839</v>
      </c>
      <c r="I8" s="19">
        <f t="shared" si="4"/>
        <v>225.66918397106517</v>
      </c>
      <c r="J8" s="19">
        <f t="shared" si="4"/>
        <v>217.49093310989716</v>
      </c>
      <c r="K8" s="19">
        <f t="shared" si="4"/>
        <v>224.82923156968175</v>
      </c>
      <c r="L8" s="19">
        <f t="shared" si="4"/>
        <v>261.26079856509745</v>
      </c>
      <c r="M8" s="19">
        <f t="shared" si="4"/>
        <v>122.0690364422517</v>
      </c>
      <c r="N8" s="19">
        <f t="shared" si="4"/>
        <v>104.57085367016224</v>
      </c>
      <c r="O8" s="19">
        <f t="shared" si="4"/>
        <v>87.644220619457641</v>
      </c>
      <c r="P8" s="19">
        <f t="shared" si="4"/>
        <v>77.196930131111174</v>
      </c>
      <c r="Q8" s="19">
        <f t="shared" si="4"/>
        <v>70.659596722452378</v>
      </c>
      <c r="R8" s="19">
        <f t="shared" si="4"/>
        <v>63.639263237051495</v>
      </c>
      <c r="S8" s="19">
        <f t="shared" si="4"/>
        <v>62.582943238578608</v>
      </c>
      <c r="T8" s="19">
        <f t="shared" si="4"/>
        <v>57.239411214655426</v>
      </c>
      <c r="U8" s="19">
        <f t="shared" si="4"/>
        <v>54.715842361093536</v>
      </c>
      <c r="V8" s="19">
        <f t="shared" si="4"/>
        <v>76.341556824572251</v>
      </c>
      <c r="W8" s="19">
        <f t="shared" si="4"/>
        <v>79.406036229552697</v>
      </c>
      <c r="X8" s="19">
        <f t="shared" si="4"/>
        <v>76.132589375198364</v>
      </c>
    </row>
    <row r="9" spans="1:24" ht="11.25" customHeight="1" x14ac:dyDescent="0.2">
      <c r="A9" s="28" t="s">
        <v>10</v>
      </c>
      <c r="B9" s="7" t="s">
        <v>11</v>
      </c>
      <c r="C9" s="8">
        <v>27.723925323194226</v>
      </c>
      <c r="D9" s="8">
        <v>21.563627938258648</v>
      </c>
      <c r="E9" s="8">
        <v>21.520789672973848</v>
      </c>
      <c r="F9" s="8">
        <v>36.960886067357961</v>
      </c>
      <c r="G9" s="8">
        <v>35.500090336268492</v>
      </c>
      <c r="H9" s="8">
        <v>23.534478446525149</v>
      </c>
      <c r="I9" s="8">
        <v>20.821852939841992</v>
      </c>
      <c r="J9" s="8">
        <v>7.2487339964925743</v>
      </c>
      <c r="K9" s="8">
        <v>15.363795337700894</v>
      </c>
      <c r="L9" s="8">
        <v>13.418173989714038</v>
      </c>
      <c r="M9" s="8">
        <v>2.5441522653486186</v>
      </c>
      <c r="N9" s="8">
        <v>2.8740446451640764</v>
      </c>
      <c r="O9" s="8">
        <v>3.6710935789606274</v>
      </c>
      <c r="P9" s="8">
        <v>4.9707635647207535</v>
      </c>
      <c r="Q9" s="8">
        <v>4.9782317222313459</v>
      </c>
      <c r="R9" s="8">
        <v>5.5581061495633381</v>
      </c>
      <c r="S9" s="8">
        <v>5.0540912188346558</v>
      </c>
      <c r="T9" s="8">
        <v>6.141741529795425</v>
      </c>
      <c r="U9" s="8">
        <v>7.3580032476946071</v>
      </c>
      <c r="V9" s="8">
        <v>6.5097715889695227</v>
      </c>
      <c r="W9" s="8">
        <v>3.0610214211243134</v>
      </c>
      <c r="X9" s="8">
        <v>1.0940510442656133</v>
      </c>
    </row>
    <row r="10" spans="1:24" ht="11.25" customHeight="1" x14ac:dyDescent="0.2">
      <c r="A10" s="28" t="s">
        <v>12</v>
      </c>
      <c r="B10" s="7" t="s">
        <v>13</v>
      </c>
      <c r="C10" s="8">
        <v>254.65950213058812</v>
      </c>
      <c r="D10" s="8">
        <v>249.61368557835596</v>
      </c>
      <c r="E10" s="8">
        <v>242.40813410659129</v>
      </c>
      <c r="F10" s="8">
        <v>257.66178334563403</v>
      </c>
      <c r="G10" s="8">
        <v>135.09466455490184</v>
      </c>
      <c r="H10" s="8">
        <v>229.91921654514323</v>
      </c>
      <c r="I10" s="8">
        <v>204.84733103122318</v>
      </c>
      <c r="J10" s="8">
        <v>210.24219911340458</v>
      </c>
      <c r="K10" s="8">
        <v>209.46543623198085</v>
      </c>
      <c r="L10" s="8">
        <v>247.84262457538341</v>
      </c>
      <c r="M10" s="8">
        <v>119.52488417690309</v>
      </c>
      <c r="N10" s="8">
        <v>101.69680902499816</v>
      </c>
      <c r="O10" s="8">
        <v>83.973127040497019</v>
      </c>
      <c r="P10" s="8">
        <v>72.226166566390418</v>
      </c>
      <c r="Q10" s="8">
        <v>65.681365000221035</v>
      </c>
      <c r="R10" s="8">
        <v>58.081157087488158</v>
      </c>
      <c r="S10" s="8">
        <v>57.528852019743951</v>
      </c>
      <c r="T10" s="8">
        <v>51.097669684860001</v>
      </c>
      <c r="U10" s="8">
        <v>47.357839113398931</v>
      </c>
      <c r="V10" s="8">
        <v>69.831785235602723</v>
      </c>
      <c r="W10" s="8">
        <v>76.345014808428388</v>
      </c>
      <c r="X10" s="8">
        <v>75.038538330932752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27.780520634613524</v>
      </c>
      <c r="D11" s="19">
        <f t="shared" ref="D11:X11" si="6">SUM(D12:D16)</f>
        <v>15.917466895956803</v>
      </c>
      <c r="E11" s="19">
        <f t="shared" si="6"/>
        <v>15.01329351235376</v>
      </c>
      <c r="F11" s="19">
        <f t="shared" si="6"/>
        <v>43.029573822931553</v>
      </c>
      <c r="G11" s="19">
        <f t="shared" si="6"/>
        <v>37.941902481993161</v>
      </c>
      <c r="H11" s="19">
        <f t="shared" si="6"/>
        <v>32.943248639718298</v>
      </c>
      <c r="I11" s="19">
        <f t="shared" si="6"/>
        <v>21.5105997405545</v>
      </c>
      <c r="J11" s="19">
        <f t="shared" si="6"/>
        <v>18.001048582718258</v>
      </c>
      <c r="K11" s="19">
        <f t="shared" si="6"/>
        <v>30.14921838594611</v>
      </c>
      <c r="L11" s="19">
        <f t="shared" si="6"/>
        <v>35.261715255675377</v>
      </c>
      <c r="M11" s="19">
        <f t="shared" si="6"/>
        <v>34.647794312304661</v>
      </c>
      <c r="N11" s="19">
        <f t="shared" si="6"/>
        <v>40.693909147122021</v>
      </c>
      <c r="O11" s="19">
        <f t="shared" si="6"/>
        <v>51.058706441573129</v>
      </c>
      <c r="P11" s="19">
        <f t="shared" si="6"/>
        <v>62.286769325529114</v>
      </c>
      <c r="Q11" s="19">
        <f t="shared" si="6"/>
        <v>57.891260089841921</v>
      </c>
      <c r="R11" s="19">
        <f t="shared" si="6"/>
        <v>53.231055479595284</v>
      </c>
      <c r="S11" s="19">
        <f t="shared" si="6"/>
        <v>53.419843312504682</v>
      </c>
      <c r="T11" s="19">
        <f t="shared" si="6"/>
        <v>47.628117367992999</v>
      </c>
      <c r="U11" s="19">
        <f t="shared" si="6"/>
        <v>67.054041225402784</v>
      </c>
      <c r="V11" s="19">
        <f t="shared" si="6"/>
        <v>42.564919983519673</v>
      </c>
      <c r="W11" s="19">
        <f t="shared" si="6"/>
        <v>38.499230932089738</v>
      </c>
      <c r="X11" s="19">
        <f t="shared" si="6"/>
        <v>31.423237670754297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8.2599757205866879</v>
      </c>
      <c r="G12" s="8">
        <v>8.2265673986201602</v>
      </c>
      <c r="H12" s="8">
        <v>0</v>
      </c>
      <c r="I12" s="8">
        <v>0</v>
      </c>
      <c r="J12" s="8">
        <v>0</v>
      </c>
      <c r="K12" s="8">
        <v>0</v>
      </c>
      <c r="L12" s="8">
        <v>2.3833404455665974</v>
      </c>
      <c r="M12" s="8">
        <v>0</v>
      </c>
      <c r="N12" s="8">
        <v>0</v>
      </c>
      <c r="O12" s="8">
        <v>0</v>
      </c>
      <c r="P12" s="8">
        <v>3.2137567828426672</v>
      </c>
      <c r="Q12" s="8">
        <v>0</v>
      </c>
      <c r="R12" s="8">
        <v>0</v>
      </c>
      <c r="S12" s="8">
        <v>0</v>
      </c>
      <c r="T12" s="8">
        <v>0</v>
      </c>
      <c r="U12" s="8">
        <v>21.012776358674458</v>
      </c>
      <c r="V12" s="8">
        <v>0.4703335242459013</v>
      </c>
      <c r="W12" s="8">
        <v>0.69073162174231773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7.7537333303704825</v>
      </c>
      <c r="D13" s="8">
        <v>5.191208772552665</v>
      </c>
      <c r="E13" s="8">
        <v>3.8774635522623631</v>
      </c>
      <c r="F13" s="8">
        <v>3.5503625911778851</v>
      </c>
      <c r="G13" s="8">
        <v>0.84608694284543706</v>
      </c>
      <c r="H13" s="8">
        <v>0.79789086626643213</v>
      </c>
      <c r="I13" s="8">
        <v>0.82443462186007832</v>
      </c>
      <c r="J13" s="8">
        <v>0.78013844655363562</v>
      </c>
      <c r="K13" s="8">
        <v>0.7756637945595557</v>
      </c>
      <c r="L13" s="8">
        <v>0</v>
      </c>
      <c r="M13" s="8">
        <v>0.6643098407175384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9.7795734795646516E-3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20.02678730424304</v>
      </c>
      <c r="D16" s="8">
        <v>10.726258123404138</v>
      </c>
      <c r="E16" s="8">
        <v>11.135829960091398</v>
      </c>
      <c r="F16" s="8">
        <v>31.219235511166978</v>
      </c>
      <c r="G16" s="8">
        <v>28.869248140527564</v>
      </c>
      <c r="H16" s="8">
        <v>32.145357773451863</v>
      </c>
      <c r="I16" s="8">
        <v>20.686165118694422</v>
      </c>
      <c r="J16" s="8">
        <v>17.220910136164623</v>
      </c>
      <c r="K16" s="8">
        <v>29.373554591386554</v>
      </c>
      <c r="L16" s="8">
        <v>32.878374810108781</v>
      </c>
      <c r="M16" s="8">
        <v>33.983484471587126</v>
      </c>
      <c r="N16" s="8">
        <v>40.693909147122021</v>
      </c>
      <c r="O16" s="8">
        <v>51.058706441573129</v>
      </c>
      <c r="P16" s="8">
        <v>59.073012542686449</v>
      </c>
      <c r="Q16" s="8">
        <v>57.891260089841921</v>
      </c>
      <c r="R16" s="8">
        <v>53.231055479595284</v>
      </c>
      <c r="S16" s="8">
        <v>53.419843312504682</v>
      </c>
      <c r="T16" s="8">
        <v>47.628117367992999</v>
      </c>
      <c r="U16" s="8">
        <v>46.041264866728319</v>
      </c>
      <c r="V16" s="8">
        <v>42.094586459273771</v>
      </c>
      <c r="W16" s="8">
        <v>37.808499310347422</v>
      </c>
      <c r="X16" s="8">
        <v>31.413458097274731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3.3298956511980573</v>
      </c>
      <c r="D17" s="27">
        <f t="shared" ref="D17:X17" si="8">SUM(D18:D21)</f>
        <v>2.8217006536629961</v>
      </c>
      <c r="E17" s="27">
        <f t="shared" si="8"/>
        <v>2.5960728119160672</v>
      </c>
      <c r="F17" s="27">
        <f t="shared" si="8"/>
        <v>0</v>
      </c>
      <c r="G17" s="27">
        <f t="shared" si="8"/>
        <v>0</v>
      </c>
      <c r="H17" s="27">
        <f t="shared" si="8"/>
        <v>5.3146362911400003E-3</v>
      </c>
      <c r="I17" s="27">
        <f t="shared" si="8"/>
        <v>5.9673584905403114E-3</v>
      </c>
      <c r="J17" s="27">
        <f t="shared" si="8"/>
        <v>5.8034762976654219E-3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v>0.20459132507634237</v>
      </c>
      <c r="D18" s="8">
        <v>0.17189755154774836</v>
      </c>
      <c r="E18" s="8">
        <v>7.6035605369926665E-2</v>
      </c>
      <c r="F18" s="8">
        <v>0</v>
      </c>
      <c r="G18" s="8">
        <v>0</v>
      </c>
      <c r="H18" s="8">
        <v>5.3146362911400003E-3</v>
      </c>
      <c r="I18" s="8">
        <v>5.9673584905403114E-3</v>
      </c>
      <c r="J18" s="8">
        <v>5.8034762976654219E-3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3.1253043261217148</v>
      </c>
      <c r="D19" s="8">
        <v>2.6498031021152477</v>
      </c>
      <c r="E19" s="8">
        <v>2.5200372065461405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504.42979666031943</v>
      </c>
      <c r="D22" s="27">
        <f t="shared" ref="D22:X22" si="10">SUM(D23:D24)</f>
        <v>503.40479212110051</v>
      </c>
      <c r="E22" s="27">
        <f t="shared" si="10"/>
        <v>451.61026560419606</v>
      </c>
      <c r="F22" s="27">
        <f t="shared" si="10"/>
        <v>442.40189565657676</v>
      </c>
      <c r="G22" s="27">
        <f t="shared" si="10"/>
        <v>351.21804964762367</v>
      </c>
      <c r="H22" s="27">
        <f t="shared" si="10"/>
        <v>337.96426779292312</v>
      </c>
      <c r="I22" s="27">
        <f t="shared" si="10"/>
        <v>477.48212594193137</v>
      </c>
      <c r="J22" s="27">
        <f t="shared" si="10"/>
        <v>514.67111590734805</v>
      </c>
      <c r="K22" s="27">
        <f t="shared" si="10"/>
        <v>464.05030764559149</v>
      </c>
      <c r="L22" s="27">
        <f t="shared" si="10"/>
        <v>378.26579712174652</v>
      </c>
      <c r="M22" s="27">
        <f t="shared" si="10"/>
        <v>457.11650358082255</v>
      </c>
      <c r="N22" s="27">
        <f t="shared" si="10"/>
        <v>434.79060596264657</v>
      </c>
      <c r="O22" s="27">
        <f t="shared" si="10"/>
        <v>400.18786530967412</v>
      </c>
      <c r="P22" s="27">
        <f t="shared" si="10"/>
        <v>363.86733281707586</v>
      </c>
      <c r="Q22" s="27">
        <f t="shared" si="10"/>
        <v>400.51576131037496</v>
      </c>
      <c r="R22" s="27">
        <f t="shared" si="10"/>
        <v>379.62165038081162</v>
      </c>
      <c r="S22" s="27">
        <f t="shared" si="10"/>
        <v>352.90396978437673</v>
      </c>
      <c r="T22" s="27">
        <f t="shared" si="10"/>
        <v>335.41768615818978</v>
      </c>
      <c r="U22" s="27">
        <f t="shared" si="10"/>
        <v>368.31380927742526</v>
      </c>
      <c r="V22" s="27">
        <f t="shared" si="10"/>
        <v>370.66471325553317</v>
      </c>
      <c r="W22" s="27">
        <f t="shared" si="10"/>
        <v>293.08501727939711</v>
      </c>
      <c r="X22" s="27">
        <f t="shared" si="10"/>
        <v>251.10314960688126</v>
      </c>
    </row>
    <row r="23" spans="1:24" ht="11.25" customHeight="1" x14ac:dyDescent="0.2">
      <c r="A23" s="29" t="s">
        <v>36</v>
      </c>
      <c r="B23" s="7" t="s">
        <v>37</v>
      </c>
      <c r="C23" s="8">
        <v>504.42979666031943</v>
      </c>
      <c r="D23" s="8">
        <v>503.40479212110051</v>
      </c>
      <c r="E23" s="8">
        <v>451.61026560419606</v>
      </c>
      <c r="F23" s="8">
        <v>442.40189565657676</v>
      </c>
      <c r="G23" s="8">
        <v>351.21804964762367</v>
      </c>
      <c r="H23" s="8">
        <v>337.96426779292312</v>
      </c>
      <c r="I23" s="8">
        <v>477.48212594193137</v>
      </c>
      <c r="J23" s="8">
        <v>514.67111590734805</v>
      </c>
      <c r="K23" s="8">
        <v>464.05030764559149</v>
      </c>
      <c r="L23" s="8">
        <v>378.26579712174652</v>
      </c>
      <c r="M23" s="8">
        <v>457.11650358082255</v>
      </c>
      <c r="N23" s="8">
        <v>434.79060596264657</v>
      </c>
      <c r="O23" s="8">
        <v>400.18786530967412</v>
      </c>
      <c r="P23" s="8">
        <v>363.86733281707586</v>
      </c>
      <c r="Q23" s="8">
        <v>400.51576131037496</v>
      </c>
      <c r="R23" s="8">
        <v>379.62165038081162</v>
      </c>
      <c r="S23" s="8">
        <v>352.90396978437673</v>
      </c>
      <c r="T23" s="8">
        <v>335.41768615818978</v>
      </c>
      <c r="U23" s="8">
        <v>368.31380927742526</v>
      </c>
      <c r="V23" s="8">
        <v>370.66471325553317</v>
      </c>
      <c r="W23" s="8">
        <v>293.08501727939711</v>
      </c>
      <c r="X23" s="8">
        <v>251.10314960688126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2624.072547764657</v>
      </c>
      <c r="D26" s="27">
        <f t="shared" ref="D26:X26" si="12">SUM(D27,D33)</f>
        <v>2356.7122060649021</v>
      </c>
      <c r="E26" s="27">
        <f t="shared" si="12"/>
        <v>2191.0157172489626</v>
      </c>
      <c r="F26" s="27">
        <f t="shared" si="12"/>
        <v>2321.9943355062787</v>
      </c>
      <c r="G26" s="27">
        <f t="shared" si="12"/>
        <v>1961.8140512174127</v>
      </c>
      <c r="H26" s="27">
        <f t="shared" si="12"/>
        <v>1806.9330012302676</v>
      </c>
      <c r="I26" s="27">
        <f t="shared" si="12"/>
        <v>1780.8553315842021</v>
      </c>
      <c r="J26" s="27">
        <f t="shared" si="12"/>
        <v>1604.6604551566788</v>
      </c>
      <c r="K26" s="27">
        <f t="shared" si="12"/>
        <v>1556.456497963967</v>
      </c>
      <c r="L26" s="27">
        <f t="shared" si="12"/>
        <v>1193.0728377408605</v>
      </c>
      <c r="M26" s="27">
        <f t="shared" si="12"/>
        <v>1164.5902060566702</v>
      </c>
      <c r="N26" s="27">
        <f t="shared" si="12"/>
        <v>1094.0325986460048</v>
      </c>
      <c r="O26" s="27">
        <f t="shared" si="12"/>
        <v>978.47486952598035</v>
      </c>
      <c r="P26" s="27">
        <f t="shared" si="12"/>
        <v>809.89141965997908</v>
      </c>
      <c r="Q26" s="27">
        <f t="shared" si="12"/>
        <v>694.45543339472715</v>
      </c>
      <c r="R26" s="27">
        <f t="shared" si="12"/>
        <v>710.42029413608452</v>
      </c>
      <c r="S26" s="27">
        <f t="shared" si="12"/>
        <v>767.58474183971202</v>
      </c>
      <c r="T26" s="27">
        <f t="shared" si="12"/>
        <v>760.17851623440151</v>
      </c>
      <c r="U26" s="27">
        <f t="shared" si="12"/>
        <v>778.44644965393616</v>
      </c>
      <c r="V26" s="27">
        <f t="shared" si="12"/>
        <v>726.52954836490289</v>
      </c>
      <c r="W26" s="27">
        <f t="shared" si="12"/>
        <v>671.73211158848505</v>
      </c>
      <c r="X26" s="27">
        <f t="shared" si="12"/>
        <v>666.95919972325521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2624.072547764657</v>
      </c>
      <c r="D33" s="19">
        <f t="shared" ref="D33:X33" si="16">SUM(D34:D50)</f>
        <v>2356.7122060649021</v>
      </c>
      <c r="E33" s="19">
        <f t="shared" si="16"/>
        <v>2191.0157172489626</v>
      </c>
      <c r="F33" s="19">
        <f t="shared" si="16"/>
        <v>2321.9943355062787</v>
      </c>
      <c r="G33" s="19">
        <f t="shared" si="16"/>
        <v>1961.8140512174127</v>
      </c>
      <c r="H33" s="19">
        <f t="shared" si="16"/>
        <v>1806.9330012302676</v>
      </c>
      <c r="I33" s="19">
        <f t="shared" si="16"/>
        <v>1780.8553315842021</v>
      </c>
      <c r="J33" s="19">
        <f t="shared" si="16"/>
        <v>1604.6604551566788</v>
      </c>
      <c r="K33" s="19">
        <f t="shared" si="16"/>
        <v>1556.456497963967</v>
      </c>
      <c r="L33" s="19">
        <f t="shared" si="16"/>
        <v>1193.0728377408605</v>
      </c>
      <c r="M33" s="19">
        <f t="shared" si="16"/>
        <v>1164.5902060566702</v>
      </c>
      <c r="N33" s="19">
        <f t="shared" si="16"/>
        <v>1094.0325986460048</v>
      </c>
      <c r="O33" s="19">
        <f t="shared" si="16"/>
        <v>978.47486952598035</v>
      </c>
      <c r="P33" s="19">
        <f t="shared" si="16"/>
        <v>809.89141965997908</v>
      </c>
      <c r="Q33" s="19">
        <f t="shared" si="16"/>
        <v>694.45543339472715</v>
      </c>
      <c r="R33" s="19">
        <f t="shared" si="16"/>
        <v>710.42029413608452</v>
      </c>
      <c r="S33" s="19">
        <f t="shared" si="16"/>
        <v>767.58474183971202</v>
      </c>
      <c r="T33" s="19">
        <f t="shared" si="16"/>
        <v>760.17851623440151</v>
      </c>
      <c r="U33" s="19">
        <f t="shared" si="16"/>
        <v>778.44644965393616</v>
      </c>
      <c r="V33" s="19">
        <f t="shared" si="16"/>
        <v>726.52954836490289</v>
      </c>
      <c r="W33" s="19">
        <f t="shared" si="16"/>
        <v>671.73211158848505</v>
      </c>
      <c r="X33" s="19">
        <f t="shared" si="16"/>
        <v>666.95919972325521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156.87671928536051</v>
      </c>
      <c r="D36" s="8">
        <v>156.13794152403347</v>
      </c>
      <c r="E36" s="8">
        <v>169.09595197335994</v>
      </c>
      <c r="F36" s="8">
        <v>190.0622342942483</v>
      </c>
      <c r="G36" s="8">
        <v>192.39025370115979</v>
      </c>
      <c r="H36" s="8">
        <v>181.26879765889535</v>
      </c>
      <c r="I36" s="8">
        <v>190.95625856356094</v>
      </c>
      <c r="J36" s="8">
        <v>199.12494149226762</v>
      </c>
      <c r="K36" s="8">
        <v>194.73639441678603</v>
      </c>
      <c r="L36" s="8">
        <v>159.90782330598532</v>
      </c>
      <c r="M36" s="8">
        <v>181.71012124787052</v>
      </c>
      <c r="N36" s="8">
        <v>180.66950806836505</v>
      </c>
      <c r="O36" s="8">
        <v>165.02487268496958</v>
      </c>
      <c r="P36" s="8">
        <v>162.1094467441747</v>
      </c>
      <c r="Q36" s="8">
        <v>167.0395286432952</v>
      </c>
      <c r="R36" s="8">
        <v>160.23116784926128</v>
      </c>
      <c r="S36" s="8">
        <v>146.06363993790714</v>
      </c>
      <c r="T36" s="8">
        <v>142.44984561643983</v>
      </c>
      <c r="U36" s="8">
        <v>145.6985374972455</v>
      </c>
      <c r="V36" s="8">
        <v>146.43509940863916</v>
      </c>
      <c r="W36" s="8">
        <v>127.17591536494675</v>
      </c>
      <c r="X36" s="8">
        <v>121.64628323968928</v>
      </c>
    </row>
    <row r="37" spans="1:24" ht="11.25" customHeight="1" x14ac:dyDescent="0.2">
      <c r="A37" s="28" t="s">
        <v>60</v>
      </c>
      <c r="B37" s="7" t="s">
        <v>61</v>
      </c>
      <c r="C37" s="8">
        <v>6.1691611972786642E-4</v>
      </c>
      <c r="D37" s="8">
        <v>1.3753693667217937</v>
      </c>
      <c r="E37" s="8">
        <v>5.2801192951698898E-4</v>
      </c>
      <c r="F37" s="8">
        <v>9.5183727482441736</v>
      </c>
      <c r="G37" s="8">
        <v>1.4002615161766656</v>
      </c>
      <c r="H37" s="8">
        <v>0.13436725047230116</v>
      </c>
      <c r="I37" s="8">
        <v>3.7242108764337893</v>
      </c>
      <c r="J37" s="8">
        <v>6.2863643380608663</v>
      </c>
      <c r="K37" s="8">
        <v>4.4686317438234383E-2</v>
      </c>
      <c r="L37" s="8">
        <v>6.9418579506856981E-2</v>
      </c>
      <c r="M37" s="8">
        <v>5.3333944186667238E-2</v>
      </c>
      <c r="N37" s="8">
        <v>8.5095055827847065E-3</v>
      </c>
      <c r="O37" s="8">
        <v>8.3325642971327513E-3</v>
      </c>
      <c r="P37" s="8">
        <v>3.5088389574085038E-3</v>
      </c>
      <c r="Q37" s="8">
        <v>3.6949204619937362E-3</v>
      </c>
      <c r="R37" s="8">
        <v>7.5181483634200873E-4</v>
      </c>
      <c r="S37" s="8">
        <v>1.7693482051729274E-2</v>
      </c>
      <c r="T37" s="8">
        <v>0.21594979553588384</v>
      </c>
      <c r="U37" s="8">
        <v>0.36370740882639485</v>
      </c>
      <c r="V37" s="8">
        <v>0.37741169253394113</v>
      </c>
      <c r="W37" s="8">
        <v>2.6414771583703381E-2</v>
      </c>
      <c r="X37" s="8">
        <v>1.6257501221834905E-2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2.216180487001119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3.3456736868506538E-2</v>
      </c>
      <c r="J41" s="8">
        <v>3.6782087053952285E-2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2.1989224565858636E-2</v>
      </c>
      <c r="U41" s="8">
        <v>1.1439615620746297E-2</v>
      </c>
      <c r="V41" s="8">
        <v>1.0635483999858884E-2</v>
      </c>
      <c r="W41" s="8">
        <v>9.2198649642914483E-3</v>
      </c>
      <c r="X41" s="8">
        <v>1.0227020261297331E-2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161.23642076691908</v>
      </c>
      <c r="D43" s="8">
        <v>122.05322893744321</v>
      </c>
      <c r="E43" s="8">
        <v>101.19608703041598</v>
      </c>
      <c r="F43" s="8">
        <v>163.67720162300995</v>
      </c>
      <c r="G43" s="8">
        <v>143.5790696000075</v>
      </c>
      <c r="H43" s="8">
        <v>139.18199953878803</v>
      </c>
      <c r="I43" s="8">
        <v>106.43422152222573</v>
      </c>
      <c r="J43" s="8">
        <v>123.22017200626752</v>
      </c>
      <c r="K43" s="8">
        <v>111.19181288625227</v>
      </c>
      <c r="L43" s="8">
        <v>113.85620655381716</v>
      </c>
      <c r="M43" s="8">
        <v>110.6349154414376</v>
      </c>
      <c r="N43" s="8">
        <v>92.963085367523689</v>
      </c>
      <c r="O43" s="8">
        <v>78.370099565257775</v>
      </c>
      <c r="P43" s="8">
        <v>73.311143095008575</v>
      </c>
      <c r="Q43" s="8">
        <v>77.258302114762429</v>
      </c>
      <c r="R43" s="8">
        <v>89.929776096427659</v>
      </c>
      <c r="S43" s="8">
        <v>95.614132326862716</v>
      </c>
      <c r="T43" s="8">
        <v>103.49720315858038</v>
      </c>
      <c r="U43" s="8">
        <v>114.03169746438932</v>
      </c>
      <c r="V43" s="8">
        <v>119.16305913362832</v>
      </c>
      <c r="W43" s="8">
        <v>100.64685371366878</v>
      </c>
      <c r="X43" s="8">
        <v>114.27783518356475</v>
      </c>
    </row>
    <row r="44" spans="1:24" ht="11.25" customHeight="1" x14ac:dyDescent="0.2">
      <c r="A44" s="28" t="s">
        <v>74</v>
      </c>
      <c r="B44" s="7" t="s">
        <v>75</v>
      </c>
      <c r="C44" s="8">
        <v>2303.7426103092566</v>
      </c>
      <c r="D44" s="8">
        <v>2077.1456662367036</v>
      </c>
      <c r="E44" s="8">
        <v>1920.723150233257</v>
      </c>
      <c r="F44" s="8">
        <v>1958.7365268407762</v>
      </c>
      <c r="G44" s="8">
        <v>1624.4444664000687</v>
      </c>
      <c r="H44" s="8">
        <v>1485.5367185312996</v>
      </c>
      <c r="I44" s="8">
        <v>1478.4233699570689</v>
      </c>
      <c r="J44" s="8">
        <v>1275.9921952330287</v>
      </c>
      <c r="K44" s="8">
        <v>1250.2328387147795</v>
      </c>
      <c r="L44" s="8">
        <v>919.00066313894399</v>
      </c>
      <c r="M44" s="8">
        <v>871.95644417512494</v>
      </c>
      <c r="N44" s="8">
        <v>820.15796841310498</v>
      </c>
      <c r="O44" s="8">
        <v>734.84079806040313</v>
      </c>
      <c r="P44" s="8">
        <v>574.22903017454223</v>
      </c>
      <c r="Q44" s="8">
        <v>449.91848217651216</v>
      </c>
      <c r="R44" s="8">
        <v>460.04205372911895</v>
      </c>
      <c r="S44" s="8">
        <v>525.67177581903502</v>
      </c>
      <c r="T44" s="8">
        <v>511.17269651228656</v>
      </c>
      <c r="U44" s="8">
        <v>481.78745063161853</v>
      </c>
      <c r="V44" s="8">
        <v>425.05341424304657</v>
      </c>
      <c r="W44" s="8">
        <v>441.92150430612537</v>
      </c>
      <c r="X44" s="8">
        <v>430.79100579388364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0.81111825081244959</v>
      </c>
      <c r="I50" s="8">
        <v>1.2838139280441654</v>
      </c>
      <c r="J50" s="8">
        <v>0</v>
      </c>
      <c r="K50" s="8">
        <v>0.25076562871087338</v>
      </c>
      <c r="L50" s="8">
        <v>0.23872616260715548</v>
      </c>
      <c r="M50" s="8">
        <v>0.23539124805063222</v>
      </c>
      <c r="N50" s="8">
        <v>0.2335272914282491</v>
      </c>
      <c r="O50" s="8">
        <v>0.23076665105272459</v>
      </c>
      <c r="P50" s="8">
        <v>0.23829080729611332</v>
      </c>
      <c r="Q50" s="8">
        <v>0.2354255396954027</v>
      </c>
      <c r="R50" s="8">
        <v>0.21654464644028351</v>
      </c>
      <c r="S50" s="8">
        <v>0.21750027385542409</v>
      </c>
      <c r="T50" s="8">
        <v>2.8208319269929567</v>
      </c>
      <c r="U50" s="8">
        <v>36.553617036235657</v>
      </c>
      <c r="V50" s="8">
        <v>35.489928403055032</v>
      </c>
      <c r="W50" s="8">
        <v>1.9522035671961675</v>
      </c>
      <c r="X50" s="8">
        <v>0.21759098463442766</v>
      </c>
    </row>
    <row r="51" spans="1:24" ht="11.25" customHeight="1" x14ac:dyDescent="0.2">
      <c r="A51" s="25" t="s">
        <v>88</v>
      </c>
      <c r="B51" s="26" t="s">
        <v>89</v>
      </c>
      <c r="C51" s="27">
        <v>3239.1468514921494</v>
      </c>
      <c r="D51" s="27">
        <v>2875.2100902822317</v>
      </c>
      <c r="E51" s="27">
        <v>2924.2700689989351</v>
      </c>
      <c r="F51" s="27">
        <v>3363.2068860514751</v>
      </c>
      <c r="G51" s="27">
        <v>2950.5073566915312</v>
      </c>
      <c r="H51" s="27">
        <v>3077.6805159512337</v>
      </c>
      <c r="I51" s="27">
        <v>2861.2530956605087</v>
      </c>
      <c r="J51" s="27">
        <v>2872.1148392250934</v>
      </c>
      <c r="K51" s="27">
        <v>2788.6181384644087</v>
      </c>
      <c r="L51" s="27">
        <v>2458.29498210056</v>
      </c>
      <c r="M51" s="27">
        <v>2673.0602599663453</v>
      </c>
      <c r="N51" s="27">
        <v>2592.8809406367232</v>
      </c>
      <c r="O51" s="27">
        <v>2681.7223625348465</v>
      </c>
      <c r="P51" s="27">
        <v>2783.4652641198709</v>
      </c>
      <c r="Q51" s="27">
        <v>2675.139969048158</v>
      </c>
      <c r="R51" s="27">
        <v>2396.2796767929763</v>
      </c>
      <c r="S51" s="27">
        <v>2367.8341746323995</v>
      </c>
      <c r="T51" s="27">
        <v>2530.8219549318133</v>
      </c>
      <c r="U51" s="27">
        <v>2487.5154689615274</v>
      </c>
      <c r="V51" s="27">
        <v>2573.1091551902227</v>
      </c>
      <c r="W51" s="27">
        <v>2538.6198258994382</v>
      </c>
      <c r="X51" s="27">
        <v>2720.370043304014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48.156220093002979</v>
      </c>
      <c r="D52" s="27">
        <f t="shared" ref="D52:X52" si="18">SUM(D53:D54)</f>
        <v>44.804815240811443</v>
      </c>
      <c r="E52" s="27">
        <f t="shared" si="18"/>
        <v>67.076014831885971</v>
      </c>
      <c r="F52" s="27">
        <f t="shared" si="18"/>
        <v>162.46564101897553</v>
      </c>
      <c r="G52" s="27">
        <f t="shared" si="18"/>
        <v>143.79715218419275</v>
      </c>
      <c r="H52" s="27">
        <f t="shared" si="18"/>
        <v>171.81598525528722</v>
      </c>
      <c r="I52" s="27">
        <f t="shared" si="18"/>
        <v>165.43350104922189</v>
      </c>
      <c r="J52" s="27">
        <f t="shared" si="18"/>
        <v>181.60020733549999</v>
      </c>
      <c r="K52" s="27">
        <f t="shared" si="18"/>
        <v>55.266764543084591</v>
      </c>
      <c r="L52" s="27">
        <f t="shared" si="18"/>
        <v>83.551506938375013</v>
      </c>
      <c r="M52" s="27">
        <f t="shared" si="18"/>
        <v>77.197739150253611</v>
      </c>
      <c r="N52" s="27">
        <f t="shared" si="18"/>
        <v>55.106950577660854</v>
      </c>
      <c r="O52" s="27">
        <f t="shared" si="18"/>
        <v>67.50921286346086</v>
      </c>
      <c r="P52" s="27">
        <f t="shared" si="18"/>
        <v>110.72513120344863</v>
      </c>
      <c r="Q52" s="27">
        <f t="shared" si="18"/>
        <v>114.0817846045834</v>
      </c>
      <c r="R52" s="27">
        <f t="shared" si="18"/>
        <v>96.23875577558762</v>
      </c>
      <c r="S52" s="27">
        <f t="shared" si="18"/>
        <v>95.008146733232351</v>
      </c>
      <c r="T52" s="27">
        <f t="shared" si="18"/>
        <v>114.44796881099752</v>
      </c>
      <c r="U52" s="27">
        <f t="shared" si="18"/>
        <v>131.7120465455848</v>
      </c>
      <c r="V52" s="27">
        <f t="shared" si="18"/>
        <v>146.47078862503611</v>
      </c>
      <c r="W52" s="27">
        <f t="shared" si="18"/>
        <v>151.37918797478039</v>
      </c>
      <c r="X52" s="27">
        <f t="shared" si="18"/>
        <v>181.62938046420405</v>
      </c>
    </row>
    <row r="53" spans="1:24" ht="11.25" customHeight="1" x14ac:dyDescent="0.2">
      <c r="A53" s="29" t="s">
        <v>116</v>
      </c>
      <c r="B53" s="7" t="s">
        <v>117</v>
      </c>
      <c r="C53" s="8">
        <v>38.186208658164333</v>
      </c>
      <c r="D53" s="8">
        <v>31.210926180045554</v>
      </c>
      <c r="E53" s="8">
        <v>56.150510724278043</v>
      </c>
      <c r="F53" s="8">
        <v>131.87767378075898</v>
      </c>
      <c r="G53" s="8">
        <v>115.48373801191741</v>
      </c>
      <c r="H53" s="8">
        <v>152.51232512503952</v>
      </c>
      <c r="I53" s="8">
        <v>139.49428776179704</v>
      </c>
      <c r="J53" s="8">
        <v>151.48452275085165</v>
      </c>
      <c r="K53" s="8">
        <v>41.465505115877633</v>
      </c>
      <c r="L53" s="8">
        <v>56.264921825158353</v>
      </c>
      <c r="M53" s="8">
        <v>51.845284125852714</v>
      </c>
      <c r="N53" s="8">
        <v>31.374235106900453</v>
      </c>
      <c r="O53" s="8">
        <v>42.241564750259961</v>
      </c>
      <c r="P53" s="8">
        <v>71.458954402626858</v>
      </c>
      <c r="Q53" s="8">
        <v>77.307073155373558</v>
      </c>
      <c r="R53" s="8">
        <v>61.717186511664579</v>
      </c>
      <c r="S53" s="8">
        <v>55.505461557289294</v>
      </c>
      <c r="T53" s="8">
        <v>75.356745824565635</v>
      </c>
      <c r="U53" s="8">
        <v>78.139368290231801</v>
      </c>
      <c r="V53" s="8">
        <v>84.655362353832984</v>
      </c>
      <c r="W53" s="8">
        <v>86.969900960479265</v>
      </c>
      <c r="X53" s="8">
        <v>125.9248396333857</v>
      </c>
    </row>
    <row r="54" spans="1:24" ht="11.25" customHeight="1" x14ac:dyDescent="0.2">
      <c r="A54" s="43" t="s">
        <v>118</v>
      </c>
      <c r="B54" s="44" t="s">
        <v>119</v>
      </c>
      <c r="C54" s="45">
        <v>9.9700114348386464</v>
      </c>
      <c r="D54" s="45">
        <v>13.593889060765889</v>
      </c>
      <c r="E54" s="45">
        <v>10.925504107607921</v>
      </c>
      <c r="F54" s="45">
        <v>30.587967238216542</v>
      </c>
      <c r="G54" s="45">
        <v>28.313414172275337</v>
      </c>
      <c r="H54" s="45">
        <v>19.303660130247689</v>
      </c>
      <c r="I54" s="45">
        <v>25.939213287424849</v>
      </c>
      <c r="J54" s="45">
        <v>30.115684584648342</v>
      </c>
      <c r="K54" s="45">
        <v>13.801259427206954</v>
      </c>
      <c r="L54" s="45">
        <v>27.286585113216656</v>
      </c>
      <c r="M54" s="45">
        <v>25.352455024400893</v>
      </c>
      <c r="N54" s="45">
        <v>23.732715470760397</v>
      </c>
      <c r="O54" s="45">
        <v>25.267648113200895</v>
      </c>
      <c r="P54" s="45">
        <v>39.266176800821768</v>
      </c>
      <c r="Q54" s="45">
        <v>36.774711449209846</v>
      </c>
      <c r="R54" s="45">
        <v>34.521569263923041</v>
      </c>
      <c r="S54" s="45">
        <v>39.502685175943057</v>
      </c>
      <c r="T54" s="45">
        <v>39.091222986431887</v>
      </c>
      <c r="U54" s="45">
        <v>53.572678255352997</v>
      </c>
      <c r="V54" s="45">
        <v>61.815426271203123</v>
      </c>
      <c r="W54" s="45">
        <v>64.409287014301128</v>
      </c>
      <c r="X54" s="45">
        <v>55.704540830818338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20477.932649652746</v>
      </c>
      <c r="D61" s="49">
        <f t="shared" ref="D61:X61" si="20">SUM(D62:D72)</f>
        <v>19186.228632520197</v>
      </c>
      <c r="E61" s="49">
        <f t="shared" si="20"/>
        <v>19760.017562814504</v>
      </c>
      <c r="F61" s="49">
        <f t="shared" si="20"/>
        <v>19750.503248974226</v>
      </c>
      <c r="G61" s="49">
        <f t="shared" si="20"/>
        <v>19520.790266444237</v>
      </c>
      <c r="H61" s="49">
        <f t="shared" si="20"/>
        <v>19831.81207594333</v>
      </c>
      <c r="I61" s="49">
        <f t="shared" si="20"/>
        <v>21558.656780856447</v>
      </c>
      <c r="J61" s="49">
        <f t="shared" si="20"/>
        <v>22852.379935021389</v>
      </c>
      <c r="K61" s="49">
        <f t="shared" si="20"/>
        <v>21674.848588254688</v>
      </c>
      <c r="L61" s="49">
        <f t="shared" si="20"/>
        <v>20718.059690654998</v>
      </c>
      <c r="M61" s="49">
        <f t="shared" si="20"/>
        <v>22474.661175058696</v>
      </c>
      <c r="N61" s="49">
        <f t="shared" si="20"/>
        <v>22314.401356780385</v>
      </c>
      <c r="O61" s="49">
        <f t="shared" si="20"/>
        <v>22327.046578846523</v>
      </c>
      <c r="P61" s="49">
        <f t="shared" si="20"/>
        <v>23017.471625004306</v>
      </c>
      <c r="Q61" s="49">
        <f t="shared" si="20"/>
        <v>23668.276209137559</v>
      </c>
      <c r="R61" s="49">
        <f t="shared" si="20"/>
        <v>24387.093567928685</v>
      </c>
      <c r="S61" s="49">
        <f t="shared" si="20"/>
        <v>25245.757040290042</v>
      </c>
      <c r="T61" s="49">
        <f t="shared" si="20"/>
        <v>25656.571863069454</v>
      </c>
      <c r="U61" s="49">
        <f t="shared" si="20"/>
        <v>26444.968006272797</v>
      </c>
      <c r="V61" s="49">
        <f t="shared" si="20"/>
        <v>28107.336416650771</v>
      </c>
      <c r="W61" s="49">
        <f t="shared" si="20"/>
        <v>28418.565945591694</v>
      </c>
      <c r="X61" s="49">
        <f t="shared" si="20"/>
        <v>27714.810727636232</v>
      </c>
    </row>
    <row r="62" spans="1:24" ht="11.25" customHeight="1" x14ac:dyDescent="0.2">
      <c r="A62" s="50" t="s">
        <v>92</v>
      </c>
      <c r="B62" s="51" t="s">
        <v>93</v>
      </c>
      <c r="C62" s="52">
        <v>20435.765549786916</v>
      </c>
      <c r="D62" s="52">
        <v>19135.10861144833</v>
      </c>
      <c r="E62" s="52">
        <v>19716.650031078119</v>
      </c>
      <c r="F62" s="52">
        <v>19682.839286963095</v>
      </c>
      <c r="G62" s="52">
        <v>19456.988237404134</v>
      </c>
      <c r="H62" s="52">
        <v>19778.825301462341</v>
      </c>
      <c r="I62" s="52">
        <v>21500.71076779519</v>
      </c>
      <c r="J62" s="52">
        <v>22781.115179686112</v>
      </c>
      <c r="K62" s="52">
        <v>21623.648405964643</v>
      </c>
      <c r="L62" s="52">
        <v>20663.261216852468</v>
      </c>
      <c r="M62" s="52">
        <v>22405.641316639187</v>
      </c>
      <c r="N62" s="52">
        <v>22242.849145186992</v>
      </c>
      <c r="O62" s="52">
        <v>22242.851682388125</v>
      </c>
      <c r="P62" s="52">
        <v>22907.75383533616</v>
      </c>
      <c r="Q62" s="52">
        <v>23549.521719627242</v>
      </c>
      <c r="R62" s="52">
        <v>24265.110388310855</v>
      </c>
      <c r="S62" s="52">
        <v>25115.085615262655</v>
      </c>
      <c r="T62" s="52">
        <v>25465.404446893986</v>
      </c>
      <c r="U62" s="52">
        <v>26217.502153694481</v>
      </c>
      <c r="V62" s="52">
        <v>27848.118265360226</v>
      </c>
      <c r="W62" s="52">
        <v>28061.352515849896</v>
      </c>
      <c r="X62" s="52">
        <v>27325.130130148675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5.4474216182270849</v>
      </c>
      <c r="D64" s="52">
        <v>5.6254203336378872</v>
      </c>
      <c r="E64" s="52">
        <v>6.4596870870638217</v>
      </c>
      <c r="F64" s="52">
        <v>5.9917977315688544</v>
      </c>
      <c r="G64" s="52">
        <v>7.0893295919074832</v>
      </c>
      <c r="H64" s="52">
        <v>8.2448357668732353</v>
      </c>
      <c r="I64" s="52">
        <v>6.6765976536889138</v>
      </c>
      <c r="J64" s="52">
        <v>11.857387689516546</v>
      </c>
      <c r="K64" s="52">
        <v>9.6402259616658394</v>
      </c>
      <c r="L64" s="52">
        <v>20.099743533312484</v>
      </c>
      <c r="M64" s="52">
        <v>20.834808670412635</v>
      </c>
      <c r="N64" s="52">
        <v>20.738646344681094</v>
      </c>
      <c r="O64" s="52">
        <v>21.691994427152267</v>
      </c>
      <c r="P64" s="52">
        <v>27.382966743699811</v>
      </c>
      <c r="Q64" s="52">
        <v>42.698248546530301</v>
      </c>
      <c r="R64" s="52">
        <v>47.025769384502631</v>
      </c>
      <c r="S64" s="52">
        <v>46.215786903341922</v>
      </c>
      <c r="T64" s="52">
        <v>101.3741083367664</v>
      </c>
      <c r="U64" s="52">
        <v>114.36353740836587</v>
      </c>
      <c r="V64" s="52">
        <v>144.66876469741061</v>
      </c>
      <c r="W64" s="52">
        <v>151.35402398389493</v>
      </c>
      <c r="X64" s="52">
        <v>148.73765865320854</v>
      </c>
    </row>
    <row r="65" spans="1:24" ht="11.25" customHeight="1" x14ac:dyDescent="0.2">
      <c r="A65" s="50" t="s">
        <v>98</v>
      </c>
      <c r="B65" s="51" t="s">
        <v>99</v>
      </c>
      <c r="C65" s="52">
        <v>36.719678247601891</v>
      </c>
      <c r="D65" s="52">
        <v>45.494600738225998</v>
      </c>
      <c r="E65" s="52">
        <v>36.907844649320417</v>
      </c>
      <c r="F65" s="52">
        <v>61.672164279563916</v>
      </c>
      <c r="G65" s="52">
        <v>56.712699448196148</v>
      </c>
      <c r="H65" s="52">
        <v>44.732102307673173</v>
      </c>
      <c r="I65" s="52">
        <v>51.247596880910848</v>
      </c>
      <c r="J65" s="52">
        <v>59.382584779777545</v>
      </c>
      <c r="K65" s="52">
        <v>41.535875580196809</v>
      </c>
      <c r="L65" s="52">
        <v>34.62427512092723</v>
      </c>
      <c r="M65" s="52">
        <v>48.133646623050346</v>
      </c>
      <c r="N65" s="52">
        <v>50.770581401103861</v>
      </c>
      <c r="O65" s="52">
        <v>62.432852560407234</v>
      </c>
      <c r="P65" s="52">
        <v>81.35754728270021</v>
      </c>
      <c r="Q65" s="52">
        <v>74.78866784483192</v>
      </c>
      <c r="R65" s="52">
        <v>72.76574947506964</v>
      </c>
      <c r="S65" s="52">
        <v>79.910645338265738</v>
      </c>
      <c r="T65" s="52">
        <v>79.099703342102828</v>
      </c>
      <c r="U65" s="52">
        <v>97.962818846006428</v>
      </c>
      <c r="V65" s="52">
        <v>106.53808220245682</v>
      </c>
      <c r="W65" s="52">
        <v>107.73806551957959</v>
      </c>
      <c r="X65" s="52">
        <v>115.91491566178372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9.2007271507242333E-4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4.9707365336431261E-3</v>
      </c>
      <c r="I67" s="52">
        <v>1.9346236707770321E-3</v>
      </c>
      <c r="J67" s="52">
        <v>1.9967130556969265E-3</v>
      </c>
      <c r="K67" s="52">
        <v>3.0137307826857691E-3</v>
      </c>
      <c r="L67" s="52">
        <v>4.0011822726844322E-3</v>
      </c>
      <c r="M67" s="52">
        <v>2.9306218361453197E-3</v>
      </c>
      <c r="N67" s="52">
        <v>9.3167111657422176E-4</v>
      </c>
      <c r="O67" s="52">
        <v>9.2007271507242333E-4</v>
      </c>
      <c r="P67" s="52">
        <v>0</v>
      </c>
      <c r="Q67" s="52">
        <v>0</v>
      </c>
      <c r="R67" s="52">
        <v>0</v>
      </c>
      <c r="S67" s="52">
        <v>0</v>
      </c>
      <c r="T67" s="52">
        <v>2.0745959829276506E-3</v>
      </c>
      <c r="U67" s="52">
        <v>9.6930792270404856E-4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2.8008275908791022E-3</v>
      </c>
      <c r="M68" s="52">
        <v>1.3321008346115087E-3</v>
      </c>
      <c r="N68" s="52">
        <v>1.3309587379631738E-3</v>
      </c>
      <c r="O68" s="52">
        <v>5.5204362904345394E-3</v>
      </c>
      <c r="P68" s="52">
        <v>9.4745154761739139E-3</v>
      </c>
      <c r="Q68" s="52">
        <v>3.1696384528534891E-2</v>
      </c>
      <c r="R68" s="52">
        <v>4.9056896762149985E-2</v>
      </c>
      <c r="S68" s="52">
        <v>0.26869981029351786</v>
      </c>
      <c r="T68" s="52">
        <v>1.6155570451051928</v>
      </c>
      <c r="U68" s="52">
        <v>5.927993824609719</v>
      </c>
      <c r="V68" s="52">
        <v>4.45748538849793</v>
      </c>
      <c r="W68" s="52">
        <v>4.6650251114112358</v>
      </c>
      <c r="X68" s="52">
        <v>3.2955193158274665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4.8656699099377193E-3</v>
      </c>
      <c r="I69" s="52">
        <v>1.9883902988597456E-2</v>
      </c>
      <c r="J69" s="52">
        <v>2.2786152923504339E-2</v>
      </c>
      <c r="K69" s="52">
        <v>2.1067017396551667E-2</v>
      </c>
      <c r="L69" s="52">
        <v>6.7653138426009077E-2</v>
      </c>
      <c r="M69" s="52">
        <v>4.714040337726369E-2</v>
      </c>
      <c r="N69" s="52">
        <v>4.07212177556254E-2</v>
      </c>
      <c r="O69" s="52">
        <v>6.268888911775114E-2</v>
      </c>
      <c r="P69" s="52">
        <v>9.5404415709009455E-2</v>
      </c>
      <c r="Q69" s="52">
        <v>0.12822871718689297</v>
      </c>
      <c r="R69" s="52">
        <v>0.19636616585301273</v>
      </c>
      <c r="S69" s="52">
        <v>1.0191528112073154</v>
      </c>
      <c r="T69" s="52">
        <v>1.1949482563112055</v>
      </c>
      <c r="U69" s="52">
        <v>1.3845365157845766</v>
      </c>
      <c r="V69" s="52">
        <v>1.4430332673989992</v>
      </c>
      <c r="W69" s="52">
        <v>1.5423817138096614</v>
      </c>
      <c r="X69" s="52">
        <v>1.3866903032304547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0.87239671056614632</v>
      </c>
      <c r="Q72" s="55">
        <v>1.107648017240247</v>
      </c>
      <c r="R72" s="55">
        <v>1.9462376956440091</v>
      </c>
      <c r="S72" s="55">
        <v>3.2571401642759596</v>
      </c>
      <c r="T72" s="55">
        <v>7.8810245991961878</v>
      </c>
      <c r="U72" s="55">
        <v>7.825996675630801</v>
      </c>
      <c r="V72" s="55">
        <v>2.1107857347811079</v>
      </c>
      <c r="W72" s="55">
        <v>91.913933413100125</v>
      </c>
      <c r="X72" s="55">
        <v>120.34581355350743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25195.934280022433</v>
      </c>
      <c r="D2" s="21">
        <f t="shared" ref="D2:X2" si="0">SUM(D3,D17,D22,D25,D26,D51,D52)</f>
        <v>24355.610010306646</v>
      </c>
      <c r="E2" s="21">
        <f t="shared" si="0"/>
        <v>24665.845153821556</v>
      </c>
      <c r="F2" s="21">
        <f t="shared" si="0"/>
        <v>25260.840399140357</v>
      </c>
      <c r="G2" s="21">
        <f t="shared" si="0"/>
        <v>22661.723079194249</v>
      </c>
      <c r="H2" s="21">
        <f t="shared" si="0"/>
        <v>22804.61437591914</v>
      </c>
      <c r="I2" s="21">
        <f t="shared" si="0"/>
        <v>22217.582177413929</v>
      </c>
      <c r="J2" s="21">
        <f t="shared" si="0"/>
        <v>21778.075711940131</v>
      </c>
      <c r="K2" s="21">
        <f t="shared" si="0"/>
        <v>20390.415760966891</v>
      </c>
      <c r="L2" s="21">
        <f t="shared" si="0"/>
        <v>19100.061323685841</v>
      </c>
      <c r="M2" s="21">
        <f t="shared" si="0"/>
        <v>19555.821720097691</v>
      </c>
      <c r="N2" s="21">
        <f t="shared" si="0"/>
        <v>17794.749509322599</v>
      </c>
      <c r="O2" s="21">
        <f t="shared" si="0"/>
        <v>17460.201753804206</v>
      </c>
      <c r="P2" s="21">
        <f t="shared" si="0"/>
        <v>17868.741638471703</v>
      </c>
      <c r="Q2" s="21">
        <f t="shared" si="0"/>
        <v>17484.916856041553</v>
      </c>
      <c r="R2" s="21">
        <f t="shared" si="0"/>
        <v>17203.163111662026</v>
      </c>
      <c r="S2" s="21">
        <f t="shared" si="0"/>
        <v>17075.29666967925</v>
      </c>
      <c r="T2" s="21">
        <f t="shared" si="0"/>
        <v>17014.29133283483</v>
      </c>
      <c r="U2" s="21">
        <f t="shared" si="0"/>
        <v>16566.16450437262</v>
      </c>
      <c r="V2" s="21">
        <f t="shared" si="0"/>
        <v>16373.125770122191</v>
      </c>
      <c r="W2" s="21">
        <f t="shared" si="0"/>
        <v>15611.893943269703</v>
      </c>
      <c r="X2" s="21">
        <f t="shared" si="0"/>
        <v>18846.091587649375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3592.0839152590561</v>
      </c>
      <c r="D3" s="24">
        <f t="shared" si="1"/>
        <v>3173.5238482569653</v>
      </c>
      <c r="E3" s="24">
        <f t="shared" si="1"/>
        <v>3336.5013201273564</v>
      </c>
      <c r="F3" s="24">
        <f t="shared" si="1"/>
        <v>3681.0730421491617</v>
      </c>
      <c r="G3" s="24">
        <f t="shared" si="1"/>
        <v>3551.4499546197167</v>
      </c>
      <c r="H3" s="24">
        <f t="shared" si="1"/>
        <v>3652.4326086827577</v>
      </c>
      <c r="I3" s="24">
        <f t="shared" si="1"/>
        <v>3328.4685165820711</v>
      </c>
      <c r="J3" s="24">
        <f t="shared" si="1"/>
        <v>2811.03100354556</v>
      </c>
      <c r="K3" s="24">
        <f t="shared" si="1"/>
        <v>2749.5655076448743</v>
      </c>
      <c r="L3" s="24">
        <f t="shared" si="1"/>
        <v>2815.1559249461707</v>
      </c>
      <c r="M3" s="24">
        <f t="shared" si="1"/>
        <v>2767.9653913981042</v>
      </c>
      <c r="N3" s="24">
        <f t="shared" si="1"/>
        <v>2715.5626420553181</v>
      </c>
      <c r="O3" s="24">
        <f t="shared" si="1"/>
        <v>2717.6227179702009</v>
      </c>
      <c r="P3" s="24">
        <f t="shared" si="1"/>
        <v>2822.5835636739703</v>
      </c>
      <c r="Q3" s="24">
        <f t="shared" si="1"/>
        <v>2784.6852576001797</v>
      </c>
      <c r="R3" s="24">
        <f t="shared" si="1"/>
        <v>2850.3977019822773</v>
      </c>
      <c r="S3" s="24">
        <f t="shared" si="1"/>
        <v>2824.1931295857958</v>
      </c>
      <c r="T3" s="24">
        <f t="shared" si="1"/>
        <v>2643.2491739297438</v>
      </c>
      <c r="U3" s="24">
        <f t="shared" si="1"/>
        <v>2485.9105954940578</v>
      </c>
      <c r="V3" s="24">
        <f t="shared" si="1"/>
        <v>2218.8856990388726</v>
      </c>
      <c r="W3" s="24">
        <f t="shared" si="1"/>
        <v>1864.5029743610498</v>
      </c>
      <c r="X3" s="24">
        <f t="shared" si="1"/>
        <v>1860.2024313444676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2851.8877897764305</v>
      </c>
      <c r="D4" s="19">
        <f t="shared" si="2"/>
        <v>2545.3939749204937</v>
      </c>
      <c r="E4" s="19">
        <f t="shared" si="2"/>
        <v>2700.1244637268592</v>
      </c>
      <c r="F4" s="19">
        <f t="shared" si="2"/>
        <v>2815.4657365417329</v>
      </c>
      <c r="G4" s="19">
        <f t="shared" si="2"/>
        <v>2814.6039758806387</v>
      </c>
      <c r="H4" s="19">
        <f t="shared" si="2"/>
        <v>2936.8464550584613</v>
      </c>
      <c r="I4" s="19">
        <f t="shared" si="2"/>
        <v>2779.2206699043795</v>
      </c>
      <c r="J4" s="19">
        <f t="shared" si="2"/>
        <v>2312.212578800883</v>
      </c>
      <c r="K4" s="19">
        <f t="shared" si="2"/>
        <v>2146.0688255183777</v>
      </c>
      <c r="L4" s="19">
        <f t="shared" si="2"/>
        <v>2145.5351388131071</v>
      </c>
      <c r="M4" s="19">
        <f t="shared" si="2"/>
        <v>2201.5659065601981</v>
      </c>
      <c r="N4" s="19">
        <f t="shared" si="2"/>
        <v>2067.1817084040376</v>
      </c>
      <c r="O4" s="19">
        <f t="shared" si="2"/>
        <v>1954.5295360262876</v>
      </c>
      <c r="P4" s="19">
        <f t="shared" si="2"/>
        <v>1994.2663436816813</v>
      </c>
      <c r="Q4" s="19">
        <f t="shared" si="2"/>
        <v>1974.6328430134768</v>
      </c>
      <c r="R4" s="19">
        <f t="shared" si="2"/>
        <v>2069.0132877040487</v>
      </c>
      <c r="S4" s="19">
        <f t="shared" si="2"/>
        <v>2025.7724938076071</v>
      </c>
      <c r="T4" s="19">
        <f t="shared" si="2"/>
        <v>1934.4195258669945</v>
      </c>
      <c r="U4" s="19">
        <f t="shared" si="2"/>
        <v>1727.1366963180051</v>
      </c>
      <c r="V4" s="19">
        <f t="shared" si="2"/>
        <v>1544.6796306110743</v>
      </c>
      <c r="W4" s="19">
        <f t="shared" si="2"/>
        <v>1283.6184701161003</v>
      </c>
      <c r="X4" s="19">
        <f t="shared" si="2"/>
        <v>1350.3930075275616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8.0909719925507844</v>
      </c>
      <c r="H5" s="8">
        <v>2.6740685921458067</v>
      </c>
      <c r="I5" s="8">
        <v>0</v>
      </c>
      <c r="J5" s="8">
        <v>130.26321645689856</v>
      </c>
      <c r="K5" s="8">
        <v>5.4437625649990498</v>
      </c>
      <c r="L5" s="8">
        <v>6.8249892642170957</v>
      </c>
      <c r="M5" s="8">
        <v>4.5723036804322916</v>
      </c>
      <c r="N5" s="8">
        <v>43.907731041608912</v>
      </c>
      <c r="O5" s="8">
        <v>53.51847422499327</v>
      </c>
      <c r="P5" s="8">
        <v>40.23982851153886</v>
      </c>
      <c r="Q5" s="8">
        <v>30.203834944542017</v>
      </c>
      <c r="R5" s="8">
        <v>23.415940560645282</v>
      </c>
      <c r="S5" s="8">
        <v>134.11965195942287</v>
      </c>
      <c r="T5" s="8">
        <v>148.87916643642984</v>
      </c>
      <c r="U5" s="8">
        <v>125.46406931267369</v>
      </c>
      <c r="V5" s="8">
        <v>42.884085579337146</v>
      </c>
      <c r="W5" s="8">
        <v>43.913775072621938</v>
      </c>
      <c r="X5" s="8">
        <v>52.42856886913011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2851.8877897764305</v>
      </c>
      <c r="D7" s="8">
        <v>2545.3939749204937</v>
      </c>
      <c r="E7" s="8">
        <v>2700.1244637268592</v>
      </c>
      <c r="F7" s="8">
        <v>2815.4657365417329</v>
      </c>
      <c r="G7" s="8">
        <v>2806.513003888088</v>
      </c>
      <c r="H7" s="8">
        <v>2934.1723864663154</v>
      </c>
      <c r="I7" s="8">
        <v>2779.2206699043795</v>
      </c>
      <c r="J7" s="8">
        <v>2181.9493623439844</v>
      </c>
      <c r="K7" s="8">
        <v>2140.6250629533788</v>
      </c>
      <c r="L7" s="8">
        <v>2138.7101495488901</v>
      </c>
      <c r="M7" s="8">
        <v>2196.9936028797656</v>
      </c>
      <c r="N7" s="8">
        <v>2023.2739773624287</v>
      </c>
      <c r="O7" s="8">
        <v>1901.0110618012943</v>
      </c>
      <c r="P7" s="8">
        <v>1954.0265151701424</v>
      </c>
      <c r="Q7" s="8">
        <v>1944.4290080689348</v>
      </c>
      <c r="R7" s="8">
        <v>2045.5973471434033</v>
      </c>
      <c r="S7" s="8">
        <v>1891.6528418481844</v>
      </c>
      <c r="T7" s="8">
        <v>1785.5403594305646</v>
      </c>
      <c r="U7" s="8">
        <v>1601.6726270053314</v>
      </c>
      <c r="V7" s="8">
        <v>1501.7955450317372</v>
      </c>
      <c r="W7" s="8">
        <v>1239.7046950434783</v>
      </c>
      <c r="X7" s="8">
        <v>1297.9644386584316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395.53377663723893</v>
      </c>
      <c r="D8" s="19">
        <f t="shared" ref="D8:X8" si="4">SUM(D9:D10)</f>
        <v>422.97434664042851</v>
      </c>
      <c r="E8" s="19">
        <f t="shared" si="4"/>
        <v>441.13726350885094</v>
      </c>
      <c r="F8" s="19">
        <f t="shared" si="4"/>
        <v>390.3270041823605</v>
      </c>
      <c r="G8" s="19">
        <f t="shared" si="4"/>
        <v>281.00873192907113</v>
      </c>
      <c r="H8" s="19">
        <f t="shared" si="4"/>
        <v>364.77204956001458</v>
      </c>
      <c r="I8" s="19">
        <f t="shared" si="4"/>
        <v>315.53115031424613</v>
      </c>
      <c r="J8" s="19">
        <f t="shared" si="4"/>
        <v>311.63562175139543</v>
      </c>
      <c r="K8" s="19">
        <f t="shared" si="4"/>
        <v>285.7591853364425</v>
      </c>
      <c r="L8" s="19">
        <f t="shared" si="4"/>
        <v>291.03156454873886</v>
      </c>
      <c r="M8" s="19">
        <f t="shared" si="4"/>
        <v>173.09166948621095</v>
      </c>
      <c r="N8" s="19">
        <f t="shared" si="4"/>
        <v>176.08738152640251</v>
      </c>
      <c r="O8" s="19">
        <f t="shared" si="4"/>
        <v>162.8059019734871</v>
      </c>
      <c r="P8" s="19">
        <f t="shared" si="4"/>
        <v>168.78054149541776</v>
      </c>
      <c r="Q8" s="19">
        <f t="shared" si="4"/>
        <v>172.32834204454451</v>
      </c>
      <c r="R8" s="19">
        <f t="shared" si="4"/>
        <v>160.72908084582374</v>
      </c>
      <c r="S8" s="19">
        <f t="shared" si="4"/>
        <v>160.61599287469335</v>
      </c>
      <c r="T8" s="19">
        <f t="shared" si="4"/>
        <v>149.85641951074206</v>
      </c>
      <c r="U8" s="19">
        <f t="shared" si="4"/>
        <v>170.9866705806555</v>
      </c>
      <c r="V8" s="19">
        <f t="shared" si="4"/>
        <v>168.75769645611754</v>
      </c>
      <c r="W8" s="19">
        <f t="shared" si="4"/>
        <v>124.8371415724954</v>
      </c>
      <c r="X8" s="19">
        <f t="shared" si="4"/>
        <v>94.150347676492373</v>
      </c>
    </row>
    <row r="9" spans="1:24" ht="11.25" customHeight="1" x14ac:dyDescent="0.2">
      <c r="A9" s="28" t="s">
        <v>10</v>
      </c>
      <c r="B9" s="7" t="s">
        <v>11</v>
      </c>
      <c r="C9" s="8">
        <v>82.914094916805752</v>
      </c>
      <c r="D9" s="8">
        <v>107.90019270174132</v>
      </c>
      <c r="E9" s="8">
        <v>117.67981032702612</v>
      </c>
      <c r="F9" s="8">
        <v>93.976558812642054</v>
      </c>
      <c r="G9" s="8">
        <v>101.58881062373148</v>
      </c>
      <c r="H9" s="8">
        <v>119.39462259347484</v>
      </c>
      <c r="I9" s="8">
        <v>106.715293060158</v>
      </c>
      <c r="J9" s="8">
        <v>100.47454672350739</v>
      </c>
      <c r="K9" s="8">
        <v>70.422854182299105</v>
      </c>
      <c r="L9" s="8">
        <v>67.727648570285936</v>
      </c>
      <c r="M9" s="8">
        <v>58.61903509465138</v>
      </c>
      <c r="N9" s="8">
        <v>62.154250554835912</v>
      </c>
      <c r="O9" s="8">
        <v>59.698898821039364</v>
      </c>
      <c r="P9" s="8">
        <v>61.513518035279255</v>
      </c>
      <c r="Q9" s="8">
        <v>61.824222677768645</v>
      </c>
      <c r="R9" s="8">
        <v>57.956447370436642</v>
      </c>
      <c r="S9" s="8">
        <v>65.046985101165333</v>
      </c>
      <c r="T9" s="8">
        <v>71.089518070204562</v>
      </c>
      <c r="U9" s="8">
        <v>80.994779072305406</v>
      </c>
      <c r="V9" s="8">
        <v>77.135782491030454</v>
      </c>
      <c r="W9" s="8">
        <v>35.13112729887569</v>
      </c>
      <c r="X9" s="8">
        <v>11.509050235734382</v>
      </c>
    </row>
    <row r="10" spans="1:24" ht="11.25" customHeight="1" x14ac:dyDescent="0.2">
      <c r="A10" s="28" t="s">
        <v>12</v>
      </c>
      <c r="B10" s="7" t="s">
        <v>13</v>
      </c>
      <c r="C10" s="8">
        <v>312.61968172043316</v>
      </c>
      <c r="D10" s="8">
        <v>315.07415393868718</v>
      </c>
      <c r="E10" s="8">
        <v>323.4574531818248</v>
      </c>
      <c r="F10" s="8">
        <v>296.35044536971844</v>
      </c>
      <c r="G10" s="8">
        <v>179.41992130533964</v>
      </c>
      <c r="H10" s="8">
        <v>245.37742696653976</v>
      </c>
      <c r="I10" s="8">
        <v>208.81585725408812</v>
      </c>
      <c r="J10" s="8">
        <v>211.16107502788805</v>
      </c>
      <c r="K10" s="8">
        <v>215.33633115414341</v>
      </c>
      <c r="L10" s="8">
        <v>223.30391597845289</v>
      </c>
      <c r="M10" s="8">
        <v>114.47263439155958</v>
      </c>
      <c r="N10" s="8">
        <v>113.93313097156661</v>
      </c>
      <c r="O10" s="8">
        <v>103.10700315244775</v>
      </c>
      <c r="P10" s="8">
        <v>107.2670234601385</v>
      </c>
      <c r="Q10" s="8">
        <v>110.50411936677585</v>
      </c>
      <c r="R10" s="8">
        <v>102.7726334753871</v>
      </c>
      <c r="S10" s="8">
        <v>95.569007773528028</v>
      </c>
      <c r="T10" s="8">
        <v>78.766901440537509</v>
      </c>
      <c r="U10" s="8">
        <v>89.991891508350093</v>
      </c>
      <c r="V10" s="8">
        <v>91.621913965087089</v>
      </c>
      <c r="W10" s="8">
        <v>89.706014273619701</v>
      </c>
      <c r="X10" s="8">
        <v>82.641297440757995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344.66234884538648</v>
      </c>
      <c r="D11" s="19">
        <f t="shared" ref="D11:X11" si="6">SUM(D12:D16)</f>
        <v>205.15552669604313</v>
      </c>
      <c r="E11" s="19">
        <f t="shared" si="6"/>
        <v>195.23959289164623</v>
      </c>
      <c r="F11" s="19">
        <f t="shared" si="6"/>
        <v>475.28030142506833</v>
      </c>
      <c r="G11" s="19">
        <f t="shared" si="6"/>
        <v>455.83724681000689</v>
      </c>
      <c r="H11" s="19">
        <f t="shared" si="6"/>
        <v>350.81410406428165</v>
      </c>
      <c r="I11" s="19">
        <f t="shared" si="6"/>
        <v>233.71669636344549</v>
      </c>
      <c r="J11" s="19">
        <f t="shared" si="6"/>
        <v>187.18280299328174</v>
      </c>
      <c r="K11" s="19">
        <f t="shared" si="6"/>
        <v>317.73749679005402</v>
      </c>
      <c r="L11" s="19">
        <f t="shared" si="6"/>
        <v>378.58922158432455</v>
      </c>
      <c r="M11" s="19">
        <f t="shared" si="6"/>
        <v>393.30781535169524</v>
      </c>
      <c r="N11" s="19">
        <f t="shared" si="6"/>
        <v>472.29355212487792</v>
      </c>
      <c r="O11" s="19">
        <f t="shared" si="6"/>
        <v>600.28727997042665</v>
      </c>
      <c r="P11" s="19">
        <f t="shared" si="6"/>
        <v>659.5366784968711</v>
      </c>
      <c r="Q11" s="19">
        <f t="shared" si="6"/>
        <v>637.7240725421583</v>
      </c>
      <c r="R11" s="19">
        <f t="shared" si="6"/>
        <v>620.65533343240475</v>
      </c>
      <c r="S11" s="19">
        <f t="shared" si="6"/>
        <v>637.80464290349516</v>
      </c>
      <c r="T11" s="19">
        <f t="shared" si="6"/>
        <v>558.97322855200696</v>
      </c>
      <c r="U11" s="19">
        <f t="shared" si="6"/>
        <v>587.7872285953971</v>
      </c>
      <c r="V11" s="19">
        <f t="shared" si="6"/>
        <v>505.44837197168056</v>
      </c>
      <c r="W11" s="19">
        <f t="shared" si="6"/>
        <v>456.04736267245414</v>
      </c>
      <c r="X11" s="19">
        <f t="shared" si="6"/>
        <v>415.65907614041362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96.962837975413279</v>
      </c>
      <c r="G12" s="8">
        <v>100.61480849737983</v>
      </c>
      <c r="H12" s="8">
        <v>0</v>
      </c>
      <c r="I12" s="8">
        <v>0</v>
      </c>
      <c r="J12" s="8">
        <v>0</v>
      </c>
      <c r="K12" s="8">
        <v>0</v>
      </c>
      <c r="L12" s="8">
        <v>6.0287980584334013</v>
      </c>
      <c r="M12" s="8">
        <v>0</v>
      </c>
      <c r="N12" s="8">
        <v>0</v>
      </c>
      <c r="O12" s="8">
        <v>0</v>
      </c>
      <c r="P12" s="8">
        <v>7.9027482475573319</v>
      </c>
      <c r="Q12" s="8">
        <v>0</v>
      </c>
      <c r="R12" s="8">
        <v>0</v>
      </c>
      <c r="S12" s="8">
        <v>0</v>
      </c>
      <c r="T12" s="8">
        <v>0</v>
      </c>
      <c r="U12" s="8">
        <v>55.00885905412553</v>
      </c>
      <c r="V12" s="8">
        <v>1.1964079829540988</v>
      </c>
      <c r="W12" s="8">
        <v>1.7149297286576821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88.142610069629498</v>
      </c>
      <c r="D13" s="8">
        <v>59.625589427447323</v>
      </c>
      <c r="E13" s="8">
        <v>42.509331891737631</v>
      </c>
      <c r="F13" s="8">
        <v>11.838701648822113</v>
      </c>
      <c r="G13" s="8">
        <v>2.1378852571545628</v>
      </c>
      <c r="H13" s="8">
        <v>2.1008027337335675</v>
      </c>
      <c r="I13" s="8">
        <v>2.2089913781399213</v>
      </c>
      <c r="J13" s="8">
        <v>2.2871653534463641</v>
      </c>
      <c r="K13" s="8">
        <v>2.2822944054404442</v>
      </c>
      <c r="L13" s="8">
        <v>0</v>
      </c>
      <c r="M13" s="8">
        <v>2.2877315592824612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3.2665026520435347E-2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256.51973877575699</v>
      </c>
      <c r="D16" s="8">
        <v>145.5299372685958</v>
      </c>
      <c r="E16" s="8">
        <v>152.73026099990858</v>
      </c>
      <c r="F16" s="8">
        <v>366.47876180083296</v>
      </c>
      <c r="G16" s="8">
        <v>353.0845530554725</v>
      </c>
      <c r="H16" s="8">
        <v>348.71330133054806</v>
      </c>
      <c r="I16" s="8">
        <v>231.50770498530557</v>
      </c>
      <c r="J16" s="8">
        <v>184.89563763983537</v>
      </c>
      <c r="K16" s="8">
        <v>315.45520238461359</v>
      </c>
      <c r="L16" s="8">
        <v>372.56042352589117</v>
      </c>
      <c r="M16" s="8">
        <v>391.02008379241278</v>
      </c>
      <c r="N16" s="8">
        <v>472.29355212487792</v>
      </c>
      <c r="O16" s="8">
        <v>600.28727997042665</v>
      </c>
      <c r="P16" s="8">
        <v>651.63393024931372</v>
      </c>
      <c r="Q16" s="8">
        <v>637.7240725421583</v>
      </c>
      <c r="R16" s="8">
        <v>620.65533343240475</v>
      </c>
      <c r="S16" s="8">
        <v>637.80464290349516</v>
      </c>
      <c r="T16" s="8">
        <v>558.97322855200696</v>
      </c>
      <c r="U16" s="8">
        <v>532.77836954127156</v>
      </c>
      <c r="V16" s="8">
        <v>504.25196398872646</v>
      </c>
      <c r="W16" s="8">
        <v>454.33243294379645</v>
      </c>
      <c r="X16" s="8">
        <v>415.6264111138932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41.665064348801934</v>
      </c>
      <c r="D17" s="27">
        <f t="shared" ref="D17:X17" si="8">SUM(D18:D21)</f>
        <v>37.258179346337002</v>
      </c>
      <c r="E17" s="27">
        <f t="shared" si="8"/>
        <v>35.605687188083927</v>
      </c>
      <c r="F17" s="27">
        <f t="shared" si="8"/>
        <v>0</v>
      </c>
      <c r="G17" s="27">
        <f t="shared" si="8"/>
        <v>0</v>
      </c>
      <c r="H17" s="27">
        <f t="shared" si="8"/>
        <v>3.4645363708859997E-2</v>
      </c>
      <c r="I17" s="27">
        <f t="shared" si="8"/>
        <v>3.399264150945968E-2</v>
      </c>
      <c r="J17" s="27">
        <f t="shared" si="8"/>
        <v>3.4156523702334567E-2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v>1.6335686749236575</v>
      </c>
      <c r="D18" s="8">
        <v>1.3066224484522515</v>
      </c>
      <c r="E18" s="8">
        <v>1.0428443946300734</v>
      </c>
      <c r="F18" s="8">
        <v>0</v>
      </c>
      <c r="G18" s="8">
        <v>0</v>
      </c>
      <c r="H18" s="8">
        <v>3.4645363708859997E-2</v>
      </c>
      <c r="I18" s="8">
        <v>3.399264150945968E-2</v>
      </c>
      <c r="J18" s="8">
        <v>3.4156523702334567E-2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40.031495673878275</v>
      </c>
      <c r="D19" s="8">
        <v>35.95155689788475</v>
      </c>
      <c r="E19" s="8">
        <v>34.562842793453854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617.55279072523626</v>
      </c>
      <c r="D22" s="27">
        <f t="shared" ref="D22:X22" si="10">SUM(D23:D24)</f>
        <v>619.70663267249938</v>
      </c>
      <c r="E22" s="27">
        <f t="shared" si="10"/>
        <v>556.64974805340375</v>
      </c>
      <c r="F22" s="27">
        <f t="shared" si="10"/>
        <v>535.50857662502335</v>
      </c>
      <c r="G22" s="27">
        <f t="shared" si="10"/>
        <v>432.92768761957643</v>
      </c>
      <c r="H22" s="27">
        <f t="shared" si="10"/>
        <v>419.08705189987705</v>
      </c>
      <c r="I22" s="27">
        <f t="shared" si="10"/>
        <v>593.11337679086841</v>
      </c>
      <c r="J22" s="27">
        <f t="shared" si="10"/>
        <v>596.51508954545193</v>
      </c>
      <c r="K22" s="27">
        <f t="shared" si="10"/>
        <v>535.34877015280858</v>
      </c>
      <c r="L22" s="27">
        <f t="shared" si="10"/>
        <v>469.21244893265344</v>
      </c>
      <c r="M22" s="27">
        <f t="shared" si="10"/>
        <v>516.08289257917761</v>
      </c>
      <c r="N22" s="27">
        <f t="shared" si="10"/>
        <v>473.5288394097667</v>
      </c>
      <c r="O22" s="27">
        <f t="shared" si="10"/>
        <v>406.28190429232586</v>
      </c>
      <c r="P22" s="27">
        <f t="shared" si="10"/>
        <v>354.42461967892422</v>
      </c>
      <c r="Q22" s="27">
        <f t="shared" si="10"/>
        <v>385.83623192482526</v>
      </c>
      <c r="R22" s="27">
        <f t="shared" si="10"/>
        <v>377.5309743595883</v>
      </c>
      <c r="S22" s="27">
        <f t="shared" si="10"/>
        <v>337.16988501242309</v>
      </c>
      <c r="T22" s="27">
        <f t="shared" si="10"/>
        <v>319.90842264820998</v>
      </c>
      <c r="U22" s="27">
        <f t="shared" si="10"/>
        <v>330.35794068257445</v>
      </c>
      <c r="V22" s="27">
        <f t="shared" si="10"/>
        <v>304.46245264046672</v>
      </c>
      <c r="W22" s="27">
        <f t="shared" si="10"/>
        <v>221.65141177500294</v>
      </c>
      <c r="X22" s="27">
        <f t="shared" si="10"/>
        <v>203.18062452911894</v>
      </c>
    </row>
    <row r="23" spans="1:24" ht="11.25" customHeight="1" x14ac:dyDescent="0.2">
      <c r="A23" s="29" t="s">
        <v>36</v>
      </c>
      <c r="B23" s="7" t="s">
        <v>37</v>
      </c>
      <c r="C23" s="8">
        <v>617.55279072523626</v>
      </c>
      <c r="D23" s="8">
        <v>619.70663267249938</v>
      </c>
      <c r="E23" s="8">
        <v>556.64974805340375</v>
      </c>
      <c r="F23" s="8">
        <v>535.50857662502335</v>
      </c>
      <c r="G23" s="8">
        <v>432.92768761957643</v>
      </c>
      <c r="H23" s="8">
        <v>419.08705189987705</v>
      </c>
      <c r="I23" s="8">
        <v>593.11337679086841</v>
      </c>
      <c r="J23" s="8">
        <v>596.51508954545193</v>
      </c>
      <c r="K23" s="8">
        <v>535.34877015280858</v>
      </c>
      <c r="L23" s="8">
        <v>469.21244893265344</v>
      </c>
      <c r="M23" s="8">
        <v>516.08289257917761</v>
      </c>
      <c r="N23" s="8">
        <v>473.5288394097667</v>
      </c>
      <c r="O23" s="8">
        <v>406.28190429232586</v>
      </c>
      <c r="P23" s="8">
        <v>354.42461967892422</v>
      </c>
      <c r="Q23" s="8">
        <v>385.83623192482526</v>
      </c>
      <c r="R23" s="8">
        <v>377.5309743595883</v>
      </c>
      <c r="S23" s="8">
        <v>337.16988501242309</v>
      </c>
      <c r="T23" s="8">
        <v>319.90842264820998</v>
      </c>
      <c r="U23" s="8">
        <v>330.21933542657445</v>
      </c>
      <c r="V23" s="8">
        <v>304.32384738446672</v>
      </c>
      <c r="W23" s="8">
        <v>221.37382563900294</v>
      </c>
      <c r="X23" s="8">
        <v>202.90303839311895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0.13860525599999998</v>
      </c>
      <c r="V24" s="8">
        <v>0.13860525599999998</v>
      </c>
      <c r="W24" s="8">
        <v>0.27758613599999993</v>
      </c>
      <c r="X24" s="8">
        <v>0.27758613599999993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4833.806600763769</v>
      </c>
      <c r="D26" s="27">
        <f t="shared" ref="D26:X26" si="12">SUM(D27,D33)</f>
        <v>4814.4119079233351</v>
      </c>
      <c r="E26" s="27">
        <f t="shared" si="12"/>
        <v>4729.4187382868358</v>
      </c>
      <c r="F26" s="27">
        <f t="shared" si="12"/>
        <v>4812.8280413917937</v>
      </c>
      <c r="G26" s="27">
        <f t="shared" si="12"/>
        <v>4276.8232099716988</v>
      </c>
      <c r="H26" s="27">
        <f t="shared" si="12"/>
        <v>3867.2390980724826</v>
      </c>
      <c r="I26" s="27">
        <f t="shared" si="12"/>
        <v>3938.1266219996187</v>
      </c>
      <c r="J26" s="27">
        <f t="shared" si="12"/>
        <v>3697.6395341309317</v>
      </c>
      <c r="K26" s="27">
        <f t="shared" si="12"/>
        <v>3549.4775825047241</v>
      </c>
      <c r="L26" s="27">
        <f t="shared" si="12"/>
        <v>2706.9362221811284</v>
      </c>
      <c r="M26" s="27">
        <f t="shared" si="12"/>
        <v>2337.1804770997537</v>
      </c>
      <c r="N26" s="27">
        <f t="shared" si="12"/>
        <v>2096.0106489416949</v>
      </c>
      <c r="O26" s="27">
        <f t="shared" si="12"/>
        <v>1832.6492785947109</v>
      </c>
      <c r="P26" s="27">
        <f t="shared" si="12"/>
        <v>1621.3804704568317</v>
      </c>
      <c r="Q26" s="27">
        <f t="shared" si="12"/>
        <v>1350.0181827907807</v>
      </c>
      <c r="R26" s="27">
        <f t="shared" si="12"/>
        <v>1426.417589351928</v>
      </c>
      <c r="S26" s="27">
        <f t="shared" si="12"/>
        <v>1430.8683669981447</v>
      </c>
      <c r="T26" s="27">
        <f t="shared" si="12"/>
        <v>1294.3216786195283</v>
      </c>
      <c r="U26" s="27">
        <f t="shared" si="12"/>
        <v>1305.3571356570269</v>
      </c>
      <c r="V26" s="27">
        <f t="shared" si="12"/>
        <v>1189.5029888772101</v>
      </c>
      <c r="W26" s="27">
        <f t="shared" si="12"/>
        <v>1178.3539989078799</v>
      </c>
      <c r="X26" s="27">
        <f t="shared" si="12"/>
        <v>1514.3582399946802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4833.806600763769</v>
      </c>
      <c r="D33" s="19">
        <f t="shared" ref="D33:X33" si="16">SUM(D34:D50)</f>
        <v>4814.4119079233351</v>
      </c>
      <c r="E33" s="19">
        <f t="shared" si="16"/>
        <v>4729.4187382868358</v>
      </c>
      <c r="F33" s="19">
        <f t="shared" si="16"/>
        <v>4812.8280413917937</v>
      </c>
      <c r="G33" s="19">
        <f t="shared" si="16"/>
        <v>4276.8232099716988</v>
      </c>
      <c r="H33" s="19">
        <f t="shared" si="16"/>
        <v>3867.2390980724826</v>
      </c>
      <c r="I33" s="19">
        <f t="shared" si="16"/>
        <v>3938.1266219996187</v>
      </c>
      <c r="J33" s="19">
        <f t="shared" si="16"/>
        <v>3697.6395341309317</v>
      </c>
      <c r="K33" s="19">
        <f t="shared" si="16"/>
        <v>3549.4775825047241</v>
      </c>
      <c r="L33" s="19">
        <f t="shared" si="16"/>
        <v>2706.9362221811284</v>
      </c>
      <c r="M33" s="19">
        <f t="shared" si="16"/>
        <v>2337.1804770997537</v>
      </c>
      <c r="N33" s="19">
        <f t="shared" si="16"/>
        <v>2096.0106489416949</v>
      </c>
      <c r="O33" s="19">
        <f t="shared" si="16"/>
        <v>1832.6492785947109</v>
      </c>
      <c r="P33" s="19">
        <f t="shared" si="16"/>
        <v>1621.3804704568317</v>
      </c>
      <c r="Q33" s="19">
        <f t="shared" si="16"/>
        <v>1350.0181827907807</v>
      </c>
      <c r="R33" s="19">
        <f t="shared" si="16"/>
        <v>1426.417589351928</v>
      </c>
      <c r="S33" s="19">
        <f t="shared" si="16"/>
        <v>1430.8683669981447</v>
      </c>
      <c r="T33" s="19">
        <f t="shared" si="16"/>
        <v>1294.3216786195283</v>
      </c>
      <c r="U33" s="19">
        <f t="shared" si="16"/>
        <v>1305.3571356570269</v>
      </c>
      <c r="V33" s="19">
        <f t="shared" si="16"/>
        <v>1189.5029888772101</v>
      </c>
      <c r="W33" s="19">
        <f t="shared" si="16"/>
        <v>1178.3539989078799</v>
      </c>
      <c r="X33" s="19">
        <f t="shared" si="16"/>
        <v>1514.3582399946802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398.30322935463954</v>
      </c>
      <c r="D36" s="8">
        <v>461.59323903596658</v>
      </c>
      <c r="E36" s="8">
        <v>454.7467412266401</v>
      </c>
      <c r="F36" s="8">
        <v>494.09302902575172</v>
      </c>
      <c r="G36" s="8">
        <v>405.72043617884026</v>
      </c>
      <c r="H36" s="8">
        <v>361.82396738110469</v>
      </c>
      <c r="I36" s="8">
        <v>389.98772295643914</v>
      </c>
      <c r="J36" s="8">
        <v>371.07936954773237</v>
      </c>
      <c r="K36" s="8">
        <v>367.80785426321398</v>
      </c>
      <c r="L36" s="8">
        <v>317.69925693401473</v>
      </c>
      <c r="M36" s="8">
        <v>328.81880347212945</v>
      </c>
      <c r="N36" s="8">
        <v>305.40450685163495</v>
      </c>
      <c r="O36" s="8">
        <v>267.18587167503046</v>
      </c>
      <c r="P36" s="8">
        <v>250.88606037582534</v>
      </c>
      <c r="Q36" s="8">
        <v>235.47890495670481</v>
      </c>
      <c r="R36" s="8">
        <v>262.00975127073878</v>
      </c>
      <c r="S36" s="8">
        <v>223.41755190209287</v>
      </c>
      <c r="T36" s="8">
        <v>217.95017090356018</v>
      </c>
      <c r="U36" s="8">
        <v>216.36678898275454</v>
      </c>
      <c r="V36" s="8">
        <v>211.64924807136083</v>
      </c>
      <c r="W36" s="8">
        <v>210.3379583150533</v>
      </c>
      <c r="X36" s="8">
        <v>252.97735668031075</v>
      </c>
    </row>
    <row r="37" spans="1:24" ht="11.25" customHeight="1" x14ac:dyDescent="0.2">
      <c r="A37" s="28" t="s">
        <v>60</v>
      </c>
      <c r="B37" s="7" t="s">
        <v>61</v>
      </c>
      <c r="C37" s="8">
        <v>2.3768438802721325E-3</v>
      </c>
      <c r="D37" s="8">
        <v>1.6977252732782049</v>
      </c>
      <c r="E37" s="8">
        <v>2.4657480704830103E-3</v>
      </c>
      <c r="F37" s="8">
        <v>11.912208731755833</v>
      </c>
      <c r="G37" s="8">
        <v>1.6728331238233327</v>
      </c>
      <c r="H37" s="8">
        <v>0.12958258952769888</v>
      </c>
      <c r="I37" s="8">
        <v>8.4292073235662102</v>
      </c>
      <c r="J37" s="8">
        <v>15.00700314193913</v>
      </c>
      <c r="K37" s="8">
        <v>4.4378042561765592E-2</v>
      </c>
      <c r="L37" s="8">
        <v>6.5550100493143013E-2</v>
      </c>
      <c r="M37" s="8">
        <v>5.0948695813332751E-2</v>
      </c>
      <c r="N37" s="8">
        <v>9.9520144172152939E-3</v>
      </c>
      <c r="O37" s="8">
        <v>1.0128955702867247E-2</v>
      </c>
      <c r="P37" s="8">
        <v>5.7219210425914933E-3</v>
      </c>
      <c r="Q37" s="8">
        <v>5.5358395380062601E-3</v>
      </c>
      <c r="R37" s="8">
        <v>2.3447745163657989E-2</v>
      </c>
      <c r="S37" s="8">
        <v>4.0185877948270721E-2</v>
      </c>
      <c r="T37" s="8">
        <v>0.76026544446411592</v>
      </c>
      <c r="U37" s="8">
        <v>1.3799083111736048</v>
      </c>
      <c r="V37" s="8">
        <v>1.731941707466059</v>
      </c>
      <c r="W37" s="8">
        <v>0.72177574841629655</v>
      </c>
      <c r="X37" s="8">
        <v>0.59846121877816505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4.6192662329988803</v>
      </c>
      <c r="D41" s="8">
        <v>0.57824855999999991</v>
      </c>
      <c r="E41" s="8">
        <v>0.61319195999999998</v>
      </c>
      <c r="F41" s="8">
        <v>0.66107735999999995</v>
      </c>
      <c r="G41" s="8">
        <v>0.67686660000000021</v>
      </c>
      <c r="H41" s="8">
        <v>1.31568372</v>
      </c>
      <c r="I41" s="8">
        <v>0.98766706313149377</v>
      </c>
      <c r="J41" s="8">
        <v>0.27253171294604778</v>
      </c>
      <c r="K41" s="8">
        <v>0.43847495999999997</v>
      </c>
      <c r="L41" s="8">
        <v>0.41000256000000013</v>
      </c>
      <c r="M41" s="8">
        <v>0.60697980000000007</v>
      </c>
      <c r="N41" s="8">
        <v>0.33675084000000005</v>
      </c>
      <c r="O41" s="8">
        <v>0.39084840000000004</v>
      </c>
      <c r="P41" s="8">
        <v>0.83890043999999997</v>
      </c>
      <c r="Q41" s="8">
        <v>1.2235366800000003</v>
      </c>
      <c r="R41" s="8">
        <v>0.21923748000000001</v>
      </c>
      <c r="S41" s="8">
        <v>0.17471700000000007</v>
      </c>
      <c r="T41" s="8">
        <v>0.33313925543414152</v>
      </c>
      <c r="U41" s="8">
        <v>0.31236922437925368</v>
      </c>
      <c r="V41" s="8">
        <v>0.11904335600014111</v>
      </c>
      <c r="W41" s="8">
        <v>0.44452665503570871</v>
      </c>
      <c r="X41" s="8">
        <v>9.7191579738702683E-2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602.77218824150668</v>
      </c>
      <c r="D43" s="8">
        <v>583.04634137079245</v>
      </c>
      <c r="E43" s="8">
        <v>539.40341102538196</v>
      </c>
      <c r="F43" s="8">
        <v>792.49057327506296</v>
      </c>
      <c r="G43" s="8">
        <v>638.41743318910267</v>
      </c>
      <c r="H43" s="8">
        <v>607.17885312396288</v>
      </c>
      <c r="I43" s="8">
        <v>511.83999570159403</v>
      </c>
      <c r="J43" s="8">
        <v>546.86632240134293</v>
      </c>
      <c r="K43" s="8">
        <v>500.27907694243856</v>
      </c>
      <c r="L43" s="8">
        <v>487.28097804817185</v>
      </c>
      <c r="M43" s="8">
        <v>521.29601711498651</v>
      </c>
      <c r="N43" s="8">
        <v>424.58052262017594</v>
      </c>
      <c r="O43" s="8">
        <v>333.28165147543359</v>
      </c>
      <c r="P43" s="8">
        <v>295.24539022180198</v>
      </c>
      <c r="Q43" s="8">
        <v>278.73539299074503</v>
      </c>
      <c r="R43" s="8">
        <v>330.13854355158446</v>
      </c>
      <c r="S43" s="8">
        <v>318.00102883099379</v>
      </c>
      <c r="T43" s="8">
        <v>321.028825575349</v>
      </c>
      <c r="U43" s="8">
        <v>357.7998331265735</v>
      </c>
      <c r="V43" s="8">
        <v>338.84079798848461</v>
      </c>
      <c r="W43" s="8">
        <v>360.86706758269605</v>
      </c>
      <c r="X43" s="8">
        <v>438.04874205437028</v>
      </c>
    </row>
    <row r="44" spans="1:24" ht="11.25" customHeight="1" x14ac:dyDescent="0.2">
      <c r="A44" s="28" t="s">
        <v>74</v>
      </c>
      <c r="B44" s="7" t="s">
        <v>75</v>
      </c>
      <c r="C44" s="8">
        <v>3828.1095400907434</v>
      </c>
      <c r="D44" s="8">
        <v>3767.4963536832975</v>
      </c>
      <c r="E44" s="8">
        <v>3734.6529283267432</v>
      </c>
      <c r="F44" s="8">
        <v>3513.6711529992235</v>
      </c>
      <c r="G44" s="8">
        <v>3230.3356408799323</v>
      </c>
      <c r="H44" s="8">
        <v>2894.6553815487</v>
      </c>
      <c r="I44" s="8">
        <v>3019.3314043629316</v>
      </c>
      <c r="J44" s="8">
        <v>2764.4143073269711</v>
      </c>
      <c r="K44" s="8">
        <v>2678.2147186452203</v>
      </c>
      <c r="L44" s="8">
        <v>1898.7753154210557</v>
      </c>
      <c r="M44" s="8">
        <v>1483.6992739848752</v>
      </c>
      <c r="N44" s="8">
        <v>1362.9685986268948</v>
      </c>
      <c r="O44" s="8">
        <v>1229.067699459597</v>
      </c>
      <c r="P44" s="8">
        <v>1071.698843025458</v>
      </c>
      <c r="Q44" s="8">
        <v>831.91468262348803</v>
      </c>
      <c r="R44" s="8">
        <v>831.43177643088131</v>
      </c>
      <c r="S44" s="8">
        <v>886.55682842096519</v>
      </c>
      <c r="T44" s="8">
        <v>751.47136740771373</v>
      </c>
      <c r="U44" s="8">
        <v>694.23691104838156</v>
      </c>
      <c r="V44" s="8">
        <v>605.49495391695348</v>
      </c>
      <c r="W44" s="8">
        <v>601.98068585387489</v>
      </c>
      <c r="X44" s="8">
        <v>819.89466524611669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2.1356297091875502</v>
      </c>
      <c r="I50" s="8">
        <v>7.5506245919558346</v>
      </c>
      <c r="J50" s="8">
        <v>0</v>
      </c>
      <c r="K50" s="8">
        <v>2.6930796512891271</v>
      </c>
      <c r="L50" s="8">
        <v>2.7051191173928446</v>
      </c>
      <c r="M50" s="8">
        <v>2.7084540319493682</v>
      </c>
      <c r="N50" s="8">
        <v>2.710317988571751</v>
      </c>
      <c r="O50" s="8">
        <v>2.7130786289472755</v>
      </c>
      <c r="P50" s="8">
        <v>2.7055544727038869</v>
      </c>
      <c r="Q50" s="8">
        <v>2.6601297003045974</v>
      </c>
      <c r="R50" s="8">
        <v>2.5948328735597168</v>
      </c>
      <c r="S50" s="8">
        <v>2.6780549661445763</v>
      </c>
      <c r="T50" s="8">
        <v>2.7779100330070428</v>
      </c>
      <c r="U50" s="8">
        <v>35.261324963764324</v>
      </c>
      <c r="V50" s="8">
        <v>31.667003836944989</v>
      </c>
      <c r="W50" s="8">
        <v>4.0019847528038328</v>
      </c>
      <c r="X50" s="8">
        <v>2.7418232153655726</v>
      </c>
    </row>
    <row r="51" spans="1:24" ht="11.25" customHeight="1" x14ac:dyDescent="0.2">
      <c r="A51" s="25" t="s">
        <v>88</v>
      </c>
      <c r="B51" s="26" t="s">
        <v>89</v>
      </c>
      <c r="C51" s="27">
        <v>16053.215596928532</v>
      </c>
      <c r="D51" s="27">
        <v>15646.542121783004</v>
      </c>
      <c r="E51" s="27">
        <v>15917.819514321543</v>
      </c>
      <c r="F51" s="27">
        <v>15865.6540440873</v>
      </c>
      <c r="G51" s="27">
        <v>14031.120792548674</v>
      </c>
      <c r="H51" s="27">
        <v>14527.927340011589</v>
      </c>
      <c r="I51" s="27">
        <v>13983.603665016044</v>
      </c>
      <c r="J51" s="27">
        <v>14255.004209654491</v>
      </c>
      <c r="K51" s="27">
        <v>13329.152448859882</v>
      </c>
      <c r="L51" s="27">
        <v>12539.938785691586</v>
      </c>
      <c r="M51" s="27">
        <v>13549.040732158986</v>
      </c>
      <c r="N51" s="27">
        <v>12281.621486023787</v>
      </c>
      <c r="O51" s="27">
        <v>12276.124887474769</v>
      </c>
      <c r="P51" s="27">
        <v>12629.772707527396</v>
      </c>
      <c r="Q51" s="27">
        <v>12539.880204972915</v>
      </c>
      <c r="R51" s="27">
        <v>12088.952798994153</v>
      </c>
      <c r="S51" s="27">
        <v>12008.070685293538</v>
      </c>
      <c r="T51" s="27">
        <v>12192.095891177272</v>
      </c>
      <c r="U51" s="27">
        <v>11699.842586795416</v>
      </c>
      <c r="V51" s="27">
        <v>11771.682859150518</v>
      </c>
      <c r="W51" s="27">
        <v>11397.908715043584</v>
      </c>
      <c r="X51" s="27">
        <v>14315.584736434417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57.610311997034614</v>
      </c>
      <c r="D52" s="27">
        <f t="shared" ref="D52:X52" si="18">SUM(D53:D54)</f>
        <v>64.167320324506122</v>
      </c>
      <c r="E52" s="27">
        <f t="shared" si="18"/>
        <v>89.850145844329873</v>
      </c>
      <c r="F52" s="27">
        <f t="shared" si="18"/>
        <v>365.77669488708227</v>
      </c>
      <c r="G52" s="27">
        <f t="shared" si="18"/>
        <v>369.40143443458436</v>
      </c>
      <c r="H52" s="27">
        <f t="shared" si="18"/>
        <v>337.89363188872323</v>
      </c>
      <c r="I52" s="27">
        <f t="shared" si="18"/>
        <v>374.2360043838159</v>
      </c>
      <c r="J52" s="27">
        <f t="shared" si="18"/>
        <v>417.85171853999509</v>
      </c>
      <c r="K52" s="27">
        <f t="shared" si="18"/>
        <v>226.87145180460175</v>
      </c>
      <c r="L52" s="27">
        <f t="shared" si="18"/>
        <v>568.81794193430449</v>
      </c>
      <c r="M52" s="27">
        <f t="shared" si="18"/>
        <v>385.55222686166871</v>
      </c>
      <c r="N52" s="27">
        <f t="shared" si="18"/>
        <v>228.02589289203229</v>
      </c>
      <c r="O52" s="27">
        <f t="shared" si="18"/>
        <v>227.52296547220033</v>
      </c>
      <c r="P52" s="27">
        <f t="shared" si="18"/>
        <v>440.58027713458188</v>
      </c>
      <c r="Q52" s="27">
        <f t="shared" si="18"/>
        <v>424.49697875285449</v>
      </c>
      <c r="R52" s="27">
        <f t="shared" si="18"/>
        <v>459.86404697407932</v>
      </c>
      <c r="S52" s="27">
        <f t="shared" si="18"/>
        <v>474.99460278934947</v>
      </c>
      <c r="T52" s="27">
        <f t="shared" si="18"/>
        <v>564.71616646007692</v>
      </c>
      <c r="U52" s="27">
        <f t="shared" si="18"/>
        <v>744.69624574354657</v>
      </c>
      <c r="V52" s="27">
        <f t="shared" si="18"/>
        <v>888.5917704151243</v>
      </c>
      <c r="W52" s="27">
        <f t="shared" si="18"/>
        <v>949.47684318218444</v>
      </c>
      <c r="X52" s="27">
        <f t="shared" si="18"/>
        <v>952.76555534668978</v>
      </c>
    </row>
    <row r="53" spans="1:24" ht="11.25" customHeight="1" x14ac:dyDescent="0.2">
      <c r="A53" s="29" t="s">
        <v>116</v>
      </c>
      <c r="B53" s="7" t="s">
        <v>117</v>
      </c>
      <c r="C53" s="8">
        <v>44.324905741835657</v>
      </c>
      <c r="D53" s="8">
        <v>46.437902219954459</v>
      </c>
      <c r="E53" s="8">
        <v>75.552832475721928</v>
      </c>
      <c r="F53" s="8">
        <v>149.54649781924098</v>
      </c>
      <c r="G53" s="8">
        <v>189.10694838808263</v>
      </c>
      <c r="H53" s="8">
        <v>234.04996527496053</v>
      </c>
      <c r="I53" s="8">
        <v>209.63071703820299</v>
      </c>
      <c r="J53" s="8">
        <v>240.80749164914837</v>
      </c>
      <c r="K53" s="8">
        <v>199.15767768412238</v>
      </c>
      <c r="L53" s="8">
        <v>518.64672977484179</v>
      </c>
      <c r="M53" s="8">
        <v>331.48251787414728</v>
      </c>
      <c r="N53" s="8">
        <v>176.2657116930996</v>
      </c>
      <c r="O53" s="8">
        <v>169.70313964974005</v>
      </c>
      <c r="P53" s="8">
        <v>214.94024439737322</v>
      </c>
      <c r="Q53" s="8">
        <v>225.33406564462643</v>
      </c>
      <c r="R53" s="8">
        <v>259.97052268833539</v>
      </c>
      <c r="S53" s="8">
        <v>238.70016444271073</v>
      </c>
      <c r="T53" s="8">
        <v>337.00371697543437</v>
      </c>
      <c r="U53" s="8">
        <v>337.31195370976826</v>
      </c>
      <c r="V53" s="8">
        <v>408.00103044616714</v>
      </c>
      <c r="W53" s="8">
        <v>435.31014303952071</v>
      </c>
      <c r="X53" s="8">
        <v>515.22458356661423</v>
      </c>
    </row>
    <row r="54" spans="1:24" ht="11.25" customHeight="1" x14ac:dyDescent="0.2">
      <c r="A54" s="43" t="s">
        <v>118</v>
      </c>
      <c r="B54" s="44" t="s">
        <v>119</v>
      </c>
      <c r="C54" s="45">
        <v>13.285406255198955</v>
      </c>
      <c r="D54" s="45">
        <v>17.729418104551666</v>
      </c>
      <c r="E54" s="45">
        <v>14.297313368607945</v>
      </c>
      <c r="F54" s="45">
        <v>216.23019706784129</v>
      </c>
      <c r="G54" s="45">
        <v>180.29448604650173</v>
      </c>
      <c r="H54" s="45">
        <v>103.84366661376271</v>
      </c>
      <c r="I54" s="45">
        <v>164.60528734561291</v>
      </c>
      <c r="J54" s="45">
        <v>177.04422689084672</v>
      </c>
      <c r="K54" s="45">
        <v>27.713774120479382</v>
      </c>
      <c r="L54" s="45">
        <v>50.17121215946274</v>
      </c>
      <c r="M54" s="45">
        <v>54.069708987521423</v>
      </c>
      <c r="N54" s="45">
        <v>51.760181198932671</v>
      </c>
      <c r="O54" s="45">
        <v>57.819825822460281</v>
      </c>
      <c r="P54" s="45">
        <v>225.64003273720866</v>
      </c>
      <c r="Q54" s="45">
        <v>199.16291310822803</v>
      </c>
      <c r="R54" s="45">
        <v>199.89352428574395</v>
      </c>
      <c r="S54" s="45">
        <v>236.29443834663874</v>
      </c>
      <c r="T54" s="45">
        <v>227.71244948464249</v>
      </c>
      <c r="U54" s="45">
        <v>407.38429203377825</v>
      </c>
      <c r="V54" s="45">
        <v>480.59073996895722</v>
      </c>
      <c r="W54" s="45">
        <v>514.16670014266367</v>
      </c>
      <c r="X54" s="45">
        <v>437.54097178007549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24903.315100651129</v>
      </c>
      <c r="D61" s="49">
        <f t="shared" ref="D61:X61" si="20">SUM(D62:D72)</f>
        <v>24340.295826952919</v>
      </c>
      <c r="E61" s="49">
        <f t="shared" si="20"/>
        <v>24915.343485884765</v>
      </c>
      <c r="F61" s="49">
        <f t="shared" si="20"/>
        <v>26483.905781922102</v>
      </c>
      <c r="G61" s="49">
        <f t="shared" si="20"/>
        <v>27632.219787422542</v>
      </c>
      <c r="H61" s="49">
        <f t="shared" si="20"/>
        <v>29237.415319154716</v>
      </c>
      <c r="I61" s="49">
        <f t="shared" si="20"/>
        <v>31688.032126629372</v>
      </c>
      <c r="J61" s="49">
        <f t="shared" si="20"/>
        <v>32069.764333092906</v>
      </c>
      <c r="K61" s="49">
        <f t="shared" si="20"/>
        <v>29939.232827957705</v>
      </c>
      <c r="L61" s="49">
        <f t="shared" si="20"/>
        <v>29544.228026727757</v>
      </c>
      <c r="M61" s="49">
        <f t="shared" si="20"/>
        <v>31930.233486786474</v>
      </c>
      <c r="N61" s="49">
        <f t="shared" si="20"/>
        <v>31048.260911730027</v>
      </c>
      <c r="O61" s="49">
        <f t="shared" si="20"/>
        <v>29938.953309904264</v>
      </c>
      <c r="P61" s="49">
        <f t="shared" si="20"/>
        <v>30473.245721912608</v>
      </c>
      <c r="Q61" s="49">
        <f t="shared" si="20"/>
        <v>30123.444096855234</v>
      </c>
      <c r="R61" s="49">
        <f t="shared" si="20"/>
        <v>31268.56951623092</v>
      </c>
      <c r="S61" s="49">
        <f t="shared" si="20"/>
        <v>32166.172849732589</v>
      </c>
      <c r="T61" s="49">
        <f t="shared" si="20"/>
        <v>33088.708328059853</v>
      </c>
      <c r="U61" s="49">
        <f t="shared" si="20"/>
        <v>33681.13670158742</v>
      </c>
      <c r="V61" s="49">
        <f t="shared" si="20"/>
        <v>34157.749709404081</v>
      </c>
      <c r="W61" s="49">
        <f t="shared" si="20"/>
        <v>32754.47965379983</v>
      </c>
      <c r="X61" s="49">
        <f t="shared" si="20"/>
        <v>31637.440267268797</v>
      </c>
    </row>
    <row r="62" spans="1:24" ht="11.25" customHeight="1" x14ac:dyDescent="0.2">
      <c r="A62" s="50" t="s">
        <v>92</v>
      </c>
      <c r="B62" s="51" t="s">
        <v>93</v>
      </c>
      <c r="C62" s="52">
        <v>24836.986808613074</v>
      </c>
      <c r="D62" s="52">
        <v>24258.395478151662</v>
      </c>
      <c r="E62" s="52">
        <v>24841.318237721884</v>
      </c>
      <c r="F62" s="52">
        <v>26168.279682636905</v>
      </c>
      <c r="G62" s="52">
        <v>27348.596255395856</v>
      </c>
      <c r="H62" s="52">
        <v>29035.341117737651</v>
      </c>
      <c r="I62" s="52">
        <v>31424.399389004804</v>
      </c>
      <c r="J62" s="52">
        <v>31754.549153113887</v>
      </c>
      <c r="K62" s="52">
        <v>29813.441264435354</v>
      </c>
      <c r="L62" s="52">
        <v>29386.200331947526</v>
      </c>
      <c r="M62" s="52">
        <v>31743.804993760816</v>
      </c>
      <c r="N62" s="52">
        <v>30861.116902813003</v>
      </c>
      <c r="O62" s="52">
        <v>29731.999133611869</v>
      </c>
      <c r="P62" s="52">
        <v>30029.71278866383</v>
      </c>
      <c r="Q62" s="52">
        <v>29685.293614772756</v>
      </c>
      <c r="R62" s="52">
        <v>30809.459371689136</v>
      </c>
      <c r="S62" s="52">
        <v>31676.499248737346</v>
      </c>
      <c r="T62" s="52">
        <v>32537.518612306016</v>
      </c>
      <c r="U62" s="52">
        <v>32887.628182305511</v>
      </c>
      <c r="V62" s="52">
        <v>33249.700256239776</v>
      </c>
      <c r="W62" s="52">
        <v>31719.382965750105</v>
      </c>
      <c r="X62" s="52">
        <v>30581.867617051317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19.748290285657458</v>
      </c>
      <c r="D64" s="52">
        <v>24.495069539482081</v>
      </c>
      <c r="E64" s="52">
        <v>27.333172812202314</v>
      </c>
      <c r="F64" s="52">
        <v>22.49810356476166</v>
      </c>
      <c r="G64" s="52">
        <v>36.436111474884186</v>
      </c>
      <c r="H64" s="52">
        <v>49.888796720773314</v>
      </c>
      <c r="I64" s="52">
        <v>39.926404635937949</v>
      </c>
      <c r="J64" s="52">
        <v>74.244420375657796</v>
      </c>
      <c r="K64" s="52">
        <v>63.276427254856188</v>
      </c>
      <c r="L64" s="52">
        <v>95.151073466328469</v>
      </c>
      <c r="M64" s="52">
        <v>101.20445631902797</v>
      </c>
      <c r="N64" s="52">
        <v>100.34981974053572</v>
      </c>
      <c r="O64" s="52">
        <v>104.55573852934863</v>
      </c>
      <c r="P64" s="52">
        <v>126.30907124549252</v>
      </c>
      <c r="Q64" s="52">
        <v>154.44715277188581</v>
      </c>
      <c r="R64" s="52">
        <v>174.64695558212273</v>
      </c>
      <c r="S64" s="52">
        <v>158.80484355159746</v>
      </c>
      <c r="T64" s="52">
        <v>224.25367690443755</v>
      </c>
      <c r="U64" s="52">
        <v>236.63542373000635</v>
      </c>
      <c r="V64" s="52">
        <v>272.45276919945985</v>
      </c>
      <c r="W64" s="52">
        <v>291.79676961972342</v>
      </c>
      <c r="X64" s="52">
        <v>296.70965375683539</v>
      </c>
    </row>
    <row r="65" spans="1:24" ht="11.25" customHeight="1" x14ac:dyDescent="0.2">
      <c r="A65" s="50" t="s">
        <v>98</v>
      </c>
      <c r="B65" s="51" t="s">
        <v>99</v>
      </c>
      <c r="C65" s="52">
        <v>46.580001752398104</v>
      </c>
      <c r="D65" s="52">
        <v>57.405279261773998</v>
      </c>
      <c r="E65" s="52">
        <v>46.692075350679566</v>
      </c>
      <c r="F65" s="52">
        <v>293.12799572043605</v>
      </c>
      <c r="G65" s="52">
        <v>247.1874205518038</v>
      </c>
      <c r="H65" s="52">
        <v>152.16773769232677</v>
      </c>
      <c r="I65" s="52">
        <v>223.65272311908913</v>
      </c>
      <c r="J65" s="52">
        <v>240.91753522022236</v>
      </c>
      <c r="K65" s="52">
        <v>62.464164419803183</v>
      </c>
      <c r="L65" s="52">
        <v>62.77552487907279</v>
      </c>
      <c r="M65" s="52">
        <v>85.135833376949648</v>
      </c>
      <c r="N65" s="52">
        <v>86.711978598896138</v>
      </c>
      <c r="O65" s="52">
        <v>102.29090743959274</v>
      </c>
      <c r="P65" s="52">
        <v>307.24229271729979</v>
      </c>
      <c r="Q65" s="52">
        <v>271.08781215516802</v>
      </c>
      <c r="R65" s="52">
        <v>273.91065052493036</v>
      </c>
      <c r="S65" s="52">
        <v>319.00751466173421</v>
      </c>
      <c r="T65" s="52">
        <v>307.76529665789712</v>
      </c>
      <c r="U65" s="52">
        <v>526.5453811539935</v>
      </c>
      <c r="V65" s="52">
        <v>612.00571779754307</v>
      </c>
      <c r="W65" s="52">
        <v>650.19081448042027</v>
      </c>
      <c r="X65" s="52">
        <v>652.55224433821604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8.5653470544561961E-4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4.6714469520726526E-3</v>
      </c>
      <c r="I67" s="52">
        <v>1.871314684788521E-3</v>
      </c>
      <c r="J67" s="52">
        <v>1.8090689708180371E-3</v>
      </c>
      <c r="K67" s="52">
        <v>2.82526994985561E-3</v>
      </c>
      <c r="L67" s="52">
        <v>3.6077141289726391E-3</v>
      </c>
      <c r="M67" s="52">
        <v>2.6492798705022298E-3</v>
      </c>
      <c r="N67" s="52">
        <v>8.4431056475685903E-4</v>
      </c>
      <c r="O67" s="52">
        <v>8.5653470544561961E-4</v>
      </c>
      <c r="P67" s="52">
        <v>0</v>
      </c>
      <c r="Q67" s="52">
        <v>0</v>
      </c>
      <c r="R67" s="52">
        <v>0</v>
      </c>
      <c r="S67" s="52">
        <v>0</v>
      </c>
      <c r="T67" s="52">
        <v>1.7232993024345292E-3</v>
      </c>
      <c r="U67" s="52">
        <v>8.0347217587078826E-4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2.5253998902808471E-3</v>
      </c>
      <c r="M68" s="52">
        <v>1.2042181229555587E-3</v>
      </c>
      <c r="N68" s="52">
        <v>1.2061579496526556E-3</v>
      </c>
      <c r="O68" s="52">
        <v>5.1392082326737172E-3</v>
      </c>
      <c r="P68" s="52">
        <v>9.0484159284448182E-3</v>
      </c>
      <c r="Q68" s="52">
        <v>2.6308263430712027E-2</v>
      </c>
      <c r="R68" s="52">
        <v>4.0488402975487697E-2</v>
      </c>
      <c r="S68" s="52">
        <v>0.21898187691610771</v>
      </c>
      <c r="T68" s="52">
        <v>1.3419906101158494</v>
      </c>
      <c r="U68" s="52">
        <v>12.536394621271118</v>
      </c>
      <c r="V68" s="52">
        <v>11.250755798073053</v>
      </c>
      <c r="W68" s="52">
        <v>11.491394179642024</v>
      </c>
      <c r="X68" s="52">
        <v>8.5781676353162339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1.2995557013095085E-2</v>
      </c>
      <c r="I69" s="52">
        <v>5.1738554854478119E-2</v>
      </c>
      <c r="J69" s="52">
        <v>5.1415314171424309E-2</v>
      </c>
      <c r="K69" s="52">
        <v>4.8146577745948986E-2</v>
      </c>
      <c r="L69" s="52">
        <v>9.4963320807567142E-2</v>
      </c>
      <c r="M69" s="52">
        <v>8.4349831687359683E-2</v>
      </c>
      <c r="N69" s="52">
        <v>8.0160109078383945E-2</v>
      </c>
      <c r="O69" s="52">
        <v>0.1006780458135621</v>
      </c>
      <c r="P69" s="52">
        <v>0.11022454405633356</v>
      </c>
      <c r="Q69" s="52">
        <v>0.12710032804977173</v>
      </c>
      <c r="R69" s="52">
        <v>0.16206798592165553</v>
      </c>
      <c r="S69" s="52">
        <v>1.1055466824905724</v>
      </c>
      <c r="T69" s="52">
        <v>1.2049543100550819</v>
      </c>
      <c r="U69" s="52">
        <v>1.5522528747229094</v>
      </c>
      <c r="V69" s="52">
        <v>1.5603386194322915</v>
      </c>
      <c r="W69" s="52">
        <v>1.6656606514373116</v>
      </c>
      <c r="X69" s="52">
        <v>1.5624230387382787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9.8622963259985337</v>
      </c>
      <c r="Q72" s="55">
        <v>12.462108563943961</v>
      </c>
      <c r="R72" s="55">
        <v>10.349982045835022</v>
      </c>
      <c r="S72" s="55">
        <v>10.536714222507086</v>
      </c>
      <c r="T72" s="55">
        <v>16.62207397201362</v>
      </c>
      <c r="U72" s="55">
        <v>16.238263429739611</v>
      </c>
      <c r="V72" s="55">
        <v>10.779871749798977</v>
      </c>
      <c r="W72" s="55">
        <v>79.952049118504249</v>
      </c>
      <c r="X72" s="55">
        <v>96.170161448373761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292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746.88224789089327</v>
      </c>
      <c r="D2" s="21">
        <f t="shared" ref="D2:X2" si="0">SUM(D3,D17,D22,D25,D26,D51,D52)</f>
        <v>591.44008330652684</v>
      </c>
      <c r="E2" s="21">
        <f t="shared" si="0"/>
        <v>651.47477774372578</v>
      </c>
      <c r="F2" s="21">
        <f t="shared" si="0"/>
        <v>770.66796000315355</v>
      </c>
      <c r="G2" s="21">
        <f t="shared" si="0"/>
        <v>570.58677209068412</v>
      </c>
      <c r="H2" s="21">
        <f t="shared" si="0"/>
        <v>573.92623429443063</v>
      </c>
      <c r="I2" s="21">
        <f t="shared" si="0"/>
        <v>539.2851692996295</v>
      </c>
      <c r="J2" s="21">
        <f t="shared" si="0"/>
        <v>570.64857203280451</v>
      </c>
      <c r="K2" s="21">
        <f t="shared" si="0"/>
        <v>475.71105192702078</v>
      </c>
      <c r="L2" s="21">
        <f t="shared" si="0"/>
        <v>476.9479746458623</v>
      </c>
      <c r="M2" s="21">
        <f t="shared" si="0"/>
        <v>518.79846875824319</v>
      </c>
      <c r="N2" s="21">
        <f t="shared" si="0"/>
        <v>449.7547155917872</v>
      </c>
      <c r="O2" s="21">
        <f t="shared" si="0"/>
        <v>495.32001382968997</v>
      </c>
      <c r="P2" s="21">
        <f t="shared" si="0"/>
        <v>467.50026011592138</v>
      </c>
      <c r="Q2" s="21">
        <f t="shared" si="0"/>
        <v>455.81953243342014</v>
      </c>
      <c r="R2" s="21">
        <f t="shared" si="0"/>
        <v>446.39474196486361</v>
      </c>
      <c r="S2" s="21">
        <f t="shared" si="0"/>
        <v>477.46056795620763</v>
      </c>
      <c r="T2" s="21">
        <f t="shared" si="0"/>
        <v>504.3266515169903</v>
      </c>
      <c r="U2" s="21">
        <f t="shared" si="0"/>
        <v>463.43981081209489</v>
      </c>
      <c r="V2" s="21">
        <f t="shared" si="0"/>
        <v>430.9279308971449</v>
      </c>
      <c r="W2" s="21">
        <f t="shared" si="0"/>
        <v>412.92070232061207</v>
      </c>
      <c r="X2" s="21">
        <f t="shared" si="0"/>
        <v>718.32298618363598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0</v>
      </c>
      <c r="D11" s="19">
        <f t="shared" ref="D11:X11" si="6">SUM(D12:D16)</f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57.635132351574299</v>
      </c>
      <c r="D26" s="27">
        <f t="shared" ref="D26:X26" si="12">SUM(D27,D33)</f>
        <v>41.557134771764296</v>
      </c>
      <c r="E26" s="27">
        <f t="shared" si="12"/>
        <v>30.872234824202131</v>
      </c>
      <c r="F26" s="27">
        <f t="shared" si="12"/>
        <v>34.884572061927081</v>
      </c>
      <c r="G26" s="27">
        <f t="shared" si="12"/>
        <v>27.998896410889902</v>
      </c>
      <c r="H26" s="27">
        <f t="shared" si="12"/>
        <v>25.420376257248975</v>
      </c>
      <c r="I26" s="27">
        <f t="shared" si="12"/>
        <v>20.694143456180164</v>
      </c>
      <c r="J26" s="27">
        <f t="shared" si="12"/>
        <v>24.17854667238959</v>
      </c>
      <c r="K26" s="27">
        <f t="shared" si="12"/>
        <v>18.481249611309291</v>
      </c>
      <c r="L26" s="27">
        <f t="shared" si="12"/>
        <v>17.206359918010925</v>
      </c>
      <c r="M26" s="27">
        <f t="shared" si="12"/>
        <v>20.986308523575929</v>
      </c>
      <c r="N26" s="27">
        <f t="shared" si="12"/>
        <v>15.10648765230032</v>
      </c>
      <c r="O26" s="27">
        <f t="shared" si="12"/>
        <v>13.739483799308481</v>
      </c>
      <c r="P26" s="27">
        <f t="shared" si="12"/>
        <v>10.614796883189438</v>
      </c>
      <c r="Q26" s="27">
        <f t="shared" si="12"/>
        <v>10.656720974492584</v>
      </c>
      <c r="R26" s="27">
        <f t="shared" si="12"/>
        <v>12.884227391987929</v>
      </c>
      <c r="S26" s="27">
        <f t="shared" si="12"/>
        <v>11.76913792214352</v>
      </c>
      <c r="T26" s="27">
        <f t="shared" si="12"/>
        <v>11.833577026070554</v>
      </c>
      <c r="U26" s="27">
        <f t="shared" si="12"/>
        <v>12.616900369037175</v>
      </c>
      <c r="V26" s="27">
        <f t="shared" si="12"/>
        <v>10.640644397886984</v>
      </c>
      <c r="W26" s="27">
        <f t="shared" si="12"/>
        <v>12.232098463635229</v>
      </c>
      <c r="X26" s="27">
        <f t="shared" si="12"/>
        <v>19.788259562064969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57.635132351574299</v>
      </c>
      <c r="D33" s="19">
        <f t="shared" ref="D33:X33" si="16">SUM(D34:D50)</f>
        <v>41.557134771764296</v>
      </c>
      <c r="E33" s="19">
        <f t="shared" si="16"/>
        <v>30.872234824202131</v>
      </c>
      <c r="F33" s="19">
        <f t="shared" si="16"/>
        <v>34.884572061927081</v>
      </c>
      <c r="G33" s="19">
        <f t="shared" si="16"/>
        <v>27.998896410889902</v>
      </c>
      <c r="H33" s="19">
        <f t="shared" si="16"/>
        <v>25.420376257248975</v>
      </c>
      <c r="I33" s="19">
        <f t="shared" si="16"/>
        <v>20.694143456180164</v>
      </c>
      <c r="J33" s="19">
        <f t="shared" si="16"/>
        <v>24.17854667238959</v>
      </c>
      <c r="K33" s="19">
        <f t="shared" si="16"/>
        <v>18.481249611309291</v>
      </c>
      <c r="L33" s="19">
        <f t="shared" si="16"/>
        <v>17.206359918010925</v>
      </c>
      <c r="M33" s="19">
        <f t="shared" si="16"/>
        <v>20.986308523575929</v>
      </c>
      <c r="N33" s="19">
        <f t="shared" si="16"/>
        <v>15.10648765230032</v>
      </c>
      <c r="O33" s="19">
        <f t="shared" si="16"/>
        <v>13.739483799308481</v>
      </c>
      <c r="P33" s="19">
        <f t="shared" si="16"/>
        <v>10.614796883189438</v>
      </c>
      <c r="Q33" s="19">
        <f t="shared" si="16"/>
        <v>10.656720974492584</v>
      </c>
      <c r="R33" s="19">
        <f t="shared" si="16"/>
        <v>12.884227391987929</v>
      </c>
      <c r="S33" s="19">
        <f t="shared" si="16"/>
        <v>11.76913792214352</v>
      </c>
      <c r="T33" s="19">
        <f t="shared" si="16"/>
        <v>11.833577026070554</v>
      </c>
      <c r="U33" s="19">
        <f t="shared" si="16"/>
        <v>12.616900369037175</v>
      </c>
      <c r="V33" s="19">
        <f t="shared" si="16"/>
        <v>10.640644397886984</v>
      </c>
      <c r="W33" s="19">
        <f t="shared" si="16"/>
        <v>12.232098463635229</v>
      </c>
      <c r="X33" s="19">
        <f t="shared" si="16"/>
        <v>19.788259562064969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57.635132351574299</v>
      </c>
      <c r="D43" s="8">
        <v>41.557134771764296</v>
      </c>
      <c r="E43" s="8">
        <v>30.872234824202131</v>
      </c>
      <c r="F43" s="8">
        <v>34.884572061927081</v>
      </c>
      <c r="G43" s="8">
        <v>27.998896410889902</v>
      </c>
      <c r="H43" s="8">
        <v>25.420376257248975</v>
      </c>
      <c r="I43" s="8">
        <v>20.694143456180164</v>
      </c>
      <c r="J43" s="8">
        <v>24.17854667238959</v>
      </c>
      <c r="K43" s="8">
        <v>18.481249611309291</v>
      </c>
      <c r="L43" s="8">
        <v>17.206359918010925</v>
      </c>
      <c r="M43" s="8">
        <v>20.986308523575929</v>
      </c>
      <c r="N43" s="8">
        <v>15.10648765230032</v>
      </c>
      <c r="O43" s="8">
        <v>13.739483799308481</v>
      </c>
      <c r="P43" s="8">
        <v>10.614796883189438</v>
      </c>
      <c r="Q43" s="8">
        <v>10.656720974492584</v>
      </c>
      <c r="R43" s="8">
        <v>12.884227391987929</v>
      </c>
      <c r="S43" s="8">
        <v>11.76913792214352</v>
      </c>
      <c r="T43" s="8">
        <v>11.833577026070554</v>
      </c>
      <c r="U43" s="8">
        <v>12.616900369037175</v>
      </c>
      <c r="V43" s="8">
        <v>10.640644397886984</v>
      </c>
      <c r="W43" s="8">
        <v>12.232098463635229</v>
      </c>
      <c r="X43" s="8">
        <v>19.788259562064969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689.247115539319</v>
      </c>
      <c r="D51" s="27">
        <v>549.88294853476259</v>
      </c>
      <c r="E51" s="27">
        <v>620.60254291952367</v>
      </c>
      <c r="F51" s="27">
        <v>735.78338794122647</v>
      </c>
      <c r="G51" s="27">
        <v>542.58787567979425</v>
      </c>
      <c r="H51" s="27">
        <v>548.50585803718161</v>
      </c>
      <c r="I51" s="27">
        <v>518.5910258434493</v>
      </c>
      <c r="J51" s="27">
        <v>546.47002536041487</v>
      </c>
      <c r="K51" s="27">
        <v>457.22980231571148</v>
      </c>
      <c r="L51" s="27">
        <v>459.74161472785136</v>
      </c>
      <c r="M51" s="27">
        <v>497.81216023466732</v>
      </c>
      <c r="N51" s="27">
        <v>434.6482279394869</v>
      </c>
      <c r="O51" s="27">
        <v>481.58053003038151</v>
      </c>
      <c r="P51" s="27">
        <v>456.88546323273192</v>
      </c>
      <c r="Q51" s="27">
        <v>445.16281145892754</v>
      </c>
      <c r="R51" s="27">
        <v>433.51051457287571</v>
      </c>
      <c r="S51" s="27">
        <v>465.69143003406413</v>
      </c>
      <c r="T51" s="27">
        <v>492.49307449091975</v>
      </c>
      <c r="U51" s="27">
        <v>450.82291044305771</v>
      </c>
      <c r="V51" s="27">
        <v>420.2872864992579</v>
      </c>
      <c r="W51" s="27">
        <v>400.68860385697684</v>
      </c>
      <c r="X51" s="27">
        <v>698.53472662157105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0</v>
      </c>
      <c r="Q52" s="27">
        <f t="shared" si="18"/>
        <v>0</v>
      </c>
      <c r="R52" s="27">
        <f t="shared" si="18"/>
        <v>0</v>
      </c>
      <c r="S52" s="27">
        <f t="shared" si="18"/>
        <v>0</v>
      </c>
      <c r="T52" s="27">
        <f t="shared" si="18"/>
        <v>0</v>
      </c>
      <c r="U52" s="27">
        <f t="shared" si="18"/>
        <v>0</v>
      </c>
      <c r="V52" s="27">
        <f t="shared" si="18"/>
        <v>0</v>
      </c>
      <c r="W52" s="27">
        <f t="shared" si="18"/>
        <v>0</v>
      </c>
      <c r="X52" s="27">
        <f t="shared" si="18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1.2306007361154585</v>
      </c>
      <c r="D61" s="49">
        <f t="shared" ref="D61:X61" si="20">SUM(D62:D72)</f>
        <v>0.89235380688003119</v>
      </c>
      <c r="E61" s="49">
        <f t="shared" si="20"/>
        <v>1.0965401007338649</v>
      </c>
      <c r="F61" s="49">
        <f t="shared" si="20"/>
        <v>1.1033860636694832</v>
      </c>
      <c r="G61" s="49">
        <f t="shared" si="20"/>
        <v>1.1373152532083359</v>
      </c>
      <c r="H61" s="49">
        <f t="shared" si="20"/>
        <v>1.1471764219446929</v>
      </c>
      <c r="I61" s="49">
        <f t="shared" si="20"/>
        <v>1.1566096341744996</v>
      </c>
      <c r="J61" s="49">
        <f t="shared" si="20"/>
        <v>1.934097165704197</v>
      </c>
      <c r="K61" s="49">
        <f t="shared" si="20"/>
        <v>1.5822574676029422</v>
      </c>
      <c r="L61" s="49">
        <f t="shared" si="20"/>
        <v>3.0549298972426744</v>
      </c>
      <c r="M61" s="49">
        <f t="shared" si="20"/>
        <v>3.7192579148305938</v>
      </c>
      <c r="N61" s="49">
        <f t="shared" si="20"/>
        <v>3.4534308495802568</v>
      </c>
      <c r="O61" s="49">
        <f t="shared" si="20"/>
        <v>3.6713792492036594</v>
      </c>
      <c r="P61" s="49">
        <f t="shared" si="20"/>
        <v>7.5779950830730494</v>
      </c>
      <c r="Q61" s="49">
        <f t="shared" si="20"/>
        <v>8.6800995272037405</v>
      </c>
      <c r="R61" s="49">
        <f t="shared" si="20"/>
        <v>8.041284480383327</v>
      </c>
      <c r="S61" s="49">
        <f t="shared" si="20"/>
        <v>7.5256848573700399</v>
      </c>
      <c r="T61" s="49">
        <f t="shared" si="20"/>
        <v>9.6079801507135212</v>
      </c>
      <c r="U61" s="49">
        <f t="shared" si="20"/>
        <v>10.982664059770478</v>
      </c>
      <c r="V61" s="49">
        <f t="shared" si="20"/>
        <v>11.103337305147162</v>
      </c>
      <c r="W61" s="49">
        <f t="shared" si="20"/>
        <v>12.730999328477134</v>
      </c>
      <c r="X61" s="49">
        <f t="shared" si="20"/>
        <v>12.937600534962417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1.2306007361154585</v>
      </c>
      <c r="D64" s="52">
        <v>0.89235380688003119</v>
      </c>
      <c r="E64" s="52">
        <v>1.0965401007338649</v>
      </c>
      <c r="F64" s="52">
        <v>1.1033860636694832</v>
      </c>
      <c r="G64" s="52">
        <v>1.1373152532083359</v>
      </c>
      <c r="H64" s="52">
        <v>1.1468979123534415</v>
      </c>
      <c r="I64" s="52">
        <v>1.1555740303731405</v>
      </c>
      <c r="J64" s="52">
        <v>1.9330916148256405</v>
      </c>
      <c r="K64" s="52">
        <v>1.5813558234779843</v>
      </c>
      <c r="L64" s="52">
        <v>3.0533398803590677</v>
      </c>
      <c r="M64" s="52">
        <v>3.7176608505594317</v>
      </c>
      <c r="N64" s="52">
        <v>3.4519499147832131</v>
      </c>
      <c r="O64" s="52">
        <v>3.6697784034991172</v>
      </c>
      <c r="P64" s="52">
        <v>7.3603808108076896</v>
      </c>
      <c r="Q64" s="52">
        <v>8.4569483615838674</v>
      </c>
      <c r="R64" s="52">
        <v>7.864146233374667</v>
      </c>
      <c r="S64" s="52">
        <v>7.2409754650606022</v>
      </c>
      <c r="T64" s="52">
        <v>9.1876047587960201</v>
      </c>
      <c r="U64" s="52">
        <v>10.339055901627788</v>
      </c>
      <c r="V64" s="52">
        <v>10.675188183129526</v>
      </c>
      <c r="W64" s="52">
        <v>11.047867676381765</v>
      </c>
      <c r="X64" s="52">
        <v>10.555573109956095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7.5525794819571505E-6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4.3256514284220232E-5</v>
      </c>
      <c r="I67" s="52">
        <v>1.7261644434446619E-5</v>
      </c>
      <c r="J67" s="52">
        <v>1.7417973485035817E-5</v>
      </c>
      <c r="K67" s="52">
        <v>2.3239267458619836E-5</v>
      </c>
      <c r="L67" s="52">
        <v>3.7503598342928376E-5</v>
      </c>
      <c r="M67" s="52">
        <v>2.7458293352450767E-5</v>
      </c>
      <c r="N67" s="52">
        <v>8.1783186689194675E-6</v>
      </c>
      <c r="O67" s="52">
        <v>7.5525794819571505E-6</v>
      </c>
      <c r="P67" s="52">
        <v>0</v>
      </c>
      <c r="Q67" s="52">
        <v>0</v>
      </c>
      <c r="R67" s="52">
        <v>0</v>
      </c>
      <c r="S67" s="52">
        <v>0</v>
      </c>
      <c r="T67" s="52">
        <v>2.5304714637819987E-5</v>
      </c>
      <c r="U67" s="52">
        <v>1.137990142516328E-5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2.6252518840049858E-5</v>
      </c>
      <c r="M68" s="52">
        <v>1.2481042432932166E-5</v>
      </c>
      <c r="N68" s="52">
        <v>1.1683312384170667E-5</v>
      </c>
      <c r="O68" s="52">
        <v>4.5315476891742888E-5</v>
      </c>
      <c r="P68" s="52">
        <v>8.3308595381265579E-5</v>
      </c>
      <c r="Q68" s="52">
        <v>3.6287204075309191E-4</v>
      </c>
      <c r="R68" s="52">
        <v>6.8222026236232185E-4</v>
      </c>
      <c r="S68" s="52">
        <v>3.7269527903744854E-3</v>
      </c>
      <c r="T68" s="52">
        <v>1.9705624778958354E-2</v>
      </c>
      <c r="U68" s="52">
        <v>0.18696531411916284</v>
      </c>
      <c r="V68" s="52">
        <v>0.15421561342901557</v>
      </c>
      <c r="W68" s="52">
        <v>0.16023366894674143</v>
      </c>
      <c r="X68" s="52">
        <v>0.13498424885630161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2.3525307696719495E-4</v>
      </c>
      <c r="I69" s="52">
        <v>1.0183421569244316E-3</v>
      </c>
      <c r="J69" s="52">
        <v>9.881329050713439E-4</v>
      </c>
      <c r="K69" s="52">
        <v>8.7840485749934253E-4</v>
      </c>
      <c r="L69" s="52">
        <v>1.5262607664237795E-3</v>
      </c>
      <c r="M69" s="52">
        <v>1.5571249353766147E-3</v>
      </c>
      <c r="N69" s="52">
        <v>1.4610731659906498E-3</v>
      </c>
      <c r="O69" s="52">
        <v>1.5404250686867733E-3</v>
      </c>
      <c r="P69" s="52">
        <v>1.3336002346569574E-3</v>
      </c>
      <c r="Q69" s="52">
        <v>1.8448747633352902E-3</v>
      </c>
      <c r="R69" s="52">
        <v>2.7308082253316669E-3</v>
      </c>
      <c r="S69" s="52">
        <v>2.6232826302112364E-2</v>
      </c>
      <c r="T69" s="52">
        <v>6.300287363371268E-2</v>
      </c>
      <c r="U69" s="52">
        <v>7.3598289492514485E-2</v>
      </c>
      <c r="V69" s="52">
        <v>7.9401713168708837E-2</v>
      </c>
      <c r="W69" s="52">
        <v>7.7105954753027173E-2</v>
      </c>
      <c r="X69" s="52">
        <v>7.9625698031267178E-2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0.21619736343532084</v>
      </c>
      <c r="Q72" s="55">
        <v>0.22094341881578322</v>
      </c>
      <c r="R72" s="55">
        <v>0.17372521852096656</v>
      </c>
      <c r="S72" s="55">
        <v>0.25474961321695172</v>
      </c>
      <c r="T72" s="55">
        <v>0.33764158879019301</v>
      </c>
      <c r="U72" s="55">
        <v>0.38303317462958808</v>
      </c>
      <c r="V72" s="55">
        <v>0.19453179541991336</v>
      </c>
      <c r="W72" s="55">
        <v>1.4457920283956018</v>
      </c>
      <c r="X72" s="55">
        <v>2.167417478118753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51166.587886448098</v>
      </c>
      <c r="D2" s="21">
        <f t="shared" ref="D2:X2" si="0">SUM(D3,D17,D22,D25,D26,D51,D52)</f>
        <v>51835.489201705801</v>
      </c>
      <c r="E2" s="21">
        <f t="shared" si="0"/>
        <v>53406.479714289533</v>
      </c>
      <c r="F2" s="21">
        <f t="shared" si="0"/>
        <v>52863.473638888056</v>
      </c>
      <c r="G2" s="21">
        <f t="shared" si="0"/>
        <v>51121.078002184579</v>
      </c>
      <c r="H2" s="21">
        <f t="shared" si="0"/>
        <v>47383.360028397357</v>
      </c>
      <c r="I2" s="21">
        <f t="shared" si="0"/>
        <v>44069.756730206391</v>
      </c>
      <c r="J2" s="21">
        <f t="shared" si="0"/>
        <v>43822.876838360135</v>
      </c>
      <c r="K2" s="21">
        <f t="shared" si="0"/>
        <v>41957.340643204043</v>
      </c>
      <c r="L2" s="21">
        <f t="shared" si="0"/>
        <v>39299.001636836038</v>
      </c>
      <c r="M2" s="21">
        <f t="shared" si="0"/>
        <v>40562.739342686924</v>
      </c>
      <c r="N2" s="21">
        <f t="shared" si="0"/>
        <v>39602.787193242722</v>
      </c>
      <c r="O2" s="21">
        <f t="shared" si="0"/>
        <v>39805.184005893774</v>
      </c>
      <c r="P2" s="21">
        <f t="shared" si="0"/>
        <v>38745.361423934432</v>
      </c>
      <c r="Q2" s="21">
        <f t="shared" si="0"/>
        <v>38366.280204932431</v>
      </c>
      <c r="R2" s="21">
        <f t="shared" si="0"/>
        <v>38730.411026638547</v>
      </c>
      <c r="S2" s="21">
        <f t="shared" si="0"/>
        <v>39715.470010449062</v>
      </c>
      <c r="T2" s="21">
        <f t="shared" si="0"/>
        <v>39944.160885406316</v>
      </c>
      <c r="U2" s="21">
        <f t="shared" si="0"/>
        <v>40366.778554967663</v>
      </c>
      <c r="V2" s="21">
        <f t="shared" si="0"/>
        <v>38569.743059483873</v>
      </c>
      <c r="W2" s="21">
        <f t="shared" si="0"/>
        <v>37677.357712852317</v>
      </c>
      <c r="X2" s="21">
        <f t="shared" si="0"/>
        <v>40826.85679297513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8648.7483152617333</v>
      </c>
      <c r="D3" s="24">
        <f t="shared" ref="D3:X3" si="2">SUM(D4,D8,D11)</f>
        <v>7916.5078328922064</v>
      </c>
      <c r="E3" s="24">
        <f t="shared" si="2"/>
        <v>7891.1283633983412</v>
      </c>
      <c r="F3" s="24">
        <f t="shared" si="2"/>
        <v>7454.8117875872986</v>
      </c>
      <c r="G3" s="24">
        <f t="shared" si="2"/>
        <v>7659.9586931143449</v>
      </c>
      <c r="H3" s="24">
        <f t="shared" si="2"/>
        <v>7640.0508964908813</v>
      </c>
      <c r="I3" s="24">
        <f t="shared" si="2"/>
        <v>7117.5046341300949</v>
      </c>
      <c r="J3" s="24">
        <f t="shared" si="2"/>
        <v>7210.4888611773549</v>
      </c>
      <c r="K3" s="24">
        <f t="shared" si="2"/>
        <v>6151.0449914748879</v>
      </c>
      <c r="L3" s="24">
        <f t="shared" si="2"/>
        <v>5857.4943088550535</v>
      </c>
      <c r="M3" s="24">
        <f t="shared" si="2"/>
        <v>5826.9878072369247</v>
      </c>
      <c r="N3" s="24">
        <f t="shared" si="2"/>
        <v>5663.9346268193276</v>
      </c>
      <c r="O3" s="24">
        <f t="shared" si="2"/>
        <v>6034.6711392136258</v>
      </c>
      <c r="P3" s="24">
        <f t="shared" si="2"/>
        <v>4986.4348588768862</v>
      </c>
      <c r="Q3" s="24">
        <f t="shared" si="2"/>
        <v>4878.7907805726118</v>
      </c>
      <c r="R3" s="24">
        <f t="shared" si="2"/>
        <v>5116.8558880775126</v>
      </c>
      <c r="S3" s="24">
        <f t="shared" si="2"/>
        <v>4983.5931075572726</v>
      </c>
      <c r="T3" s="24">
        <f t="shared" si="2"/>
        <v>5284.7099309917867</v>
      </c>
      <c r="U3" s="24">
        <f t="shared" si="2"/>
        <v>5604.0557434768798</v>
      </c>
      <c r="V3" s="24">
        <f t="shared" si="2"/>
        <v>4613.5399729979645</v>
      </c>
      <c r="W3" s="24">
        <f t="shared" si="2"/>
        <v>4384.3751317264296</v>
      </c>
      <c r="X3" s="24">
        <f t="shared" si="2"/>
        <v>4375.5468379303866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6560.6745798509255</v>
      </c>
      <c r="D4" s="19">
        <f t="shared" ref="D4:X4" si="4">SUM(D5:D7)</f>
        <v>5862.9855543260037</v>
      </c>
      <c r="E4" s="19">
        <f t="shared" si="4"/>
        <v>6109.1702585349021</v>
      </c>
      <c r="F4" s="19">
        <f t="shared" si="4"/>
        <v>5820.3501232002154</v>
      </c>
      <c r="G4" s="19">
        <f t="shared" si="4"/>
        <v>5890.7869151599971</v>
      </c>
      <c r="H4" s="19">
        <f t="shared" si="4"/>
        <v>6167.3784538959526</v>
      </c>
      <c r="I4" s="19">
        <f t="shared" si="4"/>
        <v>5667.2231081020054</v>
      </c>
      <c r="J4" s="19">
        <f t="shared" si="4"/>
        <v>5993.1476445731432</v>
      </c>
      <c r="K4" s="19">
        <f t="shared" si="4"/>
        <v>5031.5450842296714</v>
      </c>
      <c r="L4" s="19">
        <f t="shared" si="4"/>
        <v>4822.8542065986549</v>
      </c>
      <c r="M4" s="19">
        <f t="shared" si="4"/>
        <v>4736.8338070001164</v>
      </c>
      <c r="N4" s="19">
        <f t="shared" si="4"/>
        <v>4344.3227592596995</v>
      </c>
      <c r="O4" s="19">
        <f t="shared" si="4"/>
        <v>4406.0128016911885</v>
      </c>
      <c r="P4" s="19">
        <f t="shared" si="4"/>
        <v>3692.497489910917</v>
      </c>
      <c r="Q4" s="19">
        <f t="shared" si="4"/>
        <v>3524.1988499991576</v>
      </c>
      <c r="R4" s="19">
        <f t="shared" si="4"/>
        <v>3653.3908621468076</v>
      </c>
      <c r="S4" s="19">
        <f t="shared" si="4"/>
        <v>3614.0242970570148</v>
      </c>
      <c r="T4" s="19">
        <f t="shared" si="4"/>
        <v>3998.8884075018859</v>
      </c>
      <c r="U4" s="19">
        <f t="shared" si="4"/>
        <v>4280.3317700899925</v>
      </c>
      <c r="V4" s="19">
        <f t="shared" si="4"/>
        <v>3465.8482154783601</v>
      </c>
      <c r="W4" s="19">
        <f t="shared" si="4"/>
        <v>3308.395954969882</v>
      </c>
      <c r="X4" s="19">
        <f t="shared" si="4"/>
        <v>3378.4030097269924</v>
      </c>
    </row>
    <row r="5" spans="1:24" ht="11.25" customHeight="1" x14ac:dyDescent="0.2">
      <c r="A5" s="28" t="s">
        <v>4</v>
      </c>
      <c r="B5" s="7" t="s">
        <v>5</v>
      </c>
      <c r="C5" s="8">
        <v>103.68683999999996</v>
      </c>
      <c r="D5" s="8">
        <v>103.68683999999996</v>
      </c>
      <c r="E5" s="8">
        <v>112.32752795999994</v>
      </c>
      <c r="F5" s="8">
        <v>80.645359319999969</v>
      </c>
      <c r="G5" s="8">
        <v>62.288111999999963</v>
      </c>
      <c r="H5" s="8">
        <v>59.361917260799977</v>
      </c>
      <c r="I5" s="8">
        <v>98.269624511999993</v>
      </c>
      <c r="J5" s="8">
        <v>182.94023392543281</v>
      </c>
      <c r="K5" s="8">
        <v>126.27566697979555</v>
      </c>
      <c r="L5" s="8">
        <v>113.48233181519996</v>
      </c>
      <c r="M5" s="8">
        <v>115.14706011839996</v>
      </c>
      <c r="N5" s="8">
        <v>376.28121702719994</v>
      </c>
      <c r="O5" s="8">
        <v>563.16857666639987</v>
      </c>
      <c r="P5" s="8">
        <v>425.10714977373772</v>
      </c>
      <c r="Q5" s="8">
        <v>189.2848645212247</v>
      </c>
      <c r="R5" s="8">
        <v>154.84798296</v>
      </c>
      <c r="S5" s="8">
        <v>103.10605007999999</v>
      </c>
      <c r="T5" s="8">
        <v>119.39781525546708</v>
      </c>
      <c r="U5" s="8">
        <v>208.05446505275799</v>
      </c>
      <c r="V5" s="8">
        <v>97.039097669791374</v>
      </c>
      <c r="W5" s="8">
        <v>87.812768476347017</v>
      </c>
      <c r="X5" s="8">
        <v>129.37481105404828</v>
      </c>
    </row>
    <row r="6" spans="1:24" ht="11.25" customHeight="1" x14ac:dyDescent="0.2">
      <c r="A6" s="28" t="s">
        <v>6</v>
      </c>
      <c r="B6" s="7" t="s">
        <v>7</v>
      </c>
      <c r="C6" s="8">
        <v>2.6703616632</v>
      </c>
      <c r="D6" s="8">
        <v>0</v>
      </c>
      <c r="E6" s="8">
        <v>0</v>
      </c>
      <c r="F6" s="8">
        <v>2.6516497391999998</v>
      </c>
      <c r="G6" s="8">
        <v>0</v>
      </c>
      <c r="H6" s="8">
        <v>0</v>
      </c>
      <c r="I6" s="8">
        <v>0</v>
      </c>
      <c r="J6" s="8">
        <v>51.174390405600001</v>
      </c>
      <c r="K6" s="8">
        <v>16.684912305600001</v>
      </c>
      <c r="L6" s="8">
        <v>8.3839626024000022</v>
      </c>
      <c r="M6" s="8">
        <v>19.714883126399997</v>
      </c>
      <c r="N6" s="8">
        <v>13.879824789599999</v>
      </c>
      <c r="O6" s="8">
        <v>8.2873410311999987</v>
      </c>
      <c r="P6" s="8">
        <v>8.3380333344000004</v>
      </c>
      <c r="Q6" s="8">
        <v>5.5176360623999985</v>
      </c>
      <c r="R6" s="8">
        <v>2.7969223127999996</v>
      </c>
      <c r="S6" s="8">
        <v>8.3795397840000003</v>
      </c>
      <c r="T6" s="8">
        <v>7.8729569688000005</v>
      </c>
      <c r="U6" s="8">
        <v>7.4493870527999988</v>
      </c>
      <c r="V6" s="8">
        <v>9.2821349544000018</v>
      </c>
      <c r="W6" s="8">
        <v>9.5053171751999983</v>
      </c>
      <c r="X6" s="8">
        <v>4.1771818703999992</v>
      </c>
    </row>
    <row r="7" spans="1:24" ht="11.25" customHeight="1" x14ac:dyDescent="0.2">
      <c r="A7" s="28" t="s">
        <v>8</v>
      </c>
      <c r="B7" s="7" t="s">
        <v>9</v>
      </c>
      <c r="C7" s="8">
        <v>6454.3173781877258</v>
      </c>
      <c r="D7" s="8">
        <v>5759.2987143260034</v>
      </c>
      <c r="E7" s="8">
        <v>5996.8427305749019</v>
      </c>
      <c r="F7" s="8">
        <v>5737.0531141410156</v>
      </c>
      <c r="G7" s="8">
        <v>5828.4988031599969</v>
      </c>
      <c r="H7" s="8">
        <v>6108.016536635153</v>
      </c>
      <c r="I7" s="8">
        <v>5568.9534835900058</v>
      </c>
      <c r="J7" s="8">
        <v>5759.0330202421101</v>
      </c>
      <c r="K7" s="8">
        <v>4888.584504944276</v>
      </c>
      <c r="L7" s="8">
        <v>4700.9879121810545</v>
      </c>
      <c r="M7" s="8">
        <v>4601.971863755316</v>
      </c>
      <c r="N7" s="8">
        <v>3954.1617174428993</v>
      </c>
      <c r="O7" s="8">
        <v>3834.5568839935891</v>
      </c>
      <c r="P7" s="8">
        <v>3259.0523068027792</v>
      </c>
      <c r="Q7" s="8">
        <v>3329.3963494155328</v>
      </c>
      <c r="R7" s="8">
        <v>3495.7459568740078</v>
      </c>
      <c r="S7" s="8">
        <v>3502.5387071930149</v>
      </c>
      <c r="T7" s="8">
        <v>3871.6176352776188</v>
      </c>
      <c r="U7" s="8">
        <v>4064.8279179844349</v>
      </c>
      <c r="V7" s="8">
        <v>3359.5269828541686</v>
      </c>
      <c r="W7" s="8">
        <v>3211.0778693183352</v>
      </c>
      <c r="X7" s="8">
        <v>3244.8510168025441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593.54803517137839</v>
      </c>
      <c r="D8" s="19">
        <f t="shared" ref="D8:X8" si="6">SUM(D9:D10)</f>
        <v>565.34218089100023</v>
      </c>
      <c r="E8" s="19">
        <f t="shared" si="6"/>
        <v>546.93165280686219</v>
      </c>
      <c r="F8" s="19">
        <f t="shared" si="6"/>
        <v>463.31309852614362</v>
      </c>
      <c r="G8" s="19">
        <f t="shared" si="6"/>
        <v>284.49926021845926</v>
      </c>
      <c r="H8" s="19">
        <f t="shared" si="6"/>
        <v>578.17039469672909</v>
      </c>
      <c r="I8" s="19">
        <f t="shared" si="6"/>
        <v>698.14602666445239</v>
      </c>
      <c r="J8" s="19">
        <f t="shared" si="6"/>
        <v>362.2282978526153</v>
      </c>
      <c r="K8" s="19">
        <f t="shared" si="6"/>
        <v>299.31841321950122</v>
      </c>
      <c r="L8" s="19">
        <f t="shared" si="6"/>
        <v>295.29238526157644</v>
      </c>
      <c r="M8" s="19">
        <f t="shared" si="6"/>
        <v>306.82386361665829</v>
      </c>
      <c r="N8" s="19">
        <f t="shared" si="6"/>
        <v>440.58854629638608</v>
      </c>
      <c r="O8" s="19">
        <f t="shared" si="6"/>
        <v>598.38078120682087</v>
      </c>
      <c r="P8" s="19">
        <f t="shared" si="6"/>
        <v>501.71138694347718</v>
      </c>
      <c r="Q8" s="19">
        <f t="shared" si="6"/>
        <v>507.8157292941811</v>
      </c>
      <c r="R8" s="19">
        <f t="shared" si="6"/>
        <v>571.68004802024655</v>
      </c>
      <c r="S8" s="19">
        <f t="shared" si="6"/>
        <v>573.1677022024453</v>
      </c>
      <c r="T8" s="19">
        <f t="shared" si="6"/>
        <v>493.19598407969158</v>
      </c>
      <c r="U8" s="19">
        <f t="shared" si="6"/>
        <v>519.9968979169098</v>
      </c>
      <c r="V8" s="19">
        <f t="shared" si="6"/>
        <v>393.90710800130216</v>
      </c>
      <c r="W8" s="19">
        <f t="shared" si="6"/>
        <v>378.14952047992659</v>
      </c>
      <c r="X8" s="19">
        <f t="shared" si="6"/>
        <v>300.85466112218154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4.3593983999999999</v>
      </c>
      <c r="E9" s="8">
        <v>6.539097599999999</v>
      </c>
      <c r="F9" s="8">
        <v>4.3593983999999999</v>
      </c>
      <c r="G9" s="8">
        <v>2.1796991999999999</v>
      </c>
      <c r="H9" s="8">
        <v>4.3593983999999999</v>
      </c>
      <c r="I9" s="8">
        <v>4.3593983999999999</v>
      </c>
      <c r="J9" s="8">
        <v>4.3593983999999999</v>
      </c>
      <c r="K9" s="8">
        <v>2.1796991999999999</v>
      </c>
      <c r="L9" s="8">
        <v>0</v>
      </c>
      <c r="M9" s="8">
        <v>0</v>
      </c>
      <c r="N9" s="8">
        <v>0</v>
      </c>
      <c r="O9" s="8">
        <v>34.509127181241794</v>
      </c>
      <c r="P9" s="8">
        <v>27.619496835374953</v>
      </c>
      <c r="Q9" s="8">
        <v>29.654954746576532</v>
      </c>
      <c r="R9" s="8">
        <v>31.723807315728237</v>
      </c>
      <c r="S9" s="8">
        <v>36.714720269345293</v>
      </c>
      <c r="T9" s="8">
        <v>30.155701005079045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593.54803517137839</v>
      </c>
      <c r="D10" s="8">
        <v>560.98278249100019</v>
      </c>
      <c r="E10" s="8">
        <v>540.3925552068622</v>
      </c>
      <c r="F10" s="8">
        <v>458.95370012614364</v>
      </c>
      <c r="G10" s="8">
        <v>282.31956101845924</v>
      </c>
      <c r="H10" s="8">
        <v>573.81099629672906</v>
      </c>
      <c r="I10" s="8">
        <v>693.78662826445236</v>
      </c>
      <c r="J10" s="8">
        <v>357.86889945261532</v>
      </c>
      <c r="K10" s="8">
        <v>297.13871401950121</v>
      </c>
      <c r="L10" s="8">
        <v>295.29238526157644</v>
      </c>
      <c r="M10" s="8">
        <v>306.82386361665829</v>
      </c>
      <c r="N10" s="8">
        <v>440.58854629638608</v>
      </c>
      <c r="O10" s="8">
        <v>563.87165402557912</v>
      </c>
      <c r="P10" s="8">
        <v>474.09189010810223</v>
      </c>
      <c r="Q10" s="8">
        <v>478.16077454760455</v>
      </c>
      <c r="R10" s="8">
        <v>539.95624070451834</v>
      </c>
      <c r="S10" s="8">
        <v>536.45298193309998</v>
      </c>
      <c r="T10" s="8">
        <v>463.04028307461255</v>
      </c>
      <c r="U10" s="8">
        <v>519.9968979169098</v>
      </c>
      <c r="V10" s="8">
        <v>393.90710800130216</v>
      </c>
      <c r="W10" s="8">
        <v>378.14952047992659</v>
      </c>
      <c r="X10" s="8">
        <v>300.85466112218154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1494.5257002394296</v>
      </c>
      <c r="D11" s="19">
        <f t="shared" ref="D11:X11" si="8">SUM(D12:D16)</f>
        <v>1488.1800976752024</v>
      </c>
      <c r="E11" s="19">
        <f t="shared" si="8"/>
        <v>1235.0264520565768</v>
      </c>
      <c r="F11" s="19">
        <f t="shared" si="8"/>
        <v>1171.1485658609397</v>
      </c>
      <c r="G11" s="19">
        <f t="shared" si="8"/>
        <v>1484.6725177358883</v>
      </c>
      <c r="H11" s="19">
        <f t="shared" si="8"/>
        <v>894.50204789819963</v>
      </c>
      <c r="I11" s="19">
        <f t="shared" si="8"/>
        <v>752.13549936363677</v>
      </c>
      <c r="J11" s="19">
        <f t="shared" si="8"/>
        <v>855.11291875159645</v>
      </c>
      <c r="K11" s="19">
        <f t="shared" si="8"/>
        <v>820.18149402571589</v>
      </c>
      <c r="L11" s="19">
        <f t="shared" si="8"/>
        <v>739.34771699482235</v>
      </c>
      <c r="M11" s="19">
        <f t="shared" si="8"/>
        <v>783.33013662015014</v>
      </c>
      <c r="N11" s="19">
        <f t="shared" si="8"/>
        <v>879.02332126324177</v>
      </c>
      <c r="O11" s="19">
        <f t="shared" si="8"/>
        <v>1030.2775563156163</v>
      </c>
      <c r="P11" s="19">
        <f t="shared" si="8"/>
        <v>792.22598202249139</v>
      </c>
      <c r="Q11" s="19">
        <f t="shared" si="8"/>
        <v>846.77620127927275</v>
      </c>
      <c r="R11" s="19">
        <f t="shared" si="8"/>
        <v>891.78497791045788</v>
      </c>
      <c r="S11" s="19">
        <f t="shared" si="8"/>
        <v>796.4011082978119</v>
      </c>
      <c r="T11" s="19">
        <f t="shared" si="8"/>
        <v>792.62553941020929</v>
      </c>
      <c r="U11" s="19">
        <f t="shared" si="8"/>
        <v>803.72707546997799</v>
      </c>
      <c r="V11" s="19">
        <f t="shared" si="8"/>
        <v>753.78464951830222</v>
      </c>
      <c r="W11" s="19">
        <f t="shared" si="8"/>
        <v>697.82965627662077</v>
      </c>
      <c r="X11" s="19">
        <f t="shared" si="8"/>
        <v>696.2891670812129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3.1108234079999995</v>
      </c>
      <c r="I12" s="8">
        <v>3.1004616719999998</v>
      </c>
      <c r="J12" s="8">
        <v>0</v>
      </c>
      <c r="K12" s="8">
        <v>0</v>
      </c>
      <c r="L12" s="8">
        <v>0</v>
      </c>
      <c r="M12" s="8">
        <v>0</v>
      </c>
      <c r="N12" s="8">
        <v>17.119828800106667</v>
      </c>
      <c r="O12" s="8">
        <v>133.53612840083196</v>
      </c>
      <c r="P12" s="8">
        <v>34.240042800213331</v>
      </c>
      <c r="Q12" s="8">
        <v>0</v>
      </c>
      <c r="R12" s="8">
        <v>0</v>
      </c>
      <c r="S12" s="8">
        <v>0</v>
      </c>
      <c r="T12" s="8">
        <v>0</v>
      </c>
      <c r="U12" s="8">
        <v>0.70870535999999984</v>
      </c>
      <c r="V12" s="8">
        <v>5.4830159999999989E-2</v>
      </c>
      <c r="W12" s="8">
        <v>5.4489599999999978E-2</v>
      </c>
      <c r="X12" s="8">
        <v>0.1089792</v>
      </c>
    </row>
    <row r="13" spans="1:24" ht="11.25" customHeight="1" x14ac:dyDescent="0.2">
      <c r="A13" s="28" t="s">
        <v>16</v>
      </c>
      <c r="B13" s="7" t="s">
        <v>17</v>
      </c>
      <c r="C13" s="8">
        <v>1118.4752083594296</v>
      </c>
      <c r="D13" s="8">
        <v>1132.6662191712023</v>
      </c>
      <c r="E13" s="8">
        <v>825.99903968057674</v>
      </c>
      <c r="F13" s="8">
        <v>662.64820845293957</v>
      </c>
      <c r="G13" s="8">
        <v>760.93910139988805</v>
      </c>
      <c r="H13" s="8">
        <v>564.80700562619973</v>
      </c>
      <c r="I13" s="8">
        <v>464.38476294363676</v>
      </c>
      <c r="J13" s="8">
        <v>542.15844835159646</v>
      </c>
      <c r="K13" s="8">
        <v>486.26497588171577</v>
      </c>
      <c r="L13" s="8">
        <v>420.03850048282243</v>
      </c>
      <c r="M13" s="8">
        <v>437.14768045215015</v>
      </c>
      <c r="N13" s="8">
        <v>410.27444364687562</v>
      </c>
      <c r="O13" s="8">
        <v>366.79566228223189</v>
      </c>
      <c r="P13" s="8">
        <v>342.96403760596223</v>
      </c>
      <c r="Q13" s="8">
        <v>369.17114470676512</v>
      </c>
      <c r="R13" s="8">
        <v>476.6950141900179</v>
      </c>
      <c r="S13" s="8">
        <v>415.48556664947358</v>
      </c>
      <c r="T13" s="8">
        <v>402.16848760981094</v>
      </c>
      <c r="U13" s="8">
        <v>418.05725130757327</v>
      </c>
      <c r="V13" s="8">
        <v>405.82965513394203</v>
      </c>
      <c r="W13" s="8">
        <v>382.62230098047951</v>
      </c>
      <c r="X13" s="8">
        <v>414.18141336900555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376.05049188000004</v>
      </c>
      <c r="D16" s="8">
        <v>355.51387850400005</v>
      </c>
      <c r="E16" s="8">
        <v>409.02741237599997</v>
      </c>
      <c r="F16" s="8">
        <v>508.50035740800018</v>
      </c>
      <c r="G16" s="8">
        <v>723.73341633600023</v>
      </c>
      <c r="H16" s="8">
        <v>326.58421886399998</v>
      </c>
      <c r="I16" s="8">
        <v>284.65027474800002</v>
      </c>
      <c r="J16" s="8">
        <v>312.95447039999993</v>
      </c>
      <c r="K16" s="8">
        <v>333.91651814400007</v>
      </c>
      <c r="L16" s="8">
        <v>319.30921651199992</v>
      </c>
      <c r="M16" s="8">
        <v>346.18245616800004</v>
      </c>
      <c r="N16" s="8">
        <v>451.62904881625951</v>
      </c>
      <c r="O16" s="8">
        <v>529.94576563255248</v>
      </c>
      <c r="P16" s="8">
        <v>415.02190161631586</v>
      </c>
      <c r="Q16" s="8">
        <v>477.60505657250769</v>
      </c>
      <c r="R16" s="8">
        <v>415.08996372043998</v>
      </c>
      <c r="S16" s="8">
        <v>380.91554164833832</v>
      </c>
      <c r="T16" s="8">
        <v>390.4570518003984</v>
      </c>
      <c r="U16" s="8">
        <v>384.96111880240477</v>
      </c>
      <c r="V16" s="8">
        <v>347.9001642243602</v>
      </c>
      <c r="W16" s="8">
        <v>315.15286569614125</v>
      </c>
      <c r="X16" s="8">
        <v>281.99877451220732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96.343559999999997</v>
      </c>
      <c r="D17" s="27">
        <f t="shared" ref="D17:X17" si="10">SUM(D18:D21)</f>
        <v>86.833079999999995</v>
      </c>
      <c r="E17" s="27">
        <f t="shared" si="10"/>
        <v>84.675240000000016</v>
      </c>
      <c r="F17" s="27">
        <f t="shared" si="10"/>
        <v>8.4315599999999975</v>
      </c>
      <c r="G17" s="27">
        <f t="shared" si="10"/>
        <v>11.428559999999999</v>
      </c>
      <c r="H17" s="27">
        <f t="shared" si="10"/>
        <v>1.3586400000000001</v>
      </c>
      <c r="I17" s="27">
        <f t="shared" si="10"/>
        <v>0.43956000000000006</v>
      </c>
      <c r="J17" s="27">
        <f t="shared" si="10"/>
        <v>3.9959999999999996E-2</v>
      </c>
      <c r="K17" s="27">
        <f t="shared" si="10"/>
        <v>0.55943999999999994</v>
      </c>
      <c r="L17" s="27">
        <f t="shared" si="10"/>
        <v>3.9959999999999996E-2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8.5914000000000001</v>
      </c>
      <c r="D18" s="8">
        <v>8.3915999999999986</v>
      </c>
      <c r="E18" s="8">
        <v>9.3106799999999996</v>
      </c>
      <c r="F18" s="8">
        <v>7.3925999999999981</v>
      </c>
      <c r="G18" s="8">
        <v>10.869119999999999</v>
      </c>
      <c r="H18" s="8">
        <v>1.3586400000000001</v>
      </c>
      <c r="I18" s="8">
        <v>0.43956000000000006</v>
      </c>
      <c r="J18" s="8">
        <v>3.9959999999999996E-2</v>
      </c>
      <c r="K18" s="8">
        <v>0.55943999999999994</v>
      </c>
      <c r="L18" s="8">
        <v>3.9959999999999996E-2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87.752160000000003</v>
      </c>
      <c r="D19" s="8">
        <v>78.441479999999999</v>
      </c>
      <c r="E19" s="8">
        <v>75.364560000000012</v>
      </c>
      <c r="F19" s="8">
        <v>1.0389599999999999</v>
      </c>
      <c r="G19" s="8">
        <v>0.55943999999999994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96.534960810276758</v>
      </c>
      <c r="D22" s="27">
        <f t="shared" ref="D22:X22" si="12">SUM(D23:D24)</f>
        <v>95.279030495919727</v>
      </c>
      <c r="E22" s="27">
        <f t="shared" si="12"/>
        <v>74.164229484272667</v>
      </c>
      <c r="F22" s="27">
        <f t="shared" si="12"/>
        <v>58.74764200200876</v>
      </c>
      <c r="G22" s="27">
        <f t="shared" si="12"/>
        <v>52.398452661189999</v>
      </c>
      <c r="H22" s="27">
        <f t="shared" si="12"/>
        <v>54.140476379224637</v>
      </c>
      <c r="I22" s="27">
        <f t="shared" si="12"/>
        <v>49.505861779199989</v>
      </c>
      <c r="J22" s="27">
        <f t="shared" si="12"/>
        <v>49.333665600000003</v>
      </c>
      <c r="K22" s="27">
        <f t="shared" si="12"/>
        <v>46.11254186879998</v>
      </c>
      <c r="L22" s="27">
        <f t="shared" si="12"/>
        <v>43.709812185599993</v>
      </c>
      <c r="M22" s="27">
        <f t="shared" si="12"/>
        <v>76.323529238399985</v>
      </c>
      <c r="N22" s="27">
        <f t="shared" si="12"/>
        <v>74.304003301199984</v>
      </c>
      <c r="O22" s="27">
        <f t="shared" si="12"/>
        <v>69.370998245999985</v>
      </c>
      <c r="P22" s="27">
        <f t="shared" si="12"/>
        <v>38.20869773279999</v>
      </c>
      <c r="Q22" s="27">
        <f t="shared" si="12"/>
        <v>45.055127188799993</v>
      </c>
      <c r="R22" s="27">
        <f t="shared" si="12"/>
        <v>3.1753510559999993</v>
      </c>
      <c r="S22" s="27">
        <f t="shared" si="12"/>
        <v>3.2451838559999997</v>
      </c>
      <c r="T22" s="27">
        <f t="shared" si="12"/>
        <v>2.499205608</v>
      </c>
      <c r="U22" s="27">
        <f t="shared" si="12"/>
        <v>2.9179832667497196</v>
      </c>
      <c r="V22" s="27">
        <f t="shared" si="12"/>
        <v>1.7728547759999995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94.860005644800012</v>
      </c>
      <c r="D23" s="8">
        <v>93.593087719143682</v>
      </c>
      <c r="E23" s="8">
        <v>74.164229484272667</v>
      </c>
      <c r="F23" s="8">
        <v>57.062661187040753</v>
      </c>
      <c r="G23" s="8">
        <v>52.398452661189999</v>
      </c>
      <c r="H23" s="8">
        <v>54.140476379224637</v>
      </c>
      <c r="I23" s="8">
        <v>49.505861779199989</v>
      </c>
      <c r="J23" s="8">
        <v>49.333665600000003</v>
      </c>
      <c r="K23" s="8">
        <v>46.11254186879998</v>
      </c>
      <c r="L23" s="8">
        <v>43.709812185599993</v>
      </c>
      <c r="M23" s="8">
        <v>74.935974182399988</v>
      </c>
      <c r="N23" s="8">
        <v>72.916448245199987</v>
      </c>
      <c r="O23" s="8">
        <v>67.983443189999988</v>
      </c>
      <c r="P23" s="8">
        <v>36.821142676799994</v>
      </c>
      <c r="Q23" s="8">
        <v>43.667572132799997</v>
      </c>
      <c r="R23" s="8">
        <v>1.7877959999999997</v>
      </c>
      <c r="S23" s="8">
        <v>1.8576288000000001</v>
      </c>
      <c r="T23" s="8">
        <v>1.6664471999999999</v>
      </c>
      <c r="U23" s="8">
        <v>2.2227054480000001</v>
      </c>
      <c r="V23" s="8">
        <v>1.2176825039999997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1.6749551654767409</v>
      </c>
      <c r="D24" s="8">
        <v>1.6859427767760411</v>
      </c>
      <c r="E24" s="8">
        <v>0</v>
      </c>
      <c r="F24" s="8">
        <v>1.6849808149680106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1.3875550559999998</v>
      </c>
      <c r="N24" s="8">
        <v>1.3875550559999998</v>
      </c>
      <c r="O24" s="8">
        <v>1.3875550559999998</v>
      </c>
      <c r="P24" s="8">
        <v>1.3875550559999998</v>
      </c>
      <c r="Q24" s="8">
        <v>1.3875550559999998</v>
      </c>
      <c r="R24" s="8">
        <v>1.3875550559999998</v>
      </c>
      <c r="S24" s="8">
        <v>1.3875550559999998</v>
      </c>
      <c r="T24" s="8">
        <v>0.83275840800000001</v>
      </c>
      <c r="U24" s="8">
        <v>0.6952778187497195</v>
      </c>
      <c r="V24" s="8">
        <v>0.55517227199999974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15473.792247460689</v>
      </c>
      <c r="D26" s="27">
        <f t="shared" ref="D26:X26" si="14">SUM(D27,D33)</f>
        <v>16036.112768577928</v>
      </c>
      <c r="E26" s="27">
        <f t="shared" si="14"/>
        <v>16092.713608668982</v>
      </c>
      <c r="F26" s="27">
        <f t="shared" si="14"/>
        <v>15154.9382965842</v>
      </c>
      <c r="G26" s="27">
        <f t="shared" si="14"/>
        <v>14209.133420924081</v>
      </c>
      <c r="H26" s="27">
        <f t="shared" si="14"/>
        <v>12585.009463899172</v>
      </c>
      <c r="I26" s="27">
        <f t="shared" si="14"/>
        <v>11890.407535801312</v>
      </c>
      <c r="J26" s="27">
        <f t="shared" si="14"/>
        <v>11235.761164813643</v>
      </c>
      <c r="K26" s="27">
        <f t="shared" si="14"/>
        <v>10466.315639600698</v>
      </c>
      <c r="L26" s="27">
        <f t="shared" si="14"/>
        <v>8215.2084097724655</v>
      </c>
      <c r="M26" s="27">
        <f t="shared" si="14"/>
        <v>7491.9838455592053</v>
      </c>
      <c r="N26" s="27">
        <f t="shared" si="14"/>
        <v>6420.8500780432814</v>
      </c>
      <c r="O26" s="27">
        <f t="shared" si="14"/>
        <v>5853.8640290400008</v>
      </c>
      <c r="P26" s="27">
        <f t="shared" si="14"/>
        <v>5399.5843623600003</v>
      </c>
      <c r="Q26" s="27">
        <f t="shared" si="14"/>
        <v>5011.2955440000005</v>
      </c>
      <c r="R26" s="27">
        <f t="shared" si="14"/>
        <v>5138.3402715600005</v>
      </c>
      <c r="S26" s="27">
        <f t="shared" si="14"/>
        <v>5369.6391915599997</v>
      </c>
      <c r="T26" s="27">
        <f t="shared" si="14"/>
        <v>4926.132804240001</v>
      </c>
      <c r="U26" s="27">
        <f t="shared" si="14"/>
        <v>4591.3844401200013</v>
      </c>
      <c r="V26" s="27">
        <f t="shared" si="14"/>
        <v>4351.6807455600001</v>
      </c>
      <c r="W26" s="27">
        <f t="shared" si="14"/>
        <v>4210.2321919200003</v>
      </c>
      <c r="X26" s="27">
        <f t="shared" si="14"/>
        <v>4256.2120856399997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3.1005900000000008</v>
      </c>
      <c r="D27" s="19">
        <f t="shared" ref="D27:X27" si="16">SUM(D28:D32)</f>
        <v>6.4326027600000018</v>
      </c>
      <c r="E27" s="19">
        <f t="shared" si="16"/>
        <v>9.5149850399999991</v>
      </c>
      <c r="F27" s="19">
        <f t="shared" si="16"/>
        <v>3.1005900000000008</v>
      </c>
      <c r="G27" s="19">
        <f t="shared" si="16"/>
        <v>3.1180060799999998</v>
      </c>
      <c r="H27" s="19">
        <f t="shared" si="16"/>
        <v>3.1180060799999998</v>
      </c>
      <c r="I27" s="19">
        <f t="shared" si="16"/>
        <v>3.1180060799999998</v>
      </c>
      <c r="J27" s="19">
        <f t="shared" si="16"/>
        <v>3.1180060799999998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3.1005900000000008</v>
      </c>
      <c r="D28" s="8">
        <v>6.4326027600000018</v>
      </c>
      <c r="E28" s="8">
        <v>9.5149850399999991</v>
      </c>
      <c r="F28" s="8">
        <v>3.1005900000000008</v>
      </c>
      <c r="G28" s="8">
        <v>3.1180060799999998</v>
      </c>
      <c r="H28" s="8">
        <v>3.1180060799999998</v>
      </c>
      <c r="I28" s="8">
        <v>3.1180060799999998</v>
      </c>
      <c r="J28" s="8">
        <v>3.1180060799999998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15470.691657460689</v>
      </c>
      <c r="D33" s="19">
        <f t="shared" ref="D33:X33" si="18">SUM(D34:D50)</f>
        <v>16029.680165817928</v>
      </c>
      <c r="E33" s="19">
        <f t="shared" si="18"/>
        <v>16083.198623628983</v>
      </c>
      <c r="F33" s="19">
        <f t="shared" si="18"/>
        <v>15151.8377065842</v>
      </c>
      <c r="G33" s="19">
        <f t="shared" si="18"/>
        <v>14206.015414844082</v>
      </c>
      <c r="H33" s="19">
        <f t="shared" si="18"/>
        <v>12581.891457819173</v>
      </c>
      <c r="I33" s="19">
        <f t="shared" si="18"/>
        <v>11887.289529721313</v>
      </c>
      <c r="J33" s="19">
        <f t="shared" si="18"/>
        <v>11232.643158733643</v>
      </c>
      <c r="K33" s="19">
        <f t="shared" si="18"/>
        <v>10466.315639600698</v>
      </c>
      <c r="L33" s="19">
        <f t="shared" si="18"/>
        <v>8215.2084097724655</v>
      </c>
      <c r="M33" s="19">
        <f t="shared" si="18"/>
        <v>7491.9838455592053</v>
      </c>
      <c r="N33" s="19">
        <f t="shared" si="18"/>
        <v>6420.8500780432814</v>
      </c>
      <c r="O33" s="19">
        <f t="shared" si="18"/>
        <v>5853.8640290400008</v>
      </c>
      <c r="P33" s="19">
        <f t="shared" si="18"/>
        <v>5399.5843623600003</v>
      </c>
      <c r="Q33" s="19">
        <f t="shared" si="18"/>
        <v>5011.2955440000005</v>
      </c>
      <c r="R33" s="19">
        <f t="shared" si="18"/>
        <v>5138.3402715600005</v>
      </c>
      <c r="S33" s="19">
        <f t="shared" si="18"/>
        <v>5369.6391915599997</v>
      </c>
      <c r="T33" s="19">
        <f t="shared" si="18"/>
        <v>4926.132804240001</v>
      </c>
      <c r="U33" s="19">
        <f t="shared" si="18"/>
        <v>4591.3844401200013</v>
      </c>
      <c r="V33" s="19">
        <f t="shared" si="18"/>
        <v>4351.6807455600001</v>
      </c>
      <c r="W33" s="19">
        <f t="shared" si="18"/>
        <v>4210.2321919200003</v>
      </c>
      <c r="X33" s="19">
        <f t="shared" si="18"/>
        <v>4256.2120856399997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1319.9790564</v>
      </c>
      <c r="D36" s="8">
        <v>1368.8941006800003</v>
      </c>
      <c r="E36" s="8">
        <v>1377.6440767199999</v>
      </c>
      <c r="F36" s="8">
        <v>1198.1440620000001</v>
      </c>
      <c r="G36" s="8">
        <v>1128.6728550000003</v>
      </c>
      <c r="H36" s="8">
        <v>998.22622499999989</v>
      </c>
      <c r="I36" s="8">
        <v>1030.9340847599999</v>
      </c>
      <c r="J36" s="8">
        <v>1147.15868148</v>
      </c>
      <c r="K36" s="8">
        <v>920.19449339999994</v>
      </c>
      <c r="L36" s="8">
        <v>826.02985860000024</v>
      </c>
      <c r="M36" s="8">
        <v>944.4054333600003</v>
      </c>
      <c r="N36" s="8">
        <v>852.67322783999987</v>
      </c>
      <c r="O36" s="8">
        <v>849.98388060000025</v>
      </c>
      <c r="P36" s="8">
        <v>948.21036336000009</v>
      </c>
      <c r="Q36" s="8">
        <v>987.36320664000016</v>
      </c>
      <c r="R36" s="8">
        <v>965.70395496000015</v>
      </c>
      <c r="S36" s="8">
        <v>1141.69434768</v>
      </c>
      <c r="T36" s="8">
        <v>1143.4380278400001</v>
      </c>
      <c r="U36" s="8">
        <v>1194.6308054400004</v>
      </c>
      <c r="V36" s="8">
        <v>1211.3004877200001</v>
      </c>
      <c r="W36" s="8">
        <v>1186.9864171200002</v>
      </c>
      <c r="X36" s="8">
        <v>1218.7095382800001</v>
      </c>
    </row>
    <row r="37" spans="1:24" ht="11.25" customHeight="1" x14ac:dyDescent="0.2">
      <c r="A37" s="28" t="s">
        <v>60</v>
      </c>
      <c r="B37" s="7" t="s">
        <v>61</v>
      </c>
      <c r="C37" s="8">
        <v>27.605710439999999</v>
      </c>
      <c r="D37" s="8">
        <v>21.489957719999996</v>
      </c>
      <c r="E37" s="8">
        <v>18.419856840000001</v>
      </c>
      <c r="F37" s="8">
        <v>30.6997614</v>
      </c>
      <c r="G37" s="8">
        <v>15.35000544</v>
      </c>
      <c r="H37" s="8">
        <v>9.1421945999999963</v>
      </c>
      <c r="I37" s="8">
        <v>12.136703039999999</v>
      </c>
      <c r="J37" s="8">
        <v>15.192084599999998</v>
      </c>
      <c r="K37" s="8">
        <v>9.1900947599999991</v>
      </c>
      <c r="L37" s="8">
        <v>15.230255040000003</v>
      </c>
      <c r="M37" s="8">
        <v>12.219530399999998</v>
      </c>
      <c r="N37" s="8">
        <v>3.0521383200000001</v>
      </c>
      <c r="O37" s="8">
        <v>3.0214522800000014</v>
      </c>
      <c r="P37" s="8">
        <v>3.0214522800000014</v>
      </c>
      <c r="Q37" s="8">
        <v>3.0686040000000001E-2</v>
      </c>
      <c r="R37" s="8">
        <v>4.5904319999999998E-2</v>
      </c>
      <c r="S37" s="8">
        <v>9.0591177599999977</v>
      </c>
      <c r="T37" s="8">
        <v>11.97329364</v>
      </c>
      <c r="U37" s="8">
        <v>5.4192045599999998</v>
      </c>
      <c r="V37" s="8">
        <v>8.94036528</v>
      </c>
      <c r="W37" s="8">
        <v>3.5815348800000004</v>
      </c>
      <c r="X37" s="8">
        <v>2.5721387999999998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6.1862760000000003E-2</v>
      </c>
    </row>
    <row r="41" spans="1:24" ht="11.25" customHeight="1" x14ac:dyDescent="0.2">
      <c r="A41" s="28" t="s">
        <v>68</v>
      </c>
      <c r="B41" s="7" t="s">
        <v>69</v>
      </c>
      <c r="C41" s="8">
        <v>40.672564560000012</v>
      </c>
      <c r="D41" s="8">
        <v>39.066203519999988</v>
      </c>
      <c r="E41" s="8">
        <v>31.897370880000004</v>
      </c>
      <c r="F41" s="8">
        <v>23.37791112</v>
      </c>
      <c r="G41" s="8">
        <v>14.827131720000001</v>
      </c>
      <c r="H41" s="8">
        <v>39.052743840000005</v>
      </c>
      <c r="I41" s="8">
        <v>42.298338600000008</v>
      </c>
      <c r="J41" s="8">
        <v>32.348787839999986</v>
      </c>
      <c r="K41" s="8">
        <v>25.106962320000004</v>
      </c>
      <c r="L41" s="8">
        <v>7.7828011200000002</v>
      </c>
      <c r="M41" s="8">
        <v>5.7612607199999992</v>
      </c>
      <c r="N41" s="8">
        <v>4.4774143200000012</v>
      </c>
      <c r="O41" s="8">
        <v>5.4529822799999987</v>
      </c>
      <c r="P41" s="8">
        <v>2.5516447200000005</v>
      </c>
      <c r="Q41" s="8">
        <v>4.8302132400000017</v>
      </c>
      <c r="R41" s="8">
        <v>5.058768960000001</v>
      </c>
      <c r="S41" s="8">
        <v>3.9149549999999991</v>
      </c>
      <c r="T41" s="8">
        <v>4.7243476799999993</v>
      </c>
      <c r="U41" s="8">
        <v>4.9707633600000021</v>
      </c>
      <c r="V41" s="8">
        <v>4.89802932</v>
      </c>
      <c r="W41" s="8">
        <v>3.7296255600000001</v>
      </c>
      <c r="X41" s="8">
        <v>3.3967573200000003</v>
      </c>
    </row>
    <row r="42" spans="1:24" ht="11.25" customHeight="1" x14ac:dyDescent="0.2">
      <c r="A42" s="28" t="s">
        <v>70</v>
      </c>
      <c r="B42" s="7" t="s">
        <v>71</v>
      </c>
      <c r="C42" s="8">
        <v>9.7854620399999988</v>
      </c>
      <c r="D42" s="8">
        <v>6.5236413600000018</v>
      </c>
      <c r="E42" s="8">
        <v>9.7854620399999988</v>
      </c>
      <c r="F42" s="8">
        <v>0</v>
      </c>
      <c r="G42" s="8">
        <v>0</v>
      </c>
      <c r="H42" s="8">
        <v>3.2214470399999988</v>
      </c>
      <c r="I42" s="8">
        <v>6.4431579600000015</v>
      </c>
      <c r="J42" s="8">
        <v>0</v>
      </c>
      <c r="K42" s="8">
        <v>0</v>
      </c>
      <c r="L42" s="8">
        <v>0</v>
      </c>
      <c r="M42" s="8">
        <v>3.2214470399999988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4994.8337383006883</v>
      </c>
      <c r="D43" s="8">
        <v>5187.8366508579238</v>
      </c>
      <c r="E43" s="8">
        <v>5015.4134498289823</v>
      </c>
      <c r="F43" s="8">
        <v>4587.2537064641992</v>
      </c>
      <c r="G43" s="8">
        <v>4622.0110499240773</v>
      </c>
      <c r="H43" s="8">
        <v>4404.3853503391711</v>
      </c>
      <c r="I43" s="8">
        <v>3571.735233841312</v>
      </c>
      <c r="J43" s="8">
        <v>3861.1890018136423</v>
      </c>
      <c r="K43" s="8">
        <v>3624.6882671606982</v>
      </c>
      <c r="L43" s="8">
        <v>2944.7704697324657</v>
      </c>
      <c r="M43" s="8">
        <v>2983.4121055192049</v>
      </c>
      <c r="N43" s="8">
        <v>2590.7001779632801</v>
      </c>
      <c r="O43" s="8">
        <v>2433.9643894799997</v>
      </c>
      <c r="P43" s="8">
        <v>2317.7255868000002</v>
      </c>
      <c r="Q43" s="8">
        <v>2159.0153910000004</v>
      </c>
      <c r="R43" s="8">
        <v>2207.8682168399996</v>
      </c>
      <c r="S43" s="8">
        <v>2176.6436920799997</v>
      </c>
      <c r="T43" s="8">
        <v>2060.0359603199995</v>
      </c>
      <c r="U43" s="8">
        <v>1958.3142368400004</v>
      </c>
      <c r="V43" s="8">
        <v>1855.4361087600003</v>
      </c>
      <c r="W43" s="8">
        <v>1886.2234138799997</v>
      </c>
      <c r="X43" s="8">
        <v>1865.9320477199994</v>
      </c>
    </row>
    <row r="44" spans="1:24" ht="11.25" customHeight="1" x14ac:dyDescent="0.2">
      <c r="A44" s="28" t="s">
        <v>74</v>
      </c>
      <c r="B44" s="7" t="s">
        <v>75</v>
      </c>
      <c r="C44" s="8">
        <v>9059.9623243200003</v>
      </c>
      <c r="D44" s="8">
        <v>9366.2177774400025</v>
      </c>
      <c r="E44" s="8">
        <v>9560.7636681600015</v>
      </c>
      <c r="F44" s="8">
        <v>9294.9004267199998</v>
      </c>
      <c r="G44" s="8">
        <v>8405.3458490400026</v>
      </c>
      <c r="H44" s="8">
        <v>7111.4715352800013</v>
      </c>
      <c r="I44" s="8">
        <v>7206.7402231199994</v>
      </c>
      <c r="J44" s="8">
        <v>6156.6920704799995</v>
      </c>
      <c r="K44" s="8">
        <v>5876.0235712799995</v>
      </c>
      <c r="L44" s="8">
        <v>4418.5034282400002</v>
      </c>
      <c r="M44" s="8">
        <v>3534.1201303200005</v>
      </c>
      <c r="N44" s="8">
        <v>2957.2439364000006</v>
      </c>
      <c r="O44" s="8">
        <v>2553.7038350400003</v>
      </c>
      <c r="P44" s="8">
        <v>2119.9193121600006</v>
      </c>
      <c r="Q44" s="8">
        <v>1851.9071990400003</v>
      </c>
      <c r="R44" s="8">
        <v>1951.1247729600007</v>
      </c>
      <c r="S44" s="8">
        <v>2035.8625406400006</v>
      </c>
      <c r="T44" s="8">
        <v>1703.8944669600003</v>
      </c>
      <c r="U44" s="8">
        <v>1425.2149000800002</v>
      </c>
      <c r="V44" s="8">
        <v>1269.5069671200004</v>
      </c>
      <c r="W44" s="8">
        <v>1128.3652188000003</v>
      </c>
      <c r="X44" s="8">
        <v>1164.6438681600005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2.2693679999999997E-2</v>
      </c>
      <c r="T45" s="8">
        <v>6.4650600000000003E-2</v>
      </c>
      <c r="U45" s="8">
        <v>2.2693679999999997E-2</v>
      </c>
      <c r="V45" s="8">
        <v>2.2693679999999997E-2</v>
      </c>
      <c r="W45" s="8">
        <v>1.6096679999999999E-2</v>
      </c>
      <c r="X45" s="8">
        <v>1.9527119999999999E-2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15.843789000000001</v>
      </c>
      <c r="E48" s="8">
        <v>15.843789000000001</v>
      </c>
      <c r="F48" s="8">
        <v>6.2400779999999987</v>
      </c>
      <c r="G48" s="8">
        <v>6.2400779999999987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1.2636E-2</v>
      </c>
      <c r="R48" s="8">
        <v>0.61460099999999984</v>
      </c>
      <c r="S48" s="8">
        <v>0.29940299999999997</v>
      </c>
      <c r="T48" s="8">
        <v>0.18392400000000003</v>
      </c>
      <c r="U48" s="8">
        <v>6.5637000000000015E-2</v>
      </c>
      <c r="V48" s="8">
        <v>6.2478000000000006E-2</v>
      </c>
      <c r="W48" s="8">
        <v>0.10284299999999999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17.852801400000001</v>
      </c>
      <c r="D50" s="8">
        <v>23.808045239999998</v>
      </c>
      <c r="E50" s="8">
        <v>53.430950159999995</v>
      </c>
      <c r="F50" s="8">
        <v>11.22176088</v>
      </c>
      <c r="G50" s="8">
        <v>13.56844572</v>
      </c>
      <c r="H50" s="8">
        <v>16.391961720000001</v>
      </c>
      <c r="I50" s="8">
        <v>17.001788400000002</v>
      </c>
      <c r="J50" s="8">
        <v>20.062532519999998</v>
      </c>
      <c r="K50" s="8">
        <v>11.112250680000001</v>
      </c>
      <c r="L50" s="8">
        <v>2.8915970400000002</v>
      </c>
      <c r="M50" s="8">
        <v>8.843938200000002</v>
      </c>
      <c r="N50" s="8">
        <v>12.703183200000002</v>
      </c>
      <c r="O50" s="8">
        <v>7.7374893599999996</v>
      </c>
      <c r="P50" s="8">
        <v>8.1560030399999981</v>
      </c>
      <c r="Q50" s="8">
        <v>8.1362120399999984</v>
      </c>
      <c r="R50" s="8">
        <v>7.9240525200000009</v>
      </c>
      <c r="S50" s="8">
        <v>2.1424417199999999</v>
      </c>
      <c r="T50" s="8">
        <v>1.8181331999999997</v>
      </c>
      <c r="U50" s="8">
        <v>2.7461991599999998</v>
      </c>
      <c r="V50" s="8">
        <v>1.5136156800000002</v>
      </c>
      <c r="W50" s="8">
        <v>1.2270420000000002</v>
      </c>
      <c r="X50" s="8">
        <v>0.87634548000000012</v>
      </c>
    </row>
    <row r="51" spans="1:24" ht="11.25" customHeight="1" x14ac:dyDescent="0.2">
      <c r="A51" s="25" t="s">
        <v>88</v>
      </c>
      <c r="B51" s="26" t="s">
        <v>89</v>
      </c>
      <c r="C51" s="27">
        <v>26833.309774919995</v>
      </c>
      <c r="D51" s="27">
        <v>27679.973151599999</v>
      </c>
      <c r="E51" s="27">
        <v>29261.648136600001</v>
      </c>
      <c r="F51" s="27">
        <v>30182.300771039998</v>
      </c>
      <c r="G51" s="27">
        <v>29185.666947360001</v>
      </c>
      <c r="H51" s="27">
        <v>27094.469501880001</v>
      </c>
      <c r="I51" s="27">
        <v>25009.669139399997</v>
      </c>
      <c r="J51" s="27">
        <v>25323.993220680008</v>
      </c>
      <c r="K51" s="27">
        <v>25270.638822000001</v>
      </c>
      <c r="L51" s="27">
        <v>25135.438315679996</v>
      </c>
      <c r="M51" s="27">
        <v>27075.105779040001</v>
      </c>
      <c r="N51" s="27">
        <v>27381.658439519997</v>
      </c>
      <c r="O51" s="27">
        <v>27727.271375759992</v>
      </c>
      <c r="P51" s="27">
        <v>28230.149958120008</v>
      </c>
      <c r="Q51" s="27">
        <v>28368.709059239998</v>
      </c>
      <c r="R51" s="27">
        <v>28429.409550959997</v>
      </c>
      <c r="S51" s="27">
        <v>29331.190235159997</v>
      </c>
      <c r="T51" s="27">
        <v>29690.556445440005</v>
      </c>
      <c r="U51" s="27">
        <v>30131.677275479993</v>
      </c>
      <c r="V51" s="27">
        <v>29559.858839280005</v>
      </c>
      <c r="W51" s="27">
        <v>29033.765358840003</v>
      </c>
      <c r="X51" s="27">
        <v>32149.059350760002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17.859027995401444</v>
      </c>
      <c r="D52" s="27">
        <f t="shared" ref="D52:X52" si="20">SUM(D53:D54)</f>
        <v>20.783338139746906</v>
      </c>
      <c r="E52" s="27">
        <f t="shared" si="20"/>
        <v>2.1501361379420203</v>
      </c>
      <c r="F52" s="27">
        <f t="shared" si="20"/>
        <v>4.2435816745483654</v>
      </c>
      <c r="G52" s="27">
        <f t="shared" si="20"/>
        <v>2.4919281249577576</v>
      </c>
      <c r="H52" s="27">
        <f t="shared" si="20"/>
        <v>8.3310497480759977</v>
      </c>
      <c r="I52" s="27">
        <f t="shared" si="20"/>
        <v>2.229999095790312</v>
      </c>
      <c r="J52" s="27">
        <f t="shared" si="20"/>
        <v>3.2599660891265554</v>
      </c>
      <c r="K52" s="27">
        <f t="shared" si="20"/>
        <v>22.66920825965347</v>
      </c>
      <c r="L52" s="27">
        <f t="shared" si="20"/>
        <v>47.110830342919023</v>
      </c>
      <c r="M52" s="27">
        <f t="shared" si="20"/>
        <v>92.338381612393363</v>
      </c>
      <c r="N52" s="27">
        <f t="shared" si="20"/>
        <v>62.04004555891251</v>
      </c>
      <c r="O52" s="27">
        <f t="shared" si="20"/>
        <v>120.00646363415876</v>
      </c>
      <c r="P52" s="27">
        <f t="shared" si="20"/>
        <v>90.983546844739337</v>
      </c>
      <c r="Q52" s="27">
        <f t="shared" si="20"/>
        <v>62.429693931025987</v>
      </c>
      <c r="R52" s="27">
        <f t="shared" si="20"/>
        <v>42.629964985033588</v>
      </c>
      <c r="S52" s="27">
        <f t="shared" si="20"/>
        <v>27.802292315793338</v>
      </c>
      <c r="T52" s="27">
        <f t="shared" si="20"/>
        <v>40.262499126525981</v>
      </c>
      <c r="U52" s="27">
        <f t="shared" si="20"/>
        <v>36.743112624040755</v>
      </c>
      <c r="V52" s="27">
        <f t="shared" si="20"/>
        <v>42.890646869908849</v>
      </c>
      <c r="W52" s="27">
        <f t="shared" si="20"/>
        <v>48.985030365886679</v>
      </c>
      <c r="X52" s="27">
        <f t="shared" si="20"/>
        <v>46.03851864474121</v>
      </c>
    </row>
    <row r="53" spans="1:24" ht="11.25" customHeight="1" x14ac:dyDescent="0.2">
      <c r="A53" s="29" t="s">
        <v>116</v>
      </c>
      <c r="B53" s="7" t="s">
        <v>117</v>
      </c>
      <c r="C53" s="8">
        <v>15.301400400000004</v>
      </c>
      <c r="D53" s="8">
        <v>18.876171599999999</v>
      </c>
      <c r="E53" s="8">
        <v>0.57194279999999997</v>
      </c>
      <c r="F53" s="8">
        <v>0.8581715999999997</v>
      </c>
      <c r="G53" s="8">
        <v>0</v>
      </c>
      <c r="H53" s="8">
        <v>6.0061715999999983</v>
      </c>
      <c r="I53" s="8">
        <v>0</v>
      </c>
      <c r="J53" s="8">
        <v>0.28622880000000006</v>
      </c>
      <c r="K53" s="8">
        <v>17.302942799999997</v>
      </c>
      <c r="L53" s="8">
        <v>14.769612000000004</v>
      </c>
      <c r="M53" s="8">
        <v>74.927080799999999</v>
      </c>
      <c r="N53" s="8">
        <v>43.739981999999998</v>
      </c>
      <c r="O53" s="8">
        <v>117.44235360000002</v>
      </c>
      <c r="P53" s="8">
        <v>89.374942800000014</v>
      </c>
      <c r="Q53" s="8">
        <v>60.411780000000007</v>
      </c>
      <c r="R53" s="8">
        <v>40.5137304</v>
      </c>
      <c r="S53" s="8">
        <v>27.518119200000001</v>
      </c>
      <c r="T53" s="8">
        <v>39.971131199999995</v>
      </c>
      <c r="U53" s="8">
        <v>36.698032800000007</v>
      </c>
      <c r="V53" s="8">
        <v>41.264308800000002</v>
      </c>
      <c r="W53" s="8">
        <v>45.597895200000011</v>
      </c>
      <c r="X53" s="8">
        <v>43.4141136</v>
      </c>
    </row>
    <row r="54" spans="1:24" ht="11.25" customHeight="1" x14ac:dyDescent="0.2">
      <c r="A54" s="43" t="s">
        <v>118</v>
      </c>
      <c r="B54" s="44" t="s">
        <v>119</v>
      </c>
      <c r="C54" s="45">
        <v>2.5576275954014416</v>
      </c>
      <c r="D54" s="45">
        <v>1.9071665397469078</v>
      </c>
      <c r="E54" s="45">
        <v>1.5781933379420203</v>
      </c>
      <c r="F54" s="45">
        <v>3.385410074548366</v>
      </c>
      <c r="G54" s="45">
        <v>2.4919281249577576</v>
      </c>
      <c r="H54" s="45">
        <v>2.3248781480759999</v>
      </c>
      <c r="I54" s="45">
        <v>2.229999095790312</v>
      </c>
      <c r="J54" s="45">
        <v>2.9737372891265554</v>
      </c>
      <c r="K54" s="45">
        <v>5.366265459653472</v>
      </c>
      <c r="L54" s="45">
        <v>32.341218342919021</v>
      </c>
      <c r="M54" s="45">
        <v>17.411300812393371</v>
      </c>
      <c r="N54" s="45">
        <v>18.300063558912509</v>
      </c>
      <c r="O54" s="45">
        <v>2.5641100341587411</v>
      </c>
      <c r="P54" s="45">
        <v>1.6086040447393224</v>
      </c>
      <c r="Q54" s="45">
        <v>2.0179139310259773</v>
      </c>
      <c r="R54" s="45">
        <v>2.1162345850335886</v>
      </c>
      <c r="S54" s="45">
        <v>0.28417311579333598</v>
      </c>
      <c r="T54" s="45">
        <v>0.29136792652598392</v>
      </c>
      <c r="U54" s="45">
        <v>4.5079824040746015E-2</v>
      </c>
      <c r="V54" s="45">
        <v>1.626338069908847</v>
      </c>
      <c r="W54" s="45">
        <v>3.3871351658866655</v>
      </c>
      <c r="X54" s="45">
        <v>2.6244050447412071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3358.2090124799988</v>
      </c>
      <c r="D61" s="49">
        <f t="shared" ref="D61:X61" si="22">SUM(D62:D72)</f>
        <v>3294.00738288</v>
      </c>
      <c r="E61" s="49">
        <f t="shared" si="22"/>
        <v>3546.1591768800004</v>
      </c>
      <c r="F61" s="49">
        <f t="shared" si="22"/>
        <v>3685.8375568800002</v>
      </c>
      <c r="G61" s="49">
        <f t="shared" si="22"/>
        <v>3821.6372515199982</v>
      </c>
      <c r="H61" s="49">
        <f t="shared" si="22"/>
        <v>3745.9117785600006</v>
      </c>
      <c r="I61" s="49">
        <f t="shared" si="22"/>
        <v>3983.5152086399999</v>
      </c>
      <c r="J61" s="49">
        <f t="shared" si="22"/>
        <v>4042.4952096000002</v>
      </c>
      <c r="K61" s="49">
        <f t="shared" si="22"/>
        <v>4393.6255202399998</v>
      </c>
      <c r="L61" s="49">
        <f t="shared" si="22"/>
        <v>4136.9357483999993</v>
      </c>
      <c r="M61" s="49">
        <f t="shared" si="22"/>
        <v>4314.5875159199986</v>
      </c>
      <c r="N61" s="49">
        <f t="shared" si="22"/>
        <v>4211.45131176</v>
      </c>
      <c r="O61" s="49">
        <f t="shared" si="22"/>
        <v>4100.0662360799997</v>
      </c>
      <c r="P61" s="49">
        <f t="shared" si="22"/>
        <v>3762.9670406400014</v>
      </c>
      <c r="Q61" s="49">
        <f t="shared" si="22"/>
        <v>4219.3584503999991</v>
      </c>
      <c r="R61" s="49">
        <f t="shared" si="22"/>
        <v>4408.4363536799992</v>
      </c>
      <c r="S61" s="49">
        <f t="shared" si="22"/>
        <v>5439.6629827199995</v>
      </c>
      <c r="T61" s="49">
        <f t="shared" si="22"/>
        <v>5391.5795920799992</v>
      </c>
      <c r="U61" s="49">
        <f t="shared" si="22"/>
        <v>5857.7677178400008</v>
      </c>
      <c r="V61" s="49">
        <f t="shared" si="22"/>
        <v>5843.6453541600004</v>
      </c>
      <c r="W61" s="49">
        <f t="shared" si="22"/>
        <v>6162.0491908799995</v>
      </c>
      <c r="X61" s="49">
        <f t="shared" si="22"/>
        <v>5642.5637664000024</v>
      </c>
    </row>
    <row r="62" spans="1:24" ht="11.25" customHeight="1" x14ac:dyDescent="0.2">
      <c r="A62" s="50" t="s">
        <v>92</v>
      </c>
      <c r="B62" s="51" t="s">
        <v>93</v>
      </c>
      <c r="C62" s="52">
        <v>3165.2324927999994</v>
      </c>
      <c r="D62" s="52">
        <v>3086.4951935999998</v>
      </c>
      <c r="E62" s="52">
        <v>3314.5269696000005</v>
      </c>
      <c r="F62" s="52">
        <v>3423.3917759999999</v>
      </c>
      <c r="G62" s="52">
        <v>3569.5525823999983</v>
      </c>
      <c r="H62" s="52">
        <v>3502.5673536000004</v>
      </c>
      <c r="I62" s="52">
        <v>3690.2049408000003</v>
      </c>
      <c r="J62" s="52">
        <v>3756.0624192</v>
      </c>
      <c r="K62" s="52">
        <v>4025.5959744000002</v>
      </c>
      <c r="L62" s="52">
        <v>3794.3478719999994</v>
      </c>
      <c r="M62" s="52">
        <v>3989.4982847999991</v>
      </c>
      <c r="N62" s="52">
        <v>3921.425625599999</v>
      </c>
      <c r="O62" s="52">
        <v>3779.1222335999996</v>
      </c>
      <c r="P62" s="52">
        <v>3363.2254656000009</v>
      </c>
      <c r="Q62" s="52">
        <v>3806.6257151999989</v>
      </c>
      <c r="R62" s="52">
        <v>4066.0929791999997</v>
      </c>
      <c r="S62" s="52">
        <v>5022.8385983999988</v>
      </c>
      <c r="T62" s="52">
        <v>4982.0940287999993</v>
      </c>
      <c r="U62" s="52">
        <v>5272.2984384000001</v>
      </c>
      <c r="V62" s="52">
        <v>5187.7574783999999</v>
      </c>
      <c r="W62" s="52">
        <v>5460.5436479999998</v>
      </c>
      <c r="X62" s="52">
        <v>5057.7508800000014</v>
      </c>
    </row>
    <row r="63" spans="1:24" ht="11.25" customHeight="1" x14ac:dyDescent="0.2">
      <c r="A63" s="50" t="s">
        <v>94</v>
      </c>
      <c r="B63" s="51" t="s">
        <v>95</v>
      </c>
      <c r="C63" s="52">
        <v>72.441734399999987</v>
      </c>
      <c r="D63" s="52">
        <v>82.790265599999984</v>
      </c>
      <c r="E63" s="52">
        <v>103.48813440000001</v>
      </c>
      <c r="F63" s="52">
        <v>82.790265599999984</v>
      </c>
      <c r="G63" s="52">
        <v>79.340889599999983</v>
      </c>
      <c r="H63" s="52">
        <v>68.991955199999978</v>
      </c>
      <c r="I63" s="52">
        <v>72.441734399999987</v>
      </c>
      <c r="J63" s="52">
        <v>68.991955199999978</v>
      </c>
      <c r="K63" s="52">
        <v>148.3328448</v>
      </c>
      <c r="L63" s="52">
        <v>68.991955199999978</v>
      </c>
      <c r="M63" s="52">
        <v>34.496179199999993</v>
      </c>
      <c r="N63" s="52">
        <v>34.496179199999993</v>
      </c>
      <c r="O63" s="52">
        <v>34.496179199999993</v>
      </c>
      <c r="P63" s="52">
        <v>34.496179199999993</v>
      </c>
      <c r="Q63" s="52">
        <v>34.496179199999993</v>
      </c>
      <c r="R63" s="52">
        <v>34.496179199999993</v>
      </c>
      <c r="S63" s="52">
        <v>34.496179199999993</v>
      </c>
      <c r="T63" s="52">
        <v>34.515935999999996</v>
      </c>
      <c r="U63" s="52">
        <v>34.598591999999996</v>
      </c>
      <c r="V63" s="52">
        <v>34.51916159999999</v>
      </c>
      <c r="W63" s="52">
        <v>34.51916159999999</v>
      </c>
      <c r="X63" s="52">
        <v>34.51916159999999</v>
      </c>
    </row>
    <row r="64" spans="1:24" ht="11.25" customHeight="1" x14ac:dyDescent="0.2">
      <c r="A64" s="50" t="s">
        <v>96</v>
      </c>
      <c r="B64" s="51" t="s">
        <v>97</v>
      </c>
      <c r="C64" s="52">
        <v>116.73462528</v>
      </c>
      <c r="D64" s="52">
        <v>121.92184367999999</v>
      </c>
      <c r="E64" s="52">
        <v>125.74395288000002</v>
      </c>
      <c r="F64" s="52">
        <v>155.44613447999998</v>
      </c>
      <c r="G64" s="52">
        <v>161.50666896000001</v>
      </c>
      <c r="H64" s="52">
        <v>149.09587056000004</v>
      </c>
      <c r="I64" s="52">
        <v>171.24464447999998</v>
      </c>
      <c r="J64" s="52">
        <v>181.62890928000004</v>
      </c>
      <c r="K64" s="52">
        <v>167.90253480000001</v>
      </c>
      <c r="L64" s="52">
        <v>183.62104488000006</v>
      </c>
      <c r="M64" s="52">
        <v>245.71081080000002</v>
      </c>
      <c r="N64" s="52">
        <v>227.23574328000004</v>
      </c>
      <c r="O64" s="52">
        <v>276.16542408000004</v>
      </c>
      <c r="P64" s="52">
        <v>350.67050928000003</v>
      </c>
      <c r="Q64" s="52">
        <v>351.95483231999992</v>
      </c>
      <c r="R64" s="52">
        <v>287.44364375999999</v>
      </c>
      <c r="S64" s="52">
        <v>354.58283952000005</v>
      </c>
      <c r="T64" s="52">
        <v>356.77232135999998</v>
      </c>
      <c r="U64" s="52">
        <v>391.57405560000001</v>
      </c>
      <c r="V64" s="52">
        <v>439.80673464000006</v>
      </c>
      <c r="W64" s="52">
        <v>472.46262336000018</v>
      </c>
      <c r="X64" s="52">
        <v>469.06095600000015</v>
      </c>
    </row>
    <row r="65" spans="1:24" ht="11.25" customHeight="1" x14ac:dyDescent="0.2">
      <c r="A65" s="50" t="s">
        <v>98</v>
      </c>
      <c r="B65" s="51" t="s">
        <v>99</v>
      </c>
      <c r="C65" s="52">
        <v>3.8001599999999995</v>
      </c>
      <c r="D65" s="52">
        <v>2.8000799999999999</v>
      </c>
      <c r="E65" s="52">
        <v>2.4001199999999998</v>
      </c>
      <c r="F65" s="52">
        <v>4.6000800000000002</v>
      </c>
      <c r="G65" s="52">
        <v>3.5999999999999996</v>
      </c>
      <c r="H65" s="52">
        <v>3.0999599999999994</v>
      </c>
      <c r="I65" s="52">
        <v>3.20004</v>
      </c>
      <c r="J65" s="52">
        <v>4.1000399999999999</v>
      </c>
      <c r="K65" s="52">
        <v>7.8998399999999975</v>
      </c>
      <c r="L65" s="52">
        <v>40.399919999999995</v>
      </c>
      <c r="M65" s="52">
        <v>22.700159999999997</v>
      </c>
      <c r="N65" s="52">
        <v>23.201999999999998</v>
      </c>
      <c r="O65" s="52">
        <v>3.3001199999999997</v>
      </c>
      <c r="P65" s="52">
        <v>2.0998799999999997</v>
      </c>
      <c r="Q65" s="52">
        <v>2.3536799999999998</v>
      </c>
      <c r="R65" s="52">
        <v>3.2014800000000001</v>
      </c>
      <c r="S65" s="52">
        <v>0.76103999999999994</v>
      </c>
      <c r="T65" s="52">
        <v>2.2312799999999995</v>
      </c>
      <c r="U65" s="52">
        <v>1.9580399999999996</v>
      </c>
      <c r="V65" s="52">
        <v>4.1021999999999998</v>
      </c>
      <c r="W65" s="52">
        <v>6.2801999999999989</v>
      </c>
      <c r="X65" s="52">
        <v>6.2431199999999993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2.0390400000000002E-3</v>
      </c>
      <c r="I67" s="52">
        <v>0</v>
      </c>
      <c r="J67" s="52">
        <v>0</v>
      </c>
      <c r="K67" s="52">
        <v>3.8231999999999997E-3</v>
      </c>
      <c r="L67" s="52">
        <v>2.0390400000000002E-3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1.7841600000000001E-3</v>
      </c>
      <c r="T67" s="52">
        <v>1.7841600000000001E-3</v>
      </c>
      <c r="U67" s="52">
        <v>0</v>
      </c>
      <c r="V67" s="52">
        <v>3.8232000000000006E-3</v>
      </c>
      <c r="W67" s="52">
        <v>9.4305599999999993E-3</v>
      </c>
      <c r="X67" s="52">
        <v>2.0390400000000002E-3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1.045008E-2</v>
      </c>
      <c r="I68" s="52">
        <v>0</v>
      </c>
      <c r="J68" s="52">
        <v>0</v>
      </c>
      <c r="K68" s="52">
        <v>0</v>
      </c>
      <c r="L68" s="52">
        <v>0.38181023999999997</v>
      </c>
      <c r="M68" s="52">
        <v>0.45572544000000004</v>
      </c>
      <c r="N68" s="52">
        <v>1.8351360000000001E-2</v>
      </c>
      <c r="O68" s="52">
        <v>2.5487999999999999E-3</v>
      </c>
      <c r="P68" s="52">
        <v>2.5487999999999999E-3</v>
      </c>
      <c r="Q68" s="52">
        <v>9.3031200000000022E-2</v>
      </c>
      <c r="R68" s="52">
        <v>0.14604623999999997</v>
      </c>
      <c r="S68" s="52">
        <v>0.25233119999999998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5.0976000000000007E-3</v>
      </c>
      <c r="I69" s="52">
        <v>2.3194079999999999E-2</v>
      </c>
      <c r="J69" s="52">
        <v>2.6535556800000002</v>
      </c>
      <c r="K69" s="52">
        <v>2.6665545600000002</v>
      </c>
      <c r="L69" s="52">
        <v>2.6795534400000003</v>
      </c>
      <c r="M69" s="52">
        <v>2.6586532800000002</v>
      </c>
      <c r="N69" s="52">
        <v>2.6800632000000002</v>
      </c>
      <c r="O69" s="52">
        <v>5.3073662400000003</v>
      </c>
      <c r="P69" s="52">
        <v>10.647357120000001</v>
      </c>
      <c r="Q69" s="52">
        <v>13.44492</v>
      </c>
      <c r="R69" s="52">
        <v>13.450527359999999</v>
      </c>
      <c r="S69" s="52">
        <v>12.611972160000001</v>
      </c>
      <c r="T69" s="52">
        <v>10.11899088</v>
      </c>
      <c r="U69" s="52">
        <v>15.657023519999999</v>
      </c>
      <c r="V69" s="52">
        <v>14.935458239999997</v>
      </c>
      <c r="W69" s="52">
        <v>5.8257921599999998</v>
      </c>
      <c r="X69" s="52">
        <v>7.1769110400000002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19.6093008</v>
      </c>
      <c r="G72" s="55">
        <v>7.63711056</v>
      </c>
      <c r="H72" s="55">
        <v>22.139052479999997</v>
      </c>
      <c r="I72" s="55">
        <v>46.400654879999976</v>
      </c>
      <c r="J72" s="55">
        <v>29.058330239999997</v>
      </c>
      <c r="K72" s="55">
        <v>41.223948479999997</v>
      </c>
      <c r="L72" s="55">
        <v>46.511553599999978</v>
      </c>
      <c r="M72" s="55">
        <v>19.067702399999995</v>
      </c>
      <c r="N72" s="55">
        <v>2.3933491199999999</v>
      </c>
      <c r="O72" s="55">
        <v>1.6723641599999997</v>
      </c>
      <c r="P72" s="55">
        <v>1.8251006399999996</v>
      </c>
      <c r="Q72" s="55">
        <v>10.39009248</v>
      </c>
      <c r="R72" s="55">
        <v>3.6054979199999999</v>
      </c>
      <c r="S72" s="55">
        <v>14.118238079999998</v>
      </c>
      <c r="T72" s="55">
        <v>5.8452508800000009</v>
      </c>
      <c r="U72" s="55">
        <v>141.68156832</v>
      </c>
      <c r="V72" s="55">
        <v>162.52049807999995</v>
      </c>
      <c r="W72" s="55">
        <v>182.40833520000001</v>
      </c>
      <c r="X72" s="55">
        <v>67.810698719999976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9374.8241194475104</v>
      </c>
      <c r="D2" s="21">
        <f t="shared" ref="D2:X2" si="0">SUM(D3,D17,D22,D25,D26,D51,D52)</f>
        <v>9737.150287419985</v>
      </c>
      <c r="E2" s="21">
        <f t="shared" si="0"/>
        <v>8908.9941184051531</v>
      </c>
      <c r="F2" s="21">
        <f t="shared" si="0"/>
        <v>9427.0641798235047</v>
      </c>
      <c r="G2" s="21">
        <f t="shared" si="0"/>
        <v>9014.4595990375728</v>
      </c>
      <c r="H2" s="21">
        <f t="shared" si="0"/>
        <v>8019.1084993297018</v>
      </c>
      <c r="I2" s="21">
        <f t="shared" si="0"/>
        <v>7782.2960232557243</v>
      </c>
      <c r="J2" s="21">
        <f t="shared" si="0"/>
        <v>7798.9190665678852</v>
      </c>
      <c r="K2" s="21">
        <f t="shared" si="0"/>
        <v>6872.0489062544284</v>
      </c>
      <c r="L2" s="21">
        <f t="shared" si="0"/>
        <v>5961.7887545865806</v>
      </c>
      <c r="M2" s="21">
        <f t="shared" si="0"/>
        <v>6521.9937837435755</v>
      </c>
      <c r="N2" s="21">
        <f t="shared" si="0"/>
        <v>6142.9451025377657</v>
      </c>
      <c r="O2" s="21">
        <f t="shared" si="0"/>
        <v>5964.2060909969414</v>
      </c>
      <c r="P2" s="21">
        <f t="shared" si="0"/>
        <v>6145.6608815256241</v>
      </c>
      <c r="Q2" s="21">
        <f t="shared" si="0"/>
        <v>5285.2390874802213</v>
      </c>
      <c r="R2" s="21">
        <f t="shared" si="0"/>
        <v>5375.8735563980799</v>
      </c>
      <c r="S2" s="21">
        <f t="shared" si="0"/>
        <v>6429.7661826329722</v>
      </c>
      <c r="T2" s="21">
        <f t="shared" si="0"/>
        <v>6602.0680696704248</v>
      </c>
      <c r="U2" s="21">
        <f t="shared" si="0"/>
        <v>6598.1412631428175</v>
      </c>
      <c r="V2" s="21">
        <f t="shared" si="0"/>
        <v>6640.2263653257423</v>
      </c>
      <c r="W2" s="21">
        <f t="shared" si="0"/>
        <v>5955.199575419133</v>
      </c>
      <c r="X2" s="21">
        <f t="shared" si="0"/>
        <v>6431.261222772685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1207.5014914605558</v>
      </c>
      <c r="D3" s="24">
        <f t="shared" ref="D3:X3" si="2">SUM(D4,D8,D11)</f>
        <v>1009.7015001399864</v>
      </c>
      <c r="E3" s="24">
        <f t="shared" si="2"/>
        <v>861.4488227251527</v>
      </c>
      <c r="F3" s="24">
        <f t="shared" si="2"/>
        <v>784.47116565550778</v>
      </c>
      <c r="G3" s="24">
        <f t="shared" si="2"/>
        <v>501.95435705357283</v>
      </c>
      <c r="H3" s="24">
        <f t="shared" si="2"/>
        <v>433.82956224970241</v>
      </c>
      <c r="I3" s="24">
        <f t="shared" si="2"/>
        <v>442.45949109172398</v>
      </c>
      <c r="J3" s="24">
        <f t="shared" si="2"/>
        <v>425.09139148788512</v>
      </c>
      <c r="K3" s="24">
        <f t="shared" si="2"/>
        <v>348.08999781442759</v>
      </c>
      <c r="L3" s="24">
        <f t="shared" si="2"/>
        <v>233.85421054658056</v>
      </c>
      <c r="M3" s="24">
        <f t="shared" si="2"/>
        <v>275.6018607435754</v>
      </c>
      <c r="N3" s="24">
        <f t="shared" si="2"/>
        <v>255.0588652577656</v>
      </c>
      <c r="O3" s="24">
        <f t="shared" si="2"/>
        <v>230.83513403693951</v>
      </c>
      <c r="P3" s="24">
        <f t="shared" si="2"/>
        <v>209.75508174962482</v>
      </c>
      <c r="Q3" s="24">
        <f t="shared" si="2"/>
        <v>151.44893317622069</v>
      </c>
      <c r="R3" s="24">
        <f t="shared" si="2"/>
        <v>120.92102010208077</v>
      </c>
      <c r="S3" s="24">
        <f t="shared" si="2"/>
        <v>813.73362164097182</v>
      </c>
      <c r="T3" s="24">
        <f t="shared" si="2"/>
        <v>849.00460839842572</v>
      </c>
      <c r="U3" s="24">
        <f t="shared" si="2"/>
        <v>641.32145141525689</v>
      </c>
      <c r="V3" s="24">
        <f t="shared" si="2"/>
        <v>834.35085103667052</v>
      </c>
      <c r="W3" s="24">
        <f t="shared" si="2"/>
        <v>701.91366007709894</v>
      </c>
      <c r="X3" s="24">
        <f t="shared" si="2"/>
        <v>720.44515937352071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846.66434871823901</v>
      </c>
      <c r="D4" s="19">
        <f t="shared" ref="D4:X4" si="4">SUM(D5:D7)</f>
        <v>691.89868498006842</v>
      </c>
      <c r="E4" s="19">
        <f t="shared" si="4"/>
        <v>570.72289090044626</v>
      </c>
      <c r="F4" s="19">
        <f t="shared" si="4"/>
        <v>508.57557868760841</v>
      </c>
      <c r="G4" s="19">
        <f t="shared" si="4"/>
        <v>185.37156422360445</v>
      </c>
      <c r="H4" s="19">
        <f t="shared" si="4"/>
        <v>167.90046043789832</v>
      </c>
      <c r="I4" s="19">
        <f t="shared" si="4"/>
        <v>174.32572027150007</v>
      </c>
      <c r="J4" s="19">
        <f t="shared" si="4"/>
        <v>127.57650997064925</v>
      </c>
      <c r="K4" s="19">
        <f t="shared" si="4"/>
        <v>103.45482883284296</v>
      </c>
      <c r="L4" s="19">
        <f t="shared" si="4"/>
        <v>84.215831474654635</v>
      </c>
      <c r="M4" s="19">
        <f t="shared" si="4"/>
        <v>97.343195581860044</v>
      </c>
      <c r="N4" s="19">
        <f t="shared" si="4"/>
        <v>84.234028366433435</v>
      </c>
      <c r="O4" s="19">
        <f t="shared" si="4"/>
        <v>79.74348455587581</v>
      </c>
      <c r="P4" s="19">
        <f t="shared" si="4"/>
        <v>72.6634767173705</v>
      </c>
      <c r="Q4" s="19">
        <f t="shared" si="4"/>
        <v>60.001160654348794</v>
      </c>
      <c r="R4" s="19">
        <f t="shared" si="4"/>
        <v>62.190670529936213</v>
      </c>
      <c r="S4" s="19">
        <f t="shared" si="4"/>
        <v>756.80226051067177</v>
      </c>
      <c r="T4" s="19">
        <f t="shared" si="4"/>
        <v>760.93531587781126</v>
      </c>
      <c r="U4" s="19">
        <f t="shared" si="4"/>
        <v>547.32451848263042</v>
      </c>
      <c r="V4" s="19">
        <f t="shared" si="4"/>
        <v>767.24524668682659</v>
      </c>
      <c r="W4" s="19">
        <f t="shared" si="4"/>
        <v>675.57475338467555</v>
      </c>
      <c r="X4" s="19">
        <f t="shared" si="4"/>
        <v>677.13002805974111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6.2411022120382256E-3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2.6924757551999998</v>
      </c>
      <c r="E6" s="8">
        <v>5.3407233263999991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846.66434871823901</v>
      </c>
      <c r="D7" s="8">
        <v>689.20620922486842</v>
      </c>
      <c r="E7" s="8">
        <v>565.38216757404621</v>
      </c>
      <c r="F7" s="8">
        <v>508.57557868760841</v>
      </c>
      <c r="G7" s="8">
        <v>185.37156422360445</v>
      </c>
      <c r="H7" s="8">
        <v>167.90046043789832</v>
      </c>
      <c r="I7" s="8">
        <v>174.32572027150007</v>
      </c>
      <c r="J7" s="8">
        <v>127.57650997064925</v>
      </c>
      <c r="K7" s="8">
        <v>103.45482883284296</v>
      </c>
      <c r="L7" s="8">
        <v>84.215831474654635</v>
      </c>
      <c r="M7" s="8">
        <v>97.343195581860044</v>
      </c>
      <c r="N7" s="8">
        <v>84.234028366433435</v>
      </c>
      <c r="O7" s="8">
        <v>79.74348455587581</v>
      </c>
      <c r="P7" s="8">
        <v>72.6634767173705</v>
      </c>
      <c r="Q7" s="8">
        <v>60.001160654348794</v>
      </c>
      <c r="R7" s="8">
        <v>62.190670529936213</v>
      </c>
      <c r="S7" s="8">
        <v>756.80226051067177</v>
      </c>
      <c r="T7" s="8">
        <v>760.92907477559925</v>
      </c>
      <c r="U7" s="8">
        <v>547.32451848263042</v>
      </c>
      <c r="V7" s="8">
        <v>767.24524668682659</v>
      </c>
      <c r="W7" s="8">
        <v>675.57475338467555</v>
      </c>
      <c r="X7" s="8">
        <v>677.13002805974111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125.69380137563537</v>
      </c>
      <c r="D8" s="19">
        <f t="shared" ref="D8:X8" si="6">SUM(D9:D10)</f>
        <v>80.366290415395383</v>
      </c>
      <c r="E8" s="19">
        <f t="shared" si="6"/>
        <v>80.908377340351933</v>
      </c>
      <c r="F8" s="19">
        <f t="shared" si="6"/>
        <v>94.528562687899438</v>
      </c>
      <c r="G8" s="19">
        <f t="shared" si="6"/>
        <v>69.325613153613773</v>
      </c>
      <c r="H8" s="19">
        <f t="shared" si="6"/>
        <v>55.253796453092789</v>
      </c>
      <c r="I8" s="19">
        <f t="shared" si="6"/>
        <v>38.645365927981423</v>
      </c>
      <c r="J8" s="19">
        <f t="shared" si="6"/>
        <v>49.398269029012141</v>
      </c>
      <c r="K8" s="19">
        <f t="shared" si="6"/>
        <v>33.542825493360773</v>
      </c>
      <c r="L8" s="19">
        <f t="shared" si="6"/>
        <v>30.515257471814024</v>
      </c>
      <c r="M8" s="19">
        <f t="shared" si="6"/>
        <v>46.806292361584809</v>
      </c>
      <c r="N8" s="19">
        <f t="shared" si="6"/>
        <v>48.473670603220249</v>
      </c>
      <c r="O8" s="19">
        <f t="shared" si="6"/>
        <v>47.355798792933115</v>
      </c>
      <c r="P8" s="19">
        <f t="shared" si="6"/>
        <v>46.189009432030417</v>
      </c>
      <c r="Q8" s="19">
        <f t="shared" si="6"/>
        <v>34.480929721610586</v>
      </c>
      <c r="R8" s="19">
        <f t="shared" si="6"/>
        <v>31.766349571976562</v>
      </c>
      <c r="S8" s="19">
        <f t="shared" si="6"/>
        <v>29.967361130132083</v>
      </c>
      <c r="T8" s="19">
        <f t="shared" si="6"/>
        <v>32.092499786971445</v>
      </c>
      <c r="U8" s="19">
        <f t="shared" si="6"/>
        <v>29.296936732449204</v>
      </c>
      <c r="V8" s="19">
        <f t="shared" si="6"/>
        <v>16.335291909678674</v>
      </c>
      <c r="W8" s="19">
        <f t="shared" si="6"/>
        <v>20.240222892423432</v>
      </c>
      <c r="X8" s="19">
        <f t="shared" si="6"/>
        <v>19.184109913779693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1.66210704</v>
      </c>
      <c r="F9" s="8">
        <v>0</v>
      </c>
      <c r="G9" s="8">
        <v>0</v>
      </c>
      <c r="H9" s="8">
        <v>0</v>
      </c>
      <c r="I9" s="8">
        <v>0</v>
      </c>
      <c r="J9" s="8">
        <v>1.9584919199999997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125.69380137563537</v>
      </c>
      <c r="D10" s="8">
        <v>80.366290415395383</v>
      </c>
      <c r="E10" s="8">
        <v>79.246270300351938</v>
      </c>
      <c r="F10" s="8">
        <v>94.528562687899438</v>
      </c>
      <c r="G10" s="8">
        <v>69.325613153613773</v>
      </c>
      <c r="H10" s="8">
        <v>55.253796453092789</v>
      </c>
      <c r="I10" s="8">
        <v>38.645365927981423</v>
      </c>
      <c r="J10" s="8">
        <v>47.439777109012141</v>
      </c>
      <c r="K10" s="8">
        <v>33.542825493360773</v>
      </c>
      <c r="L10" s="8">
        <v>30.515257471814024</v>
      </c>
      <c r="M10" s="8">
        <v>46.806292361584809</v>
      </c>
      <c r="N10" s="8">
        <v>48.473670603220249</v>
      </c>
      <c r="O10" s="8">
        <v>47.355798792933115</v>
      </c>
      <c r="P10" s="8">
        <v>46.189009432030417</v>
      </c>
      <c r="Q10" s="8">
        <v>34.480929721610586</v>
      </c>
      <c r="R10" s="8">
        <v>31.766349571976562</v>
      </c>
      <c r="S10" s="8">
        <v>29.967361130132083</v>
      </c>
      <c r="T10" s="8">
        <v>32.092499786971445</v>
      </c>
      <c r="U10" s="8">
        <v>29.296936732449204</v>
      </c>
      <c r="V10" s="8">
        <v>16.335291909678674</v>
      </c>
      <c r="W10" s="8">
        <v>20.240222892423432</v>
      </c>
      <c r="X10" s="8">
        <v>19.184109913779693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235.14334136668151</v>
      </c>
      <c r="D11" s="19">
        <f t="shared" ref="D11:X11" si="8">SUM(D12:D16)</f>
        <v>237.43652474452256</v>
      </c>
      <c r="E11" s="19">
        <f t="shared" si="8"/>
        <v>209.8175544843545</v>
      </c>
      <c r="F11" s="19">
        <f t="shared" si="8"/>
        <v>181.36702427999992</v>
      </c>
      <c r="G11" s="19">
        <f t="shared" si="8"/>
        <v>247.25717967635461</v>
      </c>
      <c r="H11" s="19">
        <f t="shared" si="8"/>
        <v>210.67530535871128</v>
      </c>
      <c r="I11" s="19">
        <f t="shared" si="8"/>
        <v>229.4884048922425</v>
      </c>
      <c r="J11" s="19">
        <f t="shared" si="8"/>
        <v>248.11661248822372</v>
      </c>
      <c r="K11" s="19">
        <f t="shared" si="8"/>
        <v>211.09234348822386</v>
      </c>
      <c r="L11" s="19">
        <f t="shared" si="8"/>
        <v>119.1231216001119</v>
      </c>
      <c r="M11" s="19">
        <f t="shared" si="8"/>
        <v>131.45237280013055</v>
      </c>
      <c r="N11" s="19">
        <f t="shared" si="8"/>
        <v>122.35116628811191</v>
      </c>
      <c r="O11" s="19">
        <f t="shared" si="8"/>
        <v>103.7358506881306</v>
      </c>
      <c r="P11" s="19">
        <f t="shared" si="8"/>
        <v>90.902595600223918</v>
      </c>
      <c r="Q11" s="19">
        <f t="shared" si="8"/>
        <v>56.96684280026129</v>
      </c>
      <c r="R11" s="19">
        <f t="shared" si="8"/>
        <v>26.964000000168003</v>
      </c>
      <c r="S11" s="19">
        <f t="shared" si="8"/>
        <v>26.964000000168003</v>
      </c>
      <c r="T11" s="19">
        <f t="shared" si="8"/>
        <v>55.97679273364308</v>
      </c>
      <c r="U11" s="19">
        <f t="shared" si="8"/>
        <v>64.699996200177253</v>
      </c>
      <c r="V11" s="19">
        <f t="shared" si="8"/>
        <v>50.770312440165334</v>
      </c>
      <c r="W11" s="19">
        <f t="shared" si="8"/>
        <v>6.0986837999999821</v>
      </c>
      <c r="X11" s="19">
        <f t="shared" si="8"/>
        <v>24.131021399999934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235.14334136668151</v>
      </c>
      <c r="D13" s="8">
        <v>237.43652474452256</v>
      </c>
      <c r="E13" s="8">
        <v>209.8175544843545</v>
      </c>
      <c r="F13" s="8">
        <v>181.36702427999992</v>
      </c>
      <c r="G13" s="8">
        <v>247.25717967635461</v>
      </c>
      <c r="H13" s="8">
        <v>210.67530535871128</v>
      </c>
      <c r="I13" s="8">
        <v>229.4884048922425</v>
      </c>
      <c r="J13" s="8">
        <v>248.11661248822372</v>
      </c>
      <c r="K13" s="8">
        <v>211.09234348822386</v>
      </c>
      <c r="L13" s="8">
        <v>119.1231216001119</v>
      </c>
      <c r="M13" s="8">
        <v>131.45237280013055</v>
      </c>
      <c r="N13" s="8">
        <v>122.35116628811191</v>
      </c>
      <c r="O13" s="8">
        <v>103.7358506881306</v>
      </c>
      <c r="P13" s="8">
        <v>90.902595600223918</v>
      </c>
      <c r="Q13" s="8">
        <v>56.96684280026129</v>
      </c>
      <c r="R13" s="8">
        <v>26.964000000168003</v>
      </c>
      <c r="S13" s="8">
        <v>26.964000000168003</v>
      </c>
      <c r="T13" s="8">
        <v>55.852818120139084</v>
      </c>
      <c r="U13" s="8">
        <v>64.699996200177253</v>
      </c>
      <c r="V13" s="8">
        <v>50.770312440165334</v>
      </c>
      <c r="W13" s="8">
        <v>6.0986837999999821</v>
      </c>
      <c r="X13" s="8">
        <v>24.131021399999934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0.12397461350400001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23.416560000000008</v>
      </c>
      <c r="D17" s="27">
        <f t="shared" ref="D17:X17" si="10">SUM(D18:D21)</f>
        <v>21.018959999999996</v>
      </c>
      <c r="E17" s="27">
        <f t="shared" si="10"/>
        <v>19.660320000000002</v>
      </c>
      <c r="F17" s="27">
        <f t="shared" si="10"/>
        <v>0</v>
      </c>
      <c r="G17" s="27">
        <f t="shared" si="10"/>
        <v>0.11988</v>
      </c>
      <c r="H17" s="27">
        <f t="shared" si="10"/>
        <v>0</v>
      </c>
      <c r="I17" s="27">
        <f t="shared" si="10"/>
        <v>19.260720000000003</v>
      </c>
      <c r="J17" s="27">
        <f t="shared" si="10"/>
        <v>16.823160000000001</v>
      </c>
      <c r="K17" s="27">
        <f t="shared" si="10"/>
        <v>16.943039999999996</v>
      </c>
      <c r="L17" s="27">
        <f t="shared" si="10"/>
        <v>14.745239999999999</v>
      </c>
      <c r="M17" s="27">
        <f t="shared" si="10"/>
        <v>15.54444</v>
      </c>
      <c r="N17" s="27">
        <f t="shared" si="10"/>
        <v>69.210719999999995</v>
      </c>
      <c r="O17" s="27">
        <f t="shared" si="10"/>
        <v>68.33159999999998</v>
      </c>
      <c r="P17" s="27">
        <f t="shared" si="10"/>
        <v>58.341599999999993</v>
      </c>
      <c r="Q17" s="27">
        <f t="shared" si="10"/>
        <v>66.693239999999989</v>
      </c>
      <c r="R17" s="27">
        <f t="shared" si="10"/>
        <v>73.886040000000008</v>
      </c>
      <c r="S17" s="27">
        <f t="shared" si="10"/>
        <v>74.085840000000005</v>
      </c>
      <c r="T17" s="27">
        <f t="shared" si="10"/>
        <v>69.29064000000001</v>
      </c>
      <c r="U17" s="27">
        <f t="shared" si="10"/>
        <v>60.299639999999989</v>
      </c>
      <c r="V17" s="27">
        <f t="shared" si="10"/>
        <v>50.589359999999992</v>
      </c>
      <c r="W17" s="27">
        <f t="shared" si="10"/>
        <v>37.237445279999996</v>
      </c>
      <c r="X17" s="27">
        <f t="shared" si="10"/>
        <v>26.561891520000007</v>
      </c>
    </row>
    <row r="18" spans="1:24" ht="11.25" customHeight="1" x14ac:dyDescent="0.2">
      <c r="A18" s="29" t="s">
        <v>26</v>
      </c>
      <c r="B18" s="7" t="s">
        <v>27</v>
      </c>
      <c r="C18" s="8">
        <v>0.71927999999999992</v>
      </c>
      <c r="D18" s="8">
        <v>0.59939999999999993</v>
      </c>
      <c r="E18" s="8">
        <v>0.51947999999999994</v>
      </c>
      <c r="F18" s="8">
        <v>0</v>
      </c>
      <c r="G18" s="8">
        <v>0.11988</v>
      </c>
      <c r="H18" s="8">
        <v>0</v>
      </c>
      <c r="I18" s="8">
        <v>1.7981999999999998</v>
      </c>
      <c r="J18" s="8">
        <v>1.2787199999999999</v>
      </c>
      <c r="K18" s="8">
        <v>0.11988</v>
      </c>
      <c r="L18" s="8">
        <v>7.9919999999999991E-2</v>
      </c>
      <c r="M18" s="8">
        <v>0</v>
      </c>
      <c r="N18" s="8">
        <v>0</v>
      </c>
      <c r="O18" s="8">
        <v>0</v>
      </c>
      <c r="P18" s="8">
        <v>3.9959999999999996E-2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22.697280000000006</v>
      </c>
      <c r="D19" s="8">
        <v>20.419559999999997</v>
      </c>
      <c r="E19" s="8">
        <v>19.140840000000001</v>
      </c>
      <c r="F19" s="8">
        <v>0</v>
      </c>
      <c r="G19" s="8">
        <v>0</v>
      </c>
      <c r="H19" s="8">
        <v>0</v>
      </c>
      <c r="I19" s="8">
        <v>17.462520000000001</v>
      </c>
      <c r="J19" s="8">
        <v>15.54444</v>
      </c>
      <c r="K19" s="8">
        <v>16.823159999999998</v>
      </c>
      <c r="L19" s="8">
        <v>14.665319999999999</v>
      </c>
      <c r="M19" s="8">
        <v>15.54444</v>
      </c>
      <c r="N19" s="8">
        <v>69.210719999999995</v>
      </c>
      <c r="O19" s="8">
        <v>68.33159999999998</v>
      </c>
      <c r="P19" s="8">
        <v>58.301639999999992</v>
      </c>
      <c r="Q19" s="8">
        <v>66.693239999999989</v>
      </c>
      <c r="R19" s="8">
        <v>73.886040000000008</v>
      </c>
      <c r="S19" s="8">
        <v>74.085840000000005</v>
      </c>
      <c r="T19" s="8">
        <v>69.29064000000001</v>
      </c>
      <c r="U19" s="8">
        <v>60.299639999999989</v>
      </c>
      <c r="V19" s="8">
        <v>50.589359999999992</v>
      </c>
      <c r="W19" s="8">
        <v>37.237445279999996</v>
      </c>
      <c r="X19" s="8">
        <v>26.561891520000007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2077.7305975200002</v>
      </c>
      <c r="D26" s="27">
        <f t="shared" ref="D26:X26" si="14">SUM(D27,D33)</f>
        <v>2179.7885527199996</v>
      </c>
      <c r="E26" s="27">
        <f t="shared" si="14"/>
        <v>1888.7626562400001</v>
      </c>
      <c r="F26" s="27">
        <f t="shared" si="14"/>
        <v>1746.53874612</v>
      </c>
      <c r="G26" s="27">
        <f t="shared" si="14"/>
        <v>1611.53790228</v>
      </c>
      <c r="H26" s="27">
        <f t="shared" si="14"/>
        <v>1510.3283291999999</v>
      </c>
      <c r="I26" s="27">
        <f t="shared" si="14"/>
        <v>1582.7747814000002</v>
      </c>
      <c r="J26" s="27">
        <f t="shared" si="14"/>
        <v>1442.5410859200001</v>
      </c>
      <c r="K26" s="27">
        <f t="shared" si="14"/>
        <v>1201.4553765599999</v>
      </c>
      <c r="L26" s="27">
        <f t="shared" si="14"/>
        <v>1066.1450410800001</v>
      </c>
      <c r="M26" s="27">
        <f t="shared" si="14"/>
        <v>1128.70049724</v>
      </c>
      <c r="N26" s="27">
        <f t="shared" si="14"/>
        <v>857.10602088000019</v>
      </c>
      <c r="O26" s="27">
        <f t="shared" si="14"/>
        <v>799.49293452000018</v>
      </c>
      <c r="P26" s="27">
        <f t="shared" si="14"/>
        <v>640.05974675999994</v>
      </c>
      <c r="Q26" s="27">
        <f t="shared" si="14"/>
        <v>575.06045436000011</v>
      </c>
      <c r="R26" s="27">
        <f t="shared" si="14"/>
        <v>583.11317484000017</v>
      </c>
      <c r="S26" s="27">
        <f t="shared" si="14"/>
        <v>593.66022407999992</v>
      </c>
      <c r="T26" s="27">
        <f t="shared" si="14"/>
        <v>542.28098016000013</v>
      </c>
      <c r="U26" s="27">
        <f t="shared" si="14"/>
        <v>616.74710759999994</v>
      </c>
      <c r="V26" s="27">
        <f t="shared" si="14"/>
        <v>512.51219819999994</v>
      </c>
      <c r="W26" s="27">
        <f t="shared" si="14"/>
        <v>485.47733796000011</v>
      </c>
      <c r="X26" s="27">
        <f t="shared" si="14"/>
        <v>456.15404483999998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2077.7305975200002</v>
      </c>
      <c r="D33" s="19">
        <f t="shared" ref="D33:X33" si="18">SUM(D34:D50)</f>
        <v>2179.7885527199996</v>
      </c>
      <c r="E33" s="19">
        <f t="shared" si="18"/>
        <v>1888.7626562400001</v>
      </c>
      <c r="F33" s="19">
        <f t="shared" si="18"/>
        <v>1746.53874612</v>
      </c>
      <c r="G33" s="19">
        <f t="shared" si="18"/>
        <v>1611.53790228</v>
      </c>
      <c r="H33" s="19">
        <f t="shared" si="18"/>
        <v>1510.3283291999999</v>
      </c>
      <c r="I33" s="19">
        <f t="shared" si="18"/>
        <v>1582.7747814000002</v>
      </c>
      <c r="J33" s="19">
        <f t="shared" si="18"/>
        <v>1442.5410859200001</v>
      </c>
      <c r="K33" s="19">
        <f t="shared" si="18"/>
        <v>1201.4553765599999</v>
      </c>
      <c r="L33" s="19">
        <f t="shared" si="18"/>
        <v>1066.1450410800001</v>
      </c>
      <c r="M33" s="19">
        <f t="shared" si="18"/>
        <v>1128.70049724</v>
      </c>
      <c r="N33" s="19">
        <f t="shared" si="18"/>
        <v>857.10602088000019</v>
      </c>
      <c r="O33" s="19">
        <f t="shared" si="18"/>
        <v>799.49293452000018</v>
      </c>
      <c r="P33" s="19">
        <f t="shared" si="18"/>
        <v>640.05974675999994</v>
      </c>
      <c r="Q33" s="19">
        <f t="shared" si="18"/>
        <v>575.06045436000011</v>
      </c>
      <c r="R33" s="19">
        <f t="shared" si="18"/>
        <v>583.11317484000017</v>
      </c>
      <c r="S33" s="19">
        <f t="shared" si="18"/>
        <v>593.66022407999992</v>
      </c>
      <c r="T33" s="19">
        <f t="shared" si="18"/>
        <v>542.28098016000013</v>
      </c>
      <c r="U33" s="19">
        <f t="shared" si="18"/>
        <v>616.74710759999994</v>
      </c>
      <c r="V33" s="19">
        <f t="shared" si="18"/>
        <v>512.51219819999994</v>
      </c>
      <c r="W33" s="19">
        <f t="shared" si="18"/>
        <v>485.47733796000011</v>
      </c>
      <c r="X33" s="19">
        <f t="shared" si="18"/>
        <v>456.15404483999998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413.72173764000001</v>
      </c>
      <c r="D36" s="8">
        <v>479.22900264000009</v>
      </c>
      <c r="E36" s="8">
        <v>396.12047219999999</v>
      </c>
      <c r="F36" s="8">
        <v>189.63225935999998</v>
      </c>
      <c r="G36" s="8">
        <v>199.20023856</v>
      </c>
      <c r="H36" s="8">
        <v>187.47105912000001</v>
      </c>
      <c r="I36" s="8">
        <v>196.30213127999997</v>
      </c>
      <c r="J36" s="8">
        <v>205.67248128</v>
      </c>
      <c r="K36" s="8">
        <v>184.94390412000004</v>
      </c>
      <c r="L36" s="8">
        <v>146.99137427999997</v>
      </c>
      <c r="M36" s="8">
        <v>201.18947868000001</v>
      </c>
      <c r="N36" s="8">
        <v>151.65542340000002</v>
      </c>
      <c r="O36" s="8">
        <v>151.13795292</v>
      </c>
      <c r="P36" s="8">
        <v>158.45000615999999</v>
      </c>
      <c r="Q36" s="8">
        <v>137.03858604000001</v>
      </c>
      <c r="R36" s="8">
        <v>136.69512011999998</v>
      </c>
      <c r="S36" s="8">
        <v>151.26766128</v>
      </c>
      <c r="T36" s="8">
        <v>150.84491652</v>
      </c>
      <c r="U36" s="8">
        <v>164.13831971999994</v>
      </c>
      <c r="V36" s="8">
        <v>150.52552955999997</v>
      </c>
      <c r="W36" s="8">
        <v>138.13735896000003</v>
      </c>
      <c r="X36" s="8">
        <v>134.90396352000002</v>
      </c>
    </row>
    <row r="37" spans="1:24" ht="11.25" customHeight="1" x14ac:dyDescent="0.2">
      <c r="A37" s="28" t="s">
        <v>60</v>
      </c>
      <c r="B37" s="7" t="s">
        <v>61</v>
      </c>
      <c r="C37" s="8">
        <v>9.2100531599999993</v>
      </c>
      <c r="D37" s="8">
        <v>2.8550491200000003</v>
      </c>
      <c r="E37" s="8">
        <v>0</v>
      </c>
      <c r="F37" s="8">
        <v>3.0701008799999987</v>
      </c>
      <c r="G37" s="8">
        <v>3.0701008799999987</v>
      </c>
      <c r="H37" s="8">
        <v>3.3617429999999988</v>
      </c>
      <c r="I37" s="8">
        <v>3.6134683199999986</v>
      </c>
      <c r="J37" s="8">
        <v>3.3709737599999987</v>
      </c>
      <c r="K37" s="8">
        <v>0.46353384000000009</v>
      </c>
      <c r="L37" s="8">
        <v>3.2966287200000006</v>
      </c>
      <c r="M37" s="8">
        <v>9.3165811199999986</v>
      </c>
      <c r="N37" s="8">
        <v>6.1047755999999991</v>
      </c>
      <c r="O37" s="8">
        <v>9.1272258000000015</v>
      </c>
      <c r="P37" s="8">
        <v>9.2544606000000016</v>
      </c>
      <c r="Q37" s="8">
        <v>9.6314248800000026</v>
      </c>
      <c r="R37" s="8">
        <v>4.2975424799999988</v>
      </c>
      <c r="S37" s="8">
        <v>3.4942168799999989</v>
      </c>
      <c r="T37" s="8">
        <v>2.44415556</v>
      </c>
      <c r="U37" s="8">
        <v>12.865933080000001</v>
      </c>
      <c r="V37" s="8">
        <v>22.138605720000001</v>
      </c>
      <c r="W37" s="8">
        <v>9.65163276</v>
      </c>
      <c r="X37" s="8">
        <v>10.06801488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3.0239999999999989E-3</v>
      </c>
      <c r="U38" s="8">
        <v>3.0239999999999989E-3</v>
      </c>
      <c r="V38" s="8">
        <v>3.0239999999999989E-3</v>
      </c>
      <c r="W38" s="8">
        <v>6.0480000000000004E-3</v>
      </c>
      <c r="X38" s="8">
        <v>8.3160000000000012E-2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6.3415800000000004</v>
      </c>
      <c r="D40" s="8">
        <v>6.3415800000000004</v>
      </c>
      <c r="E40" s="8">
        <v>3.1707900000000002</v>
      </c>
      <c r="F40" s="8">
        <v>3.1707900000000002</v>
      </c>
      <c r="G40" s="8">
        <v>3.1707900000000002</v>
      </c>
      <c r="H40" s="8">
        <v>3.1707900000000002</v>
      </c>
      <c r="I40" s="8">
        <v>6.3415800000000004</v>
      </c>
      <c r="J40" s="8">
        <v>6.3415800000000004</v>
      </c>
      <c r="K40" s="8">
        <v>3.1707900000000002</v>
      </c>
      <c r="L40" s="8">
        <v>3.09158496</v>
      </c>
      <c r="M40" s="8">
        <v>3.09158496</v>
      </c>
      <c r="N40" s="8">
        <v>3.09158496</v>
      </c>
      <c r="O40" s="8">
        <v>0</v>
      </c>
      <c r="P40" s="8">
        <v>3.09158496</v>
      </c>
      <c r="Q40" s="8">
        <v>3.09158496</v>
      </c>
      <c r="R40" s="8">
        <v>0</v>
      </c>
      <c r="S40" s="8">
        <v>3.09158496</v>
      </c>
      <c r="T40" s="8">
        <v>1.2491618400000002</v>
      </c>
      <c r="U40" s="8">
        <v>2.8148850000000003</v>
      </c>
      <c r="V40" s="8">
        <v>1.4564926800000004</v>
      </c>
      <c r="W40" s="8">
        <v>2.18357424</v>
      </c>
      <c r="X40" s="8">
        <v>2.5896942000000003</v>
      </c>
    </row>
    <row r="41" spans="1:24" ht="11.25" customHeight="1" x14ac:dyDescent="0.2">
      <c r="A41" s="28" t="s">
        <v>68</v>
      </c>
      <c r="B41" s="7" t="s">
        <v>69</v>
      </c>
      <c r="C41" s="8">
        <v>6.647011199999997</v>
      </c>
      <c r="D41" s="8">
        <v>0.2860182</v>
      </c>
      <c r="E41" s="8">
        <v>0.22234356000000002</v>
      </c>
      <c r="F41" s="8">
        <v>6.3692758799999991</v>
      </c>
      <c r="G41" s="8">
        <v>0.12398436000000002</v>
      </c>
      <c r="H41" s="8">
        <v>0.5559883200000002</v>
      </c>
      <c r="I41" s="8">
        <v>0.30517236000000009</v>
      </c>
      <c r="J41" s="8">
        <v>0</v>
      </c>
      <c r="K41" s="8">
        <v>0.31138451999999989</v>
      </c>
      <c r="L41" s="8">
        <v>7.8405224399999991</v>
      </c>
      <c r="M41" s="8">
        <v>1.98297324</v>
      </c>
      <c r="N41" s="8">
        <v>7.9463880000000015E-2</v>
      </c>
      <c r="O41" s="8">
        <v>1.954242</v>
      </c>
      <c r="P41" s="8">
        <v>1.7192152800000002</v>
      </c>
      <c r="Q41" s="8">
        <v>9.2147040000000013E-2</v>
      </c>
      <c r="R41" s="8">
        <v>0.14287968000000001</v>
      </c>
      <c r="S41" s="8">
        <v>0.19697724</v>
      </c>
      <c r="T41" s="8">
        <v>0.29507760000000005</v>
      </c>
      <c r="U41" s="8">
        <v>0.33002100000000006</v>
      </c>
      <c r="V41" s="8">
        <v>0.35875224000000006</v>
      </c>
      <c r="W41" s="8">
        <v>0.35564616000000004</v>
      </c>
      <c r="X41" s="8">
        <v>0.15892775999999997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1008.20181384</v>
      </c>
      <c r="D43" s="8">
        <v>1073.3080597199998</v>
      </c>
      <c r="E43" s="8">
        <v>949.99371480000002</v>
      </c>
      <c r="F43" s="8">
        <v>987.51564287999997</v>
      </c>
      <c r="G43" s="8">
        <v>987.32677679999995</v>
      </c>
      <c r="H43" s="8">
        <v>981.35722151999983</v>
      </c>
      <c r="I43" s="8">
        <v>929.49694344000011</v>
      </c>
      <c r="J43" s="8">
        <v>889.96017708000011</v>
      </c>
      <c r="K43" s="8">
        <v>744.75870767999993</v>
      </c>
      <c r="L43" s="8">
        <v>694.42696440000009</v>
      </c>
      <c r="M43" s="8">
        <v>778.11571187999994</v>
      </c>
      <c r="N43" s="8">
        <v>562.0835937600001</v>
      </c>
      <c r="O43" s="8">
        <v>515.55744864000008</v>
      </c>
      <c r="P43" s="8">
        <v>426.86268299999995</v>
      </c>
      <c r="Q43" s="8">
        <v>402.04573344000005</v>
      </c>
      <c r="R43" s="8">
        <v>413.71354908000006</v>
      </c>
      <c r="S43" s="8">
        <v>396.94875012</v>
      </c>
      <c r="T43" s="8">
        <v>369.91555848000002</v>
      </c>
      <c r="U43" s="8">
        <v>415.14098183999999</v>
      </c>
      <c r="V43" s="8">
        <v>313.75217484000001</v>
      </c>
      <c r="W43" s="8">
        <v>280.29300155999999</v>
      </c>
      <c r="X43" s="8">
        <v>286.68350411999995</v>
      </c>
    </row>
    <row r="44" spans="1:24" ht="11.25" customHeight="1" x14ac:dyDescent="0.2">
      <c r="A44" s="28" t="s">
        <v>74</v>
      </c>
      <c r="B44" s="7" t="s">
        <v>75</v>
      </c>
      <c r="C44" s="8">
        <v>627.27074568</v>
      </c>
      <c r="D44" s="8">
        <v>617.76884303999987</v>
      </c>
      <c r="E44" s="8">
        <v>539.25533568000003</v>
      </c>
      <c r="F44" s="8">
        <v>556.78067712000006</v>
      </c>
      <c r="G44" s="8">
        <v>418.64601168000007</v>
      </c>
      <c r="H44" s="8">
        <v>334.37273687999999</v>
      </c>
      <c r="I44" s="8">
        <v>437.61247920000011</v>
      </c>
      <c r="J44" s="8">
        <v>319.03806312</v>
      </c>
      <c r="K44" s="8">
        <v>267.78752928</v>
      </c>
      <c r="L44" s="8">
        <v>210.48186960000001</v>
      </c>
      <c r="M44" s="8">
        <v>134.98464024000003</v>
      </c>
      <c r="N44" s="8">
        <v>131.12464032000003</v>
      </c>
      <c r="O44" s="8">
        <v>93.792731759999995</v>
      </c>
      <c r="P44" s="8">
        <v>28.358307360000008</v>
      </c>
      <c r="Q44" s="8">
        <v>20.249326079999999</v>
      </c>
      <c r="R44" s="8">
        <v>10.141381440000002</v>
      </c>
      <c r="S44" s="8">
        <v>21.987482400000005</v>
      </c>
      <c r="T44" s="8">
        <v>16.236074160000001</v>
      </c>
      <c r="U44" s="8">
        <v>15.850715040000003</v>
      </c>
      <c r="V44" s="8">
        <v>13.437692640000002</v>
      </c>
      <c r="W44" s="8">
        <v>44.958006719999993</v>
      </c>
      <c r="X44" s="8">
        <v>16.595798399999996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3.8790359999999989E-2</v>
      </c>
      <c r="I45" s="8">
        <v>3.5623799999999997E-2</v>
      </c>
      <c r="J45" s="8">
        <v>2.2693679999999997E-2</v>
      </c>
      <c r="K45" s="8">
        <v>1.9527119999999999E-2</v>
      </c>
      <c r="L45" s="8">
        <v>1.6096679999999999E-2</v>
      </c>
      <c r="M45" s="8">
        <v>1.9527119999999999E-2</v>
      </c>
      <c r="N45" s="8">
        <v>2.2693679999999997E-2</v>
      </c>
      <c r="O45" s="8">
        <v>1.9527119999999999E-2</v>
      </c>
      <c r="P45" s="8">
        <v>1.9527119999999999E-2</v>
      </c>
      <c r="Q45" s="8">
        <v>1.6096679999999999E-2</v>
      </c>
      <c r="R45" s="8">
        <v>1.9527119999999999E-2</v>
      </c>
      <c r="S45" s="8">
        <v>1.5225875999999998</v>
      </c>
      <c r="T45" s="8">
        <v>1.1280869999999998</v>
      </c>
      <c r="U45" s="8">
        <v>2.4730833600000004</v>
      </c>
      <c r="V45" s="8">
        <v>2.4503896800000002</v>
      </c>
      <c r="W45" s="8">
        <v>2.0331953999999999</v>
      </c>
      <c r="X45" s="8">
        <v>2.1463999199999999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6.3376560000000008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9.0673830000000013</v>
      </c>
      <c r="J48" s="8">
        <v>18.135117000000001</v>
      </c>
      <c r="K48" s="8">
        <v>0</v>
      </c>
      <c r="L48" s="8">
        <v>0</v>
      </c>
      <c r="M48" s="8">
        <v>0</v>
      </c>
      <c r="N48" s="8">
        <v>0</v>
      </c>
      <c r="O48" s="8">
        <v>24.959961000000003</v>
      </c>
      <c r="P48" s="8">
        <v>9.3601169999999989</v>
      </c>
      <c r="Q48" s="8">
        <v>0</v>
      </c>
      <c r="R48" s="8">
        <v>12.480155999999997</v>
      </c>
      <c r="S48" s="8">
        <v>9.3601169999999989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2.9438452800000001</v>
      </c>
      <c r="O50" s="8">
        <v>2.9438452800000001</v>
      </c>
      <c r="P50" s="8">
        <v>2.9438452800000001</v>
      </c>
      <c r="Q50" s="8">
        <v>2.8955552400000002</v>
      </c>
      <c r="R50" s="8">
        <v>5.6230189200000007</v>
      </c>
      <c r="S50" s="8">
        <v>5.7908465999999992</v>
      </c>
      <c r="T50" s="8">
        <v>0.16492499999999999</v>
      </c>
      <c r="U50" s="8">
        <v>3.1301445600000002</v>
      </c>
      <c r="V50" s="8">
        <v>8.3895368400000017</v>
      </c>
      <c r="W50" s="8">
        <v>7.8588741600000018</v>
      </c>
      <c r="X50" s="8">
        <v>2.9245820399999998</v>
      </c>
    </row>
    <row r="51" spans="1:24" ht="11.25" customHeight="1" x14ac:dyDescent="0.2">
      <c r="A51" s="25" t="s">
        <v>88</v>
      </c>
      <c r="B51" s="26" t="s">
        <v>89</v>
      </c>
      <c r="C51" s="27">
        <v>6065.8892416669541</v>
      </c>
      <c r="D51" s="27">
        <v>6526.4981601599993</v>
      </c>
      <c r="E51" s="27">
        <v>6139.12231944</v>
      </c>
      <c r="F51" s="27">
        <v>6895.3966804799975</v>
      </c>
      <c r="G51" s="27">
        <v>6900.0245938799999</v>
      </c>
      <c r="H51" s="27">
        <v>6074.0607034799996</v>
      </c>
      <c r="I51" s="27">
        <v>5737.3035112799998</v>
      </c>
      <c r="J51" s="27">
        <v>5914.4634291600005</v>
      </c>
      <c r="K51" s="27">
        <v>5305.5604918800009</v>
      </c>
      <c r="L51" s="27">
        <v>4647.0442629600002</v>
      </c>
      <c r="M51" s="27">
        <v>5102.1469857599996</v>
      </c>
      <c r="N51" s="27">
        <v>4961.5694963999995</v>
      </c>
      <c r="O51" s="27">
        <v>4865.4644068800008</v>
      </c>
      <c r="P51" s="27">
        <v>5237.4222172799991</v>
      </c>
      <c r="Q51" s="27">
        <v>4491.939184920001</v>
      </c>
      <c r="R51" s="27">
        <v>4597.5380101199989</v>
      </c>
      <c r="S51" s="27">
        <v>4946.7343226400008</v>
      </c>
      <c r="T51" s="27">
        <v>5141.2906709999988</v>
      </c>
      <c r="U51" s="27">
        <v>5279.1360454799988</v>
      </c>
      <c r="V51" s="27">
        <v>5242.0456875600012</v>
      </c>
      <c r="W51" s="27">
        <v>4729.5919796400003</v>
      </c>
      <c r="X51" s="27">
        <v>5225.0390398799991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0.28622879999999995</v>
      </c>
      <c r="D52" s="27">
        <f t="shared" ref="D52:X52" si="20">SUM(D53:D54)</f>
        <v>0.14311439999999997</v>
      </c>
      <c r="E52" s="27">
        <f t="shared" si="20"/>
        <v>0</v>
      </c>
      <c r="F52" s="27">
        <f t="shared" si="20"/>
        <v>0.65758756800000018</v>
      </c>
      <c r="G52" s="27">
        <f t="shared" si="20"/>
        <v>0.82286582399999997</v>
      </c>
      <c r="H52" s="27">
        <f t="shared" si="20"/>
        <v>0.88990439999999982</v>
      </c>
      <c r="I52" s="27">
        <f t="shared" si="20"/>
        <v>0.49751948399999973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8.2015559999999987E-2</v>
      </c>
      <c r="P52" s="27">
        <f t="shared" si="20"/>
        <v>8.223573599999999E-2</v>
      </c>
      <c r="Q52" s="27">
        <f t="shared" si="20"/>
        <v>9.7275023999999988E-2</v>
      </c>
      <c r="R52" s="27">
        <f t="shared" si="20"/>
        <v>0.41531133600000003</v>
      </c>
      <c r="S52" s="27">
        <f t="shared" si="20"/>
        <v>1.5521742720000002</v>
      </c>
      <c r="T52" s="27">
        <f t="shared" si="20"/>
        <v>0.20117011200000004</v>
      </c>
      <c r="U52" s="27">
        <f t="shared" si="20"/>
        <v>0.6370186475613312</v>
      </c>
      <c r="V52" s="27">
        <f t="shared" si="20"/>
        <v>0.72826852907136241</v>
      </c>
      <c r="W52" s="27">
        <f t="shared" si="20"/>
        <v>0.97915246203281781</v>
      </c>
      <c r="X52" s="27">
        <f t="shared" si="20"/>
        <v>3.0610871591654512</v>
      </c>
    </row>
    <row r="53" spans="1:24" ht="11.25" customHeight="1" x14ac:dyDescent="0.2">
      <c r="A53" s="29" t="s">
        <v>116</v>
      </c>
      <c r="B53" s="7" t="s">
        <v>117</v>
      </c>
      <c r="C53" s="8">
        <v>0.28622879999999995</v>
      </c>
      <c r="D53" s="8">
        <v>0.14311439999999997</v>
      </c>
      <c r="E53" s="8">
        <v>0</v>
      </c>
      <c r="F53" s="8">
        <v>0</v>
      </c>
      <c r="G53" s="8">
        <v>0</v>
      </c>
      <c r="H53" s="8">
        <v>0.14311439999999997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1.4929200000000004E-2</v>
      </c>
      <c r="R53" s="8">
        <v>0.33307560000000003</v>
      </c>
      <c r="S53" s="8">
        <v>1.4702688000000002</v>
      </c>
      <c r="T53" s="8">
        <v>3.7065600000000004E-2</v>
      </c>
      <c r="U53" s="8">
        <v>0.60900840000000001</v>
      </c>
      <c r="V53" s="8">
        <v>0.72741239999999996</v>
      </c>
      <c r="W53" s="8">
        <v>0.81595800000000018</v>
      </c>
      <c r="X53" s="8">
        <v>2.5307568000000003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0.65758756800000018</v>
      </c>
      <c r="G54" s="45">
        <v>0.82286582399999997</v>
      </c>
      <c r="H54" s="45">
        <v>0.74678999999999984</v>
      </c>
      <c r="I54" s="45">
        <v>0.49751948399999973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8.2015559999999987E-2</v>
      </c>
      <c r="P54" s="45">
        <v>8.223573599999999E-2</v>
      </c>
      <c r="Q54" s="45">
        <v>8.2345823999999984E-2</v>
      </c>
      <c r="R54" s="45">
        <v>8.223573599999999E-2</v>
      </c>
      <c r="S54" s="45">
        <v>8.1905471999999993E-2</v>
      </c>
      <c r="T54" s="45">
        <v>0.16410451200000004</v>
      </c>
      <c r="U54" s="45">
        <v>2.8010247561331199E-2</v>
      </c>
      <c r="V54" s="45">
        <v>8.5612907136240022E-4</v>
      </c>
      <c r="W54" s="45">
        <v>0.16319446203281757</v>
      </c>
      <c r="X54" s="45">
        <v>0.53033035916545068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3.5836416</v>
      </c>
      <c r="D61" s="49">
        <f t="shared" ref="D61:X61" si="22">SUM(D62:D72)</f>
        <v>5.1520896</v>
      </c>
      <c r="E61" s="49">
        <f t="shared" si="22"/>
        <v>5.5996416</v>
      </c>
      <c r="F61" s="49">
        <f t="shared" si="22"/>
        <v>17.376278399999997</v>
      </c>
      <c r="G61" s="49">
        <f t="shared" si="22"/>
        <v>25.527945599999995</v>
      </c>
      <c r="H61" s="49">
        <f t="shared" si="22"/>
        <v>31.22942831999999</v>
      </c>
      <c r="I61" s="49">
        <f t="shared" si="22"/>
        <v>46.921353119999992</v>
      </c>
      <c r="J61" s="49">
        <f t="shared" si="22"/>
        <v>37.598316479999987</v>
      </c>
      <c r="K61" s="49">
        <f t="shared" si="22"/>
        <v>38.710563120000003</v>
      </c>
      <c r="L61" s="49">
        <f t="shared" si="22"/>
        <v>33.662717999999998</v>
      </c>
      <c r="M61" s="49">
        <f t="shared" si="22"/>
        <v>71.805192479999988</v>
      </c>
      <c r="N61" s="49">
        <f t="shared" si="22"/>
        <v>56.272577040000009</v>
      </c>
      <c r="O61" s="49">
        <f t="shared" si="22"/>
        <v>78.088965839999986</v>
      </c>
      <c r="P61" s="49">
        <f t="shared" si="22"/>
        <v>66.592288799999992</v>
      </c>
      <c r="Q61" s="49">
        <f t="shared" si="22"/>
        <v>84.333502079999988</v>
      </c>
      <c r="R61" s="49">
        <f t="shared" si="22"/>
        <v>85.886884800000018</v>
      </c>
      <c r="S61" s="49">
        <f t="shared" si="22"/>
        <v>82.948698000000007</v>
      </c>
      <c r="T61" s="49">
        <f t="shared" si="22"/>
        <v>78.271012799999994</v>
      </c>
      <c r="U61" s="49">
        <f t="shared" si="22"/>
        <v>72.790257600000004</v>
      </c>
      <c r="V61" s="49">
        <f t="shared" si="22"/>
        <v>96.091622639999969</v>
      </c>
      <c r="W61" s="49">
        <f t="shared" si="22"/>
        <v>130.02732504000002</v>
      </c>
      <c r="X61" s="49">
        <f t="shared" si="22"/>
        <v>124.97416272</v>
      </c>
    </row>
    <row r="62" spans="1:24" ht="11.25" customHeight="1" x14ac:dyDescent="0.2">
      <c r="A62" s="50" t="s">
        <v>92</v>
      </c>
      <c r="B62" s="51" t="s">
        <v>93</v>
      </c>
      <c r="C62" s="52">
        <v>3.5836416</v>
      </c>
      <c r="D62" s="52">
        <v>5.1520896</v>
      </c>
      <c r="E62" s="52">
        <v>5.5996416</v>
      </c>
      <c r="F62" s="52">
        <v>16.576358399999997</v>
      </c>
      <c r="G62" s="52">
        <v>24.527865599999995</v>
      </c>
      <c r="H62" s="52">
        <v>30.278707199999992</v>
      </c>
      <c r="I62" s="52">
        <v>43.185542399999996</v>
      </c>
      <c r="J62" s="52">
        <v>34.254662399999994</v>
      </c>
      <c r="K62" s="52">
        <v>35.658604799999999</v>
      </c>
      <c r="L62" s="52">
        <v>30.325478399999998</v>
      </c>
      <c r="M62" s="52">
        <v>62.993951999999993</v>
      </c>
      <c r="N62" s="52">
        <v>50.114937600000005</v>
      </c>
      <c r="O62" s="52">
        <v>70.214860799999997</v>
      </c>
      <c r="P62" s="52">
        <v>58.786559999999994</v>
      </c>
      <c r="Q62" s="52">
        <v>72.802598399999994</v>
      </c>
      <c r="R62" s="52">
        <v>75.523392000000001</v>
      </c>
      <c r="S62" s="52">
        <v>71.60186880000002</v>
      </c>
      <c r="T62" s="52">
        <v>68.481907199999995</v>
      </c>
      <c r="U62" s="52">
        <v>59.788511999999997</v>
      </c>
      <c r="V62" s="52">
        <v>76.378175999999968</v>
      </c>
      <c r="W62" s="52">
        <v>89.776108800000017</v>
      </c>
      <c r="X62" s="52">
        <v>102.1603968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2.9483999999999999E-3</v>
      </c>
      <c r="L64" s="52">
        <v>0.11695320000000003</v>
      </c>
      <c r="M64" s="52">
        <v>1.2579840000000002E-2</v>
      </c>
      <c r="N64" s="52">
        <v>0.74240711999999998</v>
      </c>
      <c r="O64" s="52">
        <v>1.5939050399999999</v>
      </c>
      <c r="P64" s="52">
        <v>0.54604368000000025</v>
      </c>
      <c r="Q64" s="52">
        <v>0.13641264</v>
      </c>
      <c r="R64" s="52">
        <v>0.11518416000000001</v>
      </c>
      <c r="S64" s="52">
        <v>0.25454520000000003</v>
      </c>
      <c r="T64" s="52">
        <v>0.25513488000000006</v>
      </c>
      <c r="U64" s="52">
        <v>2.58751584</v>
      </c>
      <c r="V64" s="52">
        <v>6.7158655200000013</v>
      </c>
      <c r="W64" s="52">
        <v>29.669749200000005</v>
      </c>
      <c r="X64" s="52">
        <v>16.194971520000003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0.79992000000000019</v>
      </c>
      <c r="G65" s="52">
        <v>1.0000799999999999</v>
      </c>
      <c r="H65" s="52">
        <v>0.8999999999999998</v>
      </c>
      <c r="I65" s="52">
        <v>0.60011999999999965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0.10007999999999997</v>
      </c>
      <c r="P65" s="52">
        <v>0.10007999999999997</v>
      </c>
      <c r="Q65" s="52">
        <v>0.10007999999999997</v>
      </c>
      <c r="R65" s="52">
        <v>0.10007999999999997</v>
      </c>
      <c r="S65" s="52">
        <v>0.10007999999999997</v>
      </c>
      <c r="T65" s="52">
        <v>0.20016</v>
      </c>
      <c r="U65" s="52">
        <v>2.376E-2</v>
      </c>
      <c r="V65" s="52">
        <v>7.2000000000000005E-4</v>
      </c>
      <c r="W65" s="52">
        <v>0.13607999999999995</v>
      </c>
      <c r="X65" s="52">
        <v>0.4366799999999999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2.8546560000000002E-2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1.14696E-2</v>
      </c>
      <c r="I67" s="52">
        <v>2.29392E-2</v>
      </c>
      <c r="J67" s="52">
        <v>1.3508639999999999E-2</v>
      </c>
      <c r="K67" s="52">
        <v>2.6762399999999999E-2</v>
      </c>
      <c r="L67" s="52">
        <v>9.6854399999999983E-3</v>
      </c>
      <c r="M67" s="52">
        <v>3.8231999999999997E-3</v>
      </c>
      <c r="N67" s="52">
        <v>1.7841600000000001E-3</v>
      </c>
      <c r="O67" s="52">
        <v>1.7841600000000001E-3</v>
      </c>
      <c r="P67" s="52">
        <v>5.6073600000000005E-3</v>
      </c>
      <c r="Q67" s="52">
        <v>2.6762399999999999E-2</v>
      </c>
      <c r="R67" s="52">
        <v>5.709311999999999E-2</v>
      </c>
      <c r="S67" s="52">
        <v>1.7076960000000002E-2</v>
      </c>
      <c r="T67" s="52">
        <v>2.0645279999999998E-2</v>
      </c>
      <c r="U67" s="52">
        <v>0.47203776000000008</v>
      </c>
      <c r="V67" s="52">
        <v>0.40245552000000001</v>
      </c>
      <c r="W67" s="52">
        <v>0.10908864</v>
      </c>
      <c r="X67" s="52">
        <v>0.13738032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7.9012800000000018E-3</v>
      </c>
      <c r="I68" s="52">
        <v>3.1860000000000013E-2</v>
      </c>
      <c r="J68" s="52">
        <v>1.6057439999999999E-2</v>
      </c>
      <c r="K68" s="52">
        <v>1.6057439999999999E-2</v>
      </c>
      <c r="L68" s="52">
        <v>3.7212480000000013E-2</v>
      </c>
      <c r="M68" s="52">
        <v>5.5818720000000002E-2</v>
      </c>
      <c r="N68" s="52">
        <v>5.3015039999999986E-2</v>
      </c>
      <c r="O68" s="52">
        <v>0.10093248</v>
      </c>
      <c r="P68" s="52">
        <v>0.13814496000000001</v>
      </c>
      <c r="Q68" s="52">
        <v>0.52862111999999983</v>
      </c>
      <c r="R68" s="52">
        <v>0.60559487999999995</v>
      </c>
      <c r="S68" s="52">
        <v>0.88443359999999993</v>
      </c>
      <c r="T68" s="52">
        <v>2.9772532800000007</v>
      </c>
      <c r="U68" s="52">
        <v>2.9772532800000007</v>
      </c>
      <c r="V68" s="52">
        <v>2.9772532800000007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3.1350240000000001E-2</v>
      </c>
      <c r="I69" s="52">
        <v>0.18606240000000002</v>
      </c>
      <c r="J69" s="52">
        <v>0.44017776000000014</v>
      </c>
      <c r="K69" s="52">
        <v>0.58418495999999986</v>
      </c>
      <c r="L69" s="52">
        <v>0.59463504</v>
      </c>
      <c r="M69" s="52">
        <v>0.69327359999999993</v>
      </c>
      <c r="N69" s="52">
        <v>0.57373488000000006</v>
      </c>
      <c r="O69" s="52">
        <v>0.79420607999999993</v>
      </c>
      <c r="P69" s="52">
        <v>1.2749097599999999</v>
      </c>
      <c r="Q69" s="52">
        <v>4.5149443199999997</v>
      </c>
      <c r="R69" s="52">
        <v>5.1587712000000003</v>
      </c>
      <c r="S69" s="52">
        <v>6.2267183999999993</v>
      </c>
      <c r="T69" s="52">
        <v>4.3222550399999999</v>
      </c>
      <c r="U69" s="52">
        <v>6.7380076800000008</v>
      </c>
      <c r="V69" s="52">
        <v>7.1131910400000011</v>
      </c>
      <c r="W69" s="52">
        <v>4.64034528</v>
      </c>
      <c r="X69" s="52">
        <v>6.0447340799999987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2.8948291199999998</v>
      </c>
      <c r="J72" s="55">
        <v>2.8739102399999998</v>
      </c>
      <c r="K72" s="55">
        <v>2.4220051199999997</v>
      </c>
      <c r="L72" s="55">
        <v>2.5787534399999998</v>
      </c>
      <c r="M72" s="55">
        <v>8.0457451199999976</v>
      </c>
      <c r="N72" s="55">
        <v>4.7866982399999989</v>
      </c>
      <c r="O72" s="55">
        <v>5.2546507200000008</v>
      </c>
      <c r="P72" s="55">
        <v>5.7409430399999986</v>
      </c>
      <c r="Q72" s="55">
        <v>6.2240831999999982</v>
      </c>
      <c r="R72" s="55">
        <v>4.3267694400000005</v>
      </c>
      <c r="S72" s="55">
        <v>3.8639750399999993</v>
      </c>
      <c r="T72" s="55">
        <v>2.0136571199999995</v>
      </c>
      <c r="U72" s="55">
        <v>0.20317104</v>
      </c>
      <c r="V72" s="55">
        <v>2.5039612799999995</v>
      </c>
      <c r="W72" s="55">
        <v>5.6959531199999986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25565.326464761631</v>
      </c>
      <c r="D2" s="21">
        <f t="shared" ref="D2:X2" si="0">SUM(D3,D17,D22,D25,D26,D51,D52)</f>
        <v>26270.169505809379</v>
      </c>
      <c r="E2" s="21">
        <f t="shared" si="0"/>
        <v>25603.350062076814</v>
      </c>
      <c r="F2" s="21">
        <f t="shared" si="0"/>
        <v>25277.544327354943</v>
      </c>
      <c r="G2" s="21">
        <f t="shared" si="0"/>
        <v>25173.855381090183</v>
      </c>
      <c r="H2" s="21">
        <f t="shared" si="0"/>
        <v>24712.453759904445</v>
      </c>
      <c r="I2" s="21">
        <f t="shared" si="0"/>
        <v>24547.119060376244</v>
      </c>
      <c r="J2" s="21">
        <f t="shared" si="0"/>
        <v>23899.231843581834</v>
      </c>
      <c r="K2" s="21">
        <f t="shared" si="0"/>
        <v>22932.347417379147</v>
      </c>
      <c r="L2" s="21">
        <f t="shared" si="0"/>
        <v>20293.528828092167</v>
      </c>
      <c r="M2" s="21">
        <f t="shared" si="0"/>
        <v>20909.566162650179</v>
      </c>
      <c r="N2" s="21">
        <f t="shared" si="0"/>
        <v>19529.089555314062</v>
      </c>
      <c r="O2" s="21">
        <f t="shared" si="0"/>
        <v>18488.37507522486</v>
      </c>
      <c r="P2" s="21">
        <f t="shared" si="0"/>
        <v>18909.708827603983</v>
      </c>
      <c r="Q2" s="21">
        <f t="shared" si="0"/>
        <v>16955.467342057527</v>
      </c>
      <c r="R2" s="21">
        <f t="shared" si="0"/>
        <v>17177.130053234232</v>
      </c>
      <c r="S2" s="21">
        <f t="shared" si="0"/>
        <v>17330.752725353133</v>
      </c>
      <c r="T2" s="21">
        <f t="shared" si="0"/>
        <v>17558.592003900107</v>
      </c>
      <c r="U2" s="21">
        <f t="shared" si="0"/>
        <v>16925.600685372086</v>
      </c>
      <c r="V2" s="21">
        <f t="shared" si="0"/>
        <v>16433.317578337421</v>
      </c>
      <c r="W2" s="21">
        <f t="shared" si="0"/>
        <v>15216.146934866836</v>
      </c>
      <c r="X2" s="21">
        <f t="shared" si="0"/>
        <v>17084.442953583268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2261.466841441269</v>
      </c>
      <c r="D3" s="24">
        <f t="shared" ref="D3:X3" si="2">SUM(D4,D8,D11)</f>
        <v>1987.5195157247515</v>
      </c>
      <c r="E3" s="24">
        <f t="shared" si="2"/>
        <v>1732.5709968491051</v>
      </c>
      <c r="F3" s="24">
        <f t="shared" si="2"/>
        <v>1668.9016173084922</v>
      </c>
      <c r="G3" s="24">
        <f t="shared" si="2"/>
        <v>1006.6992805321781</v>
      </c>
      <c r="H3" s="24">
        <f t="shared" si="2"/>
        <v>949.48857732284364</v>
      </c>
      <c r="I3" s="24">
        <f t="shared" si="2"/>
        <v>828.18814885900815</v>
      </c>
      <c r="J3" s="24">
        <f t="shared" si="2"/>
        <v>693.92170471214308</v>
      </c>
      <c r="K3" s="24">
        <f t="shared" si="2"/>
        <v>659.67657401002248</v>
      </c>
      <c r="L3" s="24">
        <f t="shared" si="2"/>
        <v>471.89623549452847</v>
      </c>
      <c r="M3" s="24">
        <f t="shared" si="2"/>
        <v>492.60885248848973</v>
      </c>
      <c r="N3" s="24">
        <f t="shared" si="2"/>
        <v>454.42898090694291</v>
      </c>
      <c r="O3" s="24">
        <f t="shared" si="2"/>
        <v>389.80257419452045</v>
      </c>
      <c r="P3" s="24">
        <f t="shared" si="2"/>
        <v>391.68502458155126</v>
      </c>
      <c r="Q3" s="24">
        <f t="shared" si="2"/>
        <v>360.80024299570994</v>
      </c>
      <c r="R3" s="24">
        <f t="shared" si="2"/>
        <v>388.81638249135636</v>
      </c>
      <c r="S3" s="24">
        <f t="shared" si="2"/>
        <v>294.28443804153869</v>
      </c>
      <c r="T3" s="24">
        <f t="shared" si="2"/>
        <v>423.86882433072032</v>
      </c>
      <c r="U3" s="24">
        <f t="shared" si="2"/>
        <v>330.96261377630105</v>
      </c>
      <c r="V3" s="24">
        <f t="shared" si="2"/>
        <v>289.42812259865667</v>
      </c>
      <c r="W3" s="24">
        <f t="shared" si="2"/>
        <v>367.37546020294053</v>
      </c>
      <c r="X3" s="24">
        <f t="shared" si="2"/>
        <v>293.31027379298246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1024.6925298157453</v>
      </c>
      <c r="D4" s="19">
        <f t="shared" ref="D4:X4" si="4">SUM(D5:D7)</f>
        <v>917.07825938269457</v>
      </c>
      <c r="E4" s="19">
        <f t="shared" si="4"/>
        <v>741.18810039482219</v>
      </c>
      <c r="F4" s="19">
        <f t="shared" si="4"/>
        <v>631.21914206439783</v>
      </c>
      <c r="G4" s="19">
        <f t="shared" si="4"/>
        <v>491.61380871237964</v>
      </c>
      <c r="H4" s="19">
        <f t="shared" si="4"/>
        <v>558.16310751002652</v>
      </c>
      <c r="I4" s="19">
        <f t="shared" si="4"/>
        <v>441.56697895773584</v>
      </c>
      <c r="J4" s="19">
        <f t="shared" si="4"/>
        <v>354.16180532131091</v>
      </c>
      <c r="K4" s="19">
        <f t="shared" si="4"/>
        <v>278.29217888606161</v>
      </c>
      <c r="L4" s="19">
        <f t="shared" si="4"/>
        <v>204.95891519179895</v>
      </c>
      <c r="M4" s="19">
        <f t="shared" si="4"/>
        <v>214.27678690711264</v>
      </c>
      <c r="N4" s="19">
        <f t="shared" si="4"/>
        <v>193.7293830014402</v>
      </c>
      <c r="O4" s="19">
        <f t="shared" si="4"/>
        <v>184.1041706651329</v>
      </c>
      <c r="P4" s="19">
        <f t="shared" si="4"/>
        <v>181.68827804474526</v>
      </c>
      <c r="Q4" s="19">
        <f t="shared" si="4"/>
        <v>145.37348078750915</v>
      </c>
      <c r="R4" s="19">
        <f t="shared" si="4"/>
        <v>226.60730732578074</v>
      </c>
      <c r="S4" s="19">
        <f t="shared" si="4"/>
        <v>137.43022253540948</v>
      </c>
      <c r="T4" s="19">
        <f t="shared" si="4"/>
        <v>271.02592065804129</v>
      </c>
      <c r="U4" s="19">
        <f t="shared" si="4"/>
        <v>150.09260990885957</v>
      </c>
      <c r="V4" s="19">
        <f t="shared" si="4"/>
        <v>141.91901530611551</v>
      </c>
      <c r="W4" s="19">
        <f t="shared" si="4"/>
        <v>128.89047922343471</v>
      </c>
      <c r="X4" s="19">
        <f t="shared" si="4"/>
        <v>145.74939468110162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43.166502719999997</v>
      </c>
      <c r="F5" s="8">
        <v>32.104073759999999</v>
      </c>
      <c r="G5" s="8">
        <v>14.84836848</v>
      </c>
      <c r="H5" s="8">
        <v>96.515279520000007</v>
      </c>
      <c r="I5" s="8">
        <v>76.717101120000009</v>
      </c>
      <c r="J5" s="8">
        <v>47.020364160000007</v>
      </c>
      <c r="K5" s="8">
        <v>0</v>
      </c>
      <c r="L5" s="8">
        <v>0</v>
      </c>
      <c r="M5" s="8">
        <v>0</v>
      </c>
      <c r="N5" s="8">
        <v>3.8719032000000002</v>
      </c>
      <c r="O5" s="8">
        <v>3.0575476800000003</v>
      </c>
      <c r="P5" s="8">
        <v>3.0575476800000003</v>
      </c>
      <c r="Q5" s="8">
        <v>0</v>
      </c>
      <c r="R5" s="8">
        <v>11.196763199999999</v>
      </c>
      <c r="S5" s="8">
        <v>5.5000029599999989</v>
      </c>
      <c r="T5" s="8">
        <v>5.7798555775015359</v>
      </c>
      <c r="U5" s="8">
        <v>2.7278826210972125</v>
      </c>
      <c r="V5" s="8">
        <v>2.4505415490633919</v>
      </c>
      <c r="W5" s="8">
        <v>0.48712223504649571</v>
      </c>
      <c r="X5" s="8">
        <v>0.44209319814652098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0.32150487599999994</v>
      </c>
      <c r="W6" s="8">
        <v>0</v>
      </c>
      <c r="X6" s="8">
        <v>0.78011712239999975</v>
      </c>
    </row>
    <row r="7" spans="1:24" ht="11.25" customHeight="1" x14ac:dyDescent="0.2">
      <c r="A7" s="28" t="s">
        <v>8</v>
      </c>
      <c r="B7" s="7" t="s">
        <v>9</v>
      </c>
      <c r="C7" s="8">
        <v>1024.6925298157453</v>
      </c>
      <c r="D7" s="8">
        <v>917.07825938269457</v>
      </c>
      <c r="E7" s="8">
        <v>698.02159767482215</v>
      </c>
      <c r="F7" s="8">
        <v>599.11506830439782</v>
      </c>
      <c r="G7" s="8">
        <v>476.76544023237966</v>
      </c>
      <c r="H7" s="8">
        <v>461.64782799002649</v>
      </c>
      <c r="I7" s="8">
        <v>364.84987783773585</v>
      </c>
      <c r="J7" s="8">
        <v>307.14144116131092</v>
      </c>
      <c r="K7" s="8">
        <v>278.29217888606161</v>
      </c>
      <c r="L7" s="8">
        <v>204.95891519179895</v>
      </c>
      <c r="M7" s="8">
        <v>214.27678690711264</v>
      </c>
      <c r="N7" s="8">
        <v>189.85747980144021</v>
      </c>
      <c r="O7" s="8">
        <v>181.0466229851329</v>
      </c>
      <c r="P7" s="8">
        <v>178.63073036474526</v>
      </c>
      <c r="Q7" s="8">
        <v>145.37348078750915</v>
      </c>
      <c r="R7" s="8">
        <v>215.41054412578075</v>
      </c>
      <c r="S7" s="8">
        <v>131.9302195754095</v>
      </c>
      <c r="T7" s="8">
        <v>265.24606508053978</v>
      </c>
      <c r="U7" s="8">
        <v>147.36472728776235</v>
      </c>
      <c r="V7" s="8">
        <v>139.14696888105212</v>
      </c>
      <c r="W7" s="8">
        <v>128.40335698838823</v>
      </c>
      <c r="X7" s="8">
        <v>144.52718436055511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481.256535502953</v>
      </c>
      <c r="D8" s="19">
        <f t="shared" ref="D8:X8" si="6">SUM(D9:D10)</f>
        <v>293.76889521496918</v>
      </c>
      <c r="E8" s="19">
        <f t="shared" si="6"/>
        <v>285.66977969688764</v>
      </c>
      <c r="F8" s="19">
        <f t="shared" si="6"/>
        <v>537.59775845477486</v>
      </c>
      <c r="G8" s="19">
        <f t="shared" si="6"/>
        <v>132.86531665110738</v>
      </c>
      <c r="H8" s="19">
        <f t="shared" si="6"/>
        <v>128.3160673957718</v>
      </c>
      <c r="I8" s="19">
        <f t="shared" si="6"/>
        <v>104.59648723430989</v>
      </c>
      <c r="J8" s="19">
        <f t="shared" si="6"/>
        <v>86.66141847447912</v>
      </c>
      <c r="K8" s="19">
        <f t="shared" si="6"/>
        <v>89.125576198448726</v>
      </c>
      <c r="L8" s="19">
        <f t="shared" si="6"/>
        <v>51.454770343593175</v>
      </c>
      <c r="M8" s="19">
        <f t="shared" si="6"/>
        <v>45.378745166905162</v>
      </c>
      <c r="N8" s="19">
        <f t="shared" si="6"/>
        <v>36.478122814862438</v>
      </c>
      <c r="O8" s="19">
        <f t="shared" si="6"/>
        <v>35.191010370250879</v>
      </c>
      <c r="P8" s="19">
        <f t="shared" si="6"/>
        <v>34.09143183633941</v>
      </c>
      <c r="Q8" s="19">
        <f t="shared" si="6"/>
        <v>23.502107219640806</v>
      </c>
      <c r="R8" s="19">
        <f t="shared" si="6"/>
        <v>26.201227217146307</v>
      </c>
      <c r="S8" s="19">
        <f t="shared" si="6"/>
        <v>23.826455333643917</v>
      </c>
      <c r="T8" s="19">
        <f t="shared" si="6"/>
        <v>17.621413326514588</v>
      </c>
      <c r="U8" s="19">
        <f t="shared" si="6"/>
        <v>28.914293755406121</v>
      </c>
      <c r="V8" s="19">
        <f t="shared" si="6"/>
        <v>17.368641245237761</v>
      </c>
      <c r="W8" s="19">
        <f t="shared" si="6"/>
        <v>14.211323879411641</v>
      </c>
      <c r="X8" s="19">
        <f t="shared" si="6"/>
        <v>15.336577976970203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2.1796991999999999</v>
      </c>
      <c r="K9" s="8">
        <v>5.2538709599999986</v>
      </c>
      <c r="L9" s="8">
        <v>1.5369129599999998</v>
      </c>
      <c r="M9" s="8">
        <v>0</v>
      </c>
      <c r="N9" s="8">
        <v>0</v>
      </c>
      <c r="O9" s="8">
        <v>0</v>
      </c>
      <c r="P9" s="8">
        <v>0</v>
      </c>
      <c r="Q9" s="8">
        <v>1.63271064</v>
      </c>
      <c r="R9" s="8">
        <v>4.1099625599999987</v>
      </c>
      <c r="S9" s="8">
        <v>2.0978654399999996</v>
      </c>
      <c r="T9" s="8">
        <v>0</v>
      </c>
      <c r="U9" s="8">
        <v>3.8042399999999997E-2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481.256535502953</v>
      </c>
      <c r="D10" s="8">
        <v>293.76889521496918</v>
      </c>
      <c r="E10" s="8">
        <v>285.66977969688764</v>
      </c>
      <c r="F10" s="8">
        <v>537.59775845477486</v>
      </c>
      <c r="G10" s="8">
        <v>132.86531665110738</v>
      </c>
      <c r="H10" s="8">
        <v>128.3160673957718</v>
      </c>
      <c r="I10" s="8">
        <v>104.59648723430989</v>
      </c>
      <c r="J10" s="8">
        <v>84.481719274479119</v>
      </c>
      <c r="K10" s="8">
        <v>83.871705238448726</v>
      </c>
      <c r="L10" s="8">
        <v>49.917857383593173</v>
      </c>
      <c r="M10" s="8">
        <v>45.378745166905162</v>
      </c>
      <c r="N10" s="8">
        <v>36.478122814862438</v>
      </c>
      <c r="O10" s="8">
        <v>35.191010370250879</v>
      </c>
      <c r="P10" s="8">
        <v>34.09143183633941</v>
      </c>
      <c r="Q10" s="8">
        <v>21.869396579640807</v>
      </c>
      <c r="R10" s="8">
        <v>22.091264657146308</v>
      </c>
      <c r="S10" s="8">
        <v>21.728589893643917</v>
      </c>
      <c r="T10" s="8">
        <v>17.621413326514588</v>
      </c>
      <c r="U10" s="8">
        <v>28.876251355406122</v>
      </c>
      <c r="V10" s="8">
        <v>17.368641245237761</v>
      </c>
      <c r="W10" s="8">
        <v>14.211323879411641</v>
      </c>
      <c r="X10" s="8">
        <v>15.336577976970203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755.51777612257058</v>
      </c>
      <c r="D11" s="19">
        <f t="shared" ref="D11:X11" si="8">SUM(D12:D16)</f>
        <v>776.6723611270877</v>
      </c>
      <c r="E11" s="19">
        <f t="shared" si="8"/>
        <v>705.71311675739537</v>
      </c>
      <c r="F11" s="19">
        <f t="shared" si="8"/>
        <v>500.0847167893196</v>
      </c>
      <c r="G11" s="19">
        <f t="shared" si="8"/>
        <v>382.22015516869106</v>
      </c>
      <c r="H11" s="19">
        <f t="shared" si="8"/>
        <v>263.00940241704535</v>
      </c>
      <c r="I11" s="19">
        <f t="shared" si="8"/>
        <v>282.02468266696241</v>
      </c>
      <c r="J11" s="19">
        <f t="shared" si="8"/>
        <v>253.09848091635308</v>
      </c>
      <c r="K11" s="19">
        <f t="shared" si="8"/>
        <v>292.25881892551212</v>
      </c>
      <c r="L11" s="19">
        <f t="shared" si="8"/>
        <v>215.48254995913635</v>
      </c>
      <c r="M11" s="19">
        <f t="shared" si="8"/>
        <v>232.95332041447193</v>
      </c>
      <c r="N11" s="19">
        <f t="shared" si="8"/>
        <v>224.22147509064024</v>
      </c>
      <c r="O11" s="19">
        <f t="shared" si="8"/>
        <v>170.50739315913665</v>
      </c>
      <c r="P11" s="19">
        <f t="shared" si="8"/>
        <v>175.90531470046659</v>
      </c>
      <c r="Q11" s="19">
        <f t="shared" si="8"/>
        <v>191.92465498855995</v>
      </c>
      <c r="R11" s="19">
        <f t="shared" si="8"/>
        <v>136.00784794842932</v>
      </c>
      <c r="S11" s="19">
        <f t="shared" si="8"/>
        <v>133.0277601724853</v>
      </c>
      <c r="T11" s="19">
        <f t="shared" si="8"/>
        <v>135.22149034616444</v>
      </c>
      <c r="U11" s="19">
        <f t="shared" si="8"/>
        <v>151.95571011203538</v>
      </c>
      <c r="V11" s="19">
        <f t="shared" si="8"/>
        <v>130.14046604730339</v>
      </c>
      <c r="W11" s="19">
        <f t="shared" si="8"/>
        <v>224.27365710009414</v>
      </c>
      <c r="X11" s="19">
        <f t="shared" si="8"/>
        <v>132.22430113491063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0.25746336000000003</v>
      </c>
      <c r="U12" s="8">
        <v>0</v>
      </c>
      <c r="V12" s="8">
        <v>0</v>
      </c>
      <c r="W12" s="8">
        <v>0</v>
      </c>
      <c r="X12" s="8">
        <v>0.47133504000000015</v>
      </c>
    </row>
    <row r="13" spans="1:24" ht="11.25" customHeight="1" x14ac:dyDescent="0.2">
      <c r="A13" s="28" t="s">
        <v>16</v>
      </c>
      <c r="B13" s="7" t="s">
        <v>17</v>
      </c>
      <c r="C13" s="8">
        <v>743.65331866657061</v>
      </c>
      <c r="D13" s="8">
        <v>764.74476617508765</v>
      </c>
      <c r="E13" s="8">
        <v>691.96399747739542</v>
      </c>
      <c r="F13" s="8">
        <v>496.57225978931962</v>
      </c>
      <c r="G13" s="8">
        <v>380.44549916869107</v>
      </c>
      <c r="H13" s="8">
        <v>261.27511141704537</v>
      </c>
      <c r="I13" s="8">
        <v>262.7265776389624</v>
      </c>
      <c r="J13" s="8">
        <v>238.25398829235309</v>
      </c>
      <c r="K13" s="8">
        <v>276.98154099751213</v>
      </c>
      <c r="L13" s="8">
        <v>195.03784189513635</v>
      </c>
      <c r="M13" s="8">
        <v>218.51150652247193</v>
      </c>
      <c r="N13" s="8">
        <v>209.56464996264023</v>
      </c>
      <c r="O13" s="8">
        <v>162.10285072713665</v>
      </c>
      <c r="P13" s="8">
        <v>167.3830683964666</v>
      </c>
      <c r="Q13" s="8">
        <v>185.50089980455994</v>
      </c>
      <c r="R13" s="8">
        <v>133.88131210842931</v>
      </c>
      <c r="S13" s="8">
        <v>133.0277601724853</v>
      </c>
      <c r="T13" s="8">
        <v>130.40717125251643</v>
      </c>
      <c r="U13" s="8">
        <v>141.09356464864337</v>
      </c>
      <c r="V13" s="8">
        <v>119.44449890456738</v>
      </c>
      <c r="W13" s="8">
        <v>213.48194798515013</v>
      </c>
      <c r="X13" s="8">
        <v>120.68999089260664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11.864457455999998</v>
      </c>
      <c r="D16" s="8">
        <v>11.927594952</v>
      </c>
      <c r="E16" s="8">
        <v>13.74911928</v>
      </c>
      <c r="F16" s="8">
        <v>3.5124569999999999</v>
      </c>
      <c r="G16" s="8">
        <v>1.774656</v>
      </c>
      <c r="H16" s="8">
        <v>1.7342909999999998</v>
      </c>
      <c r="I16" s="8">
        <v>19.298105028000002</v>
      </c>
      <c r="J16" s="8">
        <v>14.844492623999999</v>
      </c>
      <c r="K16" s="8">
        <v>15.277277928000002</v>
      </c>
      <c r="L16" s="8">
        <v>20.444708064</v>
      </c>
      <c r="M16" s="8">
        <v>14.441813892000001</v>
      </c>
      <c r="N16" s="8">
        <v>14.656825127999998</v>
      </c>
      <c r="O16" s="8">
        <v>8.4045424319999995</v>
      </c>
      <c r="P16" s="8">
        <v>8.5222463040000029</v>
      </c>
      <c r="Q16" s="8">
        <v>6.4237551840000009</v>
      </c>
      <c r="R16" s="8">
        <v>2.1265358400000003</v>
      </c>
      <c r="S16" s="8">
        <v>0</v>
      </c>
      <c r="T16" s="8">
        <v>4.5568557336480016</v>
      </c>
      <c r="U16" s="8">
        <v>10.862145463391998</v>
      </c>
      <c r="V16" s="8">
        <v>10.695967142735999</v>
      </c>
      <c r="W16" s="8">
        <v>10.791709114944002</v>
      </c>
      <c r="X16" s="8">
        <v>11.062975202304001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135.484848</v>
      </c>
      <c r="D17" s="27">
        <f t="shared" ref="D17:X17" si="10">SUM(D18:D21)</f>
        <v>280.93384799999995</v>
      </c>
      <c r="E17" s="27">
        <f t="shared" si="10"/>
        <v>249.57900000000001</v>
      </c>
      <c r="F17" s="27">
        <f t="shared" si="10"/>
        <v>34.285679999999992</v>
      </c>
      <c r="G17" s="27">
        <f t="shared" si="10"/>
        <v>64.818863999999991</v>
      </c>
      <c r="H17" s="27">
        <f t="shared" si="10"/>
        <v>121.97613600000001</v>
      </c>
      <c r="I17" s="27">
        <f t="shared" si="10"/>
        <v>203.61218399999993</v>
      </c>
      <c r="J17" s="27">
        <f t="shared" si="10"/>
        <v>228.23143200000004</v>
      </c>
      <c r="K17" s="27">
        <f t="shared" si="10"/>
        <v>124.114464</v>
      </c>
      <c r="L17" s="27">
        <f t="shared" si="10"/>
        <v>74.260007999999999</v>
      </c>
      <c r="M17" s="27">
        <f t="shared" si="10"/>
        <v>60.322247999999988</v>
      </c>
      <c r="N17" s="27">
        <f t="shared" si="10"/>
        <v>25.532712</v>
      </c>
      <c r="O17" s="27">
        <f t="shared" si="10"/>
        <v>33.950232000000007</v>
      </c>
      <c r="P17" s="27">
        <f t="shared" si="10"/>
        <v>32.008896000000007</v>
      </c>
      <c r="Q17" s="27">
        <f t="shared" si="10"/>
        <v>26.933975999999994</v>
      </c>
      <c r="R17" s="27">
        <f t="shared" si="10"/>
        <v>29.071367999999996</v>
      </c>
      <c r="S17" s="27">
        <f t="shared" si="10"/>
        <v>27.392408639999989</v>
      </c>
      <c r="T17" s="27">
        <f t="shared" si="10"/>
        <v>23.678857439999991</v>
      </c>
      <c r="U17" s="27">
        <f t="shared" si="10"/>
        <v>13.763023199999999</v>
      </c>
      <c r="V17" s="27">
        <f t="shared" si="10"/>
        <v>16.348754879999998</v>
      </c>
      <c r="W17" s="27">
        <f t="shared" si="10"/>
        <v>17.045497439999998</v>
      </c>
      <c r="X17" s="27">
        <f t="shared" si="10"/>
        <v>13.789396799999997</v>
      </c>
    </row>
    <row r="18" spans="1:24" ht="11.25" customHeight="1" x14ac:dyDescent="0.2">
      <c r="A18" s="29" t="s">
        <v>26</v>
      </c>
      <c r="B18" s="7" t="s">
        <v>27</v>
      </c>
      <c r="C18" s="8">
        <v>1.8381599999999998</v>
      </c>
      <c r="D18" s="8">
        <v>1.5983999999999998</v>
      </c>
      <c r="E18" s="8">
        <v>1.1987999999999999</v>
      </c>
      <c r="F18" s="8">
        <v>0.35963999999999996</v>
      </c>
      <c r="G18" s="8">
        <v>0.35963999999999996</v>
      </c>
      <c r="H18" s="8">
        <v>0.39959999999999996</v>
      </c>
      <c r="I18" s="8">
        <v>0.31968000000000002</v>
      </c>
      <c r="J18" s="8">
        <v>0.11988</v>
      </c>
      <c r="K18" s="8">
        <v>0.3995999999999999</v>
      </c>
      <c r="L18" s="8">
        <v>0</v>
      </c>
      <c r="M18" s="8">
        <v>0</v>
      </c>
      <c r="N18" s="8">
        <v>0</v>
      </c>
      <c r="O18" s="8">
        <v>0</v>
      </c>
      <c r="P18" s="8">
        <v>7.9919999999999991E-2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133.38648000000001</v>
      </c>
      <c r="D19" s="8">
        <v>124.11575999999998</v>
      </c>
      <c r="E19" s="8">
        <v>119.6802</v>
      </c>
      <c r="F19" s="8">
        <v>33.926039999999993</v>
      </c>
      <c r="G19" s="8">
        <v>60.819119999999991</v>
      </c>
      <c r="H19" s="8">
        <v>43.31664</v>
      </c>
      <c r="I19" s="8">
        <v>47.032919999999997</v>
      </c>
      <c r="J19" s="8">
        <v>48.191760000000002</v>
      </c>
      <c r="K19" s="8">
        <v>44.675279999999994</v>
      </c>
      <c r="L19" s="8">
        <v>20.179799999999997</v>
      </c>
      <c r="M19" s="8">
        <v>17.942039999999999</v>
      </c>
      <c r="N19" s="8">
        <v>7.0729200000000008</v>
      </c>
      <c r="O19" s="8">
        <v>29.530440000000006</v>
      </c>
      <c r="P19" s="8">
        <v>30.889080000000007</v>
      </c>
      <c r="Q19" s="8">
        <v>26.413559999999993</v>
      </c>
      <c r="R19" s="8">
        <v>28.811159999999997</v>
      </c>
      <c r="S19" s="8">
        <v>27.13220063999999</v>
      </c>
      <c r="T19" s="8">
        <v>23.678857439999991</v>
      </c>
      <c r="U19" s="8">
        <v>13.763023199999999</v>
      </c>
      <c r="V19" s="8">
        <v>16.348754879999998</v>
      </c>
      <c r="W19" s="8">
        <v>17.045497439999998</v>
      </c>
      <c r="X19" s="8">
        <v>13.789396799999997</v>
      </c>
    </row>
    <row r="20" spans="1:24" ht="11.25" customHeight="1" x14ac:dyDescent="0.2">
      <c r="A20" s="29" t="s">
        <v>30</v>
      </c>
      <c r="B20" s="7" t="s">
        <v>31</v>
      </c>
      <c r="C20" s="8">
        <v>0.26020799999999999</v>
      </c>
      <c r="D20" s="8">
        <v>155.21968799999999</v>
      </c>
      <c r="E20" s="8">
        <v>128.70000000000002</v>
      </c>
      <c r="F20" s="8">
        <v>0</v>
      </c>
      <c r="G20" s="8">
        <v>3.640104</v>
      </c>
      <c r="H20" s="8">
        <v>78.259896000000012</v>
      </c>
      <c r="I20" s="8">
        <v>156.25958399999993</v>
      </c>
      <c r="J20" s="8">
        <v>179.91979200000003</v>
      </c>
      <c r="K20" s="8">
        <v>79.039584000000005</v>
      </c>
      <c r="L20" s="8">
        <v>54.080207999999999</v>
      </c>
      <c r="M20" s="8">
        <v>42.380207999999989</v>
      </c>
      <c r="N20" s="8">
        <v>18.459792</v>
      </c>
      <c r="O20" s="8">
        <v>4.4197920000000002</v>
      </c>
      <c r="P20" s="8">
        <v>1.0398960000000002</v>
      </c>
      <c r="Q20" s="8">
        <v>0.5204160000000001</v>
      </c>
      <c r="R20" s="8">
        <v>0.26020799999999999</v>
      </c>
      <c r="S20" s="8">
        <v>0.26020799999999999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2.2890590156417905</v>
      </c>
      <c r="H22" s="27">
        <f t="shared" si="12"/>
        <v>1.0244475648</v>
      </c>
      <c r="I22" s="27">
        <f t="shared" si="12"/>
        <v>1.0835358336000001</v>
      </c>
      <c r="J22" s="27">
        <f t="shared" si="12"/>
        <v>1.0714923647999999</v>
      </c>
      <c r="K22" s="27">
        <f t="shared" si="12"/>
        <v>1.0180494719999997</v>
      </c>
      <c r="L22" s="27">
        <f t="shared" si="12"/>
        <v>1.0342328832000001</v>
      </c>
      <c r="M22" s="27">
        <f t="shared" si="12"/>
        <v>1.0564380287999999</v>
      </c>
      <c r="N22" s="27">
        <f t="shared" si="12"/>
        <v>2.1166318007999996</v>
      </c>
      <c r="O22" s="27">
        <f t="shared" si="12"/>
        <v>2.4079633019999998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0.44860045500263379</v>
      </c>
      <c r="U22" s="27">
        <f t="shared" si="12"/>
        <v>0.42256762768630829</v>
      </c>
      <c r="V22" s="27">
        <f t="shared" si="12"/>
        <v>0.39167653039537004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2.2890590156417905</v>
      </c>
      <c r="H23" s="8">
        <v>1.0244475648</v>
      </c>
      <c r="I23" s="8">
        <v>1.0835358336000001</v>
      </c>
      <c r="J23" s="8">
        <v>1.0714923647999999</v>
      </c>
      <c r="K23" s="8">
        <v>1.0180494719999997</v>
      </c>
      <c r="L23" s="8">
        <v>1.0342328832000001</v>
      </c>
      <c r="M23" s="8">
        <v>1.0564380287999999</v>
      </c>
      <c r="N23" s="8">
        <v>2.1166318007999996</v>
      </c>
      <c r="O23" s="8">
        <v>1.0204082460000001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1.3875550559999998</v>
      </c>
      <c r="P24" s="8">
        <v>0</v>
      </c>
      <c r="Q24" s="8">
        <v>0</v>
      </c>
      <c r="R24" s="8">
        <v>0</v>
      </c>
      <c r="S24" s="8">
        <v>0</v>
      </c>
      <c r="T24" s="8">
        <v>0.44860045500263379</v>
      </c>
      <c r="U24" s="8">
        <v>0.42256762768630829</v>
      </c>
      <c r="V24" s="8">
        <v>0.39167653039537004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7170.2899498800007</v>
      </c>
      <c r="D26" s="27">
        <f t="shared" ref="D26:X26" si="14">SUM(D27,D33)</f>
        <v>7359.3463985999997</v>
      </c>
      <c r="E26" s="27">
        <f t="shared" si="14"/>
        <v>7463.11267116</v>
      </c>
      <c r="F26" s="27">
        <f t="shared" si="14"/>
        <v>7936.8840107999986</v>
      </c>
      <c r="G26" s="27">
        <f t="shared" si="14"/>
        <v>6990.9699056400004</v>
      </c>
      <c r="H26" s="27">
        <f t="shared" si="14"/>
        <v>6564.9986776800006</v>
      </c>
      <c r="I26" s="27">
        <f t="shared" si="14"/>
        <v>6599.6177590799989</v>
      </c>
      <c r="J26" s="27">
        <f t="shared" si="14"/>
        <v>6198.8470678800004</v>
      </c>
      <c r="K26" s="27">
        <f t="shared" si="14"/>
        <v>6079.4057563199995</v>
      </c>
      <c r="L26" s="27">
        <f t="shared" si="14"/>
        <v>5576.6136776399999</v>
      </c>
      <c r="M26" s="27">
        <f t="shared" si="14"/>
        <v>5094.02302848</v>
      </c>
      <c r="N26" s="27">
        <f t="shared" si="14"/>
        <v>4201.9356567599998</v>
      </c>
      <c r="O26" s="27">
        <f t="shared" si="14"/>
        <v>3996.38208996</v>
      </c>
      <c r="P26" s="27">
        <f t="shared" si="14"/>
        <v>4139.2967083200001</v>
      </c>
      <c r="Q26" s="27">
        <f t="shared" si="14"/>
        <v>3392.0577514800002</v>
      </c>
      <c r="R26" s="27">
        <f t="shared" si="14"/>
        <v>3104.4098987999992</v>
      </c>
      <c r="S26" s="27">
        <f t="shared" si="14"/>
        <v>3082.4692300800007</v>
      </c>
      <c r="T26" s="27">
        <f t="shared" si="14"/>
        <v>2846.4052204799996</v>
      </c>
      <c r="U26" s="27">
        <f t="shared" si="14"/>
        <v>2819.4735117599998</v>
      </c>
      <c r="V26" s="27">
        <f t="shared" si="14"/>
        <v>2641.1741013600003</v>
      </c>
      <c r="W26" s="27">
        <f t="shared" si="14"/>
        <v>2437.6777401599998</v>
      </c>
      <c r="X26" s="27">
        <f t="shared" si="14"/>
        <v>2512.3731368400004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7170.2899498800007</v>
      </c>
      <c r="D33" s="19">
        <f t="shared" ref="D33:X33" si="18">SUM(D34:D50)</f>
        <v>7359.3463985999997</v>
      </c>
      <c r="E33" s="19">
        <f t="shared" si="18"/>
        <v>7463.11267116</v>
      </c>
      <c r="F33" s="19">
        <f t="shared" si="18"/>
        <v>7936.8840107999986</v>
      </c>
      <c r="G33" s="19">
        <f t="shared" si="18"/>
        <v>6990.9699056400004</v>
      </c>
      <c r="H33" s="19">
        <f t="shared" si="18"/>
        <v>6564.9986776800006</v>
      </c>
      <c r="I33" s="19">
        <f t="shared" si="18"/>
        <v>6599.6177590799989</v>
      </c>
      <c r="J33" s="19">
        <f t="shared" si="18"/>
        <v>6198.8470678800004</v>
      </c>
      <c r="K33" s="19">
        <f t="shared" si="18"/>
        <v>6079.4057563199995</v>
      </c>
      <c r="L33" s="19">
        <f t="shared" si="18"/>
        <v>5576.6136776399999</v>
      </c>
      <c r="M33" s="19">
        <f t="shared" si="18"/>
        <v>5094.02302848</v>
      </c>
      <c r="N33" s="19">
        <f t="shared" si="18"/>
        <v>4201.9356567599998</v>
      </c>
      <c r="O33" s="19">
        <f t="shared" si="18"/>
        <v>3996.38208996</v>
      </c>
      <c r="P33" s="19">
        <f t="shared" si="18"/>
        <v>4139.2967083200001</v>
      </c>
      <c r="Q33" s="19">
        <f t="shared" si="18"/>
        <v>3392.0577514800002</v>
      </c>
      <c r="R33" s="19">
        <f t="shared" si="18"/>
        <v>3104.4098987999992</v>
      </c>
      <c r="S33" s="19">
        <f t="shared" si="18"/>
        <v>3082.4692300800007</v>
      </c>
      <c r="T33" s="19">
        <f t="shared" si="18"/>
        <v>2846.4052204799996</v>
      </c>
      <c r="U33" s="19">
        <f t="shared" si="18"/>
        <v>2819.4735117599998</v>
      </c>
      <c r="V33" s="19">
        <f t="shared" si="18"/>
        <v>2641.1741013600003</v>
      </c>
      <c r="W33" s="19">
        <f t="shared" si="18"/>
        <v>2437.6777401599998</v>
      </c>
      <c r="X33" s="19">
        <f t="shared" si="18"/>
        <v>2512.3731368400004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0.26012448000000005</v>
      </c>
      <c r="X35" s="8">
        <v>0.21155904000000003</v>
      </c>
    </row>
    <row r="36" spans="1:24" ht="11.25" customHeight="1" x14ac:dyDescent="0.2">
      <c r="A36" s="28" t="s">
        <v>58</v>
      </c>
      <c r="B36" s="7" t="s">
        <v>59</v>
      </c>
      <c r="C36" s="8">
        <v>899.20468224000001</v>
      </c>
      <c r="D36" s="8">
        <v>919.15932528000019</v>
      </c>
      <c r="E36" s="8">
        <v>898.08750936000024</v>
      </c>
      <c r="F36" s="8">
        <v>1321.8463115999998</v>
      </c>
      <c r="G36" s="8">
        <v>1032.55259976</v>
      </c>
      <c r="H36" s="8">
        <v>1028.9414372399999</v>
      </c>
      <c r="I36" s="8">
        <v>1247.6061075599998</v>
      </c>
      <c r="J36" s="8">
        <v>1130.1809702400001</v>
      </c>
      <c r="K36" s="8">
        <v>995.38013735999994</v>
      </c>
      <c r="L36" s="8">
        <v>851.40158616000008</v>
      </c>
      <c r="M36" s="8">
        <v>820.09098755999992</v>
      </c>
      <c r="N36" s="8">
        <v>777.5207492400001</v>
      </c>
      <c r="O36" s="8">
        <v>721.1491779600002</v>
      </c>
      <c r="P36" s="8">
        <v>775.45177596000008</v>
      </c>
      <c r="Q36" s="8">
        <v>653.91140808000011</v>
      </c>
      <c r="R36" s="8">
        <v>660.8977138800002</v>
      </c>
      <c r="S36" s="8">
        <v>662.82448500000021</v>
      </c>
      <c r="T36" s="8">
        <v>693.92700504000027</v>
      </c>
      <c r="U36" s="8">
        <v>699.64666668000018</v>
      </c>
      <c r="V36" s="8">
        <v>661.85882784</v>
      </c>
      <c r="W36" s="8">
        <v>533.36531952000018</v>
      </c>
      <c r="X36" s="8">
        <v>571.57703892000018</v>
      </c>
    </row>
    <row r="37" spans="1:24" ht="11.25" customHeight="1" x14ac:dyDescent="0.2">
      <c r="A37" s="28" t="s">
        <v>60</v>
      </c>
      <c r="B37" s="7" t="s">
        <v>61</v>
      </c>
      <c r="C37" s="8">
        <v>140.50214640000002</v>
      </c>
      <c r="D37" s="8">
        <v>140.46198011999999</v>
      </c>
      <c r="E37" s="8">
        <v>186.66343080000001</v>
      </c>
      <c r="F37" s="8">
        <v>155.91152807999998</v>
      </c>
      <c r="G37" s="8">
        <v>109.98026424</v>
      </c>
      <c r="H37" s="8">
        <v>113.47847279999999</v>
      </c>
      <c r="I37" s="8">
        <v>128.90731392000001</v>
      </c>
      <c r="J37" s="8">
        <v>113.45202792000001</v>
      </c>
      <c r="K37" s="8">
        <v>98.201814479999996</v>
      </c>
      <c r="L37" s="8">
        <v>109.74550356000002</v>
      </c>
      <c r="M37" s="8">
        <v>107.18284500000001</v>
      </c>
      <c r="N37" s="8">
        <v>87.035838120000008</v>
      </c>
      <c r="O37" s="8">
        <v>71.011737720000013</v>
      </c>
      <c r="P37" s="8">
        <v>49.621073039999985</v>
      </c>
      <c r="Q37" s="8">
        <v>48.976167239999988</v>
      </c>
      <c r="R37" s="8">
        <v>55.182730679999985</v>
      </c>
      <c r="S37" s="8">
        <v>61.313202720000014</v>
      </c>
      <c r="T37" s="8">
        <v>60.997361039999987</v>
      </c>
      <c r="U37" s="8">
        <v>54.412086960000003</v>
      </c>
      <c r="V37" s="8">
        <v>48.997872000000001</v>
      </c>
      <c r="W37" s="8">
        <v>43.171516080000004</v>
      </c>
      <c r="X37" s="8">
        <v>57.171086280000004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55.650600000000018</v>
      </c>
      <c r="D40" s="8">
        <v>55.650600000000018</v>
      </c>
      <c r="E40" s="8">
        <v>55.650600000000018</v>
      </c>
      <c r="F40" s="8">
        <v>46.37558628</v>
      </c>
      <c r="G40" s="8">
        <v>49.46717124000002</v>
      </c>
      <c r="H40" s="8">
        <v>68.848333920000016</v>
      </c>
      <c r="I40" s="8">
        <v>71.939918880000022</v>
      </c>
      <c r="J40" s="8">
        <v>59.595062759999998</v>
      </c>
      <c r="K40" s="8">
        <v>46.37558628</v>
      </c>
      <c r="L40" s="8">
        <v>40.653151559999991</v>
      </c>
      <c r="M40" s="8">
        <v>65.381689800000018</v>
      </c>
      <c r="N40" s="8">
        <v>52.938215640000017</v>
      </c>
      <c r="O40" s="8">
        <v>40.585594319999991</v>
      </c>
      <c r="P40" s="8">
        <v>43.723252799999997</v>
      </c>
      <c r="Q40" s="8">
        <v>37.504362959999995</v>
      </c>
      <c r="R40" s="8">
        <v>18.98927892</v>
      </c>
      <c r="S40" s="8">
        <v>18.98539632</v>
      </c>
      <c r="T40" s="8">
        <v>16.9009578</v>
      </c>
      <c r="U40" s="8">
        <v>15.814088640000001</v>
      </c>
      <c r="V40" s="8">
        <v>12.55865796</v>
      </c>
      <c r="W40" s="8">
        <v>9.5563728000000001</v>
      </c>
      <c r="X40" s="8">
        <v>7.9303399200000024</v>
      </c>
    </row>
    <row r="41" spans="1:24" ht="11.25" customHeight="1" x14ac:dyDescent="0.2">
      <c r="A41" s="28" t="s">
        <v>68</v>
      </c>
      <c r="B41" s="7" t="s">
        <v>69</v>
      </c>
      <c r="C41" s="8">
        <v>17.693267039999995</v>
      </c>
      <c r="D41" s="8">
        <v>17.772472079999996</v>
      </c>
      <c r="E41" s="8">
        <v>30.0629718</v>
      </c>
      <c r="F41" s="8">
        <v>20.832219719999998</v>
      </c>
      <c r="G41" s="8">
        <v>17.699220359999998</v>
      </c>
      <c r="H41" s="8">
        <v>33.228585000000002</v>
      </c>
      <c r="I41" s="8">
        <v>19.077284519999999</v>
      </c>
      <c r="J41" s="8">
        <v>5.1874124400000001</v>
      </c>
      <c r="K41" s="8">
        <v>4.0050313200000005</v>
      </c>
      <c r="L41" s="8">
        <v>2.29798152</v>
      </c>
      <c r="M41" s="8">
        <v>4.7147706000000005</v>
      </c>
      <c r="N41" s="8">
        <v>3.8235844800000001</v>
      </c>
      <c r="O41" s="8">
        <v>1.2944588399999999</v>
      </c>
      <c r="P41" s="8">
        <v>4.7572203599999998</v>
      </c>
      <c r="Q41" s="8">
        <v>4.2048557999999998</v>
      </c>
      <c r="R41" s="8">
        <v>4.1108968800000003</v>
      </c>
      <c r="S41" s="8">
        <v>2.9722597199999998</v>
      </c>
      <c r="T41" s="8">
        <v>1.6410456</v>
      </c>
      <c r="U41" s="8">
        <v>1.2359610000000001</v>
      </c>
      <c r="V41" s="8">
        <v>1.7740893600000003</v>
      </c>
      <c r="W41" s="8">
        <v>2.8746770399999999</v>
      </c>
      <c r="X41" s="8">
        <v>1.4078307599999997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3306.9236849999998</v>
      </c>
      <c r="D43" s="8">
        <v>3340.0960912799997</v>
      </c>
      <c r="E43" s="8">
        <v>3330.8680625999996</v>
      </c>
      <c r="F43" s="8">
        <v>3486.0567596399987</v>
      </c>
      <c r="G43" s="8">
        <v>3243.8149379999995</v>
      </c>
      <c r="H43" s="8">
        <v>3024.1295416800003</v>
      </c>
      <c r="I43" s="8">
        <v>2702.634124319999</v>
      </c>
      <c r="J43" s="8">
        <v>2859.8931457199992</v>
      </c>
      <c r="K43" s="8">
        <v>2822.3167985999994</v>
      </c>
      <c r="L43" s="8">
        <v>3144.197684159999</v>
      </c>
      <c r="M43" s="8">
        <v>2925.1946599199996</v>
      </c>
      <c r="N43" s="8">
        <v>2355.6049732799997</v>
      </c>
      <c r="O43" s="8">
        <v>2190.2143068</v>
      </c>
      <c r="P43" s="8">
        <v>2146.4376570000004</v>
      </c>
      <c r="Q43" s="8">
        <v>1812.7326344399999</v>
      </c>
      <c r="R43" s="8">
        <v>1599.5257714799995</v>
      </c>
      <c r="S43" s="8">
        <v>1638.88861032</v>
      </c>
      <c r="T43" s="8">
        <v>1594.1716315199997</v>
      </c>
      <c r="U43" s="8">
        <v>1607.8009334399999</v>
      </c>
      <c r="V43" s="8">
        <v>1563.8612932799999</v>
      </c>
      <c r="W43" s="8">
        <v>1567.2222025199999</v>
      </c>
      <c r="X43" s="8">
        <v>1558.7909859600002</v>
      </c>
    </row>
    <row r="44" spans="1:24" ht="11.25" customHeight="1" x14ac:dyDescent="0.2">
      <c r="A44" s="28" t="s">
        <v>74</v>
      </c>
      <c r="B44" s="7" t="s">
        <v>75</v>
      </c>
      <c r="C44" s="8">
        <v>2253.6642830400006</v>
      </c>
      <c r="D44" s="8">
        <v>2386.2693376799998</v>
      </c>
      <c r="E44" s="8">
        <v>2509.240135680001</v>
      </c>
      <c r="F44" s="8">
        <v>2418.50965752</v>
      </c>
      <c r="G44" s="8">
        <v>2034.2481004800004</v>
      </c>
      <c r="H44" s="8">
        <v>1843.2476251200003</v>
      </c>
      <c r="I44" s="8">
        <v>1989.71975664</v>
      </c>
      <c r="J44" s="8">
        <v>1651.1788439999998</v>
      </c>
      <c r="K44" s="8">
        <v>1749.6387957600004</v>
      </c>
      <c r="L44" s="8">
        <v>1083.3264064800003</v>
      </c>
      <c r="M44" s="8">
        <v>719.37046079999982</v>
      </c>
      <c r="N44" s="8">
        <v>566.64369720000013</v>
      </c>
      <c r="O44" s="8">
        <v>597.52564703999997</v>
      </c>
      <c r="P44" s="8">
        <v>870.49810944000001</v>
      </c>
      <c r="Q44" s="8">
        <v>738.91036944000007</v>
      </c>
      <c r="R44" s="8">
        <v>685.80660095999986</v>
      </c>
      <c r="S44" s="8">
        <v>683.34481656000014</v>
      </c>
      <c r="T44" s="8">
        <v>473.88834215999998</v>
      </c>
      <c r="U44" s="8">
        <v>425.85721488000007</v>
      </c>
      <c r="V44" s="8">
        <v>334.82998512000006</v>
      </c>
      <c r="W44" s="8">
        <v>265.18335984000004</v>
      </c>
      <c r="X44" s="8">
        <v>295.35923592000006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0.16492499999999999</v>
      </c>
      <c r="I45" s="8">
        <v>0.16492499999999999</v>
      </c>
      <c r="J45" s="8">
        <v>0.2005488</v>
      </c>
      <c r="K45" s="8">
        <v>0.13589819999999997</v>
      </c>
      <c r="L45" s="8">
        <v>0.12930120000000001</v>
      </c>
      <c r="M45" s="8">
        <v>0.13906476000000001</v>
      </c>
      <c r="N45" s="8">
        <v>0.21004848000000001</v>
      </c>
      <c r="O45" s="8">
        <v>0.22640904000000001</v>
      </c>
      <c r="P45" s="8">
        <v>9.0510840000000009E-2</v>
      </c>
      <c r="Q45" s="8">
        <v>7.7580720000000006E-2</v>
      </c>
      <c r="R45" s="8">
        <v>6.7817159999999987E-2</v>
      </c>
      <c r="S45" s="8">
        <v>2.8316962800000001</v>
      </c>
      <c r="T45" s="8">
        <v>3.57662952</v>
      </c>
      <c r="U45" s="8">
        <v>4.7390209200000006</v>
      </c>
      <c r="V45" s="8">
        <v>4.7097302400000007</v>
      </c>
      <c r="W45" s="8">
        <v>4.3851578399999998</v>
      </c>
      <c r="X45" s="8">
        <v>4.2941192399999997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487.98757799999981</v>
      </c>
      <c r="D48" s="8">
        <v>487.98757799999981</v>
      </c>
      <c r="E48" s="8">
        <v>443.62503899999996</v>
      </c>
      <c r="F48" s="8">
        <v>478.48109400000016</v>
      </c>
      <c r="G48" s="8">
        <v>494.32488299999989</v>
      </c>
      <c r="H48" s="8">
        <v>449.96234399999992</v>
      </c>
      <c r="I48" s="8">
        <v>427.63488299999989</v>
      </c>
      <c r="J48" s="8">
        <v>370.45101599999992</v>
      </c>
      <c r="K48" s="8">
        <v>351.62513100000001</v>
      </c>
      <c r="L48" s="8">
        <v>344.86206300000003</v>
      </c>
      <c r="M48" s="8">
        <v>449.74963799999995</v>
      </c>
      <c r="N48" s="8">
        <v>353.01579299999997</v>
      </c>
      <c r="O48" s="8">
        <v>366.21479699999998</v>
      </c>
      <c r="P48" s="8">
        <v>240.483789</v>
      </c>
      <c r="Q48" s="8">
        <v>87.603633000000002</v>
      </c>
      <c r="R48" s="8">
        <v>71.808983999999981</v>
      </c>
      <c r="S48" s="8">
        <v>3.1200389999999993</v>
      </c>
      <c r="T48" s="8">
        <v>0</v>
      </c>
      <c r="U48" s="8">
        <v>0</v>
      </c>
      <c r="V48" s="8">
        <v>0</v>
      </c>
      <c r="W48" s="8">
        <v>0</v>
      </c>
      <c r="X48" s="8">
        <v>0.80484299999999986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8.6637081600000005</v>
      </c>
      <c r="D50" s="8">
        <v>11.949014159999999</v>
      </c>
      <c r="E50" s="8">
        <v>8.9149219199999994</v>
      </c>
      <c r="F50" s="8">
        <v>8.8708539599999998</v>
      </c>
      <c r="G50" s="8">
        <v>8.8827285600000003</v>
      </c>
      <c r="H50" s="8">
        <v>2.9974129199999999</v>
      </c>
      <c r="I50" s="8">
        <v>11.933445240000001</v>
      </c>
      <c r="J50" s="8">
        <v>8.7080400000000004</v>
      </c>
      <c r="K50" s="8">
        <v>11.72656332</v>
      </c>
      <c r="L50" s="8">
        <v>0</v>
      </c>
      <c r="M50" s="8">
        <v>2.1989120400000002</v>
      </c>
      <c r="N50" s="8">
        <v>5.1427573200000003</v>
      </c>
      <c r="O50" s="8">
        <v>8.1599612399999994</v>
      </c>
      <c r="P50" s="8">
        <v>8.2333198799999998</v>
      </c>
      <c r="Q50" s="8">
        <v>8.1367397999999991</v>
      </c>
      <c r="R50" s="8">
        <v>8.0201048400000001</v>
      </c>
      <c r="S50" s="8">
        <v>8.1887241599999996</v>
      </c>
      <c r="T50" s="8">
        <v>1.3022478000000002</v>
      </c>
      <c r="U50" s="8">
        <v>9.9675392400000007</v>
      </c>
      <c r="V50" s="8">
        <v>12.583645560000001</v>
      </c>
      <c r="W50" s="8">
        <v>11.659010040000002</v>
      </c>
      <c r="X50" s="8">
        <v>14.826097800000001</v>
      </c>
    </row>
    <row r="51" spans="1:24" ht="11.25" customHeight="1" x14ac:dyDescent="0.2">
      <c r="A51" s="25" t="s">
        <v>88</v>
      </c>
      <c r="B51" s="26" t="s">
        <v>89</v>
      </c>
      <c r="C51" s="27">
        <v>15988.415849999999</v>
      </c>
      <c r="D51" s="27">
        <v>16631.79335928</v>
      </c>
      <c r="E51" s="27">
        <v>16133.947620120001</v>
      </c>
      <c r="F51" s="27">
        <v>15624.82746396</v>
      </c>
      <c r="G51" s="27">
        <v>17102.652395400004</v>
      </c>
      <c r="H51" s="27">
        <v>17061.839510760001</v>
      </c>
      <c r="I51" s="27">
        <v>16902.270308879997</v>
      </c>
      <c r="J51" s="27">
        <v>16762.881959999995</v>
      </c>
      <c r="K51" s="27">
        <v>16052.434948439997</v>
      </c>
      <c r="L51" s="27">
        <v>14166.933762960001</v>
      </c>
      <c r="M51" s="27">
        <v>15257.571282359997</v>
      </c>
      <c r="N51" s="27">
        <v>14838.112076040001</v>
      </c>
      <c r="O51" s="27">
        <v>14059.5473898</v>
      </c>
      <c r="P51" s="27">
        <v>14340.584827799999</v>
      </c>
      <c r="Q51" s="27">
        <v>13166.4651228</v>
      </c>
      <c r="R51" s="27">
        <v>13632.042501</v>
      </c>
      <c r="S51" s="27">
        <v>13896.075512880006</v>
      </c>
      <c r="T51" s="27">
        <v>14230.804824719999</v>
      </c>
      <c r="U51" s="27">
        <v>13708.698438599997</v>
      </c>
      <c r="V51" s="27">
        <v>13429.483891559999</v>
      </c>
      <c r="W51" s="27">
        <v>12341.402781840001</v>
      </c>
      <c r="X51" s="27">
        <v>14221.433476800003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9.668975440364882</v>
      </c>
      <c r="D52" s="27">
        <f t="shared" ref="D52:X52" si="20">SUM(D53:D54)</f>
        <v>10.576384204629276</v>
      </c>
      <c r="E52" s="27">
        <f t="shared" si="20"/>
        <v>24.139773947708022</v>
      </c>
      <c r="F52" s="27">
        <f t="shared" si="20"/>
        <v>12.645555286452</v>
      </c>
      <c r="G52" s="27">
        <f t="shared" si="20"/>
        <v>6.425876502357748</v>
      </c>
      <c r="H52" s="27">
        <f t="shared" si="20"/>
        <v>13.126410576801112</v>
      </c>
      <c r="I52" s="27">
        <f t="shared" si="20"/>
        <v>12.347123723640157</v>
      </c>
      <c r="J52" s="27">
        <f t="shared" si="20"/>
        <v>14.2781866248939</v>
      </c>
      <c r="K52" s="27">
        <f t="shared" si="20"/>
        <v>15.697625137127604</v>
      </c>
      <c r="L52" s="27">
        <f t="shared" si="20"/>
        <v>2.7909111144354926</v>
      </c>
      <c r="M52" s="27">
        <f t="shared" si="20"/>
        <v>3.9843132928917382</v>
      </c>
      <c r="N52" s="27">
        <f t="shared" si="20"/>
        <v>6.9634978063204214</v>
      </c>
      <c r="O52" s="27">
        <f t="shared" si="20"/>
        <v>6.2848259683394199</v>
      </c>
      <c r="P52" s="27">
        <f t="shared" si="20"/>
        <v>6.1333709024331622</v>
      </c>
      <c r="Q52" s="27">
        <f t="shared" si="20"/>
        <v>9.2102487818157819</v>
      </c>
      <c r="R52" s="27">
        <f t="shared" si="20"/>
        <v>22.789902942877806</v>
      </c>
      <c r="S52" s="27">
        <f t="shared" si="20"/>
        <v>30.531135711587545</v>
      </c>
      <c r="T52" s="27">
        <f t="shared" si="20"/>
        <v>33.385676474386742</v>
      </c>
      <c r="U52" s="27">
        <f t="shared" si="20"/>
        <v>52.280530408101427</v>
      </c>
      <c r="V52" s="27">
        <f t="shared" si="20"/>
        <v>56.491031408369309</v>
      </c>
      <c r="W52" s="27">
        <f t="shared" si="20"/>
        <v>52.645455223894714</v>
      </c>
      <c r="X52" s="27">
        <f t="shared" si="20"/>
        <v>43.536669350281983</v>
      </c>
    </row>
    <row r="53" spans="1:24" ht="11.25" customHeight="1" x14ac:dyDescent="0.2">
      <c r="A53" s="29" t="s">
        <v>116</v>
      </c>
      <c r="B53" s="7" t="s">
        <v>117</v>
      </c>
      <c r="C53" s="8">
        <v>9.0089999999999986</v>
      </c>
      <c r="D53" s="8">
        <v>9.5814576000000002</v>
      </c>
      <c r="E53" s="8">
        <v>23.309114400000002</v>
      </c>
      <c r="F53" s="8">
        <v>11.1541716</v>
      </c>
      <c r="G53" s="8">
        <v>4.4329428000000002</v>
      </c>
      <c r="H53" s="8">
        <v>12.628043999999999</v>
      </c>
      <c r="I53" s="8">
        <v>11.768842800000002</v>
      </c>
      <c r="J53" s="8">
        <v>13.484156399999996</v>
      </c>
      <c r="K53" s="8">
        <v>14.4591876</v>
      </c>
      <c r="L53" s="8">
        <v>1.6360343999999998</v>
      </c>
      <c r="M53" s="8">
        <v>2.3346179999999999</v>
      </c>
      <c r="N53" s="8">
        <v>5.6360303999999992</v>
      </c>
      <c r="O53" s="8">
        <v>5.5191708000000004</v>
      </c>
      <c r="P53" s="8">
        <v>5.4069444000000004</v>
      </c>
      <c r="Q53" s="8">
        <v>8.6352551999999996</v>
      </c>
      <c r="R53" s="8">
        <v>21.673080000000002</v>
      </c>
      <c r="S53" s="8">
        <v>28.7428284</v>
      </c>
      <c r="T53" s="8">
        <v>29.086714800000003</v>
      </c>
      <c r="U53" s="8">
        <v>31.198939200000002</v>
      </c>
      <c r="V53" s="8">
        <v>23.711687999999992</v>
      </c>
      <c r="W53" s="8">
        <v>25.388391599999995</v>
      </c>
      <c r="X53" s="8">
        <v>12.884414400000004</v>
      </c>
    </row>
    <row r="54" spans="1:24" ht="11.25" customHeight="1" x14ac:dyDescent="0.2">
      <c r="A54" s="43" t="s">
        <v>118</v>
      </c>
      <c r="B54" s="44" t="s">
        <v>119</v>
      </c>
      <c r="C54" s="45">
        <v>0.65997544036488265</v>
      </c>
      <c r="D54" s="45">
        <v>0.99492660462927585</v>
      </c>
      <c r="E54" s="45">
        <v>0.83065954770802064</v>
      </c>
      <c r="F54" s="45">
        <v>1.4913836864520003</v>
      </c>
      <c r="G54" s="45">
        <v>1.9929337023577476</v>
      </c>
      <c r="H54" s="45">
        <v>0.49836657680111285</v>
      </c>
      <c r="I54" s="45">
        <v>0.57828092364015626</v>
      </c>
      <c r="J54" s="45">
        <v>0.79403022489390385</v>
      </c>
      <c r="K54" s="45">
        <v>1.238437537127604</v>
      </c>
      <c r="L54" s="45">
        <v>1.1548767144354926</v>
      </c>
      <c r="M54" s="45">
        <v>1.6496952928917383</v>
      </c>
      <c r="N54" s="45">
        <v>1.3274674063204224</v>
      </c>
      <c r="O54" s="45">
        <v>0.76565516833941971</v>
      </c>
      <c r="P54" s="45">
        <v>0.72642650243316131</v>
      </c>
      <c r="Q54" s="45">
        <v>0.57499358181578286</v>
      </c>
      <c r="R54" s="45">
        <v>1.1168229428778045</v>
      </c>
      <c r="S54" s="45">
        <v>1.7883073115875441</v>
      </c>
      <c r="T54" s="45">
        <v>4.2989616743867378</v>
      </c>
      <c r="U54" s="45">
        <v>21.081591208101429</v>
      </c>
      <c r="V54" s="45">
        <v>32.779343408369314</v>
      </c>
      <c r="W54" s="45">
        <v>27.257063623894723</v>
      </c>
      <c r="X54" s="45">
        <v>30.652254950281975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94.083955199999991</v>
      </c>
      <c r="D61" s="49">
        <f t="shared" ref="D61:X61" si="22">SUM(D62:D72)</f>
        <v>138.36353759999997</v>
      </c>
      <c r="E61" s="49">
        <f t="shared" si="22"/>
        <v>149.37588</v>
      </c>
      <c r="F61" s="49">
        <f t="shared" si="22"/>
        <v>208.84831775999999</v>
      </c>
      <c r="G61" s="49">
        <f t="shared" si="22"/>
        <v>240.00153695999992</v>
      </c>
      <c r="H61" s="49">
        <f t="shared" si="22"/>
        <v>355.63883327999991</v>
      </c>
      <c r="I61" s="49">
        <f t="shared" si="22"/>
        <v>447.74755775999995</v>
      </c>
      <c r="J61" s="49">
        <f t="shared" si="22"/>
        <v>400.1134283999998</v>
      </c>
      <c r="K61" s="49">
        <f t="shared" si="22"/>
        <v>398.47072535999985</v>
      </c>
      <c r="L61" s="49">
        <f t="shared" si="22"/>
        <v>429.65071559999996</v>
      </c>
      <c r="M61" s="49">
        <f t="shared" si="22"/>
        <v>551.79010368000013</v>
      </c>
      <c r="N61" s="49">
        <f t="shared" si="22"/>
        <v>494.33431896000002</v>
      </c>
      <c r="O61" s="49">
        <f t="shared" si="22"/>
        <v>487.22449391999993</v>
      </c>
      <c r="P61" s="49">
        <f t="shared" si="22"/>
        <v>693.52546103999998</v>
      </c>
      <c r="Q61" s="49">
        <f t="shared" si="22"/>
        <v>514.18351080000002</v>
      </c>
      <c r="R61" s="49">
        <f t="shared" si="22"/>
        <v>498.20666039999998</v>
      </c>
      <c r="S61" s="49">
        <f t="shared" si="22"/>
        <v>649.60782336000011</v>
      </c>
      <c r="T61" s="49">
        <f t="shared" si="22"/>
        <v>413.27883791999994</v>
      </c>
      <c r="U61" s="49">
        <f t="shared" si="22"/>
        <v>517.1325919200001</v>
      </c>
      <c r="V61" s="49">
        <f t="shared" si="22"/>
        <v>484.03185408000002</v>
      </c>
      <c r="W61" s="49">
        <f t="shared" si="22"/>
        <v>569.99325096000018</v>
      </c>
      <c r="X61" s="49">
        <f t="shared" si="22"/>
        <v>576.77015087999996</v>
      </c>
    </row>
    <row r="62" spans="1:24" ht="11.25" customHeight="1" x14ac:dyDescent="0.2">
      <c r="A62" s="50" t="s">
        <v>92</v>
      </c>
      <c r="B62" s="51" t="s">
        <v>93</v>
      </c>
      <c r="C62" s="52">
        <v>93.183955199999986</v>
      </c>
      <c r="D62" s="52">
        <v>136.86341759999996</v>
      </c>
      <c r="E62" s="52">
        <v>148.17599999999999</v>
      </c>
      <c r="F62" s="52">
        <v>204.95946239999998</v>
      </c>
      <c r="G62" s="52">
        <v>236.99208959999993</v>
      </c>
      <c r="H62" s="52">
        <v>348.20231039999993</v>
      </c>
      <c r="I62" s="52">
        <v>443.737728</v>
      </c>
      <c r="J62" s="52">
        <v>388.38804479999982</v>
      </c>
      <c r="K62" s="52">
        <v>383.98308479999986</v>
      </c>
      <c r="L62" s="52">
        <v>409.17502079999991</v>
      </c>
      <c r="M62" s="52">
        <v>530.84384640000007</v>
      </c>
      <c r="N62" s="52">
        <v>456.37925760000002</v>
      </c>
      <c r="O62" s="52">
        <v>474.88775039999996</v>
      </c>
      <c r="P62" s="52">
        <v>677.38567679999994</v>
      </c>
      <c r="Q62" s="52">
        <v>492.59427839999995</v>
      </c>
      <c r="R62" s="52">
        <v>460.52576639999995</v>
      </c>
      <c r="S62" s="52">
        <v>605.76687360000005</v>
      </c>
      <c r="T62" s="52">
        <v>375.04212479999995</v>
      </c>
      <c r="U62" s="52">
        <v>452.73312000000004</v>
      </c>
      <c r="V62" s="52">
        <v>400.83966720000001</v>
      </c>
      <c r="W62" s="52">
        <v>491.15324160000011</v>
      </c>
      <c r="X62" s="52">
        <v>499.85591039999997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3.2255999999999999E-3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5.4643679999999993E-2</v>
      </c>
      <c r="G64" s="52">
        <v>0.10928736000000003</v>
      </c>
      <c r="H64" s="52">
        <v>2.4023563200000004</v>
      </c>
      <c r="I64" s="52">
        <v>0.10928736000000003</v>
      </c>
      <c r="J64" s="52">
        <v>4.750265520000001</v>
      </c>
      <c r="K64" s="52">
        <v>2.5884986399999992</v>
      </c>
      <c r="L64" s="52">
        <v>2.9509552799999996</v>
      </c>
      <c r="M64" s="52">
        <v>1.8783273600000001</v>
      </c>
      <c r="N64" s="52">
        <v>28.583558639999993</v>
      </c>
      <c r="O64" s="52">
        <v>5.7230409599999996</v>
      </c>
      <c r="P64" s="52">
        <v>5.4413704800000016</v>
      </c>
      <c r="Q64" s="52">
        <v>9.2247573599999999</v>
      </c>
      <c r="R64" s="52">
        <v>21.438209520000001</v>
      </c>
      <c r="S64" s="52">
        <v>22.745923200000004</v>
      </c>
      <c r="T64" s="52">
        <v>9.0327182399999995</v>
      </c>
      <c r="U64" s="52">
        <v>12.650798159999999</v>
      </c>
      <c r="V64" s="52">
        <v>20.956047840000004</v>
      </c>
      <c r="W64" s="52">
        <v>26.853044400000002</v>
      </c>
      <c r="X64" s="52">
        <v>22.930689600000001</v>
      </c>
    </row>
    <row r="65" spans="1:24" ht="11.25" customHeight="1" x14ac:dyDescent="0.2">
      <c r="A65" s="50" t="s">
        <v>98</v>
      </c>
      <c r="B65" s="51" t="s">
        <v>99</v>
      </c>
      <c r="C65" s="52">
        <v>0.8999999999999998</v>
      </c>
      <c r="D65" s="52">
        <v>1.5001199999999999</v>
      </c>
      <c r="E65" s="52">
        <v>1.1998799999999998</v>
      </c>
      <c r="F65" s="52">
        <v>2.1999599999999995</v>
      </c>
      <c r="G65" s="52">
        <v>2.9001600000000001</v>
      </c>
      <c r="H65" s="52">
        <v>0.7001999999999996</v>
      </c>
      <c r="I65" s="52">
        <v>0.80027999999999966</v>
      </c>
      <c r="J65" s="52">
        <v>0.90000000000000013</v>
      </c>
      <c r="K65" s="52">
        <v>1.8</v>
      </c>
      <c r="L65" s="52">
        <v>1.6999199999999999</v>
      </c>
      <c r="M65" s="52">
        <v>2.3997599999999997</v>
      </c>
      <c r="N65" s="52">
        <v>1.8</v>
      </c>
      <c r="O65" s="52">
        <v>1.0000800000000001</v>
      </c>
      <c r="P65" s="52">
        <v>0.70020000000000004</v>
      </c>
      <c r="Q65" s="52">
        <v>0.46367999999999993</v>
      </c>
      <c r="R65" s="52">
        <v>0.85247999999999979</v>
      </c>
      <c r="S65" s="52">
        <v>3.6507599999999996</v>
      </c>
      <c r="T65" s="52">
        <v>7.4458799999999989</v>
      </c>
      <c r="U65" s="52">
        <v>28.253879999999995</v>
      </c>
      <c r="V65" s="52">
        <v>42.511319999999998</v>
      </c>
      <c r="W65" s="52">
        <v>35.911079999999991</v>
      </c>
      <c r="X65" s="52">
        <v>39.917159999999988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7.6463999999999994E-3</v>
      </c>
      <c r="N66" s="52">
        <v>0</v>
      </c>
      <c r="O66" s="52">
        <v>0</v>
      </c>
      <c r="P66" s="52">
        <v>0</v>
      </c>
      <c r="Q66" s="52">
        <v>7.6463999999999994E-3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2.6762399999999999E-2</v>
      </c>
      <c r="I67" s="52">
        <v>3.2624639999999989E-2</v>
      </c>
      <c r="J67" s="52">
        <v>2.8801440000000001E-2</v>
      </c>
      <c r="K67" s="52">
        <v>3.4408799999999996E-2</v>
      </c>
      <c r="L67" s="52">
        <v>2.0390400000000002E-3</v>
      </c>
      <c r="M67" s="52">
        <v>2.29392E-2</v>
      </c>
      <c r="N67" s="52">
        <v>0.10093248</v>
      </c>
      <c r="O67" s="52">
        <v>4.5623520000000008E-2</v>
      </c>
      <c r="P67" s="52">
        <v>4.0016160000000002E-2</v>
      </c>
      <c r="Q67" s="52">
        <v>7.6463999999999994E-3</v>
      </c>
      <c r="R67" s="52">
        <v>3.8231999999999997E-3</v>
      </c>
      <c r="S67" s="52">
        <v>1.14696E-2</v>
      </c>
      <c r="T67" s="52">
        <v>3.950639999999999E-2</v>
      </c>
      <c r="U67" s="52">
        <v>9.2266559999999997E-2</v>
      </c>
      <c r="V67" s="52">
        <v>5.6328480000000014E-2</v>
      </c>
      <c r="W67" s="52">
        <v>3.3899040000000012E-2</v>
      </c>
      <c r="X67" s="52">
        <v>4.3329599999999996E-2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2.5487999999999999E-3</v>
      </c>
      <c r="I68" s="52">
        <v>1.6057439999999999E-2</v>
      </c>
      <c r="J68" s="52">
        <v>7.9012800000000018E-3</v>
      </c>
      <c r="K68" s="52">
        <v>7.9012800000000018E-3</v>
      </c>
      <c r="L68" s="52">
        <v>1.0704959999999999E-2</v>
      </c>
      <c r="M68" s="52">
        <v>5.8367520000000013E-2</v>
      </c>
      <c r="N68" s="52">
        <v>1.860624E-2</v>
      </c>
      <c r="O68" s="52">
        <v>3.9761279999999996E-2</v>
      </c>
      <c r="P68" s="52">
        <v>5.0466240000000002E-2</v>
      </c>
      <c r="Q68" s="52">
        <v>0.26813376</v>
      </c>
      <c r="R68" s="52">
        <v>0.37186992000000013</v>
      </c>
      <c r="S68" s="52">
        <v>0.83651615999999995</v>
      </c>
      <c r="T68" s="52">
        <v>2.9772532800000007</v>
      </c>
      <c r="U68" s="52">
        <v>2.9772532800000007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2.3448959999999998E-2</v>
      </c>
      <c r="I69" s="52">
        <v>0.15675120000000001</v>
      </c>
      <c r="J69" s="52">
        <v>0.29030832000000001</v>
      </c>
      <c r="K69" s="52">
        <v>0.36881136000000014</v>
      </c>
      <c r="L69" s="52">
        <v>0.27450575999999999</v>
      </c>
      <c r="M69" s="52">
        <v>0.81383183999999997</v>
      </c>
      <c r="N69" s="52">
        <v>0.30916943999999996</v>
      </c>
      <c r="O69" s="52">
        <v>0.38333952000000004</v>
      </c>
      <c r="P69" s="52">
        <v>0.53091504</v>
      </c>
      <c r="Q69" s="52">
        <v>3.6062971199999998</v>
      </c>
      <c r="R69" s="52">
        <v>5.3402457600000002</v>
      </c>
      <c r="S69" s="52">
        <v>5.5780487999999995</v>
      </c>
      <c r="T69" s="52">
        <v>6.9029150400000017</v>
      </c>
      <c r="U69" s="52">
        <v>10.159261920000001</v>
      </c>
      <c r="V69" s="52">
        <v>9.5850172800000006</v>
      </c>
      <c r="W69" s="52">
        <v>8.3799446399999979</v>
      </c>
      <c r="X69" s="52">
        <v>9.4736347199999997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1.63425168</v>
      </c>
      <c r="G72" s="55">
        <v>0</v>
      </c>
      <c r="H72" s="55">
        <v>4.2812063999999994</v>
      </c>
      <c r="I72" s="55">
        <v>2.8948291199999998</v>
      </c>
      <c r="J72" s="55">
        <v>5.7481070400000007</v>
      </c>
      <c r="K72" s="55">
        <v>9.6880204800000005</v>
      </c>
      <c r="L72" s="55">
        <v>15.537569759999997</v>
      </c>
      <c r="M72" s="55">
        <v>15.765384959999995</v>
      </c>
      <c r="N72" s="55">
        <v>7.1427945599999987</v>
      </c>
      <c r="O72" s="55">
        <v>5.1448982400000007</v>
      </c>
      <c r="P72" s="55">
        <v>9.3768163199999996</v>
      </c>
      <c r="Q72" s="55">
        <v>8.011071359999999</v>
      </c>
      <c r="R72" s="55">
        <v>9.6742656000000018</v>
      </c>
      <c r="S72" s="55">
        <v>11.018231999999999</v>
      </c>
      <c r="T72" s="55">
        <v>11.835214559999997</v>
      </c>
      <c r="U72" s="55">
        <v>10.266012</v>
      </c>
      <c r="V72" s="55">
        <v>10.083473279999998</v>
      </c>
      <c r="W72" s="55">
        <v>7.6620412799999977</v>
      </c>
      <c r="X72" s="55">
        <v>4.5494265599999988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16519.796298719495</v>
      </c>
      <c r="D2" s="21">
        <f t="shared" ref="D2:X2" si="0">SUM(D3,D17,D22,D25,D26,D51,D52)</f>
        <v>15995.263451474882</v>
      </c>
      <c r="E2" s="21">
        <f t="shared" si="0"/>
        <v>15871.750968790846</v>
      </c>
      <c r="F2" s="21">
        <f t="shared" si="0"/>
        <v>15900.810219022171</v>
      </c>
      <c r="G2" s="21">
        <f t="shared" si="0"/>
        <v>14448.051693694493</v>
      </c>
      <c r="H2" s="21">
        <f t="shared" si="0"/>
        <v>10820.113490725533</v>
      </c>
      <c r="I2" s="21">
        <f t="shared" si="0"/>
        <v>9814.0431090215861</v>
      </c>
      <c r="J2" s="21">
        <f t="shared" si="0"/>
        <v>8613.534192854826</v>
      </c>
      <c r="K2" s="21">
        <f t="shared" si="0"/>
        <v>7413.3755487534127</v>
      </c>
      <c r="L2" s="21">
        <f t="shared" si="0"/>
        <v>6390.3216740060043</v>
      </c>
      <c r="M2" s="21">
        <f t="shared" si="0"/>
        <v>5878.1643727140772</v>
      </c>
      <c r="N2" s="21">
        <f t="shared" si="0"/>
        <v>5428.2652737617627</v>
      </c>
      <c r="O2" s="21">
        <f t="shared" si="0"/>
        <v>5242.6421793545333</v>
      </c>
      <c r="P2" s="21">
        <f t="shared" si="0"/>
        <v>5095.4960361396479</v>
      </c>
      <c r="Q2" s="21">
        <f t="shared" si="0"/>
        <v>4839.212322761794</v>
      </c>
      <c r="R2" s="21">
        <f t="shared" si="0"/>
        <v>4748.6180572506755</v>
      </c>
      <c r="S2" s="21">
        <f t="shared" si="0"/>
        <v>4870.756374071404</v>
      </c>
      <c r="T2" s="21">
        <f t="shared" si="0"/>
        <v>4929.391388978489</v>
      </c>
      <c r="U2" s="21">
        <f t="shared" si="0"/>
        <v>4731.832882960367</v>
      </c>
      <c r="V2" s="21">
        <f t="shared" si="0"/>
        <v>4544.6917993464385</v>
      </c>
      <c r="W2" s="21">
        <f t="shared" si="0"/>
        <v>4091.967868090147</v>
      </c>
      <c r="X2" s="21">
        <f t="shared" si="0"/>
        <v>4468.7498825000184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1275.2801387994909</v>
      </c>
      <c r="D3" s="24">
        <f t="shared" ref="D3:X3" si="2">SUM(D4,D8,D11)</f>
        <v>1054.0410176975372</v>
      </c>
      <c r="E3" s="24">
        <f t="shared" si="2"/>
        <v>947.91336739751728</v>
      </c>
      <c r="F3" s="24">
        <f t="shared" si="2"/>
        <v>758.23024781718743</v>
      </c>
      <c r="G3" s="24">
        <f t="shared" si="2"/>
        <v>689.79943734954668</v>
      </c>
      <c r="H3" s="24">
        <f t="shared" si="2"/>
        <v>557.73235976485444</v>
      </c>
      <c r="I3" s="24">
        <f t="shared" si="2"/>
        <v>452.70067660558465</v>
      </c>
      <c r="J3" s="24">
        <f t="shared" si="2"/>
        <v>362.24888833482174</v>
      </c>
      <c r="K3" s="24">
        <f t="shared" si="2"/>
        <v>298.07337911341091</v>
      </c>
      <c r="L3" s="24">
        <f t="shared" si="2"/>
        <v>166.7098652060038</v>
      </c>
      <c r="M3" s="24">
        <f t="shared" si="2"/>
        <v>153.45866039407653</v>
      </c>
      <c r="N3" s="24">
        <f t="shared" si="2"/>
        <v>108.52478400176156</v>
      </c>
      <c r="O3" s="24">
        <f t="shared" si="2"/>
        <v>86.948302434532707</v>
      </c>
      <c r="P3" s="24">
        <f t="shared" si="2"/>
        <v>98.839218219648643</v>
      </c>
      <c r="Q3" s="24">
        <f t="shared" si="2"/>
        <v>87.950029001792601</v>
      </c>
      <c r="R3" s="24">
        <f t="shared" si="2"/>
        <v>87.266621370675807</v>
      </c>
      <c r="S3" s="24">
        <f t="shared" si="2"/>
        <v>83.526758951404702</v>
      </c>
      <c r="T3" s="24">
        <f t="shared" si="2"/>
        <v>70.079018642487966</v>
      </c>
      <c r="U3" s="24">
        <f t="shared" si="2"/>
        <v>122.51127223822465</v>
      </c>
      <c r="V3" s="24">
        <f t="shared" si="2"/>
        <v>116.53644763316261</v>
      </c>
      <c r="W3" s="24">
        <f t="shared" si="2"/>
        <v>84.014582970479609</v>
      </c>
      <c r="X3" s="24">
        <f t="shared" si="2"/>
        <v>57.845682380017578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913.72715999291097</v>
      </c>
      <c r="D4" s="19">
        <f t="shared" ref="D4:X4" si="4">SUM(D5:D7)</f>
        <v>887.05242055038832</v>
      </c>
      <c r="E4" s="19">
        <f t="shared" si="4"/>
        <v>708.4414614735266</v>
      </c>
      <c r="F4" s="19">
        <f t="shared" si="4"/>
        <v>613.09816403372929</v>
      </c>
      <c r="G4" s="19">
        <f t="shared" si="4"/>
        <v>546.27870256919266</v>
      </c>
      <c r="H4" s="19">
        <f t="shared" si="4"/>
        <v>431.56094795875504</v>
      </c>
      <c r="I4" s="19">
        <f t="shared" si="4"/>
        <v>337.93293166642985</v>
      </c>
      <c r="J4" s="19">
        <f t="shared" si="4"/>
        <v>283.68244492319161</v>
      </c>
      <c r="K4" s="19">
        <f t="shared" si="4"/>
        <v>241.32598131038668</v>
      </c>
      <c r="L4" s="19">
        <f t="shared" si="4"/>
        <v>149.98046149632927</v>
      </c>
      <c r="M4" s="19">
        <f t="shared" si="4"/>
        <v>137.85667891507148</v>
      </c>
      <c r="N4" s="19">
        <f t="shared" si="4"/>
        <v>91.027788812934176</v>
      </c>
      <c r="O4" s="19">
        <f t="shared" si="4"/>
        <v>74.340448079401369</v>
      </c>
      <c r="P4" s="19">
        <f t="shared" si="4"/>
        <v>84.959349888813833</v>
      </c>
      <c r="Q4" s="19">
        <f t="shared" si="4"/>
        <v>76.355478281714241</v>
      </c>
      <c r="R4" s="19">
        <f t="shared" si="4"/>
        <v>76.848830774929908</v>
      </c>
      <c r="S4" s="19">
        <f t="shared" si="4"/>
        <v>66.560828081781821</v>
      </c>
      <c r="T4" s="19">
        <f t="shared" si="4"/>
        <v>55.251808528996861</v>
      </c>
      <c r="U4" s="19">
        <f t="shared" si="4"/>
        <v>109.70290971949061</v>
      </c>
      <c r="V4" s="19">
        <f t="shared" si="4"/>
        <v>105.42147505700372</v>
      </c>
      <c r="W4" s="19">
        <f t="shared" si="4"/>
        <v>77.575172163420689</v>
      </c>
      <c r="X4" s="19">
        <f t="shared" si="4"/>
        <v>54.839180259863539</v>
      </c>
    </row>
    <row r="5" spans="1:24" ht="11.25" customHeight="1" x14ac:dyDescent="0.2">
      <c r="A5" s="28" t="s">
        <v>4</v>
      </c>
      <c r="B5" s="7" t="s">
        <v>5</v>
      </c>
      <c r="C5" s="8">
        <v>2.8802293199999989</v>
      </c>
      <c r="D5" s="8">
        <v>2.8802293199999989</v>
      </c>
      <c r="E5" s="8">
        <v>5.7604586399999969</v>
      </c>
      <c r="F5" s="8">
        <v>2.8802293199999989</v>
      </c>
      <c r="G5" s="8">
        <v>0</v>
      </c>
      <c r="H5" s="8">
        <v>5.7604586399999969</v>
      </c>
      <c r="I5" s="8">
        <v>2.8802293199999989</v>
      </c>
      <c r="J5" s="8">
        <v>0</v>
      </c>
      <c r="K5" s="8">
        <v>24.384509524944505</v>
      </c>
      <c r="L5" s="8">
        <v>9.8989123200000027</v>
      </c>
      <c r="M5" s="8">
        <v>0</v>
      </c>
      <c r="N5" s="8">
        <v>0</v>
      </c>
      <c r="O5" s="8">
        <v>0</v>
      </c>
      <c r="P5" s="8">
        <v>2.9289071721090556</v>
      </c>
      <c r="Q5" s="8">
        <v>3.0028592116707844</v>
      </c>
      <c r="R5" s="8">
        <v>2.9694014975469925</v>
      </c>
      <c r="S5" s="8">
        <v>3.2163493458584487</v>
      </c>
      <c r="T5" s="8">
        <v>1.962436576797769</v>
      </c>
      <c r="U5" s="8">
        <v>1.4906275296012779</v>
      </c>
      <c r="V5" s="8">
        <v>2.0247810119289631</v>
      </c>
      <c r="W5" s="8">
        <v>7.6595241468425043E-2</v>
      </c>
      <c r="X5" s="8">
        <v>4.5342323833656974E-2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2.7809321231999999</v>
      </c>
      <c r="L6" s="8">
        <v>2.7945407952000001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910.84693067291096</v>
      </c>
      <c r="D7" s="8">
        <v>884.17219123038831</v>
      </c>
      <c r="E7" s="8">
        <v>702.68100283352658</v>
      </c>
      <c r="F7" s="8">
        <v>610.21793471372928</v>
      </c>
      <c r="G7" s="8">
        <v>546.27870256919266</v>
      </c>
      <c r="H7" s="8">
        <v>425.80048931875501</v>
      </c>
      <c r="I7" s="8">
        <v>335.05270234642984</v>
      </c>
      <c r="J7" s="8">
        <v>283.68244492319161</v>
      </c>
      <c r="K7" s="8">
        <v>214.16053966224217</v>
      </c>
      <c r="L7" s="8">
        <v>137.28700838112925</v>
      </c>
      <c r="M7" s="8">
        <v>137.85667891507148</v>
      </c>
      <c r="N7" s="8">
        <v>91.027788812934176</v>
      </c>
      <c r="O7" s="8">
        <v>74.340448079401369</v>
      </c>
      <c r="P7" s="8">
        <v>82.030442716704783</v>
      </c>
      <c r="Q7" s="8">
        <v>73.35261907004346</v>
      </c>
      <c r="R7" s="8">
        <v>73.879429277382911</v>
      </c>
      <c r="S7" s="8">
        <v>63.344478735923367</v>
      </c>
      <c r="T7" s="8">
        <v>53.28937195219909</v>
      </c>
      <c r="U7" s="8">
        <v>108.21228218988932</v>
      </c>
      <c r="V7" s="8">
        <v>103.39669404507475</v>
      </c>
      <c r="W7" s="8">
        <v>77.498576921952264</v>
      </c>
      <c r="X7" s="8">
        <v>54.793837936029881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347.15640240658013</v>
      </c>
      <c r="D8" s="19">
        <f t="shared" ref="D8:X8" si="6">SUM(D9:D10)</f>
        <v>150.85169974714901</v>
      </c>
      <c r="E8" s="19">
        <f t="shared" si="6"/>
        <v>144.87432407501157</v>
      </c>
      <c r="F8" s="19">
        <f t="shared" si="6"/>
        <v>131.45032158345816</v>
      </c>
      <c r="G8" s="19">
        <f t="shared" si="6"/>
        <v>137.55317978035413</v>
      </c>
      <c r="H8" s="19">
        <f t="shared" si="6"/>
        <v>121.52407600769932</v>
      </c>
      <c r="I8" s="19">
        <f t="shared" si="6"/>
        <v>111.7199677407548</v>
      </c>
      <c r="J8" s="19">
        <f t="shared" si="6"/>
        <v>75.499139611630127</v>
      </c>
      <c r="K8" s="19">
        <f t="shared" si="6"/>
        <v>53.689439603024233</v>
      </c>
      <c r="L8" s="19">
        <f t="shared" si="6"/>
        <v>16.649590610406776</v>
      </c>
      <c r="M8" s="19">
        <f t="shared" si="6"/>
        <v>15.601981479005039</v>
      </c>
      <c r="N8" s="19">
        <f t="shared" si="6"/>
        <v>15.281652388827386</v>
      </c>
      <c r="O8" s="19">
        <f t="shared" si="6"/>
        <v>12.607854355131341</v>
      </c>
      <c r="P8" s="19">
        <f t="shared" si="6"/>
        <v>13.879868330834809</v>
      </c>
      <c r="Q8" s="19">
        <f t="shared" si="6"/>
        <v>11.59455072007836</v>
      </c>
      <c r="R8" s="19">
        <f t="shared" si="6"/>
        <v>10.417790595745899</v>
      </c>
      <c r="S8" s="19">
        <f t="shared" si="6"/>
        <v>16.965930869622881</v>
      </c>
      <c r="T8" s="19">
        <f t="shared" si="6"/>
        <v>14.587520553491098</v>
      </c>
      <c r="U8" s="19">
        <f t="shared" si="6"/>
        <v>12.166122758734048</v>
      </c>
      <c r="V8" s="19">
        <f t="shared" si="6"/>
        <v>10.842740070382037</v>
      </c>
      <c r="W8" s="19">
        <f t="shared" si="6"/>
        <v>6.338161741282911</v>
      </c>
      <c r="X8" s="19">
        <f t="shared" si="6"/>
        <v>2.6159779858820413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2.1796991999999999</v>
      </c>
      <c r="E9" s="8">
        <v>6.2146144799999981</v>
      </c>
      <c r="F9" s="8">
        <v>2.1796991999999999</v>
      </c>
      <c r="G9" s="8">
        <v>4.3593983999999999</v>
      </c>
      <c r="H9" s="8">
        <v>4.3593983999999999</v>
      </c>
      <c r="I9" s="8">
        <v>4.3593983999999999</v>
      </c>
      <c r="J9" s="8">
        <v>2.1796991999999999</v>
      </c>
      <c r="K9" s="8">
        <v>2.1796991999999999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347.15640240658013</v>
      </c>
      <c r="D10" s="8">
        <v>148.67200054714903</v>
      </c>
      <c r="E10" s="8">
        <v>138.65970959501158</v>
      </c>
      <c r="F10" s="8">
        <v>129.27062238345817</v>
      </c>
      <c r="G10" s="8">
        <v>133.19378138035412</v>
      </c>
      <c r="H10" s="8">
        <v>117.16467760769932</v>
      </c>
      <c r="I10" s="8">
        <v>107.36056934075479</v>
      </c>
      <c r="J10" s="8">
        <v>73.319440411630126</v>
      </c>
      <c r="K10" s="8">
        <v>51.509740403024232</v>
      </c>
      <c r="L10" s="8">
        <v>16.649590610406776</v>
      </c>
      <c r="M10" s="8">
        <v>15.601981479005039</v>
      </c>
      <c r="N10" s="8">
        <v>15.281652388827386</v>
      </c>
      <c r="O10" s="8">
        <v>12.607854355131341</v>
      </c>
      <c r="P10" s="8">
        <v>13.879868330834809</v>
      </c>
      <c r="Q10" s="8">
        <v>11.59455072007836</v>
      </c>
      <c r="R10" s="8">
        <v>10.417790595745899</v>
      </c>
      <c r="S10" s="8">
        <v>16.965930869622881</v>
      </c>
      <c r="T10" s="8">
        <v>14.587520553491098</v>
      </c>
      <c r="U10" s="8">
        <v>12.166122758734048</v>
      </c>
      <c r="V10" s="8">
        <v>10.842740070382037</v>
      </c>
      <c r="W10" s="8">
        <v>6.338161741282911</v>
      </c>
      <c r="X10" s="8">
        <v>2.6159779858820413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14.396576399999999</v>
      </c>
      <c r="D11" s="19">
        <f t="shared" ref="D11:X11" si="8">SUM(D12:D16)</f>
        <v>16.136897399999999</v>
      </c>
      <c r="E11" s="19">
        <f t="shared" si="8"/>
        <v>94.597581848979047</v>
      </c>
      <c r="F11" s="19">
        <f t="shared" si="8"/>
        <v>13.6817622</v>
      </c>
      <c r="G11" s="19">
        <f t="shared" si="8"/>
        <v>5.9675549999999999</v>
      </c>
      <c r="H11" s="19">
        <f t="shared" si="8"/>
        <v>4.6473357984000003</v>
      </c>
      <c r="I11" s="19">
        <f t="shared" si="8"/>
        <v>3.0477771983999999</v>
      </c>
      <c r="J11" s="19">
        <f t="shared" si="8"/>
        <v>3.0673037999999999</v>
      </c>
      <c r="K11" s="19">
        <f t="shared" si="8"/>
        <v>3.0579581999999998</v>
      </c>
      <c r="L11" s="19">
        <f t="shared" si="8"/>
        <v>7.9813099267752485E-2</v>
      </c>
      <c r="M11" s="19">
        <f t="shared" si="8"/>
        <v>0</v>
      </c>
      <c r="N11" s="19">
        <f t="shared" si="8"/>
        <v>2.2153428000000002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0.23968956000000002</v>
      </c>
      <c r="U11" s="19">
        <f t="shared" si="8"/>
        <v>0.64223975999999994</v>
      </c>
      <c r="V11" s="19">
        <f t="shared" si="8"/>
        <v>0.2722325057768592</v>
      </c>
      <c r="W11" s="19">
        <f t="shared" si="8"/>
        <v>0.10124906577600003</v>
      </c>
      <c r="X11" s="19">
        <f t="shared" si="8"/>
        <v>0.390524134272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2.2153428000000002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6.334416000000001E-2</v>
      </c>
      <c r="U12" s="8">
        <v>4.8018959999999992E-2</v>
      </c>
      <c r="V12" s="8">
        <v>1.8390240000000002E-2</v>
      </c>
      <c r="W12" s="8">
        <v>4.0867199999999985E-2</v>
      </c>
      <c r="X12" s="8">
        <v>0.2400948</v>
      </c>
    </row>
    <row r="13" spans="1:24" ht="11.25" customHeight="1" x14ac:dyDescent="0.2">
      <c r="A13" s="28" t="s">
        <v>16</v>
      </c>
      <c r="B13" s="7" t="s">
        <v>17</v>
      </c>
      <c r="C13" s="8">
        <v>14.396576399999999</v>
      </c>
      <c r="D13" s="8">
        <v>14.340128399999999</v>
      </c>
      <c r="E13" s="8">
        <v>94.597581848979047</v>
      </c>
      <c r="F13" s="8">
        <v>11.9253582</v>
      </c>
      <c r="G13" s="8">
        <v>5.9675549999999999</v>
      </c>
      <c r="H13" s="8">
        <v>2.8986936000000001</v>
      </c>
      <c r="I13" s="8">
        <v>3.033426</v>
      </c>
      <c r="J13" s="8">
        <v>3.0673037999999999</v>
      </c>
      <c r="K13" s="8">
        <v>3.0579581999999998</v>
      </c>
      <c r="L13" s="8">
        <v>7.9813099267752485E-2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8.8244400000000014E-2</v>
      </c>
      <c r="U13" s="8">
        <v>0.56473680000000004</v>
      </c>
      <c r="V13" s="8">
        <v>0.21073800000085921</v>
      </c>
      <c r="W13" s="8">
        <v>5.5887600000000044E-2</v>
      </c>
      <c r="X13" s="8">
        <v>0.1034124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1.7967690000000001</v>
      </c>
      <c r="E16" s="8">
        <v>0</v>
      </c>
      <c r="F16" s="8">
        <v>1.7564039999999996</v>
      </c>
      <c r="G16" s="8">
        <v>0</v>
      </c>
      <c r="H16" s="8">
        <v>1.7486421983999998</v>
      </c>
      <c r="I16" s="8">
        <v>1.4351198400000001E-2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8.8100999999999985E-2</v>
      </c>
      <c r="U16" s="8">
        <v>2.9484E-2</v>
      </c>
      <c r="V16" s="8">
        <v>4.3104265776000003E-2</v>
      </c>
      <c r="W16" s="8">
        <v>4.4942657760000011E-3</v>
      </c>
      <c r="X16" s="8">
        <v>4.7016934272000002E-2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13.266719999999999</v>
      </c>
      <c r="D17" s="27">
        <f t="shared" ref="D17:X17" si="10">SUM(D18:D21)</f>
        <v>11.828159999999999</v>
      </c>
      <c r="E17" s="27">
        <f t="shared" si="10"/>
        <v>11.34864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0.35963999999999996</v>
      </c>
      <c r="J17" s="27">
        <f t="shared" si="10"/>
        <v>0.35964000000000002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0.31968000000000002</v>
      </c>
      <c r="D18" s="8">
        <v>0.23976</v>
      </c>
      <c r="E18" s="8">
        <v>0.19980000000000006</v>
      </c>
      <c r="F18" s="8">
        <v>0</v>
      </c>
      <c r="G18" s="8">
        <v>0</v>
      </c>
      <c r="H18" s="8">
        <v>0</v>
      </c>
      <c r="I18" s="8">
        <v>0.35963999999999996</v>
      </c>
      <c r="J18" s="8">
        <v>0.23976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12.947039999999999</v>
      </c>
      <c r="D19" s="8">
        <v>11.588399999999998</v>
      </c>
      <c r="E19" s="8">
        <v>11.14884</v>
      </c>
      <c r="F19" s="8">
        <v>0</v>
      </c>
      <c r="G19" s="8">
        <v>0</v>
      </c>
      <c r="H19" s="8">
        <v>0</v>
      </c>
      <c r="I19" s="8">
        <v>0</v>
      </c>
      <c r="J19" s="8">
        <v>0.11988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0.13860525599999998</v>
      </c>
      <c r="U22" s="27">
        <f t="shared" si="12"/>
        <v>0.13860525599999998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0.13860525599999998</v>
      </c>
      <c r="U24" s="8">
        <v>0.13860525599999998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4616.6907247200006</v>
      </c>
      <c r="D26" s="27">
        <f t="shared" ref="D26:X26" si="14">SUM(D27,D33)</f>
        <v>4326.8424454800006</v>
      </c>
      <c r="E26" s="27">
        <f t="shared" si="14"/>
        <v>4114.5159646800003</v>
      </c>
      <c r="F26" s="27">
        <f t="shared" si="14"/>
        <v>4033.7135445600002</v>
      </c>
      <c r="G26" s="27">
        <f t="shared" si="14"/>
        <v>3464.7585570000006</v>
      </c>
      <c r="H26" s="27">
        <f t="shared" si="14"/>
        <v>2794.1547528000006</v>
      </c>
      <c r="I26" s="27">
        <f t="shared" si="14"/>
        <v>2290.6718218800006</v>
      </c>
      <c r="J26" s="27">
        <f t="shared" si="14"/>
        <v>2410.9091067600011</v>
      </c>
      <c r="K26" s="27">
        <f t="shared" si="14"/>
        <v>1927.2412256400005</v>
      </c>
      <c r="L26" s="27">
        <f t="shared" si="14"/>
        <v>1501.1066055600004</v>
      </c>
      <c r="M26" s="27">
        <f t="shared" si="14"/>
        <v>1253.0431094400003</v>
      </c>
      <c r="N26" s="27">
        <f t="shared" si="14"/>
        <v>910.80287712000006</v>
      </c>
      <c r="O26" s="27">
        <f t="shared" si="14"/>
        <v>883.98624024000014</v>
      </c>
      <c r="P26" s="27">
        <f t="shared" si="14"/>
        <v>680.92726967999999</v>
      </c>
      <c r="Q26" s="27">
        <f t="shared" si="14"/>
        <v>634.67699940000011</v>
      </c>
      <c r="R26" s="27">
        <f t="shared" si="14"/>
        <v>648.42418655999995</v>
      </c>
      <c r="S26" s="27">
        <f t="shared" si="14"/>
        <v>650.97789155999999</v>
      </c>
      <c r="T26" s="27">
        <f t="shared" si="14"/>
        <v>544.65555707999988</v>
      </c>
      <c r="U26" s="27">
        <f t="shared" si="14"/>
        <v>513.48401424000008</v>
      </c>
      <c r="V26" s="27">
        <f t="shared" si="14"/>
        <v>429.28488396000006</v>
      </c>
      <c r="W26" s="27">
        <f t="shared" si="14"/>
        <v>357.67282824</v>
      </c>
      <c r="X26" s="27">
        <f t="shared" si="14"/>
        <v>438.32868552000002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9.6490360800000001</v>
      </c>
      <c r="E27" s="19">
        <f t="shared" si="16"/>
        <v>9.5149850399999991</v>
      </c>
      <c r="F27" s="19">
        <f t="shared" si="16"/>
        <v>6.2011800000000017</v>
      </c>
      <c r="G27" s="19">
        <f t="shared" si="16"/>
        <v>6.2360121599999996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9.6490360800000001</v>
      </c>
      <c r="E28" s="8">
        <v>9.5149850399999991</v>
      </c>
      <c r="F28" s="8">
        <v>6.2011800000000017</v>
      </c>
      <c r="G28" s="8">
        <v>6.2360121599999996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4616.6907247200006</v>
      </c>
      <c r="D33" s="19">
        <f t="shared" ref="D33:X33" si="18">SUM(D34:D50)</f>
        <v>4317.1934094000007</v>
      </c>
      <c r="E33" s="19">
        <f t="shared" si="18"/>
        <v>4105.00097964</v>
      </c>
      <c r="F33" s="19">
        <f t="shared" si="18"/>
        <v>4027.5123645600002</v>
      </c>
      <c r="G33" s="19">
        <f t="shared" si="18"/>
        <v>3458.5225448400006</v>
      </c>
      <c r="H33" s="19">
        <f t="shared" si="18"/>
        <v>2794.1547528000006</v>
      </c>
      <c r="I33" s="19">
        <f t="shared" si="18"/>
        <v>2290.6718218800006</v>
      </c>
      <c r="J33" s="19">
        <f t="shared" si="18"/>
        <v>2410.9091067600011</v>
      </c>
      <c r="K33" s="19">
        <f t="shared" si="18"/>
        <v>1927.2412256400005</v>
      </c>
      <c r="L33" s="19">
        <f t="shared" si="18"/>
        <v>1501.1066055600004</v>
      </c>
      <c r="M33" s="19">
        <f t="shared" si="18"/>
        <v>1253.0431094400003</v>
      </c>
      <c r="N33" s="19">
        <f t="shared" si="18"/>
        <v>910.80287712000006</v>
      </c>
      <c r="O33" s="19">
        <f t="shared" si="18"/>
        <v>883.98624024000014</v>
      </c>
      <c r="P33" s="19">
        <f t="shared" si="18"/>
        <v>680.92726967999999</v>
      </c>
      <c r="Q33" s="19">
        <f t="shared" si="18"/>
        <v>634.67699940000011</v>
      </c>
      <c r="R33" s="19">
        <f t="shared" si="18"/>
        <v>648.42418655999995</v>
      </c>
      <c r="S33" s="19">
        <f t="shared" si="18"/>
        <v>650.97789155999999</v>
      </c>
      <c r="T33" s="19">
        <f t="shared" si="18"/>
        <v>544.65555707999988</v>
      </c>
      <c r="U33" s="19">
        <f t="shared" si="18"/>
        <v>513.48401424000008</v>
      </c>
      <c r="V33" s="19">
        <f t="shared" si="18"/>
        <v>429.28488396000006</v>
      </c>
      <c r="W33" s="19">
        <f t="shared" si="18"/>
        <v>357.67282824</v>
      </c>
      <c r="X33" s="19">
        <f t="shared" si="18"/>
        <v>438.32868552000002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269.60757192</v>
      </c>
      <c r="D36" s="8">
        <v>361.65393972000004</v>
      </c>
      <c r="E36" s="8">
        <v>324.71885952000008</v>
      </c>
      <c r="F36" s="8">
        <v>355.12195392000007</v>
      </c>
      <c r="G36" s="8">
        <v>268.32093768000004</v>
      </c>
      <c r="H36" s="8">
        <v>216.57752424</v>
      </c>
      <c r="I36" s="8">
        <v>193.11802956000002</v>
      </c>
      <c r="J36" s="8">
        <v>161.58435983999999</v>
      </c>
      <c r="K36" s="8">
        <v>132.67893132</v>
      </c>
      <c r="L36" s="8">
        <v>119.58951780000002</v>
      </c>
      <c r="M36" s="8">
        <v>131.17195187999999</v>
      </c>
      <c r="N36" s="8">
        <v>113.65473564</v>
      </c>
      <c r="O36" s="8">
        <v>124.37691480000001</v>
      </c>
      <c r="P36" s="8">
        <v>127.351575</v>
      </c>
      <c r="Q36" s="8">
        <v>127.57237452000001</v>
      </c>
      <c r="R36" s="8">
        <v>111.86403336000001</v>
      </c>
      <c r="S36" s="8">
        <v>110.63259900000001</v>
      </c>
      <c r="T36" s="8">
        <v>109.49975208000002</v>
      </c>
      <c r="U36" s="8">
        <v>107.04142656</v>
      </c>
      <c r="V36" s="8">
        <v>118.96891668000001</v>
      </c>
      <c r="W36" s="8">
        <v>97.988646240000008</v>
      </c>
      <c r="X36" s="8">
        <v>105.72321708</v>
      </c>
    </row>
    <row r="37" spans="1:24" ht="11.25" customHeight="1" x14ac:dyDescent="0.2">
      <c r="A37" s="28" t="s">
        <v>60</v>
      </c>
      <c r="B37" s="7" t="s">
        <v>61</v>
      </c>
      <c r="C37" s="8">
        <v>9.2255209199999992</v>
      </c>
      <c r="D37" s="8">
        <v>9.2225271599999985</v>
      </c>
      <c r="E37" s="8">
        <v>6.1524262800000002</v>
      </c>
      <c r="F37" s="8">
        <v>6.1524262800000002</v>
      </c>
      <c r="G37" s="8">
        <v>6.1524262800000002</v>
      </c>
      <c r="H37" s="8">
        <v>3.028437719999999</v>
      </c>
      <c r="I37" s="8">
        <v>9.0606146399999989</v>
      </c>
      <c r="J37" s="8">
        <v>3.089061360000001</v>
      </c>
      <c r="K37" s="8">
        <v>3.0740925600000009</v>
      </c>
      <c r="L37" s="8">
        <v>2.4698520000000002E-2</v>
      </c>
      <c r="M37" s="8">
        <v>3.0583753200000015</v>
      </c>
      <c r="N37" s="8">
        <v>4.6153799999999995E-2</v>
      </c>
      <c r="O37" s="8">
        <v>3.3929279999999999E-2</v>
      </c>
      <c r="P37" s="8">
        <v>9.230760000000001E-3</v>
      </c>
      <c r="Q37" s="8">
        <v>1.8461520000000002E-2</v>
      </c>
      <c r="R37" s="8">
        <v>2.145528E-2</v>
      </c>
      <c r="S37" s="8">
        <v>2.145528E-2</v>
      </c>
      <c r="T37" s="8">
        <v>0.69006168000000001</v>
      </c>
      <c r="U37" s="8">
        <v>0.63891828000000006</v>
      </c>
      <c r="V37" s="8">
        <v>1.1121818399999996</v>
      </c>
      <c r="W37" s="8">
        <v>0.72399096000000018</v>
      </c>
      <c r="X37" s="8">
        <v>2.9463588000000005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8.4187709999999996</v>
      </c>
      <c r="D41" s="8">
        <v>5.7617783999999999</v>
      </c>
      <c r="E41" s="8">
        <v>4.9958708400000003</v>
      </c>
      <c r="F41" s="8">
        <v>1.2934234799999997</v>
      </c>
      <c r="G41" s="8">
        <v>0.72449316000000008</v>
      </c>
      <c r="H41" s="8">
        <v>1.2393259200000002</v>
      </c>
      <c r="I41" s="8">
        <v>0.77859072000000007</v>
      </c>
      <c r="J41" s="8">
        <v>0.48946643999999995</v>
      </c>
      <c r="K41" s="8">
        <v>0.5117266800000001</v>
      </c>
      <c r="L41" s="8">
        <v>0.45115812000000016</v>
      </c>
      <c r="M41" s="8">
        <v>0.37169424000000006</v>
      </c>
      <c r="N41" s="8">
        <v>0.10483020000000003</v>
      </c>
      <c r="O41" s="8">
        <v>0.14287968000000001</v>
      </c>
      <c r="P41" s="8">
        <v>0.22234356000000002</v>
      </c>
      <c r="Q41" s="8">
        <v>0.22234356000000002</v>
      </c>
      <c r="R41" s="8">
        <v>0.13356144000000003</v>
      </c>
      <c r="S41" s="8">
        <v>8.5676039999999995E-2</v>
      </c>
      <c r="T41" s="8">
        <v>0.18429408000000003</v>
      </c>
      <c r="U41" s="8">
        <v>0.25987536000000006</v>
      </c>
      <c r="V41" s="8">
        <v>2.8472400000000002E-2</v>
      </c>
      <c r="W41" s="8">
        <v>0.47031227999999992</v>
      </c>
      <c r="X41" s="8">
        <v>0.1462446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1179.9968544000003</v>
      </c>
      <c r="D43" s="8">
        <v>1280.8254653999998</v>
      </c>
      <c r="E43" s="8">
        <v>1193.59547892</v>
      </c>
      <c r="F43" s="8">
        <v>1178.4960626400002</v>
      </c>
      <c r="G43" s="8">
        <v>1106.0955313200002</v>
      </c>
      <c r="H43" s="8">
        <v>1157.84163612</v>
      </c>
      <c r="I43" s="8">
        <v>734.0952434400001</v>
      </c>
      <c r="J43" s="8">
        <v>850.92038460000015</v>
      </c>
      <c r="K43" s="8">
        <v>637.99468668000009</v>
      </c>
      <c r="L43" s="8">
        <v>557.72393508000016</v>
      </c>
      <c r="M43" s="8">
        <v>540.18153072000007</v>
      </c>
      <c r="N43" s="8">
        <v>466.20391428000005</v>
      </c>
      <c r="O43" s="8">
        <v>405.60271128000005</v>
      </c>
      <c r="P43" s="8">
        <v>285.47481456000003</v>
      </c>
      <c r="Q43" s="8">
        <v>288.67193316000004</v>
      </c>
      <c r="R43" s="8">
        <v>313.79032151999996</v>
      </c>
      <c r="S43" s="8">
        <v>298.10536703999998</v>
      </c>
      <c r="T43" s="8">
        <v>266.0901656399999</v>
      </c>
      <c r="U43" s="8">
        <v>245.44560924000001</v>
      </c>
      <c r="V43" s="8">
        <v>222.12678384000006</v>
      </c>
      <c r="W43" s="8">
        <v>212.40338184000001</v>
      </c>
      <c r="X43" s="8">
        <v>250.68024072000003</v>
      </c>
    </row>
    <row r="44" spans="1:24" ht="11.25" customHeight="1" x14ac:dyDescent="0.2">
      <c r="A44" s="28" t="s">
        <v>74</v>
      </c>
      <c r="B44" s="7" t="s">
        <v>75</v>
      </c>
      <c r="C44" s="8">
        <v>3149.4420064800006</v>
      </c>
      <c r="D44" s="8">
        <v>2659.7296987200007</v>
      </c>
      <c r="E44" s="8">
        <v>2575.5383440799997</v>
      </c>
      <c r="F44" s="8">
        <v>2486.4484982399999</v>
      </c>
      <c r="G44" s="8">
        <v>2077.2291564000002</v>
      </c>
      <c r="H44" s="8">
        <v>1415.3190004800003</v>
      </c>
      <c r="I44" s="8">
        <v>1347.0265656000001</v>
      </c>
      <c r="J44" s="8">
        <v>1394.6609095200008</v>
      </c>
      <c r="K44" s="8">
        <v>1152.9042076800004</v>
      </c>
      <c r="L44" s="8">
        <v>823.25581200000011</v>
      </c>
      <c r="M44" s="8">
        <v>578.18830968000009</v>
      </c>
      <c r="N44" s="8">
        <v>330.72199560000007</v>
      </c>
      <c r="O44" s="8">
        <v>353.75855760000013</v>
      </c>
      <c r="P44" s="8">
        <v>267.83684856000002</v>
      </c>
      <c r="Q44" s="8">
        <v>218.16285984000004</v>
      </c>
      <c r="R44" s="8">
        <v>222.59212128000001</v>
      </c>
      <c r="S44" s="8">
        <v>239.23723896000001</v>
      </c>
      <c r="T44" s="8">
        <v>168.19128360000002</v>
      </c>
      <c r="U44" s="8">
        <v>160.09818480000001</v>
      </c>
      <c r="V44" s="8">
        <v>87.048529200000019</v>
      </c>
      <c r="W44" s="8">
        <v>46.081483199999994</v>
      </c>
      <c r="X44" s="8">
        <v>75.934694160000006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0.14882831999999999</v>
      </c>
      <c r="I45" s="8">
        <v>0.14223131999999999</v>
      </c>
      <c r="J45" s="8">
        <v>0.16492499999999999</v>
      </c>
      <c r="K45" s="8">
        <v>7.7580720000000006E-2</v>
      </c>
      <c r="L45" s="8">
        <v>6.1484040000000004E-2</v>
      </c>
      <c r="M45" s="8">
        <v>7.1247600000000022E-2</v>
      </c>
      <c r="N45" s="8">
        <v>7.1247600000000022E-2</v>
      </c>
      <c r="O45" s="8">
        <v>7.1247600000000022E-2</v>
      </c>
      <c r="P45" s="8">
        <v>3.2457239999999998E-2</v>
      </c>
      <c r="Q45" s="8">
        <v>2.9026800000000002E-2</v>
      </c>
      <c r="R45" s="8">
        <v>2.2693679999999997E-2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6.4505466000000018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2.8955552400000002</v>
      </c>
      <c r="T50" s="8">
        <v>0</v>
      </c>
      <c r="U50" s="8">
        <v>0</v>
      </c>
      <c r="V50" s="8">
        <v>0</v>
      </c>
      <c r="W50" s="8">
        <v>5.0137199999999993E-3</v>
      </c>
      <c r="X50" s="8">
        <v>2.89793016</v>
      </c>
    </row>
    <row r="51" spans="1:24" ht="11.25" customHeight="1" x14ac:dyDescent="0.2">
      <c r="A51" s="25" t="s">
        <v>88</v>
      </c>
      <c r="B51" s="26" t="s">
        <v>89</v>
      </c>
      <c r="C51" s="27">
        <v>10612.270944000002</v>
      </c>
      <c r="D51" s="27">
        <v>10600.46678592</v>
      </c>
      <c r="E51" s="27">
        <v>10795.37010156</v>
      </c>
      <c r="F51" s="27">
        <v>11105.771311799997</v>
      </c>
      <c r="G51" s="27">
        <v>10291.99510152</v>
      </c>
      <c r="H51" s="27">
        <v>7466.890970880002</v>
      </c>
      <c r="I51" s="27">
        <v>7043.5626148800002</v>
      </c>
      <c r="J51" s="27">
        <v>5839.7735721600029</v>
      </c>
      <c r="K51" s="27">
        <v>5187.9626172000008</v>
      </c>
      <c r="L51" s="27">
        <v>4722.5052032399999</v>
      </c>
      <c r="M51" s="27">
        <v>4471.6626028800001</v>
      </c>
      <c r="N51" s="27">
        <v>4408.908783840001</v>
      </c>
      <c r="O51" s="27">
        <v>4270.7840986800002</v>
      </c>
      <c r="P51" s="27">
        <v>4314.5187386399994</v>
      </c>
      <c r="Q51" s="27">
        <v>4113.798167160001</v>
      </c>
      <c r="R51" s="27">
        <v>4011.2824633200003</v>
      </c>
      <c r="S51" s="27">
        <v>4133.9598339599997</v>
      </c>
      <c r="T51" s="27">
        <v>4312.9810152000009</v>
      </c>
      <c r="U51" s="27">
        <v>4092.0284948400003</v>
      </c>
      <c r="V51" s="27">
        <v>3994.7074041600008</v>
      </c>
      <c r="W51" s="27">
        <v>3648.0885051599998</v>
      </c>
      <c r="X51" s="27">
        <v>3970.2599442000005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2.2877712000000008</v>
      </c>
      <c r="D52" s="27">
        <f t="shared" ref="D52:X52" si="20">SUM(D53:D54)</f>
        <v>2.0850423773438158</v>
      </c>
      <c r="E52" s="27">
        <f t="shared" si="20"/>
        <v>2.6028951533277169</v>
      </c>
      <c r="F52" s="27">
        <f t="shared" si="20"/>
        <v>3.0951148449865613</v>
      </c>
      <c r="G52" s="27">
        <f t="shared" si="20"/>
        <v>1.4985978249456322</v>
      </c>
      <c r="H52" s="27">
        <f t="shared" si="20"/>
        <v>1.335407280676401</v>
      </c>
      <c r="I52" s="27">
        <f t="shared" si="20"/>
        <v>26.748355655999998</v>
      </c>
      <c r="J52" s="27">
        <f t="shared" si="20"/>
        <v>0.2429856</v>
      </c>
      <c r="K52" s="27">
        <f t="shared" si="20"/>
        <v>9.8326800000000006E-2</v>
      </c>
      <c r="L52" s="27">
        <f t="shared" si="20"/>
        <v>0</v>
      </c>
      <c r="M52" s="27">
        <f t="shared" si="20"/>
        <v>0</v>
      </c>
      <c r="N52" s="27">
        <f t="shared" si="20"/>
        <v>2.8828800000000002E-2</v>
      </c>
      <c r="O52" s="27">
        <f t="shared" si="20"/>
        <v>0.92353800000000008</v>
      </c>
      <c r="P52" s="27">
        <f t="shared" si="20"/>
        <v>1.2108095999999997</v>
      </c>
      <c r="Q52" s="27">
        <f t="shared" si="20"/>
        <v>2.7871272000000005</v>
      </c>
      <c r="R52" s="27">
        <f t="shared" si="20"/>
        <v>1.6447859999999999</v>
      </c>
      <c r="S52" s="27">
        <f t="shared" si="20"/>
        <v>2.2918895999999997</v>
      </c>
      <c r="T52" s="27">
        <f t="shared" si="20"/>
        <v>1.5371927999999999</v>
      </c>
      <c r="U52" s="27">
        <f t="shared" si="20"/>
        <v>3.6704963861419393</v>
      </c>
      <c r="V52" s="27">
        <f t="shared" si="20"/>
        <v>4.1630635932752602</v>
      </c>
      <c r="W52" s="27">
        <f t="shared" si="20"/>
        <v>2.1919517196672746</v>
      </c>
      <c r="X52" s="27">
        <f t="shared" si="20"/>
        <v>2.3155703999999995</v>
      </c>
    </row>
    <row r="53" spans="1:24" ht="11.25" customHeight="1" x14ac:dyDescent="0.2">
      <c r="A53" s="29" t="s">
        <v>116</v>
      </c>
      <c r="B53" s="7" t="s">
        <v>117</v>
      </c>
      <c r="C53" s="8">
        <v>2.2877712000000008</v>
      </c>
      <c r="D53" s="8">
        <v>2.0020571999999999</v>
      </c>
      <c r="E53" s="8">
        <v>1.4301143999999999</v>
      </c>
      <c r="F53" s="8">
        <v>2.0020572000000003</v>
      </c>
      <c r="G53" s="8">
        <v>0.42882839999999994</v>
      </c>
      <c r="H53" s="8">
        <v>0.82882800000000001</v>
      </c>
      <c r="I53" s="8">
        <v>0.55083599999999999</v>
      </c>
      <c r="J53" s="8">
        <v>0.2429856</v>
      </c>
      <c r="K53" s="8">
        <v>9.8326800000000006E-2</v>
      </c>
      <c r="L53" s="8">
        <v>0</v>
      </c>
      <c r="M53" s="8">
        <v>0</v>
      </c>
      <c r="N53" s="8">
        <v>2.8828800000000002E-2</v>
      </c>
      <c r="O53" s="8">
        <v>0.64864800000000011</v>
      </c>
      <c r="P53" s="8">
        <v>1.2108095999999997</v>
      </c>
      <c r="Q53" s="8">
        <v>2.7871272000000005</v>
      </c>
      <c r="R53" s="8">
        <v>1.6447859999999999</v>
      </c>
      <c r="S53" s="8">
        <v>2.2918895999999997</v>
      </c>
      <c r="T53" s="8">
        <v>1.5371927999999999</v>
      </c>
      <c r="U53" s="8">
        <v>3.6679500000000003</v>
      </c>
      <c r="V53" s="8">
        <v>4.0277952000000008</v>
      </c>
      <c r="W53" s="8">
        <v>2.1889296000000003</v>
      </c>
      <c r="X53" s="8">
        <v>2.3155703999999995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8.2985177343815983E-2</v>
      </c>
      <c r="E54" s="45">
        <v>1.172780753327717</v>
      </c>
      <c r="F54" s="45">
        <v>1.0930576449865608</v>
      </c>
      <c r="G54" s="45">
        <v>1.0697694249456322</v>
      </c>
      <c r="H54" s="45">
        <v>0.50657928067640101</v>
      </c>
      <c r="I54" s="45">
        <v>26.197519655999997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0.27488999999999997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2.5463861419391999E-3</v>
      </c>
      <c r="V54" s="45">
        <v>0.13526839327525925</v>
      </c>
      <c r="W54" s="45">
        <v>3.0221196672744004E-3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295.17146567999998</v>
      </c>
      <c r="D61" s="49">
        <f t="shared" ref="D61:X61" si="22">SUM(D62:D72)</f>
        <v>315.04403519999994</v>
      </c>
      <c r="E61" s="49">
        <f t="shared" si="22"/>
        <v>287.37256752000002</v>
      </c>
      <c r="F61" s="49">
        <f t="shared" si="22"/>
        <v>350.39177927999998</v>
      </c>
      <c r="G61" s="49">
        <f t="shared" si="22"/>
        <v>319.97327616000007</v>
      </c>
      <c r="H61" s="49">
        <f t="shared" si="22"/>
        <v>322.33561488000004</v>
      </c>
      <c r="I61" s="49">
        <f t="shared" si="22"/>
        <v>346.40815679999997</v>
      </c>
      <c r="J61" s="49">
        <f t="shared" si="22"/>
        <v>334.25312543999996</v>
      </c>
      <c r="K61" s="49">
        <f t="shared" si="22"/>
        <v>336.58597728000001</v>
      </c>
      <c r="L61" s="49">
        <f t="shared" si="22"/>
        <v>320.25721751999998</v>
      </c>
      <c r="M61" s="49">
        <f t="shared" si="22"/>
        <v>355.90559760000002</v>
      </c>
      <c r="N61" s="49">
        <f t="shared" si="22"/>
        <v>365.06827728000002</v>
      </c>
      <c r="O61" s="49">
        <f t="shared" si="22"/>
        <v>69.327115199999994</v>
      </c>
      <c r="P61" s="49">
        <f t="shared" si="22"/>
        <v>97.361238239999977</v>
      </c>
      <c r="Q61" s="49">
        <f t="shared" si="22"/>
        <v>78.745050719999981</v>
      </c>
      <c r="R61" s="49">
        <f t="shared" si="22"/>
        <v>77.540412959999983</v>
      </c>
      <c r="S61" s="49">
        <f t="shared" si="22"/>
        <v>85.937148719999996</v>
      </c>
      <c r="T61" s="49">
        <f t="shared" si="22"/>
        <v>97.435067759999995</v>
      </c>
      <c r="U61" s="49">
        <f t="shared" si="22"/>
        <v>129.4337448</v>
      </c>
      <c r="V61" s="49">
        <f t="shared" si="22"/>
        <v>133.00150248</v>
      </c>
      <c r="W61" s="49">
        <f t="shared" si="22"/>
        <v>129.97200815999997</v>
      </c>
      <c r="X61" s="49">
        <f t="shared" si="22"/>
        <v>121.67514144000002</v>
      </c>
    </row>
    <row r="62" spans="1:24" ht="11.25" customHeight="1" x14ac:dyDescent="0.2">
      <c r="A62" s="50" t="s">
        <v>92</v>
      </c>
      <c r="B62" s="51" t="s">
        <v>93</v>
      </c>
      <c r="C62" s="52">
        <v>295.00773119999997</v>
      </c>
      <c r="D62" s="52">
        <v>314.94395519999995</v>
      </c>
      <c r="E62" s="52">
        <v>285.93573120000002</v>
      </c>
      <c r="F62" s="52">
        <v>349.32804479999999</v>
      </c>
      <c r="G62" s="52">
        <v>318.86426880000005</v>
      </c>
      <c r="H62" s="52">
        <v>321.88101119999999</v>
      </c>
      <c r="I62" s="52">
        <v>314.80807679999998</v>
      </c>
      <c r="J62" s="52">
        <v>333.75968639999996</v>
      </c>
      <c r="K62" s="52">
        <v>335.69504640000002</v>
      </c>
      <c r="L62" s="52">
        <v>318.66508799999997</v>
      </c>
      <c r="M62" s="52">
        <v>353.65438080000001</v>
      </c>
      <c r="N62" s="52">
        <v>362.80823040000001</v>
      </c>
      <c r="O62" s="52">
        <v>65.965939199999994</v>
      </c>
      <c r="P62" s="52">
        <v>91.121990399999987</v>
      </c>
      <c r="Q62" s="52">
        <v>72.897350399999979</v>
      </c>
      <c r="R62" s="52">
        <v>72.803807999999989</v>
      </c>
      <c r="S62" s="52">
        <v>80.927884800000001</v>
      </c>
      <c r="T62" s="52">
        <v>92.691244799999993</v>
      </c>
      <c r="U62" s="52">
        <v>127.02130559999999</v>
      </c>
      <c r="V62" s="52">
        <v>130.43963519999997</v>
      </c>
      <c r="W62" s="52">
        <v>127.85915519999998</v>
      </c>
      <c r="X62" s="52">
        <v>119.44920960000002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3.3038208</v>
      </c>
      <c r="Q63" s="52">
        <v>3.3038208</v>
      </c>
      <c r="R63" s="52">
        <v>3.3038208</v>
      </c>
      <c r="S63" s="52">
        <v>3.3038208</v>
      </c>
      <c r="T63" s="52">
        <v>2.6764416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0.16373447999999999</v>
      </c>
      <c r="D64" s="52">
        <v>0</v>
      </c>
      <c r="E64" s="52">
        <v>0.4367563200000002</v>
      </c>
      <c r="F64" s="52">
        <v>0.16373447999999999</v>
      </c>
      <c r="G64" s="52">
        <v>0.10928736000000003</v>
      </c>
      <c r="H64" s="52">
        <v>5.4643679999999993E-2</v>
      </c>
      <c r="I64" s="52">
        <v>0</v>
      </c>
      <c r="J64" s="52">
        <v>0.49139999999999995</v>
      </c>
      <c r="K64" s="52">
        <v>0.87665759999999981</v>
      </c>
      <c r="L64" s="52">
        <v>1.5895807199999998</v>
      </c>
      <c r="M64" s="52">
        <v>2.2494326400000002</v>
      </c>
      <c r="N64" s="52">
        <v>2.26004688</v>
      </c>
      <c r="O64" s="52">
        <v>3.3611760000000004</v>
      </c>
      <c r="P64" s="52">
        <v>2.9354270399999995</v>
      </c>
      <c r="Q64" s="52">
        <v>2.5438795199999999</v>
      </c>
      <c r="R64" s="52">
        <v>1.4093352000000001</v>
      </c>
      <c r="S64" s="52">
        <v>1.40009688</v>
      </c>
      <c r="T64" s="52">
        <v>1.3957725599999999</v>
      </c>
      <c r="U64" s="52">
        <v>1.5913497600000002</v>
      </c>
      <c r="V64" s="52">
        <v>1.83410136</v>
      </c>
      <c r="W64" s="52">
        <v>1.6255512000000001</v>
      </c>
      <c r="X64" s="52">
        <v>1.5795561600000001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0.10007999999999997</v>
      </c>
      <c r="E65" s="52">
        <v>1.0000799999999999</v>
      </c>
      <c r="F65" s="52">
        <v>0.8999999999999998</v>
      </c>
      <c r="G65" s="52">
        <v>0.99971999999999961</v>
      </c>
      <c r="H65" s="52">
        <v>0.39995999999999998</v>
      </c>
      <c r="I65" s="52">
        <v>31.600079999999998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2.1599999999999996E-3</v>
      </c>
      <c r="V65" s="52">
        <v>0.11376000000000001</v>
      </c>
      <c r="W65" s="52">
        <v>2.5199999999999997E-3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2.0390400000000002E-3</v>
      </c>
      <c r="K67" s="52">
        <v>3.8231999999999997E-3</v>
      </c>
      <c r="L67" s="52">
        <v>0</v>
      </c>
      <c r="M67" s="52">
        <v>1.7841600000000001E-3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1.7841600000000001E-3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2.3958719999999999E-2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1.045008E-2</v>
      </c>
      <c r="L69" s="52">
        <v>2.5487999999999999E-3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2.3448960000000001E-2</v>
      </c>
      <c r="S69" s="52">
        <v>0.28138752000000006</v>
      </c>
      <c r="T69" s="52">
        <v>0.67160880000000001</v>
      </c>
      <c r="U69" s="52">
        <v>0.8171452800000002</v>
      </c>
      <c r="V69" s="52">
        <v>0.61400592000000009</v>
      </c>
      <c r="W69" s="52">
        <v>0.48478176000000006</v>
      </c>
      <c r="X69" s="52">
        <v>0.64637568000000012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3884.4024406544459</v>
      </c>
      <c r="D2" s="21">
        <f t="shared" ref="D2:X2" si="0">SUM(D3,D17,D22,D25,D26,D51,D52)</f>
        <v>3808.3763210690781</v>
      </c>
      <c r="E2" s="21">
        <f t="shared" si="0"/>
        <v>3497.3894991677726</v>
      </c>
      <c r="F2" s="21">
        <f t="shared" si="0"/>
        <v>3680.7363418365026</v>
      </c>
      <c r="G2" s="21">
        <f t="shared" si="0"/>
        <v>4282.2311122684832</v>
      </c>
      <c r="H2" s="21">
        <f t="shared" si="0"/>
        <v>4056.0136856382619</v>
      </c>
      <c r="I2" s="21">
        <f t="shared" si="0"/>
        <v>4020.660957493325</v>
      </c>
      <c r="J2" s="21">
        <f t="shared" si="0"/>
        <v>3491.5518919582473</v>
      </c>
      <c r="K2" s="21">
        <f t="shared" si="0"/>
        <v>3311.6137495383405</v>
      </c>
      <c r="L2" s="21">
        <f t="shared" si="0"/>
        <v>2791.3570762969857</v>
      </c>
      <c r="M2" s="21">
        <f t="shared" si="0"/>
        <v>2901.501120488464</v>
      </c>
      <c r="N2" s="21">
        <f t="shared" si="0"/>
        <v>2940.2328016904094</v>
      </c>
      <c r="O2" s="21">
        <f t="shared" si="0"/>
        <v>2365.0905610922669</v>
      </c>
      <c r="P2" s="21">
        <f t="shared" si="0"/>
        <v>2220.1208979006492</v>
      </c>
      <c r="Q2" s="21">
        <f t="shared" si="0"/>
        <v>2006.5907955802134</v>
      </c>
      <c r="R2" s="21">
        <f t="shared" si="0"/>
        <v>2026.6277756100471</v>
      </c>
      <c r="S2" s="21">
        <f t="shared" si="0"/>
        <v>2159.5706354571726</v>
      </c>
      <c r="T2" s="21">
        <f t="shared" si="0"/>
        <v>2159.5524546272495</v>
      </c>
      <c r="U2" s="21">
        <f t="shared" si="0"/>
        <v>2309.1046658120463</v>
      </c>
      <c r="V2" s="21">
        <f t="shared" si="0"/>
        <v>2060.1202242264885</v>
      </c>
      <c r="W2" s="21">
        <f t="shared" si="0"/>
        <v>1887.2077518353299</v>
      </c>
      <c r="X2" s="21">
        <f t="shared" si="0"/>
        <v>2305.7846796260706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671.00864262973687</v>
      </c>
      <c r="D3" s="24">
        <f t="shared" ref="D3:X3" si="2">SUM(D4,D8,D11)</f>
        <v>612.80904971438986</v>
      </c>
      <c r="E3" s="24">
        <f t="shared" si="2"/>
        <v>571.55895287202441</v>
      </c>
      <c r="F3" s="24">
        <f t="shared" si="2"/>
        <v>610.58117341713603</v>
      </c>
      <c r="G3" s="24">
        <f t="shared" si="2"/>
        <v>628.48343018087178</v>
      </c>
      <c r="H3" s="24">
        <f t="shared" si="2"/>
        <v>576.11072052655095</v>
      </c>
      <c r="I3" s="24">
        <f t="shared" si="2"/>
        <v>562.7303981179615</v>
      </c>
      <c r="J3" s="24">
        <f t="shared" si="2"/>
        <v>565.26858848541303</v>
      </c>
      <c r="K3" s="24">
        <f t="shared" si="2"/>
        <v>433.53932793312288</v>
      </c>
      <c r="L3" s="24">
        <f t="shared" si="2"/>
        <v>339.42080669058595</v>
      </c>
      <c r="M3" s="24">
        <f t="shared" si="2"/>
        <v>375.52961597529384</v>
      </c>
      <c r="N3" s="24">
        <f t="shared" si="2"/>
        <v>358.89828732231535</v>
      </c>
      <c r="O3" s="24">
        <f t="shared" si="2"/>
        <v>155.40321755592763</v>
      </c>
      <c r="P3" s="24">
        <f t="shared" si="2"/>
        <v>140.62852964983537</v>
      </c>
      <c r="Q3" s="24">
        <f t="shared" si="2"/>
        <v>155.41217608541339</v>
      </c>
      <c r="R3" s="24">
        <f t="shared" si="2"/>
        <v>143.15257896004707</v>
      </c>
      <c r="S3" s="24">
        <f t="shared" si="2"/>
        <v>146.34220274039902</v>
      </c>
      <c r="T3" s="24">
        <f t="shared" si="2"/>
        <v>171.37948695181893</v>
      </c>
      <c r="U3" s="24">
        <f t="shared" si="2"/>
        <v>156.8353469829886</v>
      </c>
      <c r="V3" s="24">
        <f t="shared" si="2"/>
        <v>131.73698291081379</v>
      </c>
      <c r="W3" s="24">
        <f t="shared" si="2"/>
        <v>113.64531843885338</v>
      </c>
      <c r="X3" s="24">
        <f t="shared" si="2"/>
        <v>128.40940756400431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605.15027201137445</v>
      </c>
      <c r="D4" s="19">
        <f t="shared" ref="D4:X4" si="4">SUM(D5:D7)</f>
        <v>576.18291989462034</v>
      </c>
      <c r="E4" s="19">
        <f t="shared" si="4"/>
        <v>536.36294103321723</v>
      </c>
      <c r="F4" s="19">
        <f t="shared" si="4"/>
        <v>551.29557739941481</v>
      </c>
      <c r="G4" s="19">
        <f t="shared" si="4"/>
        <v>592.6490548592908</v>
      </c>
      <c r="H4" s="19">
        <f t="shared" si="4"/>
        <v>536.54569293672591</v>
      </c>
      <c r="I4" s="19">
        <f t="shared" si="4"/>
        <v>544.74165735164297</v>
      </c>
      <c r="J4" s="19">
        <f t="shared" si="4"/>
        <v>549.67201990648459</v>
      </c>
      <c r="K4" s="19">
        <f t="shared" si="4"/>
        <v>424.59580317063745</v>
      </c>
      <c r="L4" s="19">
        <f t="shared" si="4"/>
        <v>331.75406684288157</v>
      </c>
      <c r="M4" s="19">
        <f t="shared" si="4"/>
        <v>368.80309623736474</v>
      </c>
      <c r="N4" s="19">
        <f t="shared" si="4"/>
        <v>352.18769713200311</v>
      </c>
      <c r="O4" s="19">
        <f t="shared" si="4"/>
        <v>149.94023096361852</v>
      </c>
      <c r="P4" s="19">
        <f t="shared" si="4"/>
        <v>135.09504226773336</v>
      </c>
      <c r="Q4" s="19">
        <f t="shared" si="4"/>
        <v>148.10077614618953</v>
      </c>
      <c r="R4" s="19">
        <f t="shared" si="4"/>
        <v>139.22585799081352</v>
      </c>
      <c r="S4" s="19">
        <f t="shared" si="4"/>
        <v>142.26791769258313</v>
      </c>
      <c r="T4" s="19">
        <f t="shared" si="4"/>
        <v>167.89499207420104</v>
      </c>
      <c r="U4" s="19">
        <f t="shared" si="4"/>
        <v>156.37129829221357</v>
      </c>
      <c r="V4" s="19">
        <f t="shared" si="4"/>
        <v>131.22337688674207</v>
      </c>
      <c r="W4" s="19">
        <f t="shared" si="4"/>
        <v>112.9333240935742</v>
      </c>
      <c r="X4" s="19">
        <f t="shared" si="4"/>
        <v>127.76135265543728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6.2411022120382256E-3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605.15027201137445</v>
      </c>
      <c r="D7" s="8">
        <v>576.18291989462034</v>
      </c>
      <c r="E7" s="8">
        <v>536.36294103321723</v>
      </c>
      <c r="F7" s="8">
        <v>551.29557739941481</v>
      </c>
      <c r="G7" s="8">
        <v>592.6490548592908</v>
      </c>
      <c r="H7" s="8">
        <v>536.54569293672591</v>
      </c>
      <c r="I7" s="8">
        <v>544.74165735164297</v>
      </c>
      <c r="J7" s="8">
        <v>549.67201990648459</v>
      </c>
      <c r="K7" s="8">
        <v>424.59580317063745</v>
      </c>
      <c r="L7" s="8">
        <v>331.75406684288157</v>
      </c>
      <c r="M7" s="8">
        <v>368.80309623736474</v>
      </c>
      <c r="N7" s="8">
        <v>352.18769713200311</v>
      </c>
      <c r="O7" s="8">
        <v>149.94023096361852</v>
      </c>
      <c r="P7" s="8">
        <v>135.09504226773336</v>
      </c>
      <c r="Q7" s="8">
        <v>148.10077614618953</v>
      </c>
      <c r="R7" s="8">
        <v>139.22585799081352</v>
      </c>
      <c r="S7" s="8">
        <v>142.26791769258313</v>
      </c>
      <c r="T7" s="8">
        <v>167.888750971989</v>
      </c>
      <c r="U7" s="8">
        <v>156.37129829221357</v>
      </c>
      <c r="V7" s="8">
        <v>131.22337688674207</v>
      </c>
      <c r="W7" s="8">
        <v>112.9333240935742</v>
      </c>
      <c r="X7" s="8">
        <v>127.76135265543728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53.6406421143624</v>
      </c>
      <c r="D8" s="19">
        <f t="shared" ref="D8:X8" si="6">SUM(D9:D10)</f>
        <v>36.626129819769474</v>
      </c>
      <c r="E8" s="19">
        <f t="shared" si="6"/>
        <v>35.196011838807131</v>
      </c>
      <c r="F8" s="19">
        <f t="shared" si="6"/>
        <v>59.285596017721211</v>
      </c>
      <c r="G8" s="19">
        <f t="shared" si="6"/>
        <v>4.9248335815809874</v>
      </c>
      <c r="H8" s="19">
        <f t="shared" si="6"/>
        <v>5.9597888458251083</v>
      </c>
      <c r="I8" s="19">
        <f t="shared" si="6"/>
        <v>4.8307966263184428</v>
      </c>
      <c r="J8" s="19">
        <f t="shared" si="6"/>
        <v>4.7302525469284502</v>
      </c>
      <c r="K8" s="19">
        <f t="shared" si="6"/>
        <v>2.3959661184854113</v>
      </c>
      <c r="L8" s="19">
        <f t="shared" si="6"/>
        <v>1.2205683429283758</v>
      </c>
      <c r="M8" s="19">
        <f t="shared" si="6"/>
        <v>2.6003882339291229</v>
      </c>
      <c r="N8" s="19">
        <f t="shared" si="6"/>
        <v>2.5229765183122512</v>
      </c>
      <c r="O8" s="19">
        <f t="shared" si="6"/>
        <v>1.2607153763091159</v>
      </c>
      <c r="P8" s="19">
        <f t="shared" si="6"/>
        <v>1.2723642301020111</v>
      </c>
      <c r="Q8" s="19">
        <f t="shared" si="6"/>
        <v>5.1702671432238754</v>
      </c>
      <c r="R8" s="19">
        <f t="shared" si="6"/>
        <v>3.9267209692335445</v>
      </c>
      <c r="S8" s="19">
        <f t="shared" si="6"/>
        <v>4.0742850478158896</v>
      </c>
      <c r="T8" s="19">
        <f t="shared" si="6"/>
        <v>3.4498268776178715</v>
      </c>
      <c r="U8" s="19">
        <f t="shared" si="6"/>
        <v>0.2799230907750398</v>
      </c>
      <c r="V8" s="19">
        <f t="shared" si="6"/>
        <v>0.38957162407171231</v>
      </c>
      <c r="W8" s="19">
        <f t="shared" si="6"/>
        <v>0.53557274527918852</v>
      </c>
      <c r="X8" s="19">
        <f t="shared" si="6"/>
        <v>0.51053850856701799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0.21830075999999993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53.6406421143624</v>
      </c>
      <c r="D10" s="8">
        <v>36.626129819769474</v>
      </c>
      <c r="E10" s="8">
        <v>35.196011838807131</v>
      </c>
      <c r="F10" s="8">
        <v>59.285596017721211</v>
      </c>
      <c r="G10" s="8">
        <v>4.9248335815809874</v>
      </c>
      <c r="H10" s="8">
        <v>5.9597888458251083</v>
      </c>
      <c r="I10" s="8">
        <v>4.8307966263184428</v>
      </c>
      <c r="J10" s="8">
        <v>4.7302525469284502</v>
      </c>
      <c r="K10" s="8">
        <v>2.3959661184854113</v>
      </c>
      <c r="L10" s="8">
        <v>1.2205683429283758</v>
      </c>
      <c r="M10" s="8">
        <v>2.6003882339291229</v>
      </c>
      <c r="N10" s="8">
        <v>2.5229765183122512</v>
      </c>
      <c r="O10" s="8">
        <v>1.2607153763091159</v>
      </c>
      <c r="P10" s="8">
        <v>1.2723642301020111</v>
      </c>
      <c r="Q10" s="8">
        <v>5.1702671432238754</v>
      </c>
      <c r="R10" s="8">
        <v>3.9267209692335445</v>
      </c>
      <c r="S10" s="8">
        <v>4.0742850478158896</v>
      </c>
      <c r="T10" s="8">
        <v>3.4498268776178715</v>
      </c>
      <c r="U10" s="8">
        <v>0.2799230907750398</v>
      </c>
      <c r="V10" s="8">
        <v>0.17127086407171241</v>
      </c>
      <c r="W10" s="8">
        <v>0.53557274527918852</v>
      </c>
      <c r="X10" s="8">
        <v>0.51053850856701799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12.217728504000004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30.909541739999998</v>
      </c>
      <c r="H11" s="19">
        <f t="shared" si="8"/>
        <v>33.605238743999998</v>
      </c>
      <c r="I11" s="19">
        <f t="shared" si="8"/>
        <v>13.15794414</v>
      </c>
      <c r="J11" s="19">
        <f t="shared" si="8"/>
        <v>10.866316031999999</v>
      </c>
      <c r="K11" s="19">
        <f t="shared" si="8"/>
        <v>6.5475586440000013</v>
      </c>
      <c r="L11" s="19">
        <f t="shared" si="8"/>
        <v>6.446171504775994</v>
      </c>
      <c r="M11" s="19">
        <f t="shared" si="8"/>
        <v>4.1261315039999999</v>
      </c>
      <c r="N11" s="19">
        <f t="shared" si="8"/>
        <v>4.1876136719999977</v>
      </c>
      <c r="O11" s="19">
        <f t="shared" si="8"/>
        <v>4.202271215999998</v>
      </c>
      <c r="P11" s="19">
        <f t="shared" si="8"/>
        <v>4.2611231520000015</v>
      </c>
      <c r="Q11" s="19">
        <f t="shared" si="8"/>
        <v>2.1411327960000004</v>
      </c>
      <c r="R11" s="19">
        <f t="shared" si="8"/>
        <v>0</v>
      </c>
      <c r="S11" s="19">
        <f t="shared" si="8"/>
        <v>0</v>
      </c>
      <c r="T11" s="19">
        <f t="shared" si="8"/>
        <v>3.4667999999999997E-2</v>
      </c>
      <c r="U11" s="19">
        <f t="shared" si="8"/>
        <v>0.18412560000000011</v>
      </c>
      <c r="V11" s="19">
        <f t="shared" si="8"/>
        <v>0.1240344000000001</v>
      </c>
      <c r="W11" s="19">
        <f t="shared" si="8"/>
        <v>0.17642160000000015</v>
      </c>
      <c r="X11" s="19">
        <f t="shared" si="8"/>
        <v>0.13751640000000012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0.14389380877599611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3.4667999999999997E-2</v>
      </c>
      <c r="U13" s="8">
        <v>0.18412560000000011</v>
      </c>
      <c r="V13" s="8">
        <v>0.1240344000000001</v>
      </c>
      <c r="W13" s="8">
        <v>0.17642160000000015</v>
      </c>
      <c r="X13" s="8">
        <v>0.13751640000000012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12.217728504000004</v>
      </c>
      <c r="D16" s="8">
        <v>0</v>
      </c>
      <c r="E16" s="8">
        <v>0</v>
      </c>
      <c r="F16" s="8">
        <v>0</v>
      </c>
      <c r="G16" s="8">
        <v>30.909541739999998</v>
      </c>
      <c r="H16" s="8">
        <v>33.605238743999998</v>
      </c>
      <c r="I16" s="8">
        <v>13.15794414</v>
      </c>
      <c r="J16" s="8">
        <v>10.866316031999999</v>
      </c>
      <c r="K16" s="8">
        <v>6.5475586440000013</v>
      </c>
      <c r="L16" s="8">
        <v>6.3022776959999982</v>
      </c>
      <c r="M16" s="8">
        <v>4.1261315039999999</v>
      </c>
      <c r="N16" s="8">
        <v>4.1876136719999977</v>
      </c>
      <c r="O16" s="8">
        <v>4.202271215999998</v>
      </c>
      <c r="P16" s="8">
        <v>4.2611231520000015</v>
      </c>
      <c r="Q16" s="8">
        <v>2.1411327960000004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38.681279999999994</v>
      </c>
      <c r="D17" s="27">
        <f t="shared" ref="D17:X17" si="10">SUM(D18:D21)</f>
        <v>34.605360000000005</v>
      </c>
      <c r="E17" s="27">
        <f t="shared" si="10"/>
        <v>33.206760000000003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0.11988</v>
      </c>
      <c r="D18" s="8">
        <v>0.11988</v>
      </c>
      <c r="E18" s="8">
        <v>7.9919999999999991E-2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38.561399999999992</v>
      </c>
      <c r="D19" s="8">
        <v>34.485480000000003</v>
      </c>
      <c r="E19" s="8">
        <v>33.126840000000001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1.0959556607999998</v>
      </c>
      <c r="F22" s="27">
        <f t="shared" si="12"/>
        <v>2.2001912064</v>
      </c>
      <c r="G22" s="27">
        <f t="shared" si="12"/>
        <v>0</v>
      </c>
      <c r="H22" s="27">
        <f t="shared" si="12"/>
        <v>0</v>
      </c>
      <c r="I22" s="27">
        <f t="shared" si="12"/>
        <v>34.675028467200001</v>
      </c>
      <c r="J22" s="27">
        <f t="shared" si="12"/>
        <v>55.851078182399988</v>
      </c>
      <c r="K22" s="27">
        <f t="shared" si="12"/>
        <v>69.470359603199981</v>
      </c>
      <c r="L22" s="27">
        <f t="shared" si="12"/>
        <v>34.58229992639999</v>
      </c>
      <c r="M22" s="27">
        <f t="shared" si="12"/>
        <v>37.30004839317013</v>
      </c>
      <c r="N22" s="27">
        <f t="shared" si="12"/>
        <v>43.543217606399992</v>
      </c>
      <c r="O22" s="27">
        <f t="shared" si="12"/>
        <v>18.367348427999996</v>
      </c>
      <c r="P22" s="27">
        <f t="shared" si="12"/>
        <v>15.323714524799996</v>
      </c>
      <c r="Q22" s="27">
        <f t="shared" si="12"/>
        <v>27.426087334800002</v>
      </c>
      <c r="R22" s="27">
        <f t="shared" si="12"/>
        <v>22.293844649999997</v>
      </c>
      <c r="S22" s="27">
        <f t="shared" si="12"/>
        <v>6.327834004799997</v>
      </c>
      <c r="T22" s="27">
        <f t="shared" si="12"/>
        <v>5.5350725327999992</v>
      </c>
      <c r="U22" s="27">
        <f t="shared" si="12"/>
        <v>25.124806421999999</v>
      </c>
      <c r="V22" s="27">
        <f t="shared" si="12"/>
        <v>13.691614514032285</v>
      </c>
      <c r="W22" s="27">
        <f t="shared" si="12"/>
        <v>7.4323258524761746</v>
      </c>
      <c r="X22" s="27">
        <f t="shared" si="12"/>
        <v>12.570996414065936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1.0959556607999998</v>
      </c>
      <c r="F23" s="8">
        <v>2.2001912064</v>
      </c>
      <c r="G23" s="8">
        <v>0</v>
      </c>
      <c r="H23" s="8">
        <v>0</v>
      </c>
      <c r="I23" s="8">
        <v>34.675028467200001</v>
      </c>
      <c r="J23" s="8">
        <v>55.851078182399988</v>
      </c>
      <c r="K23" s="8">
        <v>69.470359603199981</v>
      </c>
      <c r="L23" s="8">
        <v>33.194744870399994</v>
      </c>
      <c r="M23" s="8">
        <v>37.30004839317013</v>
      </c>
      <c r="N23" s="8">
        <v>43.543217606399992</v>
      </c>
      <c r="O23" s="8">
        <v>18.367348427999996</v>
      </c>
      <c r="P23" s="8">
        <v>15.323714524799996</v>
      </c>
      <c r="Q23" s="8">
        <v>27.426087334800002</v>
      </c>
      <c r="R23" s="8">
        <v>22.293844649999997</v>
      </c>
      <c r="S23" s="8">
        <v>6.327834004799997</v>
      </c>
      <c r="T23" s="8">
        <v>5.2574863967999992</v>
      </c>
      <c r="U23" s="8">
        <v>24.708615030000001</v>
      </c>
      <c r="V23" s="8">
        <v>12.047519879999998</v>
      </c>
      <c r="W23" s="8">
        <v>7.2040842323359122</v>
      </c>
      <c r="X23" s="8">
        <v>12.570996414065936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1.3875550559999998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0.27758613599999993</v>
      </c>
      <c r="U24" s="8">
        <v>0.41619139199999994</v>
      </c>
      <c r="V24" s="8">
        <v>1.6440946340322871</v>
      </c>
      <c r="W24" s="8">
        <v>0.22824162014026256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1799.6824494000005</v>
      </c>
      <c r="D26" s="27">
        <f t="shared" ref="D26:X26" si="14">SUM(D27,D33)</f>
        <v>1719.6721272000002</v>
      </c>
      <c r="E26" s="27">
        <f t="shared" si="14"/>
        <v>1386.83034432</v>
      </c>
      <c r="F26" s="27">
        <f t="shared" si="14"/>
        <v>1321.15106268</v>
      </c>
      <c r="G26" s="27">
        <f t="shared" si="14"/>
        <v>1481.6815621200003</v>
      </c>
      <c r="H26" s="27">
        <f t="shared" si="14"/>
        <v>1296.8255862000001</v>
      </c>
      <c r="I26" s="27">
        <f t="shared" si="14"/>
        <v>1345.4802806400003</v>
      </c>
      <c r="J26" s="27">
        <f t="shared" si="14"/>
        <v>1223.5657953599998</v>
      </c>
      <c r="K26" s="27">
        <f t="shared" si="14"/>
        <v>892.03318920000015</v>
      </c>
      <c r="L26" s="27">
        <f t="shared" si="14"/>
        <v>781.73920692000013</v>
      </c>
      <c r="M26" s="27">
        <f t="shared" si="14"/>
        <v>826.69513571999994</v>
      </c>
      <c r="N26" s="27">
        <f t="shared" si="14"/>
        <v>705.91798008000001</v>
      </c>
      <c r="O26" s="27">
        <f t="shared" si="14"/>
        <v>572.74035732000016</v>
      </c>
      <c r="P26" s="27">
        <f t="shared" si="14"/>
        <v>513.55629971999997</v>
      </c>
      <c r="Q26" s="27">
        <f t="shared" si="14"/>
        <v>476.55424367999996</v>
      </c>
      <c r="R26" s="27">
        <f t="shared" si="14"/>
        <v>500.26708079999992</v>
      </c>
      <c r="S26" s="27">
        <f t="shared" si="14"/>
        <v>546.26469515999997</v>
      </c>
      <c r="T26" s="27">
        <f t="shared" si="14"/>
        <v>568.56022775999998</v>
      </c>
      <c r="U26" s="27">
        <f t="shared" si="14"/>
        <v>626.11947540000017</v>
      </c>
      <c r="V26" s="27">
        <f t="shared" si="14"/>
        <v>587.22476796000001</v>
      </c>
      <c r="W26" s="27">
        <f t="shared" si="14"/>
        <v>570.17130588000009</v>
      </c>
      <c r="X26" s="27">
        <f t="shared" si="14"/>
        <v>594.57868631999997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1799.6824494000005</v>
      </c>
      <c r="D33" s="19">
        <f t="shared" ref="D33:X33" si="18">SUM(D34:D50)</f>
        <v>1719.6721272000002</v>
      </c>
      <c r="E33" s="19">
        <f t="shared" si="18"/>
        <v>1386.83034432</v>
      </c>
      <c r="F33" s="19">
        <f t="shared" si="18"/>
        <v>1321.15106268</v>
      </c>
      <c r="G33" s="19">
        <f t="shared" si="18"/>
        <v>1481.6815621200003</v>
      </c>
      <c r="H33" s="19">
        <f t="shared" si="18"/>
        <v>1296.8255862000001</v>
      </c>
      <c r="I33" s="19">
        <f t="shared" si="18"/>
        <v>1345.4802806400003</v>
      </c>
      <c r="J33" s="19">
        <f t="shared" si="18"/>
        <v>1223.5657953599998</v>
      </c>
      <c r="K33" s="19">
        <f t="shared" si="18"/>
        <v>892.03318920000015</v>
      </c>
      <c r="L33" s="19">
        <f t="shared" si="18"/>
        <v>781.73920692000013</v>
      </c>
      <c r="M33" s="19">
        <f t="shared" si="18"/>
        <v>826.69513571999994</v>
      </c>
      <c r="N33" s="19">
        <f t="shared" si="18"/>
        <v>705.91798008000001</v>
      </c>
      <c r="O33" s="19">
        <f t="shared" si="18"/>
        <v>572.74035732000016</v>
      </c>
      <c r="P33" s="19">
        <f t="shared" si="18"/>
        <v>513.55629971999997</v>
      </c>
      <c r="Q33" s="19">
        <f t="shared" si="18"/>
        <v>476.55424367999996</v>
      </c>
      <c r="R33" s="19">
        <f t="shared" si="18"/>
        <v>500.26708079999992</v>
      </c>
      <c r="S33" s="19">
        <f t="shared" si="18"/>
        <v>546.26469515999997</v>
      </c>
      <c r="T33" s="19">
        <f t="shared" si="18"/>
        <v>568.56022775999998</v>
      </c>
      <c r="U33" s="19">
        <f t="shared" si="18"/>
        <v>626.11947540000017</v>
      </c>
      <c r="V33" s="19">
        <f t="shared" si="18"/>
        <v>587.22476796000001</v>
      </c>
      <c r="W33" s="19">
        <f t="shared" si="18"/>
        <v>570.17130588000009</v>
      </c>
      <c r="X33" s="19">
        <f t="shared" si="18"/>
        <v>594.57868631999997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111.06011412000001</v>
      </c>
      <c r="D36" s="8">
        <v>109.89137592</v>
      </c>
      <c r="E36" s="8">
        <v>88.889298119999992</v>
      </c>
      <c r="F36" s="8">
        <v>76.73078627999999</v>
      </c>
      <c r="G36" s="8">
        <v>56.424726720000002</v>
      </c>
      <c r="H36" s="8">
        <v>78.361340760000004</v>
      </c>
      <c r="I36" s="8">
        <v>82.038834000000008</v>
      </c>
      <c r="J36" s="8">
        <v>77.776858079999997</v>
      </c>
      <c r="K36" s="8">
        <v>74.218396680000012</v>
      </c>
      <c r="L36" s="8">
        <v>79.98144588000001</v>
      </c>
      <c r="M36" s="8">
        <v>82.337322240000006</v>
      </c>
      <c r="N36" s="8">
        <v>66.755509200000006</v>
      </c>
      <c r="O36" s="8">
        <v>51.496490519999995</v>
      </c>
      <c r="P36" s="8">
        <v>46.370852280000001</v>
      </c>
      <c r="Q36" s="8">
        <v>54.432760679999994</v>
      </c>
      <c r="R36" s="8">
        <v>48.563400599999994</v>
      </c>
      <c r="S36" s="8">
        <v>51.498307799999999</v>
      </c>
      <c r="T36" s="8">
        <v>60.804371520000004</v>
      </c>
      <c r="U36" s="8">
        <v>52.258612320000012</v>
      </c>
      <c r="V36" s="8">
        <v>55.047909960000005</v>
      </c>
      <c r="W36" s="8">
        <v>69.023474640000003</v>
      </c>
      <c r="X36" s="8">
        <v>79.570967760000002</v>
      </c>
    </row>
    <row r="37" spans="1:24" ht="11.25" customHeight="1" x14ac:dyDescent="0.2">
      <c r="A37" s="28" t="s">
        <v>60</v>
      </c>
      <c r="B37" s="7" t="s">
        <v>61</v>
      </c>
      <c r="C37" s="8">
        <v>22.371370559999999</v>
      </c>
      <c r="D37" s="8">
        <v>22.337191799999999</v>
      </c>
      <c r="E37" s="8">
        <v>10.06352424</v>
      </c>
      <c r="F37" s="8">
        <v>13.083479639999998</v>
      </c>
      <c r="G37" s="8">
        <v>13.091462999999999</v>
      </c>
      <c r="H37" s="8">
        <v>7.05579336</v>
      </c>
      <c r="I37" s="8">
        <v>9.9901771199999985</v>
      </c>
      <c r="J37" s="8">
        <v>16.141355999999998</v>
      </c>
      <c r="K37" s="8">
        <v>13.341691440000004</v>
      </c>
      <c r="L37" s="8">
        <v>12.923812440000001</v>
      </c>
      <c r="M37" s="8">
        <v>6.840991080000002</v>
      </c>
      <c r="N37" s="8">
        <v>0.7476915599999997</v>
      </c>
      <c r="O37" s="8">
        <v>3.7165035600000014</v>
      </c>
      <c r="P37" s="8">
        <v>0.71950032000000008</v>
      </c>
      <c r="Q37" s="8">
        <v>0.62719272000000004</v>
      </c>
      <c r="R37" s="8">
        <v>0.68507208000000008</v>
      </c>
      <c r="S37" s="8">
        <v>0.66710951999999979</v>
      </c>
      <c r="T37" s="8">
        <v>4.02635772</v>
      </c>
      <c r="U37" s="8">
        <v>2.2979602799999994</v>
      </c>
      <c r="V37" s="8">
        <v>4.0400791200000006</v>
      </c>
      <c r="W37" s="8">
        <v>2.3643219600000003</v>
      </c>
      <c r="X37" s="8">
        <v>2.2794987600000001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1.2838464000000001</v>
      </c>
      <c r="D41" s="8">
        <v>1.4808236400000001</v>
      </c>
      <c r="E41" s="8">
        <v>1.4458802400000001</v>
      </c>
      <c r="F41" s="8">
        <v>1.4585634000000001</v>
      </c>
      <c r="G41" s="8">
        <v>1.417149</v>
      </c>
      <c r="H41" s="8">
        <v>0.49878468000000015</v>
      </c>
      <c r="I41" s="8">
        <v>0.29870135999999997</v>
      </c>
      <c r="J41" s="8">
        <v>1.49040072</v>
      </c>
      <c r="K41" s="8">
        <v>0.6196629600000001</v>
      </c>
      <c r="L41" s="8">
        <v>0.59740271999999994</v>
      </c>
      <c r="M41" s="8">
        <v>0.98178012000000003</v>
      </c>
      <c r="N41" s="8">
        <v>0.21923748000000001</v>
      </c>
      <c r="O41" s="8">
        <v>0.24149772000000003</v>
      </c>
      <c r="P41" s="8">
        <v>0.31449059999999995</v>
      </c>
      <c r="Q41" s="8">
        <v>0.51483276000000011</v>
      </c>
      <c r="R41" s="8">
        <v>0.12709044000000003</v>
      </c>
      <c r="S41" s="8">
        <v>0.33364475999999998</v>
      </c>
      <c r="T41" s="8">
        <v>0.37480032000000008</v>
      </c>
      <c r="U41" s="8">
        <v>0.49878468000000004</v>
      </c>
      <c r="V41" s="8">
        <v>0.24460380000000004</v>
      </c>
      <c r="W41" s="8">
        <v>0.29223036000000002</v>
      </c>
      <c r="X41" s="8">
        <v>0.2860182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562.27085928000008</v>
      </c>
      <c r="D43" s="8">
        <v>684.84281112000008</v>
      </c>
      <c r="E43" s="8">
        <v>474.97818419999999</v>
      </c>
      <c r="F43" s="8">
        <v>505.87566120000002</v>
      </c>
      <c r="G43" s="8">
        <v>666.10372140000015</v>
      </c>
      <c r="H43" s="8">
        <v>552.53545307999991</v>
      </c>
      <c r="I43" s="8">
        <v>532.39587336</v>
      </c>
      <c r="J43" s="8">
        <v>529.47378431999994</v>
      </c>
      <c r="K43" s="8">
        <v>411.23268108000002</v>
      </c>
      <c r="L43" s="8">
        <v>361.91622636</v>
      </c>
      <c r="M43" s="8">
        <v>424.81850111999989</v>
      </c>
      <c r="N43" s="8">
        <v>359.97768144000003</v>
      </c>
      <c r="O43" s="8">
        <v>340.24971240000008</v>
      </c>
      <c r="P43" s="8">
        <v>321.56237411999996</v>
      </c>
      <c r="Q43" s="8">
        <v>317.73943656</v>
      </c>
      <c r="R43" s="8">
        <v>370.49496119999992</v>
      </c>
      <c r="S43" s="8">
        <v>385.17823187999994</v>
      </c>
      <c r="T43" s="8">
        <v>412.99676495999995</v>
      </c>
      <c r="U43" s="8">
        <v>497.48045724000013</v>
      </c>
      <c r="V43" s="8">
        <v>457.97916996000004</v>
      </c>
      <c r="W43" s="8">
        <v>424.57548276</v>
      </c>
      <c r="X43" s="8">
        <v>450.95244480000002</v>
      </c>
    </row>
    <row r="44" spans="1:24" ht="11.25" customHeight="1" x14ac:dyDescent="0.2">
      <c r="A44" s="28" t="s">
        <v>74</v>
      </c>
      <c r="B44" s="7" t="s">
        <v>75</v>
      </c>
      <c r="C44" s="8">
        <v>1099.7207481600003</v>
      </c>
      <c r="D44" s="8">
        <v>895.10926608000011</v>
      </c>
      <c r="E44" s="8">
        <v>811.45345752000003</v>
      </c>
      <c r="F44" s="8">
        <v>724.00257216</v>
      </c>
      <c r="G44" s="8">
        <v>744.6445020000001</v>
      </c>
      <c r="H44" s="8">
        <v>658.37421432000008</v>
      </c>
      <c r="I44" s="8">
        <v>720.75669480000022</v>
      </c>
      <c r="J44" s="8">
        <v>598.68339623999998</v>
      </c>
      <c r="K44" s="8">
        <v>392.62075704000006</v>
      </c>
      <c r="L44" s="8">
        <v>326.32031952000011</v>
      </c>
      <c r="M44" s="8">
        <v>308.79776448000007</v>
      </c>
      <c r="N44" s="8">
        <v>278.21786040000001</v>
      </c>
      <c r="O44" s="8">
        <v>177.03615312000005</v>
      </c>
      <c r="P44" s="8">
        <v>144.58908240000005</v>
      </c>
      <c r="Q44" s="8">
        <v>103.24002096</v>
      </c>
      <c r="R44" s="8">
        <v>80.396556480000015</v>
      </c>
      <c r="S44" s="8">
        <v>108.58740120000002</v>
      </c>
      <c r="T44" s="8">
        <v>90.308059920000019</v>
      </c>
      <c r="U44" s="8">
        <v>73.581022080000025</v>
      </c>
      <c r="V44" s="8">
        <v>69.913005120000008</v>
      </c>
      <c r="W44" s="8">
        <v>73.903129919999998</v>
      </c>
      <c r="X44" s="8">
        <v>61.475507280000016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2.9755108799999999</v>
      </c>
      <c r="D50" s="8">
        <v>6.0106586400000008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2.9187766800000001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4.9873320000000013E-2</v>
      </c>
      <c r="U50" s="8">
        <v>2.6387999999999997E-3</v>
      </c>
      <c r="V50" s="8">
        <v>0</v>
      </c>
      <c r="W50" s="8">
        <v>1.266624E-2</v>
      </c>
      <c r="X50" s="8">
        <v>1.424952E-2</v>
      </c>
    </row>
    <row r="51" spans="1:24" ht="11.25" customHeight="1" x14ac:dyDescent="0.2">
      <c r="A51" s="25" t="s">
        <v>88</v>
      </c>
      <c r="B51" s="26" t="s">
        <v>89</v>
      </c>
      <c r="C51" s="27">
        <v>1072.0731542400003</v>
      </c>
      <c r="D51" s="27">
        <v>1101.4989282000001</v>
      </c>
      <c r="E51" s="27">
        <v>1157.1843492000003</v>
      </c>
      <c r="F51" s="27">
        <v>1326.1582223999999</v>
      </c>
      <c r="G51" s="27">
        <v>1822.2046999200002</v>
      </c>
      <c r="H51" s="27">
        <v>1820.7481644</v>
      </c>
      <c r="I51" s="27">
        <v>1395.5159314799998</v>
      </c>
      <c r="J51" s="27">
        <v>1355.8600756799999</v>
      </c>
      <c r="K51" s="27">
        <v>1676.7547236</v>
      </c>
      <c r="L51" s="27">
        <v>1364.3712759599998</v>
      </c>
      <c r="M51" s="27">
        <v>1549.3421988</v>
      </c>
      <c r="N51" s="27">
        <v>1696.2436616399996</v>
      </c>
      <c r="O51" s="27">
        <v>1508.0019965999998</v>
      </c>
      <c r="P51" s="27">
        <v>1483.4701173600004</v>
      </c>
      <c r="Q51" s="27">
        <v>1268.76078648</v>
      </c>
      <c r="R51" s="27">
        <v>1289.1874248000004</v>
      </c>
      <c r="S51" s="27">
        <v>1366.2557647200001</v>
      </c>
      <c r="T51" s="27">
        <v>1320.1216379999998</v>
      </c>
      <c r="U51" s="27">
        <v>1344.8732497200006</v>
      </c>
      <c r="V51" s="27">
        <v>1203.4103677200001</v>
      </c>
      <c r="W51" s="27">
        <v>1103.3862444000004</v>
      </c>
      <c r="X51" s="27">
        <v>1405.1508372000003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302.95691438470817</v>
      </c>
      <c r="D52" s="27">
        <f t="shared" ref="D52:X52" si="20">SUM(D53:D54)</f>
        <v>339.79085595468774</v>
      </c>
      <c r="E52" s="27">
        <f t="shared" si="20"/>
        <v>347.51313711494799</v>
      </c>
      <c r="F52" s="27">
        <f t="shared" si="20"/>
        <v>420.64569213296676</v>
      </c>
      <c r="G52" s="27">
        <f t="shared" si="20"/>
        <v>349.86142004761052</v>
      </c>
      <c r="H52" s="27">
        <f t="shared" si="20"/>
        <v>362.32921451171069</v>
      </c>
      <c r="I52" s="27">
        <f t="shared" si="20"/>
        <v>682.25931878816357</v>
      </c>
      <c r="J52" s="27">
        <f t="shared" si="20"/>
        <v>291.00635425043487</v>
      </c>
      <c r="K52" s="27">
        <f t="shared" si="20"/>
        <v>239.81614920201753</v>
      </c>
      <c r="L52" s="27">
        <f t="shared" si="20"/>
        <v>271.24348680000003</v>
      </c>
      <c r="M52" s="27">
        <f t="shared" si="20"/>
        <v>112.63412159999997</v>
      </c>
      <c r="N52" s="27">
        <f t="shared" si="20"/>
        <v>135.62965504169441</v>
      </c>
      <c r="O52" s="27">
        <f t="shared" si="20"/>
        <v>110.57764118833941</v>
      </c>
      <c r="P52" s="27">
        <f t="shared" si="20"/>
        <v>67.142236646013373</v>
      </c>
      <c r="Q52" s="27">
        <f t="shared" si="20"/>
        <v>78.437501999999995</v>
      </c>
      <c r="R52" s="27">
        <f t="shared" si="20"/>
        <v>71.726846399999999</v>
      </c>
      <c r="S52" s="27">
        <f t="shared" si="20"/>
        <v>94.380138831973611</v>
      </c>
      <c r="T52" s="27">
        <f t="shared" si="20"/>
        <v>93.956029382630931</v>
      </c>
      <c r="U52" s="27">
        <f t="shared" si="20"/>
        <v>156.15178728705689</v>
      </c>
      <c r="V52" s="27">
        <f t="shared" si="20"/>
        <v>124.05649112164232</v>
      </c>
      <c r="W52" s="27">
        <f t="shared" si="20"/>
        <v>92.572557264000011</v>
      </c>
      <c r="X52" s="27">
        <f t="shared" si="20"/>
        <v>165.07475212800003</v>
      </c>
    </row>
    <row r="53" spans="1:24" ht="11.25" customHeight="1" x14ac:dyDescent="0.2">
      <c r="A53" s="29" t="s">
        <v>116</v>
      </c>
      <c r="B53" s="7" t="s">
        <v>117</v>
      </c>
      <c r="C53" s="8">
        <v>302.87434320000006</v>
      </c>
      <c r="D53" s="8">
        <v>339.62488560000008</v>
      </c>
      <c r="E53" s="8">
        <v>347.34688559999995</v>
      </c>
      <c r="F53" s="8">
        <v>420.56277120000004</v>
      </c>
      <c r="G53" s="8">
        <v>349.77828600000004</v>
      </c>
      <c r="H53" s="8">
        <v>361.24957440000003</v>
      </c>
      <c r="I53" s="8">
        <v>680.16148199999998</v>
      </c>
      <c r="J53" s="8">
        <v>290.24990280000009</v>
      </c>
      <c r="K53" s="8">
        <v>239.39126639999998</v>
      </c>
      <c r="L53" s="8">
        <v>271.24348680000003</v>
      </c>
      <c r="M53" s="8">
        <v>112.63412159999997</v>
      </c>
      <c r="N53" s="8">
        <v>135.46292759999997</v>
      </c>
      <c r="O53" s="8">
        <v>110.22176879999999</v>
      </c>
      <c r="P53" s="8">
        <v>66.95282880000002</v>
      </c>
      <c r="Q53" s="8">
        <v>78.437501999999995</v>
      </c>
      <c r="R53" s="8">
        <v>70.987316399999997</v>
      </c>
      <c r="S53" s="8">
        <v>93.388838400000026</v>
      </c>
      <c r="T53" s="8">
        <v>93.009945600000009</v>
      </c>
      <c r="U53" s="8">
        <v>155.17873800000001</v>
      </c>
      <c r="V53" s="8">
        <v>123.22922040000006</v>
      </c>
      <c r="W53" s="8">
        <v>90.772110000000012</v>
      </c>
      <c r="X53" s="8">
        <v>163.18902600000004</v>
      </c>
    </row>
    <row r="54" spans="1:24" ht="11.25" customHeight="1" x14ac:dyDescent="0.2">
      <c r="A54" s="43" t="s">
        <v>118</v>
      </c>
      <c r="B54" s="44" t="s">
        <v>119</v>
      </c>
      <c r="C54" s="45">
        <v>8.2571184708117584E-2</v>
      </c>
      <c r="D54" s="45">
        <v>0.16597035468763202</v>
      </c>
      <c r="E54" s="45">
        <v>0.16625151494804161</v>
      </c>
      <c r="F54" s="45">
        <v>8.2920932966731198E-2</v>
      </c>
      <c r="G54" s="45">
        <v>8.3134047610495199E-2</v>
      </c>
      <c r="H54" s="45">
        <v>1.0796401117106615</v>
      </c>
      <c r="I54" s="45">
        <v>2.0978367881636379</v>
      </c>
      <c r="J54" s="45">
        <v>0.7564514504347728</v>
      </c>
      <c r="K54" s="45">
        <v>0.42488280201754602</v>
      </c>
      <c r="L54" s="45">
        <v>0</v>
      </c>
      <c r="M54" s="45">
        <v>0</v>
      </c>
      <c r="N54" s="45">
        <v>0.16672744169442241</v>
      </c>
      <c r="O54" s="45">
        <v>0.35587238833941964</v>
      </c>
      <c r="P54" s="45">
        <v>0.18940784601335522</v>
      </c>
      <c r="Q54" s="45">
        <v>0</v>
      </c>
      <c r="R54" s="45">
        <v>0.73952999999999991</v>
      </c>
      <c r="S54" s="45">
        <v>0.99130043197357931</v>
      </c>
      <c r="T54" s="45">
        <v>0.94608378263092319</v>
      </c>
      <c r="U54" s="45">
        <v>0.97304928705687221</v>
      </c>
      <c r="V54" s="45">
        <v>0.82727072164226156</v>
      </c>
      <c r="W54" s="45">
        <v>1.8004472639999998</v>
      </c>
      <c r="X54" s="45">
        <v>1.8857261279999999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15066.185118480002</v>
      </c>
      <c r="D61" s="49">
        <f t="shared" ref="D61:X61" si="22">SUM(D62:D72)</f>
        <v>13490.6989392</v>
      </c>
      <c r="E61" s="49">
        <f t="shared" si="22"/>
        <v>14151.051028799995</v>
      </c>
      <c r="F61" s="49">
        <f t="shared" si="22"/>
        <v>16366.323945600001</v>
      </c>
      <c r="G61" s="49">
        <f t="shared" si="22"/>
        <v>17962.648876799998</v>
      </c>
      <c r="H61" s="49">
        <f t="shared" si="22"/>
        <v>16373.663235360007</v>
      </c>
      <c r="I61" s="49">
        <f t="shared" si="22"/>
        <v>15338.133139679998</v>
      </c>
      <c r="J61" s="49">
        <f t="shared" si="22"/>
        <v>16977.890329920003</v>
      </c>
      <c r="K61" s="49">
        <f t="shared" si="22"/>
        <v>16664.526478079995</v>
      </c>
      <c r="L61" s="49">
        <f t="shared" si="22"/>
        <v>17524.217933279997</v>
      </c>
      <c r="M61" s="49">
        <f t="shared" si="22"/>
        <v>19452.288959999998</v>
      </c>
      <c r="N61" s="49">
        <f t="shared" si="22"/>
        <v>20048.798545200007</v>
      </c>
      <c r="O61" s="49">
        <f t="shared" si="22"/>
        <v>20699.794349279993</v>
      </c>
      <c r="P61" s="49">
        <f t="shared" si="22"/>
        <v>21465.371185199998</v>
      </c>
      <c r="Q61" s="49">
        <f t="shared" si="22"/>
        <v>21759.977864159999</v>
      </c>
      <c r="R61" s="49">
        <f t="shared" si="22"/>
        <v>22607.33680008</v>
      </c>
      <c r="S61" s="49">
        <f t="shared" si="22"/>
        <v>23845.28237999999</v>
      </c>
      <c r="T61" s="49">
        <f t="shared" si="22"/>
        <v>23512.44390912</v>
      </c>
      <c r="U61" s="49">
        <f t="shared" si="22"/>
        <v>23613.999200639992</v>
      </c>
      <c r="V61" s="49">
        <f t="shared" si="22"/>
        <v>23085.127322639997</v>
      </c>
      <c r="W61" s="49">
        <f t="shared" si="22"/>
        <v>23190.583009679998</v>
      </c>
      <c r="X61" s="49">
        <f t="shared" si="22"/>
        <v>24784.511419439998</v>
      </c>
    </row>
    <row r="62" spans="1:24" ht="11.25" customHeight="1" x14ac:dyDescent="0.2">
      <c r="A62" s="50" t="s">
        <v>92</v>
      </c>
      <c r="B62" s="51" t="s">
        <v>93</v>
      </c>
      <c r="C62" s="52">
        <v>15064.447104000001</v>
      </c>
      <c r="D62" s="52">
        <v>13490.399059199999</v>
      </c>
      <c r="E62" s="52">
        <v>14150.751148799995</v>
      </c>
      <c r="F62" s="52">
        <v>16366.223865600001</v>
      </c>
      <c r="G62" s="52">
        <v>17962.448716799998</v>
      </c>
      <c r="H62" s="52">
        <v>16372.130745600005</v>
      </c>
      <c r="I62" s="52">
        <v>15325.749331199999</v>
      </c>
      <c r="J62" s="52">
        <v>16970.954515200003</v>
      </c>
      <c r="K62" s="52">
        <v>16659.724838399994</v>
      </c>
      <c r="L62" s="52">
        <v>17521.225747199995</v>
      </c>
      <c r="M62" s="52">
        <v>19451.867500799999</v>
      </c>
      <c r="N62" s="52">
        <v>20048.045068800002</v>
      </c>
      <c r="O62" s="52">
        <v>20696.376959999998</v>
      </c>
      <c r="P62" s="52">
        <v>21463.227878399997</v>
      </c>
      <c r="Q62" s="52">
        <v>21758.223513599998</v>
      </c>
      <c r="R62" s="52">
        <v>22599.697478399998</v>
      </c>
      <c r="S62" s="52">
        <v>23820.363705599993</v>
      </c>
      <c r="T62" s="52">
        <v>23485.912934400003</v>
      </c>
      <c r="U62" s="52">
        <v>23576.172076799994</v>
      </c>
      <c r="V62" s="52">
        <v>23050.947225599997</v>
      </c>
      <c r="W62" s="52">
        <v>23160.831321599995</v>
      </c>
      <c r="X62" s="52">
        <v>24749.501817599998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1.6379344800000002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2.2800960000000002E-2</v>
      </c>
      <c r="L64" s="52">
        <v>8.4127679999999996E-2</v>
      </c>
      <c r="M64" s="52">
        <v>0.10260432000000001</v>
      </c>
      <c r="N64" s="52">
        <v>0.13582295999999999</v>
      </c>
      <c r="O64" s="52">
        <v>0.74771423999999997</v>
      </c>
      <c r="P64" s="52">
        <v>1.3454532000000003</v>
      </c>
      <c r="Q64" s="52">
        <v>0.58810752000000022</v>
      </c>
      <c r="R64" s="52">
        <v>3.2123800800000004</v>
      </c>
      <c r="S64" s="52">
        <v>3.1944931199999993</v>
      </c>
      <c r="T64" s="52">
        <v>0.95292288000000003</v>
      </c>
      <c r="U64" s="52">
        <v>2.7915451199999999</v>
      </c>
      <c r="V64" s="52">
        <v>1.6756739999999999</v>
      </c>
      <c r="W64" s="52">
        <v>1.9162634399999998</v>
      </c>
      <c r="X64" s="52">
        <v>1.97208648</v>
      </c>
    </row>
    <row r="65" spans="1:24" ht="11.25" customHeight="1" x14ac:dyDescent="0.2">
      <c r="A65" s="50" t="s">
        <v>98</v>
      </c>
      <c r="B65" s="51" t="s">
        <v>99</v>
      </c>
      <c r="C65" s="52">
        <v>0.10007999999999997</v>
      </c>
      <c r="D65" s="52">
        <v>0.29987999999999992</v>
      </c>
      <c r="E65" s="52">
        <v>0.29987999999999992</v>
      </c>
      <c r="F65" s="52">
        <v>0.10007999999999997</v>
      </c>
      <c r="G65" s="52">
        <v>0.20016</v>
      </c>
      <c r="H65" s="52">
        <v>1.5001199999999999</v>
      </c>
      <c r="I65" s="52">
        <v>12.20004</v>
      </c>
      <c r="J65" s="52">
        <v>3.6997199999999992</v>
      </c>
      <c r="K65" s="52">
        <v>4.5000000000000009</v>
      </c>
      <c r="L65" s="52">
        <v>0</v>
      </c>
      <c r="M65" s="52">
        <v>0</v>
      </c>
      <c r="N65" s="52">
        <v>0.20016</v>
      </c>
      <c r="O65" s="52">
        <v>0.50004000000000004</v>
      </c>
      <c r="P65" s="52">
        <v>0.20016</v>
      </c>
      <c r="Q65" s="52">
        <v>0.10007999999999997</v>
      </c>
      <c r="R65" s="52">
        <v>1.0000799999999999</v>
      </c>
      <c r="S65" s="52">
        <v>1.2887999999999997</v>
      </c>
      <c r="T65" s="52">
        <v>1.2535199999999997</v>
      </c>
      <c r="U65" s="52">
        <v>1.4601599999999997</v>
      </c>
      <c r="V65" s="52">
        <v>1.0666799999999999</v>
      </c>
      <c r="W65" s="52">
        <v>2.2402799999999994</v>
      </c>
      <c r="X65" s="52">
        <v>4.716359999999999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3.8231999999999997E-3</v>
      </c>
      <c r="I67" s="52">
        <v>3.8231999999999997E-3</v>
      </c>
      <c r="J67" s="52">
        <v>3.8231999999999997E-3</v>
      </c>
      <c r="K67" s="52">
        <v>2.115504E-2</v>
      </c>
      <c r="L67" s="52">
        <v>3.8231999999999997E-3</v>
      </c>
      <c r="M67" s="52">
        <v>1.7841600000000001E-3</v>
      </c>
      <c r="N67" s="52">
        <v>0</v>
      </c>
      <c r="O67" s="52">
        <v>0</v>
      </c>
      <c r="P67" s="52">
        <v>3.8231999999999997E-3</v>
      </c>
      <c r="Q67" s="52">
        <v>0</v>
      </c>
      <c r="R67" s="52">
        <v>0</v>
      </c>
      <c r="S67" s="52">
        <v>3.8231999999999997E-3</v>
      </c>
      <c r="T67" s="52">
        <v>1.7841600000000001E-3</v>
      </c>
      <c r="U67" s="52">
        <v>0</v>
      </c>
      <c r="V67" s="52">
        <v>1.7841600000000001E-3</v>
      </c>
      <c r="W67" s="52">
        <v>1.7841600000000001E-3</v>
      </c>
      <c r="X67" s="52">
        <v>1.7841600000000001E-3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1.0704959999999999E-2</v>
      </c>
      <c r="J68" s="52">
        <v>2.5487999999999999E-3</v>
      </c>
      <c r="K68" s="52">
        <v>2.5487999999999999E-3</v>
      </c>
      <c r="L68" s="52">
        <v>7.9012800000000018E-3</v>
      </c>
      <c r="M68" s="52">
        <v>1.0704959999999999E-2</v>
      </c>
      <c r="N68" s="52">
        <v>2.115504E-2</v>
      </c>
      <c r="O68" s="52">
        <v>3.1860000000000013E-2</v>
      </c>
      <c r="P68" s="52">
        <v>4.5113760000000003E-2</v>
      </c>
      <c r="Q68" s="52">
        <v>0.20186496000000001</v>
      </c>
      <c r="R68" s="52">
        <v>0.46744992000000002</v>
      </c>
      <c r="S68" s="52">
        <v>3.3756307199999998</v>
      </c>
      <c r="T68" s="52">
        <v>5.9545065600000013</v>
      </c>
      <c r="U68" s="52">
        <v>8.931759839999998</v>
      </c>
      <c r="V68" s="52">
        <v>6.1652923200000016</v>
      </c>
      <c r="W68" s="52">
        <v>6.4739520000000009E-2</v>
      </c>
      <c r="X68" s="52">
        <v>2.9772532800000007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2.8546559999999999E-2</v>
      </c>
      <c r="I69" s="52">
        <v>0.16924032000000003</v>
      </c>
      <c r="J69" s="52">
        <v>0.35581247999999999</v>
      </c>
      <c r="K69" s="52">
        <v>0.25513488000000001</v>
      </c>
      <c r="L69" s="52">
        <v>0.31758048</v>
      </c>
      <c r="M69" s="52">
        <v>0.30636575999999999</v>
      </c>
      <c r="N69" s="52">
        <v>0.39633839999999998</v>
      </c>
      <c r="O69" s="52">
        <v>0.46541087999999997</v>
      </c>
      <c r="P69" s="52">
        <v>0.54875664000000013</v>
      </c>
      <c r="Q69" s="52">
        <v>0.86429807999999997</v>
      </c>
      <c r="R69" s="52">
        <v>2.9594116800000001</v>
      </c>
      <c r="S69" s="52">
        <v>13.497425279999998</v>
      </c>
      <c r="T69" s="52">
        <v>16.534830239999998</v>
      </c>
      <c r="U69" s="52">
        <v>20.200259520000003</v>
      </c>
      <c r="V69" s="52">
        <v>20.98401552</v>
      </c>
      <c r="W69" s="52">
        <v>20.759975999999998</v>
      </c>
      <c r="X69" s="52">
        <v>23.067404639999999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2.8739102399999998</v>
      </c>
      <c r="K72" s="55">
        <v>0</v>
      </c>
      <c r="L72" s="55">
        <v>2.5787534399999998</v>
      </c>
      <c r="M72" s="55">
        <v>0</v>
      </c>
      <c r="N72" s="55">
        <v>0</v>
      </c>
      <c r="O72" s="55">
        <v>1.6723641599999997</v>
      </c>
      <c r="P72" s="55">
        <v>0</v>
      </c>
      <c r="Q72" s="55">
        <v>0</v>
      </c>
      <c r="R72" s="55">
        <v>0</v>
      </c>
      <c r="S72" s="55">
        <v>3.5585020799999993</v>
      </c>
      <c r="T72" s="55">
        <v>1.8334108799999997</v>
      </c>
      <c r="U72" s="55">
        <v>4.4433993599999999</v>
      </c>
      <c r="V72" s="55">
        <v>4.2866510399999989</v>
      </c>
      <c r="W72" s="55">
        <v>4.7686449599999978</v>
      </c>
      <c r="X72" s="55">
        <v>2.2747132799999998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5649.0646822664094</v>
      </c>
      <c r="D2" s="21">
        <f t="shared" ref="D2:X2" si="0">SUM(D3,D17,D22,D25,D26,D51,D52)</f>
        <v>4962.5197399840135</v>
      </c>
      <c r="E2" s="21">
        <f t="shared" si="0"/>
        <v>5085.8450722807875</v>
      </c>
      <c r="F2" s="21">
        <f t="shared" si="0"/>
        <v>5386.0756000429192</v>
      </c>
      <c r="G2" s="21">
        <f t="shared" si="0"/>
        <v>5580.0393934019194</v>
      </c>
      <c r="H2" s="21">
        <f t="shared" si="0"/>
        <v>5337.3814026424589</v>
      </c>
      <c r="I2" s="21">
        <f t="shared" si="0"/>
        <v>4686.5140020760009</v>
      </c>
      <c r="J2" s="21">
        <f t="shared" si="0"/>
        <v>4849.0708275552197</v>
      </c>
      <c r="K2" s="21">
        <f t="shared" si="0"/>
        <v>5000.7148503122935</v>
      </c>
      <c r="L2" s="21">
        <f t="shared" si="0"/>
        <v>4118.2119924156596</v>
      </c>
      <c r="M2" s="21">
        <f t="shared" si="0"/>
        <v>4388.3778389349036</v>
      </c>
      <c r="N2" s="21">
        <f t="shared" si="0"/>
        <v>4994.2461086354951</v>
      </c>
      <c r="O2" s="21">
        <f t="shared" si="0"/>
        <v>4781.6832103763609</v>
      </c>
      <c r="P2" s="21">
        <f t="shared" si="0"/>
        <v>5471.5682700782991</v>
      </c>
      <c r="Q2" s="21">
        <f t="shared" si="0"/>
        <v>5366.21636572446</v>
      </c>
      <c r="R2" s="21">
        <f t="shared" si="0"/>
        <v>5104.6904404479465</v>
      </c>
      <c r="S2" s="21">
        <f t="shared" si="0"/>
        <v>5101.653875024057</v>
      </c>
      <c r="T2" s="21">
        <f t="shared" si="0"/>
        <v>5739.7883959185529</v>
      </c>
      <c r="U2" s="21">
        <f t="shared" si="0"/>
        <v>5852.8066182452822</v>
      </c>
      <c r="V2" s="21">
        <f t="shared" si="0"/>
        <v>5556.035513971623</v>
      </c>
      <c r="W2" s="21">
        <f t="shared" si="0"/>
        <v>4955.392222374202</v>
      </c>
      <c r="X2" s="21">
        <f t="shared" si="0"/>
        <v>5223.2005291462283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1268.7606794264086</v>
      </c>
      <c r="D3" s="24">
        <f t="shared" ref="D3:X3" si="2">SUM(D4,D8,D11)</f>
        <v>700.30386090401339</v>
      </c>
      <c r="E3" s="24">
        <f t="shared" si="2"/>
        <v>754.7062014007879</v>
      </c>
      <c r="F3" s="24">
        <f t="shared" si="2"/>
        <v>868.42772266027328</v>
      </c>
      <c r="G3" s="24">
        <f t="shared" si="2"/>
        <v>1237.3122537946351</v>
      </c>
      <c r="H3" s="24">
        <f t="shared" si="2"/>
        <v>834.99070691597876</v>
      </c>
      <c r="I3" s="24">
        <f t="shared" si="2"/>
        <v>722.39301615622026</v>
      </c>
      <c r="J3" s="24">
        <f t="shared" si="2"/>
        <v>716.89448555770787</v>
      </c>
      <c r="K3" s="24">
        <f t="shared" si="2"/>
        <v>719.23460112842872</v>
      </c>
      <c r="L3" s="24">
        <f t="shared" si="2"/>
        <v>594.30596985247325</v>
      </c>
      <c r="M3" s="24">
        <f t="shared" si="2"/>
        <v>674.28822767952045</v>
      </c>
      <c r="N3" s="24">
        <f t="shared" si="2"/>
        <v>825.29760811426581</v>
      </c>
      <c r="O3" s="24">
        <f t="shared" si="2"/>
        <v>746.12578793636146</v>
      </c>
      <c r="P3" s="24">
        <f t="shared" si="2"/>
        <v>912.731782758299</v>
      </c>
      <c r="Q3" s="24">
        <f t="shared" si="2"/>
        <v>1023.1152345430521</v>
      </c>
      <c r="R3" s="24">
        <f t="shared" si="2"/>
        <v>1028.1909341201858</v>
      </c>
      <c r="S3" s="24">
        <f t="shared" si="2"/>
        <v>840.77327050405677</v>
      </c>
      <c r="T3" s="24">
        <f t="shared" si="2"/>
        <v>1388.6464783701765</v>
      </c>
      <c r="U3" s="24">
        <f t="shared" si="2"/>
        <v>1358.9612997939396</v>
      </c>
      <c r="V3" s="24">
        <f t="shared" si="2"/>
        <v>1282.7596465906254</v>
      </c>
      <c r="W3" s="24">
        <f t="shared" si="2"/>
        <v>911.34034289420185</v>
      </c>
      <c r="X3" s="24">
        <f t="shared" si="2"/>
        <v>934.73979182622747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1061.6485102181121</v>
      </c>
      <c r="D4" s="19">
        <f t="shared" ref="D4:X4" si="4">SUM(D5:D7)</f>
        <v>462.01908333970175</v>
      </c>
      <c r="E4" s="19">
        <f t="shared" si="4"/>
        <v>450.25150872834053</v>
      </c>
      <c r="F4" s="19">
        <f t="shared" si="4"/>
        <v>451.8014229002701</v>
      </c>
      <c r="G4" s="19">
        <f t="shared" si="4"/>
        <v>982.84889313827091</v>
      </c>
      <c r="H4" s="19">
        <f t="shared" si="4"/>
        <v>555.04956324794091</v>
      </c>
      <c r="I4" s="19">
        <f t="shared" si="4"/>
        <v>498.10003618284867</v>
      </c>
      <c r="J4" s="19">
        <f t="shared" si="4"/>
        <v>438.56340255966916</v>
      </c>
      <c r="K4" s="19">
        <f t="shared" si="4"/>
        <v>435.69599888194148</v>
      </c>
      <c r="L4" s="19">
        <f t="shared" si="4"/>
        <v>356.91498125696319</v>
      </c>
      <c r="M4" s="19">
        <f t="shared" si="4"/>
        <v>434.63476526062675</v>
      </c>
      <c r="N4" s="19">
        <f t="shared" si="4"/>
        <v>527.98819421995347</v>
      </c>
      <c r="O4" s="19">
        <f t="shared" si="4"/>
        <v>498.19573416341404</v>
      </c>
      <c r="P4" s="19">
        <f t="shared" si="4"/>
        <v>582.3571094520471</v>
      </c>
      <c r="Q4" s="19">
        <f t="shared" si="4"/>
        <v>505.88253457736471</v>
      </c>
      <c r="R4" s="19">
        <f t="shared" si="4"/>
        <v>507.30644838049841</v>
      </c>
      <c r="S4" s="19">
        <f t="shared" si="4"/>
        <v>503.63763438490508</v>
      </c>
      <c r="T4" s="19">
        <f t="shared" si="4"/>
        <v>1084.9025590742751</v>
      </c>
      <c r="U4" s="19">
        <f t="shared" si="4"/>
        <v>1037.4636981247627</v>
      </c>
      <c r="V4" s="19">
        <f t="shared" si="4"/>
        <v>979.09272745030955</v>
      </c>
      <c r="W4" s="19">
        <f t="shared" si="4"/>
        <v>649.30372588912167</v>
      </c>
      <c r="X4" s="19">
        <f t="shared" si="4"/>
        <v>633.39040161546745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2.9173867199999997</v>
      </c>
      <c r="G5" s="8">
        <v>25.789528051717433</v>
      </c>
      <c r="H5" s="8">
        <v>19.886022695976678</v>
      </c>
      <c r="I5" s="8">
        <v>8.9191394334414262</v>
      </c>
      <c r="J5" s="8">
        <v>4.9889300684657831</v>
      </c>
      <c r="K5" s="8">
        <v>54.047544016620364</v>
      </c>
      <c r="L5" s="8">
        <v>25.913149086984525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1.9082170013306867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1.9732574400000001E-2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1061.6485102181121</v>
      </c>
      <c r="D7" s="8">
        <v>462.01908333970175</v>
      </c>
      <c r="E7" s="8">
        <v>450.25150872834053</v>
      </c>
      <c r="F7" s="8">
        <v>448.88403618027007</v>
      </c>
      <c r="G7" s="8">
        <v>957.0593650865535</v>
      </c>
      <c r="H7" s="8">
        <v>535.16354055196427</v>
      </c>
      <c r="I7" s="8">
        <v>489.18089674940722</v>
      </c>
      <c r="J7" s="8">
        <v>433.57447249120338</v>
      </c>
      <c r="K7" s="8">
        <v>381.64845486532113</v>
      </c>
      <c r="L7" s="8">
        <v>331.00183216997868</v>
      </c>
      <c r="M7" s="8">
        <v>434.63476526062675</v>
      </c>
      <c r="N7" s="8">
        <v>527.98819421995347</v>
      </c>
      <c r="O7" s="8">
        <v>498.19573416341404</v>
      </c>
      <c r="P7" s="8">
        <v>582.3571094520471</v>
      </c>
      <c r="Q7" s="8">
        <v>505.88253457736471</v>
      </c>
      <c r="R7" s="8">
        <v>507.30644838049841</v>
      </c>
      <c r="S7" s="8">
        <v>503.63763438490508</v>
      </c>
      <c r="T7" s="8">
        <v>1082.9943420729444</v>
      </c>
      <c r="U7" s="8">
        <v>1037.4439655503627</v>
      </c>
      <c r="V7" s="8">
        <v>979.09272745030955</v>
      </c>
      <c r="W7" s="8">
        <v>649.30372588912167</v>
      </c>
      <c r="X7" s="8">
        <v>633.39040161546745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26.482062723899759</v>
      </c>
      <c r="D8" s="19">
        <f t="shared" ref="D8:X8" si="6">SUM(D9:D10)</f>
        <v>21.208009138672189</v>
      </c>
      <c r="E8" s="19">
        <f t="shared" si="6"/>
        <v>29.619532043993772</v>
      </c>
      <c r="F8" s="19">
        <f t="shared" si="6"/>
        <v>40.639526092003202</v>
      </c>
      <c r="G8" s="19">
        <f t="shared" si="6"/>
        <v>22.416616892364363</v>
      </c>
      <c r="H8" s="19">
        <f t="shared" si="6"/>
        <v>28.879476768037733</v>
      </c>
      <c r="I8" s="19">
        <f t="shared" si="6"/>
        <v>28.116367913371587</v>
      </c>
      <c r="J8" s="19">
        <f t="shared" si="6"/>
        <v>23.479328478038752</v>
      </c>
      <c r="K8" s="19">
        <f t="shared" si="6"/>
        <v>23.825954194487089</v>
      </c>
      <c r="L8" s="19">
        <f t="shared" si="6"/>
        <v>20.243231747510066</v>
      </c>
      <c r="M8" s="19">
        <f t="shared" si="6"/>
        <v>20.060420750893655</v>
      </c>
      <c r="N8" s="19">
        <f t="shared" si="6"/>
        <v>18.682814918312225</v>
      </c>
      <c r="O8" s="19">
        <f t="shared" si="6"/>
        <v>19.942334824947412</v>
      </c>
      <c r="P8" s="19">
        <f t="shared" si="6"/>
        <v>92.146774518251831</v>
      </c>
      <c r="Q8" s="19">
        <f t="shared" si="6"/>
        <v>230.61288520968731</v>
      </c>
      <c r="R8" s="19">
        <f t="shared" si="6"/>
        <v>242.82057670849068</v>
      </c>
      <c r="S8" s="19">
        <f t="shared" si="6"/>
        <v>30.518446335674312</v>
      </c>
      <c r="T8" s="19">
        <f t="shared" si="6"/>
        <v>31.149070970855529</v>
      </c>
      <c r="U8" s="19">
        <f t="shared" si="6"/>
        <v>22.802187359528965</v>
      </c>
      <c r="V8" s="19">
        <f t="shared" si="6"/>
        <v>16.966536868923964</v>
      </c>
      <c r="W8" s="19">
        <f t="shared" si="6"/>
        <v>11.760333209032227</v>
      </c>
      <c r="X8" s="19">
        <f t="shared" si="6"/>
        <v>15.966529561991953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26.482062723899759</v>
      </c>
      <c r="D10" s="8">
        <v>21.208009138672189</v>
      </c>
      <c r="E10" s="8">
        <v>29.619532043993772</v>
      </c>
      <c r="F10" s="8">
        <v>40.639526092003202</v>
      </c>
      <c r="G10" s="8">
        <v>22.416616892364363</v>
      </c>
      <c r="H10" s="8">
        <v>28.879476768037733</v>
      </c>
      <c r="I10" s="8">
        <v>28.116367913371587</v>
      </c>
      <c r="J10" s="8">
        <v>23.479328478038752</v>
      </c>
      <c r="K10" s="8">
        <v>23.825954194487089</v>
      </c>
      <c r="L10" s="8">
        <v>20.243231747510066</v>
      </c>
      <c r="M10" s="8">
        <v>20.060420750893655</v>
      </c>
      <c r="N10" s="8">
        <v>18.682814918312225</v>
      </c>
      <c r="O10" s="8">
        <v>19.942334824947412</v>
      </c>
      <c r="P10" s="8">
        <v>92.146774518251831</v>
      </c>
      <c r="Q10" s="8">
        <v>230.61288520968731</v>
      </c>
      <c r="R10" s="8">
        <v>242.82057670849068</v>
      </c>
      <c r="S10" s="8">
        <v>30.518446335674312</v>
      </c>
      <c r="T10" s="8">
        <v>31.149070970855529</v>
      </c>
      <c r="U10" s="8">
        <v>22.802187359528965</v>
      </c>
      <c r="V10" s="8">
        <v>16.966536868923964</v>
      </c>
      <c r="W10" s="8">
        <v>11.760333209032227</v>
      </c>
      <c r="X10" s="8">
        <v>15.966529561991953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180.63010648439663</v>
      </c>
      <c r="D11" s="19">
        <f t="shared" ref="D11:X11" si="8">SUM(D12:D16)</f>
        <v>217.0767684256395</v>
      </c>
      <c r="E11" s="19">
        <f t="shared" si="8"/>
        <v>274.83516062845359</v>
      </c>
      <c r="F11" s="19">
        <f t="shared" si="8"/>
        <v>375.98677366799996</v>
      </c>
      <c r="G11" s="19">
        <f t="shared" si="8"/>
        <v>232.04674376399998</v>
      </c>
      <c r="H11" s="19">
        <f t="shared" si="8"/>
        <v>251.06166690000003</v>
      </c>
      <c r="I11" s="19">
        <f t="shared" si="8"/>
        <v>196.17661206</v>
      </c>
      <c r="J11" s="19">
        <f t="shared" si="8"/>
        <v>254.85175451999999</v>
      </c>
      <c r="K11" s="19">
        <f t="shared" si="8"/>
        <v>259.71264805200008</v>
      </c>
      <c r="L11" s="19">
        <f t="shared" si="8"/>
        <v>217.14775684799991</v>
      </c>
      <c r="M11" s="19">
        <f t="shared" si="8"/>
        <v>219.59304166800004</v>
      </c>
      <c r="N11" s="19">
        <f t="shared" si="8"/>
        <v>278.62659897600003</v>
      </c>
      <c r="O11" s="19">
        <f t="shared" si="8"/>
        <v>227.98771894799995</v>
      </c>
      <c r="P11" s="19">
        <f t="shared" si="8"/>
        <v>238.22789878800003</v>
      </c>
      <c r="Q11" s="19">
        <f t="shared" si="8"/>
        <v>286.6198147560001</v>
      </c>
      <c r="R11" s="19">
        <f t="shared" si="8"/>
        <v>278.06390903119683</v>
      </c>
      <c r="S11" s="19">
        <f t="shared" si="8"/>
        <v>306.61718978347733</v>
      </c>
      <c r="T11" s="19">
        <f t="shared" si="8"/>
        <v>272.5948483250458</v>
      </c>
      <c r="U11" s="19">
        <f t="shared" si="8"/>
        <v>298.69541430964802</v>
      </c>
      <c r="V11" s="19">
        <f t="shared" si="8"/>
        <v>286.70038227139196</v>
      </c>
      <c r="W11" s="19">
        <f t="shared" si="8"/>
        <v>250.27628379604803</v>
      </c>
      <c r="X11" s="19">
        <f t="shared" si="8"/>
        <v>285.38286064876803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71.687652908396615</v>
      </c>
      <c r="D13" s="8">
        <v>96.376166953639469</v>
      </c>
      <c r="E13" s="8">
        <v>79.456183252453584</v>
      </c>
      <c r="F13" s="8">
        <v>132.236342436</v>
      </c>
      <c r="G13" s="8">
        <v>70.87538356799999</v>
      </c>
      <c r="H13" s="8">
        <v>49.430591100000029</v>
      </c>
      <c r="I13" s="8">
        <v>18.544188432000002</v>
      </c>
      <c r="J13" s="8">
        <v>9.2695856879999994</v>
      </c>
      <c r="K13" s="8">
        <v>0</v>
      </c>
      <c r="L13" s="8">
        <v>9.1765190879999992</v>
      </c>
      <c r="M13" s="8">
        <v>9.1543232880000005</v>
      </c>
      <c r="N13" s="8">
        <v>12.404174112</v>
      </c>
      <c r="O13" s="8">
        <v>6.2022818879999999</v>
      </c>
      <c r="P13" s="8">
        <v>9.2068922879999988</v>
      </c>
      <c r="Q13" s="8">
        <v>9.2312704439999997</v>
      </c>
      <c r="R13" s="8">
        <v>6.4833415743168228</v>
      </c>
      <c r="S13" s="8">
        <v>6.4143005297814142</v>
      </c>
      <c r="T13" s="8">
        <v>4.2507304813977917</v>
      </c>
      <c r="U13" s="8">
        <v>20.976649800000001</v>
      </c>
      <c r="V13" s="8">
        <v>21.040049040000003</v>
      </c>
      <c r="W13" s="8">
        <v>10.809165</v>
      </c>
      <c r="X13" s="8">
        <v>8.5461810360000001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108.94245357600002</v>
      </c>
      <c r="D16" s="8">
        <v>120.70060147200002</v>
      </c>
      <c r="E16" s="8">
        <v>195.37897737600002</v>
      </c>
      <c r="F16" s="8">
        <v>243.75043123199995</v>
      </c>
      <c r="G16" s="8">
        <v>161.17136019599999</v>
      </c>
      <c r="H16" s="8">
        <v>201.63107579999999</v>
      </c>
      <c r="I16" s="8">
        <v>177.632423628</v>
      </c>
      <c r="J16" s="8">
        <v>245.58216883199998</v>
      </c>
      <c r="K16" s="8">
        <v>259.71264805200008</v>
      </c>
      <c r="L16" s="8">
        <v>207.97123775999992</v>
      </c>
      <c r="M16" s="8">
        <v>210.43871838000004</v>
      </c>
      <c r="N16" s="8">
        <v>266.222424864</v>
      </c>
      <c r="O16" s="8">
        <v>221.78543705999996</v>
      </c>
      <c r="P16" s="8">
        <v>229.02100650000003</v>
      </c>
      <c r="Q16" s="8">
        <v>277.38854431200008</v>
      </c>
      <c r="R16" s="8">
        <v>271.58056745688003</v>
      </c>
      <c r="S16" s="8">
        <v>300.2028892536959</v>
      </c>
      <c r="T16" s="8">
        <v>268.34411784364801</v>
      </c>
      <c r="U16" s="8">
        <v>277.718764509648</v>
      </c>
      <c r="V16" s="8">
        <v>265.66033323139197</v>
      </c>
      <c r="W16" s="8">
        <v>239.46711879604803</v>
      </c>
      <c r="X16" s="8">
        <v>276.83667961276802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8.7512399999999992</v>
      </c>
      <c r="D17" s="27">
        <f t="shared" ref="D17:X17" si="10">SUM(D18:D21)</f>
        <v>16.583400000000001</v>
      </c>
      <c r="E17" s="27">
        <f t="shared" si="10"/>
        <v>16.183799999999998</v>
      </c>
      <c r="F17" s="27">
        <f t="shared" si="10"/>
        <v>15.34464</v>
      </c>
      <c r="G17" s="27">
        <f t="shared" si="10"/>
        <v>15.624359999999998</v>
      </c>
      <c r="H17" s="27">
        <f t="shared" si="10"/>
        <v>13.985999999999999</v>
      </c>
      <c r="I17" s="27">
        <f t="shared" si="10"/>
        <v>11.108879999999999</v>
      </c>
      <c r="J17" s="27">
        <f t="shared" si="10"/>
        <v>16.783200000000001</v>
      </c>
      <c r="K17" s="27">
        <f t="shared" si="10"/>
        <v>18.821160000000003</v>
      </c>
      <c r="L17" s="27">
        <f t="shared" si="10"/>
        <v>11.26872</v>
      </c>
      <c r="M17" s="27">
        <f t="shared" si="10"/>
        <v>16.183799999999998</v>
      </c>
      <c r="N17" s="27">
        <f t="shared" si="10"/>
        <v>15.944039999999999</v>
      </c>
      <c r="O17" s="27">
        <f t="shared" si="10"/>
        <v>18.421559999999999</v>
      </c>
      <c r="P17" s="27">
        <f t="shared" si="10"/>
        <v>19.220760000000002</v>
      </c>
      <c r="Q17" s="27">
        <f t="shared" si="10"/>
        <v>14.745239999999999</v>
      </c>
      <c r="R17" s="27">
        <f t="shared" si="10"/>
        <v>9.1108799999999981</v>
      </c>
      <c r="S17" s="27">
        <f t="shared" si="10"/>
        <v>16.783200000000001</v>
      </c>
      <c r="T17" s="27">
        <f t="shared" si="10"/>
        <v>21.434224319999998</v>
      </c>
      <c r="U17" s="27">
        <f t="shared" si="10"/>
        <v>17.6639184</v>
      </c>
      <c r="V17" s="27">
        <f t="shared" si="10"/>
        <v>5.9540400000000009</v>
      </c>
      <c r="W17" s="27">
        <f t="shared" si="10"/>
        <v>10.94904</v>
      </c>
      <c r="X17" s="27">
        <f t="shared" si="10"/>
        <v>6.0739199999999993</v>
      </c>
    </row>
    <row r="18" spans="1:24" ht="11.25" customHeight="1" x14ac:dyDescent="0.2">
      <c r="A18" s="29" t="s">
        <v>26</v>
      </c>
      <c r="B18" s="7" t="s">
        <v>27</v>
      </c>
      <c r="C18" s="8">
        <v>0.11988</v>
      </c>
      <c r="D18" s="8">
        <v>7.9919999999999991E-2</v>
      </c>
      <c r="E18" s="8">
        <v>7.9919999999999991E-2</v>
      </c>
      <c r="F18" s="8">
        <v>0</v>
      </c>
      <c r="G18" s="8">
        <v>0.23976</v>
      </c>
      <c r="H18" s="8">
        <v>0.27971999999999997</v>
      </c>
      <c r="I18" s="8">
        <v>0.11988</v>
      </c>
      <c r="J18" s="8">
        <v>7.9919999999999991E-2</v>
      </c>
      <c r="K18" s="8">
        <v>3.9959999999999996E-2</v>
      </c>
      <c r="L18" s="8">
        <v>0.11988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8.631359999999999</v>
      </c>
      <c r="D19" s="8">
        <v>16.50348</v>
      </c>
      <c r="E19" s="8">
        <v>16.103879999999997</v>
      </c>
      <c r="F19" s="8">
        <v>15.34464</v>
      </c>
      <c r="G19" s="8">
        <v>15.384599999999997</v>
      </c>
      <c r="H19" s="8">
        <v>13.70628</v>
      </c>
      <c r="I19" s="8">
        <v>10.988999999999999</v>
      </c>
      <c r="J19" s="8">
        <v>16.703279999999999</v>
      </c>
      <c r="K19" s="8">
        <v>18.781200000000002</v>
      </c>
      <c r="L19" s="8">
        <v>11.14884</v>
      </c>
      <c r="M19" s="8">
        <v>16.183799999999998</v>
      </c>
      <c r="N19" s="8">
        <v>15.944039999999999</v>
      </c>
      <c r="O19" s="8">
        <v>18.421559999999999</v>
      </c>
      <c r="P19" s="8">
        <v>19.220760000000002</v>
      </c>
      <c r="Q19" s="8">
        <v>14.745239999999999</v>
      </c>
      <c r="R19" s="8">
        <v>9.1108799999999981</v>
      </c>
      <c r="S19" s="8">
        <v>16.783200000000001</v>
      </c>
      <c r="T19" s="8">
        <v>21.434224319999998</v>
      </c>
      <c r="U19" s="8">
        <v>17.6639184</v>
      </c>
      <c r="V19" s="8">
        <v>5.9540400000000009</v>
      </c>
      <c r="W19" s="8">
        <v>10.94904</v>
      </c>
      <c r="X19" s="8">
        <v>6.0739199999999993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1.0537843814072492</v>
      </c>
      <c r="R22" s="27">
        <f t="shared" si="12"/>
        <v>1.0374605277611937</v>
      </c>
      <c r="S22" s="27">
        <f t="shared" si="12"/>
        <v>3.1976999999999989</v>
      </c>
      <c r="T22" s="27">
        <f t="shared" si="12"/>
        <v>4.5221948375768192E-2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1.0537843814072492</v>
      </c>
      <c r="R23" s="8">
        <v>1.0374605277611937</v>
      </c>
      <c r="S23" s="8">
        <v>3.1976999999999989</v>
      </c>
      <c r="T23" s="8">
        <v>4.5221948375768192E-2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2887.1566272</v>
      </c>
      <c r="D26" s="27">
        <f t="shared" ref="D26:X26" si="14">SUM(D27,D33)</f>
        <v>2815.3761962399999</v>
      </c>
      <c r="E26" s="27">
        <f t="shared" si="14"/>
        <v>2784.0855592799999</v>
      </c>
      <c r="F26" s="27">
        <f t="shared" si="14"/>
        <v>3001.9739320800004</v>
      </c>
      <c r="G26" s="27">
        <f t="shared" si="14"/>
        <v>2790.5068706400002</v>
      </c>
      <c r="H26" s="27">
        <f t="shared" si="14"/>
        <v>2748.2684191200001</v>
      </c>
      <c r="I26" s="27">
        <f t="shared" si="14"/>
        <v>2649.6588024000007</v>
      </c>
      <c r="J26" s="27">
        <f t="shared" si="14"/>
        <v>2647.5091563600008</v>
      </c>
      <c r="K26" s="27">
        <f t="shared" si="14"/>
        <v>2714.3360488800008</v>
      </c>
      <c r="L26" s="27">
        <f t="shared" si="14"/>
        <v>2242.1518624800001</v>
      </c>
      <c r="M26" s="27">
        <f t="shared" si="14"/>
        <v>2253.1997826000002</v>
      </c>
      <c r="N26" s="27">
        <f t="shared" si="14"/>
        <v>2472.1392081599997</v>
      </c>
      <c r="O26" s="27">
        <f t="shared" si="14"/>
        <v>2370.0624991199998</v>
      </c>
      <c r="P26" s="27">
        <f t="shared" si="14"/>
        <v>2542.18490028</v>
      </c>
      <c r="Q26" s="27">
        <f t="shared" si="14"/>
        <v>2539.3276864800009</v>
      </c>
      <c r="R26" s="27">
        <f t="shared" si="14"/>
        <v>2504.8641023999994</v>
      </c>
      <c r="S26" s="27">
        <f t="shared" si="14"/>
        <v>2575.3303335600008</v>
      </c>
      <c r="T26" s="27">
        <f t="shared" si="14"/>
        <v>2627.0510266800006</v>
      </c>
      <c r="U26" s="27">
        <f t="shared" si="14"/>
        <v>2682.0457110000007</v>
      </c>
      <c r="V26" s="27">
        <f t="shared" si="14"/>
        <v>2605.3048252799999</v>
      </c>
      <c r="W26" s="27">
        <f t="shared" si="14"/>
        <v>2338.1059521600005</v>
      </c>
      <c r="X26" s="27">
        <f t="shared" si="14"/>
        <v>2561.1438142800002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2887.1566272</v>
      </c>
      <c r="D33" s="19">
        <f t="shared" ref="D33:X33" si="18">SUM(D34:D50)</f>
        <v>2815.3761962399999</v>
      </c>
      <c r="E33" s="19">
        <f t="shared" si="18"/>
        <v>2784.0855592799999</v>
      </c>
      <c r="F33" s="19">
        <f t="shared" si="18"/>
        <v>3001.9739320800004</v>
      </c>
      <c r="G33" s="19">
        <f t="shared" si="18"/>
        <v>2790.5068706400002</v>
      </c>
      <c r="H33" s="19">
        <f t="shared" si="18"/>
        <v>2748.2684191200001</v>
      </c>
      <c r="I33" s="19">
        <f t="shared" si="18"/>
        <v>2649.6588024000007</v>
      </c>
      <c r="J33" s="19">
        <f t="shared" si="18"/>
        <v>2647.5091563600008</v>
      </c>
      <c r="K33" s="19">
        <f t="shared" si="18"/>
        <v>2714.3360488800008</v>
      </c>
      <c r="L33" s="19">
        <f t="shared" si="18"/>
        <v>2242.1518624800001</v>
      </c>
      <c r="M33" s="19">
        <f t="shared" si="18"/>
        <v>2253.1997826000002</v>
      </c>
      <c r="N33" s="19">
        <f t="shared" si="18"/>
        <v>2472.1392081599997</v>
      </c>
      <c r="O33" s="19">
        <f t="shared" si="18"/>
        <v>2370.0624991199998</v>
      </c>
      <c r="P33" s="19">
        <f t="shared" si="18"/>
        <v>2542.18490028</v>
      </c>
      <c r="Q33" s="19">
        <f t="shared" si="18"/>
        <v>2539.3276864800009</v>
      </c>
      <c r="R33" s="19">
        <f t="shared" si="18"/>
        <v>2504.8641023999994</v>
      </c>
      <c r="S33" s="19">
        <f t="shared" si="18"/>
        <v>2575.3303335600008</v>
      </c>
      <c r="T33" s="19">
        <f t="shared" si="18"/>
        <v>2627.0510266800006</v>
      </c>
      <c r="U33" s="19">
        <f t="shared" si="18"/>
        <v>2682.0457110000007</v>
      </c>
      <c r="V33" s="19">
        <f t="shared" si="18"/>
        <v>2605.3048252799999</v>
      </c>
      <c r="W33" s="19">
        <f t="shared" si="18"/>
        <v>2338.1059521600005</v>
      </c>
      <c r="X33" s="19">
        <f t="shared" si="18"/>
        <v>2561.1438142800002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119.96455896000001</v>
      </c>
      <c r="D36" s="8">
        <v>141.40755432</v>
      </c>
      <c r="E36" s="8">
        <v>147.36141792000001</v>
      </c>
      <c r="F36" s="8">
        <v>216.00621684000001</v>
      </c>
      <c r="G36" s="8">
        <v>223.57609667999995</v>
      </c>
      <c r="H36" s="8">
        <v>187.43516783999999</v>
      </c>
      <c r="I36" s="8">
        <v>207.57131171999998</v>
      </c>
      <c r="J36" s="8">
        <v>183.89919527999999</v>
      </c>
      <c r="K36" s="8">
        <v>228.94479612000006</v>
      </c>
      <c r="L36" s="8">
        <v>173.23971228000008</v>
      </c>
      <c r="M36" s="8">
        <v>183.46781844000003</v>
      </c>
      <c r="N36" s="8">
        <v>133.11008099999998</v>
      </c>
      <c r="O36" s="8">
        <v>92.003434560000002</v>
      </c>
      <c r="P36" s="8">
        <v>83.766158640000015</v>
      </c>
      <c r="Q36" s="8">
        <v>88.332756120000028</v>
      </c>
      <c r="R36" s="8">
        <v>133.89242004000002</v>
      </c>
      <c r="S36" s="8">
        <v>124.6495068</v>
      </c>
      <c r="T36" s="8">
        <v>145.11912156</v>
      </c>
      <c r="U36" s="8">
        <v>135.86734908000003</v>
      </c>
      <c r="V36" s="8">
        <v>149.28796188000007</v>
      </c>
      <c r="W36" s="8">
        <v>125.31758436000003</v>
      </c>
      <c r="X36" s="8">
        <v>122.96284380000002</v>
      </c>
    </row>
    <row r="37" spans="1:24" ht="11.25" customHeight="1" x14ac:dyDescent="0.2">
      <c r="A37" s="28" t="s">
        <v>60</v>
      </c>
      <c r="B37" s="7" t="s">
        <v>61</v>
      </c>
      <c r="C37" s="8">
        <v>3.0701008799999987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9.230760000000001E-3</v>
      </c>
      <c r="K37" s="8">
        <v>0</v>
      </c>
      <c r="L37" s="8">
        <v>3.0491445600000002</v>
      </c>
      <c r="M37" s="8">
        <v>2.9937599999999985E-3</v>
      </c>
      <c r="N37" s="8">
        <v>0</v>
      </c>
      <c r="O37" s="8">
        <v>3.0491445600000002</v>
      </c>
      <c r="P37" s="8">
        <v>0</v>
      </c>
      <c r="Q37" s="8">
        <v>4.914756E-2</v>
      </c>
      <c r="R37" s="8">
        <v>3.0686040000000001E-2</v>
      </c>
      <c r="S37" s="8">
        <v>5.8378320000000004E-2</v>
      </c>
      <c r="T37" s="8">
        <v>0.92382444000000019</v>
      </c>
      <c r="U37" s="8">
        <v>0.94727556000000002</v>
      </c>
      <c r="V37" s="8">
        <v>0.34004124000000002</v>
      </c>
      <c r="W37" s="8">
        <v>0.21729707999999998</v>
      </c>
      <c r="X37" s="8">
        <v>0.99916739999999993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4.6171879200000001</v>
      </c>
      <c r="D41" s="8">
        <v>3.0760545599999993</v>
      </c>
      <c r="E41" s="8">
        <v>2.3419843199999999</v>
      </c>
      <c r="F41" s="8">
        <v>1.779525</v>
      </c>
      <c r="G41" s="8">
        <v>1.2235366800000003</v>
      </c>
      <c r="H41" s="8">
        <v>8.9103081599999996</v>
      </c>
      <c r="I41" s="8">
        <v>9.9969184799999997</v>
      </c>
      <c r="J41" s="8">
        <v>2.8695002400000003</v>
      </c>
      <c r="K41" s="8">
        <v>2.9044436400000002</v>
      </c>
      <c r="L41" s="8">
        <v>0.72138708000000007</v>
      </c>
      <c r="M41" s="8">
        <v>0.64192320000000014</v>
      </c>
      <c r="N41" s="8">
        <v>1.1184476400000003</v>
      </c>
      <c r="O41" s="8">
        <v>1.7318984399999999</v>
      </c>
      <c r="P41" s="8">
        <v>1.8970383600000003</v>
      </c>
      <c r="Q41" s="8">
        <v>0.38774231999999997</v>
      </c>
      <c r="R41" s="8">
        <v>0.51483276000000011</v>
      </c>
      <c r="S41" s="8">
        <v>0.34632791999999996</v>
      </c>
      <c r="T41" s="8">
        <v>0.94994279999999998</v>
      </c>
      <c r="U41" s="8">
        <v>0.77186088000000008</v>
      </c>
      <c r="V41" s="8">
        <v>1.4409622799999999</v>
      </c>
      <c r="W41" s="8">
        <v>0.66728951999999997</v>
      </c>
      <c r="X41" s="8">
        <v>0.52415099999999992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1776.67601904</v>
      </c>
      <c r="D43" s="8">
        <v>1754.45064288</v>
      </c>
      <c r="E43" s="8">
        <v>1753.0730942399998</v>
      </c>
      <c r="F43" s="8">
        <v>2026.4780858399999</v>
      </c>
      <c r="G43" s="8">
        <v>1866.8593054800003</v>
      </c>
      <c r="H43" s="8">
        <v>1868.4422593200002</v>
      </c>
      <c r="I43" s="8">
        <v>1673.8669818000001</v>
      </c>
      <c r="J43" s="8">
        <v>1770.6475098000005</v>
      </c>
      <c r="K43" s="8">
        <v>1811.3206737600003</v>
      </c>
      <c r="L43" s="8">
        <v>1625.0648403599998</v>
      </c>
      <c r="M43" s="8">
        <v>1610.51574996</v>
      </c>
      <c r="N43" s="8">
        <v>1862.7738760800003</v>
      </c>
      <c r="O43" s="8">
        <v>1790.6120949599999</v>
      </c>
      <c r="P43" s="8">
        <v>2081.26232028</v>
      </c>
      <c r="Q43" s="8">
        <v>2065.6349859600004</v>
      </c>
      <c r="R43" s="8">
        <v>2032.7992307999996</v>
      </c>
      <c r="S43" s="8">
        <v>2071.4572897200005</v>
      </c>
      <c r="T43" s="8">
        <v>2099.5095045600001</v>
      </c>
      <c r="U43" s="8">
        <v>2140.4296882800004</v>
      </c>
      <c r="V43" s="8">
        <v>2058.2614727999994</v>
      </c>
      <c r="W43" s="8">
        <v>1902.28343292</v>
      </c>
      <c r="X43" s="8">
        <v>2171.4885550800004</v>
      </c>
    </row>
    <row r="44" spans="1:24" ht="11.25" customHeight="1" x14ac:dyDescent="0.2">
      <c r="A44" s="28" t="s">
        <v>74</v>
      </c>
      <c r="B44" s="7" t="s">
        <v>75</v>
      </c>
      <c r="C44" s="8">
        <v>982.82876039999996</v>
      </c>
      <c r="D44" s="8">
        <v>916.44194447999985</v>
      </c>
      <c r="E44" s="8">
        <v>881.30906279999999</v>
      </c>
      <c r="F44" s="8">
        <v>730.97832455999992</v>
      </c>
      <c r="G44" s="8">
        <v>663.16598639999995</v>
      </c>
      <c r="H44" s="8">
        <v>638.7172768800001</v>
      </c>
      <c r="I44" s="8">
        <v>716.5258250400002</v>
      </c>
      <c r="J44" s="8">
        <v>651.33270287999994</v>
      </c>
      <c r="K44" s="8">
        <v>537.90337440000008</v>
      </c>
      <c r="L44" s="8">
        <v>404.24143823999998</v>
      </c>
      <c r="M44" s="8">
        <v>438.42555072000005</v>
      </c>
      <c r="N44" s="8">
        <v>445.72508280000011</v>
      </c>
      <c r="O44" s="8">
        <v>459.07249608000006</v>
      </c>
      <c r="P44" s="8">
        <v>350.87574816</v>
      </c>
      <c r="Q44" s="8">
        <v>358.21540440000012</v>
      </c>
      <c r="R44" s="8">
        <v>313.69541975999999</v>
      </c>
      <c r="S44" s="8">
        <v>351.68547600000005</v>
      </c>
      <c r="T44" s="8">
        <v>341.44824240000003</v>
      </c>
      <c r="U44" s="8">
        <v>375.99653736000005</v>
      </c>
      <c r="V44" s="8">
        <v>367.58662488000004</v>
      </c>
      <c r="W44" s="8">
        <v>284.41147032000003</v>
      </c>
      <c r="X44" s="8">
        <v>233.18517816000002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9.763560000000001E-3</v>
      </c>
      <c r="I45" s="8">
        <v>6.5969999999999987E-3</v>
      </c>
      <c r="J45" s="8">
        <v>6.5969999999999987E-3</v>
      </c>
      <c r="K45" s="8">
        <v>3.1665599999999988E-3</v>
      </c>
      <c r="L45" s="8">
        <v>3.1665599999999988E-3</v>
      </c>
      <c r="M45" s="8">
        <v>3.1665599999999988E-3</v>
      </c>
      <c r="N45" s="8">
        <v>3.1665599999999988E-3</v>
      </c>
      <c r="O45" s="8">
        <v>3.1665599999999988E-3</v>
      </c>
      <c r="P45" s="8">
        <v>3.1665599999999988E-3</v>
      </c>
      <c r="Q45" s="8">
        <v>3.1665599999999988E-3</v>
      </c>
      <c r="R45" s="8">
        <v>3.1665599999999988E-3</v>
      </c>
      <c r="S45" s="8">
        <v>0</v>
      </c>
      <c r="T45" s="8">
        <v>0</v>
      </c>
      <c r="U45" s="8">
        <v>7.3622519999999997E-2</v>
      </c>
      <c r="V45" s="8">
        <v>7.3622519999999997E-2</v>
      </c>
      <c r="W45" s="8">
        <v>0</v>
      </c>
      <c r="X45" s="8">
        <v>0.23010336000000001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6.1245990000000026</v>
      </c>
      <c r="G48" s="8">
        <v>9.1870739999999991</v>
      </c>
      <c r="H48" s="8">
        <v>15.312024000000001</v>
      </c>
      <c r="I48" s="8">
        <v>12.249549000000002</v>
      </c>
      <c r="J48" s="8">
        <v>12.249549000000002</v>
      </c>
      <c r="K48" s="8">
        <v>106.764723</v>
      </c>
      <c r="L48" s="8">
        <v>9.3373019999999993</v>
      </c>
      <c r="M48" s="8">
        <v>9.1870739999999991</v>
      </c>
      <c r="N48" s="8">
        <v>18.374148000000005</v>
      </c>
      <c r="O48" s="8">
        <v>18.374148000000005</v>
      </c>
      <c r="P48" s="8">
        <v>21.436623000000001</v>
      </c>
      <c r="Q48" s="8">
        <v>21.463298999999999</v>
      </c>
      <c r="R48" s="8">
        <v>18.719882999999999</v>
      </c>
      <c r="S48" s="8">
        <v>21.839922000000001</v>
      </c>
      <c r="T48" s="8">
        <v>18.719882999999999</v>
      </c>
      <c r="U48" s="8">
        <v>18.719882999999999</v>
      </c>
      <c r="V48" s="8">
        <v>24.959961000000003</v>
      </c>
      <c r="W48" s="8">
        <v>21.839922000000001</v>
      </c>
      <c r="X48" s="8">
        <v>24.959961000000003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20.607180840000002</v>
      </c>
      <c r="G50" s="8">
        <v>26.494871399999997</v>
      </c>
      <c r="H50" s="8">
        <v>29.441619359999997</v>
      </c>
      <c r="I50" s="8">
        <v>29.441619359999997</v>
      </c>
      <c r="J50" s="8">
        <v>26.494871399999997</v>
      </c>
      <c r="K50" s="8">
        <v>26.494871399999997</v>
      </c>
      <c r="L50" s="8">
        <v>26.494871399999997</v>
      </c>
      <c r="M50" s="8">
        <v>10.95550596</v>
      </c>
      <c r="N50" s="8">
        <v>11.034406080000002</v>
      </c>
      <c r="O50" s="8">
        <v>5.2161159599999998</v>
      </c>
      <c r="P50" s="8">
        <v>2.9438452800000001</v>
      </c>
      <c r="Q50" s="8">
        <v>5.2411845599999998</v>
      </c>
      <c r="R50" s="8">
        <v>5.2084634400000001</v>
      </c>
      <c r="S50" s="8">
        <v>5.2934327999999997</v>
      </c>
      <c r="T50" s="8">
        <v>20.380507919999999</v>
      </c>
      <c r="U50" s="8">
        <v>9.2394943200000004</v>
      </c>
      <c r="V50" s="8">
        <v>3.35417868</v>
      </c>
      <c r="W50" s="8">
        <v>3.3689559600000001</v>
      </c>
      <c r="X50" s="8">
        <v>6.7938544799999994</v>
      </c>
    </row>
    <row r="51" spans="1:24" ht="11.25" customHeight="1" x14ac:dyDescent="0.2">
      <c r="A51" s="25" t="s">
        <v>88</v>
      </c>
      <c r="B51" s="26" t="s">
        <v>89</v>
      </c>
      <c r="C51" s="27">
        <v>1479.9626780399999</v>
      </c>
      <c r="D51" s="27">
        <v>1430.2562828400003</v>
      </c>
      <c r="E51" s="27">
        <v>1519.2865116000003</v>
      </c>
      <c r="F51" s="27">
        <v>1477.8461372400004</v>
      </c>
      <c r="G51" s="27">
        <v>1518.8765328000004</v>
      </c>
      <c r="H51" s="27">
        <v>1735.3932037200004</v>
      </c>
      <c r="I51" s="27">
        <v>1299.3934734000002</v>
      </c>
      <c r="J51" s="27">
        <v>1462.8518189999998</v>
      </c>
      <c r="K51" s="27">
        <v>1542.79182816</v>
      </c>
      <c r="L51" s="27">
        <v>1265.2060885200001</v>
      </c>
      <c r="M51" s="27">
        <v>1438.2720752400005</v>
      </c>
      <c r="N51" s="27">
        <v>1659.5558100000005</v>
      </c>
      <c r="O51" s="27">
        <v>1622.0633497200001</v>
      </c>
      <c r="P51" s="27">
        <v>1967.9374202399999</v>
      </c>
      <c r="Q51" s="27">
        <v>1767.8673619199999</v>
      </c>
      <c r="R51" s="27">
        <v>1561.4870634000001</v>
      </c>
      <c r="S51" s="27">
        <v>1665.5693709599996</v>
      </c>
      <c r="T51" s="27">
        <v>1693.1185326</v>
      </c>
      <c r="U51" s="27">
        <v>1784.1122164800004</v>
      </c>
      <c r="V51" s="27">
        <v>1655.5959802800003</v>
      </c>
      <c r="W51" s="27">
        <v>1688.9726977199998</v>
      </c>
      <c r="X51" s="27">
        <v>1714.4049146400005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4.4334576000000006</v>
      </c>
      <c r="D52" s="27">
        <f t="shared" ref="D52:X52" si="20">SUM(D53:D54)</f>
        <v>0</v>
      </c>
      <c r="E52" s="27">
        <f t="shared" si="20"/>
        <v>11.583</v>
      </c>
      <c r="F52" s="27">
        <f t="shared" si="20"/>
        <v>22.483168062644729</v>
      </c>
      <c r="G52" s="27">
        <f t="shared" si="20"/>
        <v>17.719376167284004</v>
      </c>
      <c r="H52" s="27">
        <f t="shared" si="20"/>
        <v>4.7430728864793377</v>
      </c>
      <c r="I52" s="27">
        <f t="shared" si="20"/>
        <v>3.9598301197796886</v>
      </c>
      <c r="J52" s="27">
        <f t="shared" si="20"/>
        <v>5.0321666375107785</v>
      </c>
      <c r="K52" s="27">
        <f t="shared" si="20"/>
        <v>5.5312121438641331</v>
      </c>
      <c r="L52" s="27">
        <f t="shared" si="20"/>
        <v>5.2793515631869843</v>
      </c>
      <c r="M52" s="27">
        <f t="shared" si="20"/>
        <v>6.433953415381894</v>
      </c>
      <c r="N52" s="27">
        <f t="shared" si="20"/>
        <v>21.309442361229205</v>
      </c>
      <c r="O52" s="27">
        <f t="shared" si="20"/>
        <v>25.010013600000001</v>
      </c>
      <c r="P52" s="27">
        <f t="shared" si="20"/>
        <v>29.493406799999999</v>
      </c>
      <c r="Q52" s="27">
        <f t="shared" si="20"/>
        <v>20.1070584</v>
      </c>
      <c r="R52" s="27">
        <f t="shared" si="20"/>
        <v>0</v>
      </c>
      <c r="S52" s="27">
        <f t="shared" si="20"/>
        <v>0</v>
      </c>
      <c r="T52" s="27">
        <f t="shared" si="20"/>
        <v>9.4929120000000005</v>
      </c>
      <c r="U52" s="27">
        <f t="shared" si="20"/>
        <v>10.023472571341998</v>
      </c>
      <c r="V52" s="27">
        <f t="shared" si="20"/>
        <v>6.4210218209972227</v>
      </c>
      <c r="W52" s="27">
        <f t="shared" si="20"/>
        <v>6.0241896000000024</v>
      </c>
      <c r="X52" s="27">
        <f t="shared" si="20"/>
        <v>6.8380883999999993</v>
      </c>
    </row>
    <row r="53" spans="1:24" ht="11.25" customHeight="1" x14ac:dyDescent="0.2">
      <c r="A53" s="29" t="s">
        <v>116</v>
      </c>
      <c r="B53" s="7" t="s">
        <v>117</v>
      </c>
      <c r="C53" s="8">
        <v>4.4334576000000006</v>
      </c>
      <c r="D53" s="8">
        <v>0</v>
      </c>
      <c r="E53" s="8">
        <v>11.583</v>
      </c>
      <c r="F53" s="8">
        <v>20.163171599999998</v>
      </c>
      <c r="G53" s="8">
        <v>14.728942800000002</v>
      </c>
      <c r="H53" s="8">
        <v>2.0020571999999999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15.978362399999996</v>
      </c>
      <c r="O53" s="8">
        <v>25.010013600000001</v>
      </c>
      <c r="P53" s="8">
        <v>29.493406799999999</v>
      </c>
      <c r="Q53" s="8">
        <v>20.1070584</v>
      </c>
      <c r="R53" s="8">
        <v>0</v>
      </c>
      <c r="S53" s="8">
        <v>0</v>
      </c>
      <c r="T53" s="8">
        <v>9.4929120000000005</v>
      </c>
      <c r="U53" s="8">
        <v>9.9814572000000013</v>
      </c>
      <c r="V53" s="8">
        <v>6.3850644000000019</v>
      </c>
      <c r="W53" s="8">
        <v>6.0241896000000024</v>
      </c>
      <c r="X53" s="8">
        <v>6.8380883999999993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2.3199964626447311</v>
      </c>
      <c r="G54" s="45">
        <v>2.9904333672840004</v>
      </c>
      <c r="H54" s="45">
        <v>2.7410156864793378</v>
      </c>
      <c r="I54" s="45">
        <v>3.9598301197796886</v>
      </c>
      <c r="J54" s="45">
        <v>5.0321666375107785</v>
      </c>
      <c r="K54" s="45">
        <v>5.5312121438641331</v>
      </c>
      <c r="L54" s="45">
        <v>5.2793515631869843</v>
      </c>
      <c r="M54" s="45">
        <v>6.433953415381894</v>
      </c>
      <c r="N54" s="45">
        <v>5.3310799612292099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4.2015371341996795E-2</v>
      </c>
      <c r="V54" s="45">
        <v>3.5957420997220803E-2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8.6240448000000001</v>
      </c>
      <c r="D61" s="49">
        <f t="shared" ref="D61:X61" si="22">SUM(D62:D72)</f>
        <v>12.544358399999997</v>
      </c>
      <c r="E61" s="49">
        <f t="shared" si="22"/>
        <v>20.047507199999998</v>
      </c>
      <c r="F61" s="49">
        <f t="shared" si="22"/>
        <v>20.535839999999997</v>
      </c>
      <c r="G61" s="49">
        <f t="shared" si="22"/>
        <v>23.1039648</v>
      </c>
      <c r="H61" s="49">
        <f t="shared" si="22"/>
        <v>188.98542863999998</v>
      </c>
      <c r="I61" s="49">
        <f t="shared" si="22"/>
        <v>179.94999167999998</v>
      </c>
      <c r="J61" s="49">
        <f t="shared" si="22"/>
        <v>125.77255488000003</v>
      </c>
      <c r="K61" s="49">
        <f t="shared" si="22"/>
        <v>189.52301807999996</v>
      </c>
      <c r="L61" s="49">
        <f t="shared" si="22"/>
        <v>253.84002480000001</v>
      </c>
      <c r="M61" s="49">
        <f t="shared" si="22"/>
        <v>292.33447991999998</v>
      </c>
      <c r="N61" s="49">
        <f t="shared" si="22"/>
        <v>234.39996431999992</v>
      </c>
      <c r="O61" s="49">
        <f t="shared" si="22"/>
        <v>212.69470895999999</v>
      </c>
      <c r="P61" s="49">
        <f t="shared" si="22"/>
        <v>166.05888407999998</v>
      </c>
      <c r="Q61" s="49">
        <f t="shared" si="22"/>
        <v>165.90481199999994</v>
      </c>
      <c r="R61" s="49">
        <f t="shared" si="22"/>
        <v>345.20644944000003</v>
      </c>
      <c r="S61" s="49">
        <f t="shared" si="22"/>
        <v>278.38803888000001</v>
      </c>
      <c r="T61" s="49">
        <f t="shared" si="22"/>
        <v>257.34063528000001</v>
      </c>
      <c r="U61" s="49">
        <f t="shared" si="22"/>
        <v>225.08591976000002</v>
      </c>
      <c r="V61" s="49">
        <f t="shared" si="22"/>
        <v>197.18350847999997</v>
      </c>
      <c r="W61" s="49">
        <f t="shared" si="22"/>
        <v>250.12370088000003</v>
      </c>
      <c r="X61" s="49">
        <f t="shared" si="22"/>
        <v>292.48186680000003</v>
      </c>
    </row>
    <row r="62" spans="1:24" ht="11.25" customHeight="1" x14ac:dyDescent="0.2">
      <c r="A62" s="50" t="s">
        <v>92</v>
      </c>
      <c r="B62" s="51" t="s">
        <v>93</v>
      </c>
      <c r="C62" s="52">
        <v>8.6240448000000001</v>
      </c>
      <c r="D62" s="52">
        <v>12.544358399999997</v>
      </c>
      <c r="E62" s="52">
        <v>20.047507199999998</v>
      </c>
      <c r="F62" s="52">
        <v>17.135999999999996</v>
      </c>
      <c r="G62" s="52">
        <v>18.704044800000002</v>
      </c>
      <c r="H62" s="52">
        <v>184.71640319999997</v>
      </c>
      <c r="I62" s="52">
        <v>170.57738879999999</v>
      </c>
      <c r="J62" s="52">
        <v>111.76341120000002</v>
      </c>
      <c r="K62" s="52">
        <v>177.01326719999994</v>
      </c>
      <c r="L62" s="52">
        <v>228.85591680000002</v>
      </c>
      <c r="M62" s="52">
        <v>270.26616959999996</v>
      </c>
      <c r="N62" s="52">
        <v>216.26035199999993</v>
      </c>
      <c r="O62" s="52">
        <v>198.75824639999999</v>
      </c>
      <c r="P62" s="52">
        <v>142.44007679999996</v>
      </c>
      <c r="Q62" s="52">
        <v>138.97416959999995</v>
      </c>
      <c r="R62" s="52">
        <v>299.8203264</v>
      </c>
      <c r="S62" s="52">
        <v>187.60896</v>
      </c>
      <c r="T62" s="52">
        <v>159.09304320000001</v>
      </c>
      <c r="U62" s="52">
        <v>103.34499839999999</v>
      </c>
      <c r="V62" s="52">
        <v>84.390969599999991</v>
      </c>
      <c r="W62" s="52">
        <v>135.85622400000003</v>
      </c>
      <c r="X62" s="52">
        <v>171.18178560000001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1.17936E-3</v>
      </c>
      <c r="L64" s="52">
        <v>1.9656000000000001E-3</v>
      </c>
      <c r="M64" s="52">
        <v>1.6314480000000003E-2</v>
      </c>
      <c r="N64" s="52">
        <v>0.79803360000000001</v>
      </c>
      <c r="O64" s="52">
        <v>1.1274681600000001</v>
      </c>
      <c r="P64" s="52">
        <v>6.0455959199999993</v>
      </c>
      <c r="Q64" s="52">
        <v>4.8019607999999998</v>
      </c>
      <c r="R64" s="52">
        <v>15.684701760000003</v>
      </c>
      <c r="S64" s="52">
        <v>22.19909328</v>
      </c>
      <c r="T64" s="52">
        <v>18.198900720000005</v>
      </c>
      <c r="U64" s="52">
        <v>22.070739600000003</v>
      </c>
      <c r="V64" s="52">
        <v>21.609413280000002</v>
      </c>
      <c r="W64" s="52">
        <v>19.133740079999999</v>
      </c>
      <c r="X64" s="52">
        <v>11.6137476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3.3998399999999998</v>
      </c>
      <c r="G65" s="52">
        <v>4.3999199999999998</v>
      </c>
      <c r="H65" s="52">
        <v>4.100039999999999</v>
      </c>
      <c r="I65" s="52">
        <v>5.6998799999999985</v>
      </c>
      <c r="J65" s="52">
        <v>7.4998799999999983</v>
      </c>
      <c r="K65" s="52">
        <v>8.2000799999999998</v>
      </c>
      <c r="L65" s="52">
        <v>7.8001200000000015</v>
      </c>
      <c r="M65" s="52">
        <v>9.5000399999999985</v>
      </c>
      <c r="N65" s="52">
        <v>7.8001200000000015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3.5639999999999998E-2</v>
      </c>
      <c r="V65" s="52">
        <v>3.024E-2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1.7841600000000001E-3</v>
      </c>
      <c r="R67" s="52">
        <v>1.7841600000000001E-3</v>
      </c>
      <c r="S67" s="52">
        <v>3.8231999999999997E-3</v>
      </c>
      <c r="T67" s="52">
        <v>1.7841600000000001E-3</v>
      </c>
      <c r="U67" s="52">
        <v>1.7841600000000001E-3</v>
      </c>
      <c r="V67" s="52">
        <v>1.7841600000000001E-3</v>
      </c>
      <c r="W67" s="52">
        <v>0</v>
      </c>
      <c r="X67" s="52">
        <v>1.7841600000000001E-3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5.3524799999999997E-3</v>
      </c>
      <c r="I68" s="52">
        <v>3.4408799999999996E-2</v>
      </c>
      <c r="J68" s="52">
        <v>1.6057439999999999E-2</v>
      </c>
      <c r="K68" s="52">
        <v>3.1860000000000013E-2</v>
      </c>
      <c r="L68" s="52">
        <v>5.3015039999999986E-2</v>
      </c>
      <c r="M68" s="52">
        <v>9.5580000000000012E-2</v>
      </c>
      <c r="N68" s="52">
        <v>0.10348128000000001</v>
      </c>
      <c r="O68" s="52">
        <v>0.16465247999999999</v>
      </c>
      <c r="P68" s="52">
        <v>0.12489119999999999</v>
      </c>
      <c r="Q68" s="52">
        <v>0.69582240000000006</v>
      </c>
      <c r="R68" s="52">
        <v>1.5828048000000001</v>
      </c>
      <c r="S68" s="52">
        <v>6.9556751999999999</v>
      </c>
      <c r="T68" s="52">
        <v>14.886011520000002</v>
      </c>
      <c r="U68" s="52">
        <v>14.886011520000002</v>
      </c>
      <c r="V68" s="52">
        <v>8.931759839999998</v>
      </c>
      <c r="W68" s="52">
        <v>11.908758239999999</v>
      </c>
      <c r="X68" s="52">
        <v>11.908758239999999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0.16363295999999999</v>
      </c>
      <c r="I69" s="52">
        <v>0.74348496000000019</v>
      </c>
      <c r="J69" s="52">
        <v>3.6192959999999998</v>
      </c>
      <c r="K69" s="52">
        <v>4.2766315199999996</v>
      </c>
      <c r="L69" s="52">
        <v>6.8137070399999988</v>
      </c>
      <c r="M69" s="52">
        <v>7.0925457599999984</v>
      </c>
      <c r="N69" s="52">
        <v>7.0446283199999993</v>
      </c>
      <c r="O69" s="52">
        <v>12.644341919999999</v>
      </c>
      <c r="P69" s="52">
        <v>17.448320160000002</v>
      </c>
      <c r="Q69" s="52">
        <v>21.431075039999996</v>
      </c>
      <c r="R69" s="52">
        <v>28.116832319999997</v>
      </c>
      <c r="S69" s="52">
        <v>59.841236160000001</v>
      </c>
      <c r="T69" s="52">
        <v>63.327484799999993</v>
      </c>
      <c r="U69" s="52">
        <v>82.525046400000008</v>
      </c>
      <c r="V69" s="52">
        <v>80.076159359999991</v>
      </c>
      <c r="W69" s="52">
        <v>80.840799360000005</v>
      </c>
      <c r="X69" s="52">
        <v>97.7757912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2.8948291199999998</v>
      </c>
      <c r="J72" s="55">
        <v>2.8739102399999998</v>
      </c>
      <c r="K72" s="55">
        <v>0</v>
      </c>
      <c r="L72" s="55">
        <v>10.31530032</v>
      </c>
      <c r="M72" s="55">
        <v>5.3638300800000005</v>
      </c>
      <c r="N72" s="55">
        <v>2.3933491199999999</v>
      </c>
      <c r="O72" s="55">
        <v>0</v>
      </c>
      <c r="P72" s="55">
        <v>0</v>
      </c>
      <c r="Q72" s="55">
        <v>0</v>
      </c>
      <c r="R72" s="55">
        <v>0</v>
      </c>
      <c r="S72" s="55">
        <v>1.7792510399999997</v>
      </c>
      <c r="T72" s="55">
        <v>1.8334108799999997</v>
      </c>
      <c r="U72" s="55">
        <v>2.22169968</v>
      </c>
      <c r="V72" s="55">
        <v>2.1431822399999998</v>
      </c>
      <c r="W72" s="55">
        <v>2.3841791999999997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15442.962845534694</v>
      </c>
      <c r="D2" s="21">
        <f t="shared" ref="D2:X2" si="0">SUM(D3,D17,D22,D25,D26,D51,D52)</f>
        <v>15825.332428529833</v>
      </c>
      <c r="E2" s="21">
        <f t="shared" si="0"/>
        <v>17098.197087738845</v>
      </c>
      <c r="F2" s="21">
        <f t="shared" si="0"/>
        <v>14806.854180055047</v>
      </c>
      <c r="G2" s="21">
        <f t="shared" si="0"/>
        <v>14991.130373479527</v>
      </c>
      <c r="H2" s="21">
        <f t="shared" si="0"/>
        <v>15871.351243843023</v>
      </c>
      <c r="I2" s="21">
        <f t="shared" si="0"/>
        <v>15900.147007531608</v>
      </c>
      <c r="J2" s="21">
        <f t="shared" si="0"/>
        <v>14901.16973876581</v>
      </c>
      <c r="K2" s="21">
        <f t="shared" si="0"/>
        <v>14940.492463305965</v>
      </c>
      <c r="L2" s="21">
        <f t="shared" si="0"/>
        <v>13816.437599159643</v>
      </c>
      <c r="M2" s="21">
        <f t="shared" si="0"/>
        <v>12987.550268902376</v>
      </c>
      <c r="N2" s="21">
        <f t="shared" si="0"/>
        <v>14477.928091352038</v>
      </c>
      <c r="O2" s="21">
        <f t="shared" si="0"/>
        <v>15287.577351878859</v>
      </c>
      <c r="P2" s="21">
        <f t="shared" si="0"/>
        <v>15166.128869205493</v>
      </c>
      <c r="Q2" s="21">
        <f t="shared" si="0"/>
        <v>15016.20785337392</v>
      </c>
      <c r="R2" s="21">
        <f t="shared" si="0"/>
        <v>14290.055818969964</v>
      </c>
      <c r="S2" s="21">
        <f t="shared" si="0"/>
        <v>14495.412349562652</v>
      </c>
      <c r="T2" s="21">
        <f t="shared" si="0"/>
        <v>14845.320087041307</v>
      </c>
      <c r="U2" s="21">
        <f t="shared" si="0"/>
        <v>15275.625041408297</v>
      </c>
      <c r="V2" s="21">
        <f t="shared" si="0"/>
        <v>15416.597354530271</v>
      </c>
      <c r="W2" s="21">
        <f t="shared" si="0"/>
        <v>14525.93186457169</v>
      </c>
      <c r="X2" s="21">
        <f t="shared" si="0"/>
        <v>16566.770269502915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200.23546151361342</v>
      </c>
      <c r="D3" s="24">
        <f t="shared" ref="D3:X3" si="2">SUM(D4,D8,D11)</f>
        <v>246.86757135484598</v>
      </c>
      <c r="E3" s="24">
        <f t="shared" si="2"/>
        <v>197.24549993138629</v>
      </c>
      <c r="F3" s="24">
        <f t="shared" si="2"/>
        <v>167.79441127939293</v>
      </c>
      <c r="G3" s="24">
        <f t="shared" si="2"/>
        <v>98.266761412233691</v>
      </c>
      <c r="H3" s="24">
        <f t="shared" si="2"/>
        <v>93.455596875888261</v>
      </c>
      <c r="I3" s="24">
        <f t="shared" si="2"/>
        <v>127.81001062242672</v>
      </c>
      <c r="J3" s="24">
        <f t="shared" si="2"/>
        <v>102.90668359491491</v>
      </c>
      <c r="K3" s="24">
        <f t="shared" si="2"/>
        <v>148.48766244430624</v>
      </c>
      <c r="L3" s="24">
        <f t="shared" si="2"/>
        <v>370.22930008673006</v>
      </c>
      <c r="M3" s="24">
        <f t="shared" si="2"/>
        <v>108.8190604487465</v>
      </c>
      <c r="N3" s="24">
        <f t="shared" si="2"/>
        <v>138.77924482495698</v>
      </c>
      <c r="O3" s="24">
        <f t="shared" si="2"/>
        <v>127.72334703886223</v>
      </c>
      <c r="P3" s="24">
        <f t="shared" si="2"/>
        <v>139.21623401987205</v>
      </c>
      <c r="Q3" s="24">
        <f t="shared" si="2"/>
        <v>86.170458320924439</v>
      </c>
      <c r="R3" s="24">
        <f t="shared" si="2"/>
        <v>107.37389139933015</v>
      </c>
      <c r="S3" s="24">
        <f t="shared" si="2"/>
        <v>123.63750649287599</v>
      </c>
      <c r="T3" s="24">
        <f t="shared" si="2"/>
        <v>170.72511183699015</v>
      </c>
      <c r="U3" s="24">
        <f t="shared" si="2"/>
        <v>184.07426213447354</v>
      </c>
      <c r="V3" s="24">
        <f t="shared" si="2"/>
        <v>150.466432450273</v>
      </c>
      <c r="W3" s="24">
        <f t="shared" si="2"/>
        <v>152.18273973323363</v>
      </c>
      <c r="X3" s="24">
        <f t="shared" si="2"/>
        <v>184.92198717871975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103.99876614793067</v>
      </c>
      <c r="D4" s="19">
        <f t="shared" ref="D4:X4" si="4">SUM(D5:D7)</f>
        <v>153.68565774600336</v>
      </c>
      <c r="E4" s="19">
        <f t="shared" si="4"/>
        <v>118.7749592891589</v>
      </c>
      <c r="F4" s="19">
        <f t="shared" si="4"/>
        <v>73.979094072049378</v>
      </c>
      <c r="G4" s="19">
        <f t="shared" si="4"/>
        <v>51.924106508382152</v>
      </c>
      <c r="H4" s="19">
        <f t="shared" si="4"/>
        <v>53.561608302918373</v>
      </c>
      <c r="I4" s="19">
        <f t="shared" si="4"/>
        <v>45.248195243620799</v>
      </c>
      <c r="J4" s="19">
        <f t="shared" si="4"/>
        <v>34.771099401841241</v>
      </c>
      <c r="K4" s="19">
        <f t="shared" si="4"/>
        <v>45.830235276520618</v>
      </c>
      <c r="L4" s="19">
        <f t="shared" si="4"/>
        <v>101.58262108700531</v>
      </c>
      <c r="M4" s="19">
        <f t="shared" si="4"/>
        <v>29.129176641448666</v>
      </c>
      <c r="N4" s="19">
        <f t="shared" si="4"/>
        <v>31.736799090512115</v>
      </c>
      <c r="O4" s="19">
        <f t="shared" si="4"/>
        <v>27.024942397160185</v>
      </c>
      <c r="P4" s="19">
        <f t="shared" si="4"/>
        <v>44.169420402916721</v>
      </c>
      <c r="Q4" s="19">
        <f t="shared" si="4"/>
        <v>15.22720260746302</v>
      </c>
      <c r="R4" s="19">
        <f t="shared" si="4"/>
        <v>34.685459366540265</v>
      </c>
      <c r="S4" s="19">
        <f t="shared" si="4"/>
        <v>55.903709241074282</v>
      </c>
      <c r="T4" s="19">
        <f t="shared" si="4"/>
        <v>59.194925505374208</v>
      </c>
      <c r="U4" s="19">
        <f t="shared" si="4"/>
        <v>75.424664752230754</v>
      </c>
      <c r="V4" s="19">
        <f t="shared" si="4"/>
        <v>51.835220133734204</v>
      </c>
      <c r="W4" s="19">
        <f t="shared" si="4"/>
        <v>42.104731601382682</v>
      </c>
      <c r="X4" s="19">
        <f t="shared" si="4"/>
        <v>37.137526999759274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2.8238546823434869</v>
      </c>
      <c r="H5" s="8">
        <v>2.8275751759961136</v>
      </c>
      <c r="I5" s="8">
        <v>2.9730464778138082</v>
      </c>
      <c r="J5" s="8">
        <v>4.9889300684657831</v>
      </c>
      <c r="K5" s="8">
        <v>6.0051557605956107</v>
      </c>
      <c r="L5" s="8">
        <v>2.8791967547596964</v>
      </c>
      <c r="M5" s="8">
        <v>2.9012136397219295</v>
      </c>
      <c r="N5" s="8">
        <v>2.908883219704169</v>
      </c>
      <c r="O5" s="8">
        <v>2.7849677752353585</v>
      </c>
      <c r="P5" s="8">
        <v>2.9289071721090556</v>
      </c>
      <c r="Q5" s="8">
        <v>0</v>
      </c>
      <c r="R5" s="8">
        <v>0</v>
      </c>
      <c r="S5" s="8">
        <v>0</v>
      </c>
      <c r="T5" s="8">
        <v>2.5744546624657673E-2</v>
      </c>
      <c r="U5" s="8">
        <v>2.2668168094636614</v>
      </c>
      <c r="V5" s="8">
        <v>3.8369926320427579E-2</v>
      </c>
      <c r="W5" s="8">
        <v>1.8955388040165794E-2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0.10070417280000001</v>
      </c>
    </row>
    <row r="7" spans="1:24" ht="11.25" customHeight="1" x14ac:dyDescent="0.2">
      <c r="A7" s="28" t="s">
        <v>8</v>
      </c>
      <c r="B7" s="7" t="s">
        <v>9</v>
      </c>
      <c r="C7" s="8">
        <v>103.99876614793067</v>
      </c>
      <c r="D7" s="8">
        <v>153.68565774600336</v>
      </c>
      <c r="E7" s="8">
        <v>118.7749592891589</v>
      </c>
      <c r="F7" s="8">
        <v>73.979094072049378</v>
      </c>
      <c r="G7" s="8">
        <v>49.100251826038665</v>
      </c>
      <c r="H7" s="8">
        <v>50.734033126922256</v>
      </c>
      <c r="I7" s="8">
        <v>42.275148765806989</v>
      </c>
      <c r="J7" s="8">
        <v>29.782169333375457</v>
      </c>
      <c r="K7" s="8">
        <v>39.825079515925005</v>
      </c>
      <c r="L7" s="8">
        <v>98.703424332245618</v>
      </c>
      <c r="M7" s="8">
        <v>26.227963001726735</v>
      </c>
      <c r="N7" s="8">
        <v>28.827915870807946</v>
      </c>
      <c r="O7" s="8">
        <v>24.239974621924826</v>
      </c>
      <c r="P7" s="8">
        <v>41.240513230807665</v>
      </c>
      <c r="Q7" s="8">
        <v>15.22720260746302</v>
      </c>
      <c r="R7" s="8">
        <v>34.685459366540265</v>
      </c>
      <c r="S7" s="8">
        <v>55.903709241074282</v>
      </c>
      <c r="T7" s="8">
        <v>59.16918095874955</v>
      </c>
      <c r="U7" s="8">
        <v>73.157847942767091</v>
      </c>
      <c r="V7" s="8">
        <v>51.796850207413776</v>
      </c>
      <c r="W7" s="8">
        <v>42.085776213342513</v>
      </c>
      <c r="X7" s="8">
        <v>37.036822826959273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53.546678325682734</v>
      </c>
      <c r="D8" s="19">
        <f t="shared" ref="D8:X8" si="6">SUM(D9:D10)</f>
        <v>40.240988608842621</v>
      </c>
      <c r="E8" s="19">
        <f t="shared" si="6"/>
        <v>39.292234682227402</v>
      </c>
      <c r="F8" s="19">
        <f t="shared" si="6"/>
        <v>62.902236367343569</v>
      </c>
      <c r="G8" s="19">
        <f t="shared" si="6"/>
        <v>21.099587023851534</v>
      </c>
      <c r="H8" s="19">
        <f t="shared" si="6"/>
        <v>18.129560372969873</v>
      </c>
      <c r="I8" s="19">
        <f t="shared" si="6"/>
        <v>23.296543458805914</v>
      </c>
      <c r="J8" s="19">
        <f t="shared" si="6"/>
        <v>16.009542953073662</v>
      </c>
      <c r="K8" s="19">
        <f t="shared" si="6"/>
        <v>43.071106407785628</v>
      </c>
      <c r="L8" s="19">
        <f t="shared" si="6"/>
        <v>57.082062038805859</v>
      </c>
      <c r="M8" s="19">
        <f t="shared" si="6"/>
        <v>32.884065688897834</v>
      </c>
      <c r="N8" s="19">
        <f t="shared" si="6"/>
        <v>59.128052966444862</v>
      </c>
      <c r="O8" s="19">
        <f t="shared" si="6"/>
        <v>51.456061345702047</v>
      </c>
      <c r="P8" s="19">
        <f t="shared" si="6"/>
        <v>58.137411208955321</v>
      </c>
      <c r="Q8" s="19">
        <f t="shared" si="6"/>
        <v>39.512133145461434</v>
      </c>
      <c r="R8" s="19">
        <f t="shared" si="6"/>
        <v>43.087812634437888</v>
      </c>
      <c r="S8" s="19">
        <f t="shared" si="6"/>
        <v>39.723184915257697</v>
      </c>
      <c r="T8" s="19">
        <f t="shared" si="6"/>
        <v>72.039434709567971</v>
      </c>
      <c r="U8" s="19">
        <f t="shared" si="6"/>
        <v>74.003167669666794</v>
      </c>
      <c r="V8" s="19">
        <f t="shared" si="6"/>
        <v>65.422149742810802</v>
      </c>
      <c r="W8" s="19">
        <f t="shared" si="6"/>
        <v>76.681550668714962</v>
      </c>
      <c r="X8" s="19">
        <f t="shared" si="6"/>
        <v>103.3776121388165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2.1796991999999999</v>
      </c>
      <c r="E9" s="8">
        <v>2.1796991999999999</v>
      </c>
      <c r="F9" s="8">
        <v>2.1796991999999999</v>
      </c>
      <c r="G9" s="8">
        <v>2.1796991999999999</v>
      </c>
      <c r="H9" s="8">
        <v>2.1796991999999999</v>
      </c>
      <c r="I9" s="8">
        <v>2.1796991999999999</v>
      </c>
      <c r="J9" s="8">
        <v>2.1796991999999999</v>
      </c>
      <c r="K9" s="8">
        <v>2.1796991999999999</v>
      </c>
      <c r="L9" s="8">
        <v>0</v>
      </c>
      <c r="M9" s="8">
        <v>15.366017039999994</v>
      </c>
      <c r="N9" s="8">
        <v>11.752680719999999</v>
      </c>
      <c r="O9" s="8">
        <v>9.7122247199999965</v>
      </c>
      <c r="P9" s="8">
        <v>2.0297349599999994</v>
      </c>
      <c r="Q9" s="8">
        <v>16.326414719999992</v>
      </c>
      <c r="R9" s="8">
        <v>16.440541919999998</v>
      </c>
      <c r="S9" s="8">
        <v>4.1957308799999993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53.546678325682734</v>
      </c>
      <c r="D10" s="8">
        <v>38.061289408842619</v>
      </c>
      <c r="E10" s="8">
        <v>37.112535482227401</v>
      </c>
      <c r="F10" s="8">
        <v>60.722537167343567</v>
      </c>
      <c r="G10" s="8">
        <v>18.919887823851532</v>
      </c>
      <c r="H10" s="8">
        <v>15.949861172969873</v>
      </c>
      <c r="I10" s="8">
        <v>21.116844258805912</v>
      </c>
      <c r="J10" s="8">
        <v>13.829843753073661</v>
      </c>
      <c r="K10" s="8">
        <v>40.891407207785626</v>
      </c>
      <c r="L10" s="8">
        <v>57.082062038805859</v>
      </c>
      <c r="M10" s="8">
        <v>17.518048648897839</v>
      </c>
      <c r="N10" s="8">
        <v>47.375372246444861</v>
      </c>
      <c r="O10" s="8">
        <v>41.743836625702052</v>
      </c>
      <c r="P10" s="8">
        <v>56.107676248955322</v>
      </c>
      <c r="Q10" s="8">
        <v>23.185718425461438</v>
      </c>
      <c r="R10" s="8">
        <v>26.647270714437891</v>
      </c>
      <c r="S10" s="8">
        <v>35.527454035257698</v>
      </c>
      <c r="T10" s="8">
        <v>72.039434709567971</v>
      </c>
      <c r="U10" s="8">
        <v>74.003167669666794</v>
      </c>
      <c r="V10" s="8">
        <v>65.422149742810802</v>
      </c>
      <c r="W10" s="8">
        <v>76.681550668714962</v>
      </c>
      <c r="X10" s="8">
        <v>103.3776121388165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42.690017040000001</v>
      </c>
      <c r="D11" s="19">
        <f t="shared" ref="D11:X11" si="8">SUM(D12:D16)</f>
        <v>52.940924999999993</v>
      </c>
      <c r="E11" s="19">
        <f t="shared" si="8"/>
        <v>39.178305960000003</v>
      </c>
      <c r="F11" s="19">
        <f t="shared" si="8"/>
        <v>30.913080840000003</v>
      </c>
      <c r="G11" s="19">
        <f t="shared" si="8"/>
        <v>25.243067879999998</v>
      </c>
      <c r="H11" s="19">
        <f t="shared" si="8"/>
        <v>21.764428200000005</v>
      </c>
      <c r="I11" s="19">
        <f t="shared" si="8"/>
        <v>59.265271920000004</v>
      </c>
      <c r="J11" s="19">
        <f t="shared" si="8"/>
        <v>52.126041239999999</v>
      </c>
      <c r="K11" s="19">
        <f t="shared" si="8"/>
        <v>59.586320760000007</v>
      </c>
      <c r="L11" s="19">
        <f t="shared" si="8"/>
        <v>211.56461696091887</v>
      </c>
      <c r="M11" s="19">
        <f t="shared" si="8"/>
        <v>46.805818118399998</v>
      </c>
      <c r="N11" s="19">
        <f t="shared" si="8"/>
        <v>47.914392768000006</v>
      </c>
      <c r="O11" s="19">
        <f t="shared" si="8"/>
        <v>49.242343296000001</v>
      </c>
      <c r="P11" s="19">
        <f t="shared" si="8"/>
        <v>36.909402407999991</v>
      </c>
      <c r="Q11" s="19">
        <f t="shared" si="8"/>
        <v>31.431122567999992</v>
      </c>
      <c r="R11" s="19">
        <f t="shared" si="8"/>
        <v>29.600619398351999</v>
      </c>
      <c r="S11" s="19">
        <f t="shared" si="8"/>
        <v>28.010612336543993</v>
      </c>
      <c r="T11" s="19">
        <f t="shared" si="8"/>
        <v>39.490751622047988</v>
      </c>
      <c r="U11" s="19">
        <f t="shared" si="8"/>
        <v>34.646429712575994</v>
      </c>
      <c r="V11" s="19">
        <f t="shared" si="8"/>
        <v>33.209062573727998</v>
      </c>
      <c r="W11" s="19">
        <f t="shared" si="8"/>
        <v>33.396457463136002</v>
      </c>
      <c r="X11" s="19">
        <f t="shared" si="8"/>
        <v>44.406848040143998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0.1038708</v>
      </c>
      <c r="U12" s="8">
        <v>0.18424296000000001</v>
      </c>
      <c r="V12" s="8">
        <v>0.12328272000000001</v>
      </c>
      <c r="W12" s="8">
        <v>0.12907224000000003</v>
      </c>
      <c r="X12" s="8">
        <v>0.15563592000000001</v>
      </c>
    </row>
    <row r="13" spans="1:24" ht="11.25" customHeight="1" x14ac:dyDescent="0.2">
      <c r="A13" s="28" t="s">
        <v>16</v>
      </c>
      <c r="B13" s="7" t="s">
        <v>17</v>
      </c>
      <c r="C13" s="8">
        <v>20.026274399999998</v>
      </c>
      <c r="D13" s="8">
        <v>34.664338799999996</v>
      </c>
      <c r="E13" s="8">
        <v>23.917484400000003</v>
      </c>
      <c r="F13" s="8">
        <v>14.926836600000001</v>
      </c>
      <c r="G13" s="8">
        <v>9.0412421999999975</v>
      </c>
      <c r="H13" s="8">
        <v>5.9063352</v>
      </c>
      <c r="I13" s="8">
        <v>42.410604599999999</v>
      </c>
      <c r="J13" s="8">
        <v>36.578920199999999</v>
      </c>
      <c r="K13" s="8">
        <v>39.342090599999999</v>
      </c>
      <c r="L13" s="8">
        <v>35.891733560918865</v>
      </c>
      <c r="M13" s="8">
        <v>17.711080199999998</v>
      </c>
      <c r="N13" s="8">
        <v>11.595163800000002</v>
      </c>
      <c r="O13" s="8">
        <v>18.417245519999994</v>
      </c>
      <c r="P13" s="8">
        <v>18.105134639999989</v>
      </c>
      <c r="Q13" s="8">
        <v>12.149651039999991</v>
      </c>
      <c r="R13" s="8">
        <v>11.996847959999993</v>
      </c>
      <c r="S13" s="8">
        <v>5.8563993599999922</v>
      </c>
      <c r="T13" s="8">
        <v>6.181608239999993</v>
      </c>
      <c r="U13" s="8">
        <v>5.4731245199999945</v>
      </c>
      <c r="V13" s="8">
        <v>4.5538655999999973</v>
      </c>
      <c r="W13" s="8">
        <v>4.5599615999999976</v>
      </c>
      <c r="X13" s="8">
        <v>12.485440319999999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151.39316772000001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22.663742640000006</v>
      </c>
      <c r="D16" s="8">
        <v>18.276586200000001</v>
      </c>
      <c r="E16" s="8">
        <v>15.26082156</v>
      </c>
      <c r="F16" s="8">
        <v>15.986244240000001</v>
      </c>
      <c r="G16" s="8">
        <v>16.201825680000002</v>
      </c>
      <c r="H16" s="8">
        <v>15.858093000000004</v>
      </c>
      <c r="I16" s="8">
        <v>16.854667320000001</v>
      </c>
      <c r="J16" s="8">
        <v>15.54712104</v>
      </c>
      <c r="K16" s="8">
        <v>20.244230160000004</v>
      </c>
      <c r="L16" s="8">
        <v>24.279715680000002</v>
      </c>
      <c r="M16" s="8">
        <v>29.0947379184</v>
      </c>
      <c r="N16" s="8">
        <v>36.319228968000004</v>
      </c>
      <c r="O16" s="8">
        <v>30.825097776000003</v>
      </c>
      <c r="P16" s="8">
        <v>18.804267767999999</v>
      </c>
      <c r="Q16" s="8">
        <v>19.281471528000001</v>
      </c>
      <c r="R16" s="8">
        <v>17.603771438352005</v>
      </c>
      <c r="S16" s="8">
        <v>22.154212976544002</v>
      </c>
      <c r="T16" s="8">
        <v>33.205272582047996</v>
      </c>
      <c r="U16" s="8">
        <v>28.989062232576</v>
      </c>
      <c r="V16" s="8">
        <v>28.531914253728001</v>
      </c>
      <c r="W16" s="8">
        <v>28.707423623136002</v>
      </c>
      <c r="X16" s="8">
        <v>31.765771800144002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0.15983999999999998</v>
      </c>
      <c r="D17" s="27">
        <f t="shared" ref="D17:X17" si="10">SUM(D18:D21)</f>
        <v>0.39959999999999996</v>
      </c>
      <c r="E17" s="27">
        <f t="shared" si="10"/>
        <v>7.9919999999999991E-2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7.9919999999999991E-2</v>
      </c>
      <c r="K17" s="27">
        <f t="shared" si="10"/>
        <v>3.9959999999999996E-2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0.15983999999999998</v>
      </c>
      <c r="D18" s="8">
        <v>0.11988</v>
      </c>
      <c r="E18" s="8">
        <v>7.9919999999999991E-2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0.27971999999999997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7.9919999999999991E-2</v>
      </c>
      <c r="K19" s="8">
        <v>3.9959999999999996E-2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0.99464596797774951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1.6861231226736166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0.99464596797774951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1.6861231226736166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13608.123613773101</v>
      </c>
      <c r="D26" s="27">
        <f t="shared" ref="D26:X26" si="14">SUM(D27,D33)</f>
        <v>13895.358962454988</v>
      </c>
      <c r="E26" s="27">
        <f t="shared" si="14"/>
        <v>15333.399951447458</v>
      </c>
      <c r="F26" s="27">
        <f t="shared" si="14"/>
        <v>13353.394352135654</v>
      </c>
      <c r="G26" s="27">
        <f t="shared" si="14"/>
        <v>13369.810265307295</v>
      </c>
      <c r="H26" s="27">
        <f t="shared" si="14"/>
        <v>14144.445135087135</v>
      </c>
      <c r="I26" s="27">
        <f t="shared" si="14"/>
        <v>14140.879010509181</v>
      </c>
      <c r="J26" s="27">
        <f t="shared" si="14"/>
        <v>13212.008354650896</v>
      </c>
      <c r="K26" s="27">
        <f t="shared" si="14"/>
        <v>12432.075764261659</v>
      </c>
      <c r="L26" s="27">
        <f t="shared" si="14"/>
        <v>11057.642601312913</v>
      </c>
      <c r="M26" s="27">
        <f t="shared" si="14"/>
        <v>10363.631232652793</v>
      </c>
      <c r="N26" s="27">
        <f t="shared" si="14"/>
        <v>11682.551329134376</v>
      </c>
      <c r="O26" s="27">
        <f t="shared" si="14"/>
        <v>11062.595755799999</v>
      </c>
      <c r="P26" s="27">
        <f t="shared" si="14"/>
        <v>10678.59357012</v>
      </c>
      <c r="Q26" s="27">
        <f t="shared" si="14"/>
        <v>10881.240248160004</v>
      </c>
      <c r="R26" s="27">
        <f t="shared" si="14"/>
        <v>11208.347799839996</v>
      </c>
      <c r="S26" s="27">
        <f t="shared" si="14"/>
        <v>11208.796004880001</v>
      </c>
      <c r="T26" s="27">
        <f t="shared" si="14"/>
        <v>11457.212871600001</v>
      </c>
      <c r="U26" s="27">
        <f t="shared" si="14"/>
        <v>11807.515651319998</v>
      </c>
      <c r="V26" s="27">
        <f t="shared" si="14"/>
        <v>11846.603590199997</v>
      </c>
      <c r="W26" s="27">
        <f t="shared" si="14"/>
        <v>11685.710932919999</v>
      </c>
      <c r="X26" s="27">
        <f t="shared" si="14"/>
        <v>11894.074293240001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3.1180060799999998</v>
      </c>
      <c r="H27" s="19">
        <f t="shared" si="16"/>
        <v>3.1180060799999998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3.1180060799999998</v>
      </c>
      <c r="H28" s="8">
        <v>3.1180060799999998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13608.123613773101</v>
      </c>
      <c r="D33" s="19">
        <f t="shared" ref="D33:X33" si="18">SUM(D34:D50)</f>
        <v>13895.358962454988</v>
      </c>
      <c r="E33" s="19">
        <f t="shared" si="18"/>
        <v>15333.399951447458</v>
      </c>
      <c r="F33" s="19">
        <f t="shared" si="18"/>
        <v>13353.394352135654</v>
      </c>
      <c r="G33" s="19">
        <f t="shared" si="18"/>
        <v>13366.692259227295</v>
      </c>
      <c r="H33" s="19">
        <f t="shared" si="18"/>
        <v>14141.327129007135</v>
      </c>
      <c r="I33" s="19">
        <f t="shared" si="18"/>
        <v>14140.879010509181</v>
      </c>
      <c r="J33" s="19">
        <f t="shared" si="18"/>
        <v>13212.008354650896</v>
      </c>
      <c r="K33" s="19">
        <f t="shared" si="18"/>
        <v>12432.075764261659</v>
      </c>
      <c r="L33" s="19">
        <f t="shared" si="18"/>
        <v>11057.642601312913</v>
      </c>
      <c r="M33" s="19">
        <f t="shared" si="18"/>
        <v>10363.631232652793</v>
      </c>
      <c r="N33" s="19">
        <f t="shared" si="18"/>
        <v>11682.551329134376</v>
      </c>
      <c r="O33" s="19">
        <f t="shared" si="18"/>
        <v>11062.595755799999</v>
      </c>
      <c r="P33" s="19">
        <f t="shared" si="18"/>
        <v>10678.59357012</v>
      </c>
      <c r="Q33" s="19">
        <f t="shared" si="18"/>
        <v>10881.240248160004</v>
      </c>
      <c r="R33" s="19">
        <f t="shared" si="18"/>
        <v>11208.347799839996</v>
      </c>
      <c r="S33" s="19">
        <f t="shared" si="18"/>
        <v>11208.796004880001</v>
      </c>
      <c r="T33" s="19">
        <f t="shared" si="18"/>
        <v>11457.212871600001</v>
      </c>
      <c r="U33" s="19">
        <f t="shared" si="18"/>
        <v>11807.515651319998</v>
      </c>
      <c r="V33" s="19">
        <f t="shared" si="18"/>
        <v>11846.603590199997</v>
      </c>
      <c r="W33" s="19">
        <f t="shared" si="18"/>
        <v>11685.710932919999</v>
      </c>
      <c r="X33" s="19">
        <f t="shared" si="18"/>
        <v>11894.074293240001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2.8512000000000008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171.7874784</v>
      </c>
      <c r="D36" s="8">
        <v>145.04211432</v>
      </c>
      <c r="E36" s="8">
        <v>154.62962928000002</v>
      </c>
      <c r="F36" s="8">
        <v>128.54257488000002</v>
      </c>
      <c r="G36" s="8">
        <v>122.76612324</v>
      </c>
      <c r="H36" s="8">
        <v>178.32378024000002</v>
      </c>
      <c r="I36" s="8">
        <v>524.39227236000011</v>
      </c>
      <c r="J36" s="8">
        <v>186.80207292000003</v>
      </c>
      <c r="K36" s="8">
        <v>254.35445940000002</v>
      </c>
      <c r="L36" s="8">
        <v>306.97471044000002</v>
      </c>
      <c r="M36" s="8">
        <v>324.27226296000003</v>
      </c>
      <c r="N36" s="8">
        <v>258.24025835999998</v>
      </c>
      <c r="O36" s="8">
        <v>248.77154808000006</v>
      </c>
      <c r="P36" s="8">
        <v>220.68162396000005</v>
      </c>
      <c r="Q36" s="8">
        <v>267.22148327999997</v>
      </c>
      <c r="R36" s="8">
        <v>276.92280540000002</v>
      </c>
      <c r="S36" s="8">
        <v>282.10137191999996</v>
      </c>
      <c r="T36" s="8">
        <v>277.57134719999999</v>
      </c>
      <c r="U36" s="8">
        <v>346.47011100000003</v>
      </c>
      <c r="V36" s="8">
        <v>354.52270584000001</v>
      </c>
      <c r="W36" s="8">
        <v>351.50806547999991</v>
      </c>
      <c r="X36" s="8">
        <v>372.36226212000003</v>
      </c>
    </row>
    <row r="37" spans="1:24" ht="11.25" customHeight="1" x14ac:dyDescent="0.2">
      <c r="A37" s="28" t="s">
        <v>60</v>
      </c>
      <c r="B37" s="7" t="s">
        <v>61</v>
      </c>
      <c r="C37" s="8">
        <v>113.25219444000001</v>
      </c>
      <c r="D37" s="8">
        <v>82.254304439999999</v>
      </c>
      <c r="E37" s="8">
        <v>217.00743371999997</v>
      </c>
      <c r="F37" s="8">
        <v>109.23481799999999</v>
      </c>
      <c r="G37" s="8">
        <v>124.38573840000001</v>
      </c>
      <c r="H37" s="8">
        <v>187.72297236</v>
      </c>
      <c r="I37" s="8">
        <v>112.56163379999998</v>
      </c>
      <c r="J37" s="8">
        <v>168.30070488000001</v>
      </c>
      <c r="K37" s="8">
        <v>123.19447140000001</v>
      </c>
      <c r="L37" s="8">
        <v>102.55773528</v>
      </c>
      <c r="M37" s="8">
        <v>87.843903839999996</v>
      </c>
      <c r="N37" s="8">
        <v>85.553926919999995</v>
      </c>
      <c r="O37" s="8">
        <v>70.365834000000007</v>
      </c>
      <c r="P37" s="8">
        <v>80.86370291999998</v>
      </c>
      <c r="Q37" s="8">
        <v>81.166821119999994</v>
      </c>
      <c r="R37" s="8">
        <v>82.498794840000002</v>
      </c>
      <c r="S37" s="8">
        <v>80.358256439999991</v>
      </c>
      <c r="T37" s="8">
        <v>75.577970159999992</v>
      </c>
      <c r="U37" s="8">
        <v>68.809328279999988</v>
      </c>
      <c r="V37" s="8">
        <v>74.10479076</v>
      </c>
      <c r="W37" s="8">
        <v>68.954276160000006</v>
      </c>
      <c r="X37" s="8">
        <v>71.37597851999999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3.5367897600000018</v>
      </c>
      <c r="D41" s="8">
        <v>6.8067154799999976</v>
      </c>
      <c r="E41" s="8">
        <v>6.825351959999999</v>
      </c>
      <c r="F41" s="8">
        <v>7.0350123599999996</v>
      </c>
      <c r="G41" s="8">
        <v>8.0393115599999998</v>
      </c>
      <c r="H41" s="8">
        <v>5.7190698000000015</v>
      </c>
      <c r="I41" s="8">
        <v>8.8259263199999989</v>
      </c>
      <c r="J41" s="8">
        <v>4.9813758000000004</v>
      </c>
      <c r="K41" s="8">
        <v>6.6050791199999992</v>
      </c>
      <c r="L41" s="8">
        <v>2.1954808799999999</v>
      </c>
      <c r="M41" s="8">
        <v>1.5408745200000002</v>
      </c>
      <c r="N41" s="8">
        <v>1.28979972</v>
      </c>
      <c r="O41" s="8">
        <v>1.2486441600000002</v>
      </c>
      <c r="P41" s="8">
        <v>1.6772832000000002</v>
      </c>
      <c r="Q41" s="8">
        <v>1.6837542000000003</v>
      </c>
      <c r="R41" s="8">
        <v>1.30895388</v>
      </c>
      <c r="S41" s="8">
        <v>1.4489863200000002</v>
      </c>
      <c r="T41" s="8">
        <v>1.6042903200000003</v>
      </c>
      <c r="U41" s="8">
        <v>2.1349123199999998</v>
      </c>
      <c r="V41" s="8">
        <v>2.5288667999999999</v>
      </c>
      <c r="W41" s="8">
        <v>2.5482798</v>
      </c>
      <c r="X41" s="8">
        <v>2.5736461199999994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12244.227995013101</v>
      </c>
      <c r="D43" s="8">
        <v>12865.232515014986</v>
      </c>
      <c r="E43" s="8">
        <v>14302.556557887458</v>
      </c>
      <c r="F43" s="8">
        <v>12462.050179175654</v>
      </c>
      <c r="G43" s="8">
        <v>12556.676611827295</v>
      </c>
      <c r="H43" s="8">
        <v>13162.820652807135</v>
      </c>
      <c r="I43" s="8">
        <v>12698.101070869179</v>
      </c>
      <c r="J43" s="8">
        <v>12146.917033210895</v>
      </c>
      <c r="K43" s="8">
        <v>11328.323481941659</v>
      </c>
      <c r="L43" s="8">
        <v>10113.012726312912</v>
      </c>
      <c r="M43" s="8">
        <v>9463.6898964527918</v>
      </c>
      <c r="N43" s="8">
        <v>10862.233508454376</v>
      </c>
      <c r="O43" s="8">
        <v>10321.583556959999</v>
      </c>
      <c r="P43" s="8">
        <v>10021.159511999998</v>
      </c>
      <c r="Q43" s="8">
        <v>10110.363255720002</v>
      </c>
      <c r="R43" s="8">
        <v>10416.654686879998</v>
      </c>
      <c r="S43" s="8">
        <v>10452.788929440001</v>
      </c>
      <c r="T43" s="8">
        <v>10786.60305684</v>
      </c>
      <c r="U43" s="8">
        <v>11099.737415519998</v>
      </c>
      <c r="V43" s="8">
        <v>11129.600130479997</v>
      </c>
      <c r="W43" s="8">
        <v>11009.542925159998</v>
      </c>
      <c r="X43" s="8">
        <v>11182.60881036</v>
      </c>
    </row>
    <row r="44" spans="1:24" ht="11.25" customHeight="1" x14ac:dyDescent="0.2">
      <c r="A44" s="28" t="s">
        <v>74</v>
      </c>
      <c r="B44" s="7" t="s">
        <v>75</v>
      </c>
      <c r="C44" s="8">
        <v>1072.0866261599999</v>
      </c>
      <c r="D44" s="8">
        <v>783.60617592000006</v>
      </c>
      <c r="E44" s="8">
        <v>634.12919064000016</v>
      </c>
      <c r="F44" s="8">
        <v>628.27997975999995</v>
      </c>
      <c r="G44" s="8">
        <v>539.84772432</v>
      </c>
      <c r="H44" s="8">
        <v>591.62851008000007</v>
      </c>
      <c r="I44" s="8">
        <v>763.48613879999994</v>
      </c>
      <c r="J44" s="8">
        <v>659.74066488000017</v>
      </c>
      <c r="K44" s="8">
        <v>569.03414975999999</v>
      </c>
      <c r="L44" s="8">
        <v>510.47795375999999</v>
      </c>
      <c r="M44" s="8">
        <v>445.33275767999999</v>
      </c>
      <c r="N44" s="8">
        <v>437.85628920000005</v>
      </c>
      <c r="O44" s="8">
        <v>392.51793888000003</v>
      </c>
      <c r="P44" s="8">
        <v>343.50293376000008</v>
      </c>
      <c r="Q44" s="8">
        <v>396.39075624000003</v>
      </c>
      <c r="R44" s="8">
        <v>418.05222984</v>
      </c>
      <c r="S44" s="8">
        <v>389.99401776000008</v>
      </c>
      <c r="T44" s="8">
        <v>311.91463152000006</v>
      </c>
      <c r="U44" s="8">
        <v>286.37058816000007</v>
      </c>
      <c r="V44" s="8">
        <v>277.38974232000004</v>
      </c>
      <c r="W44" s="8">
        <v>250.73866224</v>
      </c>
      <c r="X44" s="8">
        <v>262.59897383999999</v>
      </c>
    </row>
    <row r="45" spans="1:24" ht="11.25" customHeight="1" x14ac:dyDescent="0.2">
      <c r="A45" s="28" t="s">
        <v>76</v>
      </c>
      <c r="B45" s="7" t="s">
        <v>77</v>
      </c>
      <c r="C45" s="8">
        <v>3.2325299999999997</v>
      </c>
      <c r="D45" s="8">
        <v>6.4650599999999994</v>
      </c>
      <c r="E45" s="8">
        <v>6.4650599999999994</v>
      </c>
      <c r="F45" s="8">
        <v>6.4650599999999994</v>
      </c>
      <c r="G45" s="8">
        <v>6.4650599999999994</v>
      </c>
      <c r="H45" s="8">
        <v>9.8237246400000018</v>
      </c>
      <c r="I45" s="8">
        <v>11.213580599999998</v>
      </c>
      <c r="J45" s="8">
        <v>16.511763240000001</v>
      </c>
      <c r="K45" s="8">
        <v>13.372910639999999</v>
      </c>
      <c r="L45" s="8">
        <v>14.161647959999996</v>
      </c>
      <c r="M45" s="8">
        <v>14.682283200000001</v>
      </c>
      <c r="N45" s="8">
        <v>14.478567840000002</v>
      </c>
      <c r="O45" s="8">
        <v>14.572245240000001</v>
      </c>
      <c r="P45" s="8">
        <v>5.4177202800000011</v>
      </c>
      <c r="Q45" s="8">
        <v>4.4899182000000017</v>
      </c>
      <c r="R45" s="8">
        <v>4.2379127999999984</v>
      </c>
      <c r="S45" s="8">
        <v>2.1044429999999998</v>
      </c>
      <c r="T45" s="8">
        <v>2.9142907199999999</v>
      </c>
      <c r="U45" s="8">
        <v>2.6696739599999999</v>
      </c>
      <c r="V45" s="8">
        <v>2.6696739599999999</v>
      </c>
      <c r="W45" s="8">
        <v>2.2720067999999998</v>
      </c>
      <c r="X45" s="8">
        <v>2.3464209600000001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5.9520772800000001</v>
      </c>
      <c r="E50" s="8">
        <v>11.78672796</v>
      </c>
      <c r="F50" s="8">
        <v>11.78672796</v>
      </c>
      <c r="G50" s="8">
        <v>5.6604898800000001</v>
      </c>
      <c r="H50" s="8">
        <v>5.2884190800000006</v>
      </c>
      <c r="I50" s="8">
        <v>22.298387759999997</v>
      </c>
      <c r="J50" s="8">
        <v>28.75473972</v>
      </c>
      <c r="K50" s="8">
        <v>137.19121199999995</v>
      </c>
      <c r="L50" s="8">
        <v>8.2623466800000003</v>
      </c>
      <c r="M50" s="8">
        <v>26.269254000000004</v>
      </c>
      <c r="N50" s="8">
        <v>22.898978639999996</v>
      </c>
      <c r="O50" s="8">
        <v>13.53598848</v>
      </c>
      <c r="P50" s="8">
        <v>5.290794</v>
      </c>
      <c r="Q50" s="8">
        <v>19.924259400000004</v>
      </c>
      <c r="R50" s="8">
        <v>8.6724162000000025</v>
      </c>
      <c r="S50" s="8">
        <v>0</v>
      </c>
      <c r="T50" s="8">
        <v>1.0272848399999999</v>
      </c>
      <c r="U50" s="8">
        <v>1.32362208</v>
      </c>
      <c r="V50" s="8">
        <v>5.7876800400000015</v>
      </c>
      <c r="W50" s="8">
        <v>0.14671728000000003</v>
      </c>
      <c r="X50" s="8">
        <v>0.20820132</v>
      </c>
    </row>
    <row r="51" spans="1:24" ht="11.25" customHeight="1" x14ac:dyDescent="0.2">
      <c r="A51" s="25" t="s">
        <v>88</v>
      </c>
      <c r="B51" s="26" t="s">
        <v>89</v>
      </c>
      <c r="C51" s="27">
        <v>1630.7326846800004</v>
      </c>
      <c r="D51" s="27">
        <v>1679.5603519199999</v>
      </c>
      <c r="E51" s="27">
        <v>1562.7525447599996</v>
      </c>
      <c r="F51" s="27">
        <v>1280.9462450400001</v>
      </c>
      <c r="G51" s="27">
        <v>1519.4785755599999</v>
      </c>
      <c r="H51" s="27">
        <v>1624.5001990800001</v>
      </c>
      <c r="I51" s="27">
        <v>1620.0181008</v>
      </c>
      <c r="J51" s="27">
        <v>1576.8949957200002</v>
      </c>
      <c r="K51" s="27">
        <v>2351.6656614000003</v>
      </c>
      <c r="L51" s="27">
        <v>2381.2550229600001</v>
      </c>
      <c r="M51" s="27">
        <v>2497.2273215999994</v>
      </c>
      <c r="N51" s="27">
        <v>2646.2113959599997</v>
      </c>
      <c r="O51" s="27">
        <v>4097.2582490399991</v>
      </c>
      <c r="P51" s="27">
        <v>4346.4583087199999</v>
      </c>
      <c r="Q51" s="27">
        <v>4045.2650607600008</v>
      </c>
      <c r="R51" s="27">
        <v>2968.8840997200004</v>
      </c>
      <c r="S51" s="27">
        <v>3158.8943284800002</v>
      </c>
      <c r="T51" s="27">
        <v>3214.0086065999994</v>
      </c>
      <c r="U51" s="27">
        <v>3280.1939280000006</v>
      </c>
      <c r="V51" s="27">
        <v>3416.7962386800004</v>
      </c>
      <c r="W51" s="27">
        <v>2683.8981417600003</v>
      </c>
      <c r="X51" s="27">
        <v>4482.9295473600014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2.7165996000000003</v>
      </c>
      <c r="D52" s="27">
        <f t="shared" ref="D52:X52" si="20">SUM(D53:D54)</f>
        <v>3.1459427999999998</v>
      </c>
      <c r="E52" s="27">
        <f t="shared" si="20"/>
        <v>4.7191715999999992</v>
      </c>
      <c r="F52" s="27">
        <f t="shared" si="20"/>
        <v>4.7191716000000001</v>
      </c>
      <c r="G52" s="27">
        <f t="shared" si="20"/>
        <v>3.5747712000000003</v>
      </c>
      <c r="H52" s="27">
        <f t="shared" si="20"/>
        <v>8.950312799999999</v>
      </c>
      <c r="I52" s="27">
        <f t="shared" si="20"/>
        <v>11.439885599999998</v>
      </c>
      <c r="J52" s="27">
        <f t="shared" si="20"/>
        <v>9.2797847999999998</v>
      </c>
      <c r="K52" s="27">
        <f t="shared" si="20"/>
        <v>8.2234151999999998</v>
      </c>
      <c r="L52" s="27">
        <f t="shared" si="20"/>
        <v>7.3106747999999993</v>
      </c>
      <c r="M52" s="27">
        <f t="shared" si="20"/>
        <v>17.8726542008379</v>
      </c>
      <c r="N52" s="27">
        <f t="shared" si="20"/>
        <v>8.6999983100330507</v>
      </c>
      <c r="O52" s="27">
        <f t="shared" si="20"/>
        <v>0</v>
      </c>
      <c r="P52" s="27">
        <f t="shared" si="20"/>
        <v>1.8607563456220073</v>
      </c>
      <c r="Q52" s="27">
        <f t="shared" si="20"/>
        <v>3.532086132991469</v>
      </c>
      <c r="R52" s="27">
        <f t="shared" si="20"/>
        <v>5.4500280106390804</v>
      </c>
      <c r="S52" s="27">
        <f t="shared" si="20"/>
        <v>4.0845097097737142</v>
      </c>
      <c r="T52" s="27">
        <f t="shared" si="20"/>
        <v>3.3734970043165244</v>
      </c>
      <c r="U52" s="27">
        <f t="shared" si="20"/>
        <v>3.8411999538234429</v>
      </c>
      <c r="V52" s="27">
        <f t="shared" si="20"/>
        <v>2.7310932000000001</v>
      </c>
      <c r="W52" s="27">
        <f t="shared" si="20"/>
        <v>4.1400501584548923</v>
      </c>
      <c r="X52" s="27">
        <f t="shared" si="20"/>
        <v>4.8444417241924045</v>
      </c>
    </row>
    <row r="53" spans="1:24" ht="11.25" customHeight="1" x14ac:dyDescent="0.2">
      <c r="A53" s="29" t="s">
        <v>116</v>
      </c>
      <c r="B53" s="7" t="s">
        <v>117</v>
      </c>
      <c r="C53" s="8">
        <v>2.7165996000000003</v>
      </c>
      <c r="D53" s="8">
        <v>3.1459427999999998</v>
      </c>
      <c r="E53" s="8">
        <v>4.7191715999999992</v>
      </c>
      <c r="F53" s="8">
        <v>4.7191716000000001</v>
      </c>
      <c r="G53" s="8">
        <v>3.5747712000000003</v>
      </c>
      <c r="H53" s="8">
        <v>8.950312799999999</v>
      </c>
      <c r="I53" s="8">
        <v>11.439885599999998</v>
      </c>
      <c r="J53" s="8">
        <v>9.2797847999999998</v>
      </c>
      <c r="K53" s="8">
        <v>8.2234151999999998</v>
      </c>
      <c r="L53" s="8">
        <v>7.3106747999999993</v>
      </c>
      <c r="M53" s="8">
        <v>6.5081015999999998</v>
      </c>
      <c r="N53" s="8">
        <v>6.2445239999999993</v>
      </c>
      <c r="O53" s="8">
        <v>0</v>
      </c>
      <c r="P53" s="8">
        <v>1.3477464000000003</v>
      </c>
      <c r="Q53" s="8">
        <v>0.81544320000000026</v>
      </c>
      <c r="R53" s="8">
        <v>2.8319148000000003</v>
      </c>
      <c r="S53" s="8">
        <v>0.87104159999999986</v>
      </c>
      <c r="T53" s="8">
        <v>0.92818440000000002</v>
      </c>
      <c r="U53" s="8">
        <v>0.98893080000000011</v>
      </c>
      <c r="V53" s="8">
        <v>2.6944631999999999</v>
      </c>
      <c r="W53" s="8">
        <v>1.1593296000000002</v>
      </c>
      <c r="X53" s="8">
        <v>3.3858396000000006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11.364552600837902</v>
      </c>
      <c r="N54" s="45">
        <v>2.4554743100330518</v>
      </c>
      <c r="O54" s="45">
        <v>0</v>
      </c>
      <c r="P54" s="45">
        <v>0.51300994562200686</v>
      </c>
      <c r="Q54" s="45">
        <v>2.7166429329914688</v>
      </c>
      <c r="R54" s="45">
        <v>2.6181132106390805</v>
      </c>
      <c r="S54" s="45">
        <v>3.2134681097737148</v>
      </c>
      <c r="T54" s="45">
        <v>2.4453126043165243</v>
      </c>
      <c r="U54" s="45">
        <v>2.8522691538234426</v>
      </c>
      <c r="V54" s="45">
        <v>3.6630000000000003E-2</v>
      </c>
      <c r="W54" s="45">
        <v>2.9807205584548919</v>
      </c>
      <c r="X54" s="45">
        <v>1.4586021241924039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138.65644799999998</v>
      </c>
      <c r="D61" s="49">
        <f t="shared" ref="D61:X61" si="22">SUM(D62:D72)</f>
        <v>130.81622400000001</v>
      </c>
      <c r="E61" s="49">
        <f t="shared" si="22"/>
        <v>145.26408959999998</v>
      </c>
      <c r="F61" s="49">
        <f t="shared" si="22"/>
        <v>193.536</v>
      </c>
      <c r="G61" s="49">
        <f t="shared" si="22"/>
        <v>239.12017919999997</v>
      </c>
      <c r="H61" s="49">
        <f t="shared" si="22"/>
        <v>320.17259735999994</v>
      </c>
      <c r="I61" s="49">
        <f t="shared" si="22"/>
        <v>385.35871607999991</v>
      </c>
      <c r="J61" s="49">
        <f t="shared" si="22"/>
        <v>370.41956207999993</v>
      </c>
      <c r="K61" s="49">
        <f t="shared" si="22"/>
        <v>308.49521040000002</v>
      </c>
      <c r="L61" s="49">
        <f t="shared" si="22"/>
        <v>371.92357871999997</v>
      </c>
      <c r="M61" s="49">
        <f t="shared" si="22"/>
        <v>439.08890760000003</v>
      </c>
      <c r="N61" s="49">
        <f t="shared" si="22"/>
        <v>428.87375207999992</v>
      </c>
      <c r="O61" s="49">
        <f t="shared" si="22"/>
        <v>456.98439600000006</v>
      </c>
      <c r="P61" s="49">
        <f t="shared" si="22"/>
        <v>340.98253632000001</v>
      </c>
      <c r="Q61" s="49">
        <f t="shared" si="22"/>
        <v>351.90945504000001</v>
      </c>
      <c r="R61" s="49">
        <f t="shared" si="22"/>
        <v>381.98266128</v>
      </c>
      <c r="S61" s="49">
        <f t="shared" si="22"/>
        <v>453.3038244</v>
      </c>
      <c r="T61" s="49">
        <f t="shared" si="22"/>
        <v>561.90092184000014</v>
      </c>
      <c r="U61" s="49">
        <f t="shared" si="22"/>
        <v>691.06321656</v>
      </c>
      <c r="V61" s="49">
        <f t="shared" si="22"/>
        <v>735.47173512000006</v>
      </c>
      <c r="W61" s="49">
        <f t="shared" si="22"/>
        <v>624.17175983999994</v>
      </c>
      <c r="X61" s="49">
        <f t="shared" si="22"/>
        <v>741.56277311999997</v>
      </c>
    </row>
    <row r="62" spans="1:24" ht="11.25" customHeight="1" x14ac:dyDescent="0.2">
      <c r="A62" s="50" t="s">
        <v>92</v>
      </c>
      <c r="B62" s="51" t="s">
        <v>93</v>
      </c>
      <c r="C62" s="52">
        <v>138.65644799999998</v>
      </c>
      <c r="D62" s="52">
        <v>130.81622400000001</v>
      </c>
      <c r="E62" s="52">
        <v>145.26408959999998</v>
      </c>
      <c r="F62" s="52">
        <v>193.536</v>
      </c>
      <c r="G62" s="52">
        <v>239.12017919999997</v>
      </c>
      <c r="H62" s="52">
        <v>301.07992319999994</v>
      </c>
      <c r="I62" s="52">
        <v>334.97573759999995</v>
      </c>
      <c r="J62" s="52">
        <v>295.7399423999999</v>
      </c>
      <c r="K62" s="52">
        <v>227.68704000000005</v>
      </c>
      <c r="L62" s="52">
        <v>263.28677759999999</v>
      </c>
      <c r="M62" s="52">
        <v>308.39921279999999</v>
      </c>
      <c r="N62" s="52">
        <v>302.20444800000001</v>
      </c>
      <c r="O62" s="52">
        <v>299.58122880000002</v>
      </c>
      <c r="P62" s="52">
        <v>185.1308928</v>
      </c>
      <c r="Q62" s="52">
        <v>168.5896128</v>
      </c>
      <c r="R62" s="52">
        <v>164.32940159999998</v>
      </c>
      <c r="S62" s="52">
        <v>138.71208960000001</v>
      </c>
      <c r="T62" s="52">
        <v>147.31637760000001</v>
      </c>
      <c r="U62" s="52">
        <v>144.07787520000002</v>
      </c>
      <c r="V62" s="52">
        <v>148.07197440000002</v>
      </c>
      <c r="W62" s="52">
        <v>142.67231999999996</v>
      </c>
      <c r="X62" s="52">
        <v>164.11167359999999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8.1432842399999998</v>
      </c>
      <c r="I64" s="52">
        <v>5.2054984800000001</v>
      </c>
      <c r="J64" s="52">
        <v>7.8454958399999999</v>
      </c>
      <c r="K64" s="52">
        <v>7.7605819199999999</v>
      </c>
      <c r="L64" s="52">
        <v>0.17690399999999998</v>
      </c>
      <c r="M64" s="52">
        <v>1.5135120000000002E-2</v>
      </c>
      <c r="N64" s="52">
        <v>5.4840240000000005E-2</v>
      </c>
      <c r="O64" s="52">
        <v>7.4299679999999993E-2</v>
      </c>
      <c r="P64" s="52">
        <v>7.901712000000001E-2</v>
      </c>
      <c r="Q64" s="52">
        <v>0.61759151999999995</v>
      </c>
      <c r="R64" s="52">
        <v>0.73474128000000016</v>
      </c>
      <c r="S64" s="52">
        <v>1.7216690400000001</v>
      </c>
      <c r="T64" s="52">
        <v>1.9921356000000003</v>
      </c>
      <c r="U64" s="52">
        <v>2.5259925600000011</v>
      </c>
      <c r="V64" s="52">
        <v>1.9386712800000001</v>
      </c>
      <c r="W64" s="52">
        <v>2.4141499200000003</v>
      </c>
      <c r="X64" s="52">
        <v>6.1299201599999993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10.41372</v>
      </c>
      <c r="N65" s="52">
        <v>2.2067999999999994</v>
      </c>
      <c r="O65" s="52">
        <v>0</v>
      </c>
      <c r="P65" s="52">
        <v>0.44748000000000004</v>
      </c>
      <c r="Q65" s="52">
        <v>2.3443199999999997</v>
      </c>
      <c r="R65" s="52">
        <v>2.2636799999999999</v>
      </c>
      <c r="S65" s="52">
        <v>2.5977599999999996</v>
      </c>
      <c r="T65" s="52">
        <v>1.9353599999999997</v>
      </c>
      <c r="U65" s="52">
        <v>2.3907599999999998</v>
      </c>
      <c r="V65" s="52">
        <v>1.1160000000000002E-2</v>
      </c>
      <c r="W65" s="52">
        <v>2.5019999999999998</v>
      </c>
      <c r="X65" s="52">
        <v>1.1426399999999997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0.38818224000000007</v>
      </c>
      <c r="I67" s="52">
        <v>0.46464623999999993</v>
      </c>
      <c r="J67" s="52">
        <v>0.56404944000000012</v>
      </c>
      <c r="K67" s="52">
        <v>0.71315424000000005</v>
      </c>
      <c r="L67" s="52">
        <v>0.65580623999999987</v>
      </c>
      <c r="M67" s="52">
        <v>0.69658704000000005</v>
      </c>
      <c r="N67" s="52">
        <v>0.76336560000000009</v>
      </c>
      <c r="O67" s="52">
        <v>0.77279616000000007</v>
      </c>
      <c r="P67" s="52">
        <v>0.72131040000000013</v>
      </c>
      <c r="Q67" s="52">
        <v>0.68919551999999984</v>
      </c>
      <c r="R67" s="52">
        <v>0.62624016000000005</v>
      </c>
      <c r="S67" s="52">
        <v>0.55003103999999992</v>
      </c>
      <c r="T67" s="52">
        <v>0.36855648000000008</v>
      </c>
      <c r="U67" s="52">
        <v>0.54365904000000009</v>
      </c>
      <c r="V67" s="52">
        <v>0.42131664000000002</v>
      </c>
      <c r="W67" s="52">
        <v>0.48911472</v>
      </c>
      <c r="X67" s="52">
        <v>0.61120224000000001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0.14604623999999997</v>
      </c>
      <c r="I68" s="52">
        <v>0.82861487999999983</v>
      </c>
      <c r="J68" s="52">
        <v>0.46490111999999995</v>
      </c>
      <c r="K68" s="52">
        <v>0.44349120000000014</v>
      </c>
      <c r="L68" s="52">
        <v>1.1074535999999999</v>
      </c>
      <c r="M68" s="52">
        <v>1.61135136</v>
      </c>
      <c r="N68" s="52">
        <v>3.1992537599999999</v>
      </c>
      <c r="O68" s="52">
        <v>4.5009259200000002</v>
      </c>
      <c r="P68" s="52">
        <v>5.1429686400000003</v>
      </c>
      <c r="Q68" s="52">
        <v>14.58066528</v>
      </c>
      <c r="R68" s="52">
        <v>16.646977440000001</v>
      </c>
      <c r="S68" s="52">
        <v>24.35684256</v>
      </c>
      <c r="T68" s="52">
        <v>53.589794400000009</v>
      </c>
      <c r="U68" s="52">
        <v>50.612541120000017</v>
      </c>
      <c r="V68" s="52">
        <v>35.726529600000006</v>
      </c>
      <c r="W68" s="52">
        <v>38.703782880000006</v>
      </c>
      <c r="X68" s="52">
        <v>32.749276320000007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10.41516144</v>
      </c>
      <c r="I69" s="52">
        <v>43.884218880000006</v>
      </c>
      <c r="J69" s="52">
        <v>65.80517328000002</v>
      </c>
      <c r="K69" s="52">
        <v>71.890943039999996</v>
      </c>
      <c r="L69" s="52">
        <v>91.857987359999981</v>
      </c>
      <c r="M69" s="52">
        <v>93.424224959999989</v>
      </c>
      <c r="N69" s="52">
        <v>100.71940032000001</v>
      </c>
      <c r="O69" s="52">
        <v>144.5704848</v>
      </c>
      <c r="P69" s="52">
        <v>149.46086735999998</v>
      </c>
      <c r="Q69" s="52">
        <v>165.08806992000001</v>
      </c>
      <c r="R69" s="52">
        <v>197.38162080000001</v>
      </c>
      <c r="S69" s="52">
        <v>285.36543216000001</v>
      </c>
      <c r="T69" s="52">
        <v>356.69869776000007</v>
      </c>
      <c r="U69" s="52">
        <v>490.91238864000002</v>
      </c>
      <c r="V69" s="52">
        <v>549.30208320000008</v>
      </c>
      <c r="W69" s="52">
        <v>437.39039231999999</v>
      </c>
      <c r="X69" s="52">
        <v>536.81806080000001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14.838649919999998</v>
      </c>
      <c r="M72" s="55">
        <v>24.528676319999995</v>
      </c>
      <c r="N72" s="55">
        <v>19.725644159999998</v>
      </c>
      <c r="O72" s="55">
        <v>7.4846606400000004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27714.582464802952</v>
      </c>
      <c r="D2" s="21">
        <f t="shared" ref="D2:X2" si="0">SUM(D3,D17,D22,D25,D26,D51,D52)</f>
        <v>26839.236405118732</v>
      </c>
      <c r="E2" s="21">
        <f t="shared" si="0"/>
        <v>21569.70010324167</v>
      </c>
      <c r="F2" s="21">
        <f t="shared" si="0"/>
        <v>18453.806445568698</v>
      </c>
      <c r="G2" s="21">
        <f t="shared" si="0"/>
        <v>15460.545343551861</v>
      </c>
      <c r="H2" s="21">
        <f t="shared" si="0"/>
        <v>24478.963154719386</v>
      </c>
      <c r="I2" s="21">
        <f t="shared" si="0"/>
        <v>21896.527031387322</v>
      </c>
      <c r="J2" s="21">
        <f t="shared" si="0"/>
        <v>24928.020634492441</v>
      </c>
      <c r="K2" s="21">
        <f t="shared" si="0"/>
        <v>24285.046530939962</v>
      </c>
      <c r="L2" s="21">
        <f t="shared" si="0"/>
        <v>17199.208283193664</v>
      </c>
      <c r="M2" s="21">
        <f t="shared" si="0"/>
        <v>22031.015467844867</v>
      </c>
      <c r="N2" s="21">
        <f t="shared" si="0"/>
        <v>11472.191180185908</v>
      </c>
      <c r="O2" s="21">
        <f t="shared" si="0"/>
        <v>11502.815133085811</v>
      </c>
      <c r="P2" s="21">
        <f t="shared" si="0"/>
        <v>10262.216722443107</v>
      </c>
      <c r="Q2" s="21">
        <f t="shared" si="0"/>
        <v>10213.742399660008</v>
      </c>
      <c r="R2" s="21">
        <f t="shared" si="0"/>
        <v>8941.738571627151</v>
      </c>
      <c r="S2" s="21">
        <f t="shared" si="0"/>
        <v>9096.2282111559398</v>
      </c>
      <c r="T2" s="21">
        <f t="shared" si="0"/>
        <v>8696.7911527005526</v>
      </c>
      <c r="U2" s="21">
        <f t="shared" si="0"/>
        <v>11208.712847858122</v>
      </c>
      <c r="V2" s="21">
        <f t="shared" si="0"/>
        <v>12490.635374812093</v>
      </c>
      <c r="W2" s="21">
        <f t="shared" si="0"/>
        <v>12488.885443484252</v>
      </c>
      <c r="X2" s="21">
        <f t="shared" si="0"/>
        <v>14110.875788864592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6472.8397309268712</v>
      </c>
      <c r="D3" s="24">
        <f t="shared" ref="D3:X3" si="2">SUM(D4,D8,D11)</f>
        <v>5197.8838559279975</v>
      </c>
      <c r="E3" s="24">
        <f t="shared" si="2"/>
        <v>1206.6389772882562</v>
      </c>
      <c r="F3" s="24">
        <f t="shared" si="2"/>
        <v>1097.3274342452796</v>
      </c>
      <c r="G3" s="24">
        <f t="shared" si="2"/>
        <v>1110.3136593029567</v>
      </c>
      <c r="H3" s="24">
        <f t="shared" si="2"/>
        <v>1220.200416727356</v>
      </c>
      <c r="I3" s="24">
        <f t="shared" si="2"/>
        <v>1418.7038078395385</v>
      </c>
      <c r="J3" s="24">
        <f t="shared" si="2"/>
        <v>1334.8178370448672</v>
      </c>
      <c r="K3" s="24">
        <f t="shared" si="2"/>
        <v>919.39918991432</v>
      </c>
      <c r="L3" s="24">
        <f t="shared" si="2"/>
        <v>569.34624215584904</v>
      </c>
      <c r="M3" s="24">
        <f t="shared" si="2"/>
        <v>617.99224849631503</v>
      </c>
      <c r="N3" s="24">
        <f t="shared" si="2"/>
        <v>534.79267484631578</v>
      </c>
      <c r="O3" s="24">
        <f t="shared" si="2"/>
        <v>477.29483084743083</v>
      </c>
      <c r="P3" s="24">
        <f t="shared" si="2"/>
        <v>352.25034903690096</v>
      </c>
      <c r="Q3" s="24">
        <f t="shared" si="2"/>
        <v>313.5542315462763</v>
      </c>
      <c r="R3" s="24">
        <f t="shared" si="2"/>
        <v>247.10970664150875</v>
      </c>
      <c r="S3" s="24">
        <f t="shared" si="2"/>
        <v>463.20742910410155</v>
      </c>
      <c r="T3" s="24">
        <f t="shared" si="2"/>
        <v>288.15488473152504</v>
      </c>
      <c r="U3" s="24">
        <f t="shared" si="2"/>
        <v>434.14692955244703</v>
      </c>
      <c r="V3" s="24">
        <f t="shared" si="2"/>
        <v>403.96424500749202</v>
      </c>
      <c r="W3" s="24">
        <f t="shared" si="2"/>
        <v>164.93309241449151</v>
      </c>
      <c r="X3" s="24">
        <f t="shared" si="2"/>
        <v>180.22080774618246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3415.8743990944654</v>
      </c>
      <c r="D4" s="19">
        <f t="shared" ref="D4:X4" si="4">SUM(D5:D7)</f>
        <v>3180.8826931023223</v>
      </c>
      <c r="E4" s="19">
        <f t="shared" si="4"/>
        <v>743.25794995245963</v>
      </c>
      <c r="F4" s="19">
        <f t="shared" si="4"/>
        <v>727.6901021410348</v>
      </c>
      <c r="G4" s="19">
        <f t="shared" si="4"/>
        <v>808.62472323786449</v>
      </c>
      <c r="H4" s="19">
        <f t="shared" si="4"/>
        <v>819.5891649276349</v>
      </c>
      <c r="I4" s="19">
        <f t="shared" si="4"/>
        <v>826.90617304426303</v>
      </c>
      <c r="J4" s="19">
        <f t="shared" si="4"/>
        <v>924.09874594430653</v>
      </c>
      <c r="K4" s="19">
        <f t="shared" si="4"/>
        <v>519.3984540649144</v>
      </c>
      <c r="L4" s="19">
        <f t="shared" si="4"/>
        <v>292.05263465229007</v>
      </c>
      <c r="M4" s="19">
        <f t="shared" si="4"/>
        <v>336.50117109078951</v>
      </c>
      <c r="N4" s="19">
        <f t="shared" si="4"/>
        <v>289.52437826701998</v>
      </c>
      <c r="O4" s="19">
        <f t="shared" si="4"/>
        <v>247.19441798490848</v>
      </c>
      <c r="P4" s="19">
        <f t="shared" si="4"/>
        <v>217.29441644707805</v>
      </c>
      <c r="Q4" s="19">
        <f t="shared" si="4"/>
        <v>208.10159587710453</v>
      </c>
      <c r="R4" s="19">
        <f t="shared" si="4"/>
        <v>197.5612772021349</v>
      </c>
      <c r="S4" s="19">
        <f t="shared" si="4"/>
        <v>194.00186090913417</v>
      </c>
      <c r="T4" s="19">
        <f t="shared" si="4"/>
        <v>193.13234856751902</v>
      </c>
      <c r="U4" s="19">
        <f t="shared" si="4"/>
        <v>361.36235757780173</v>
      </c>
      <c r="V4" s="19">
        <f t="shared" si="4"/>
        <v>320.1666191712992</v>
      </c>
      <c r="W4" s="19">
        <f t="shared" si="4"/>
        <v>134.34851564791845</v>
      </c>
      <c r="X4" s="19">
        <f t="shared" si="4"/>
        <v>149.4617605010009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0.54266784000000023</v>
      </c>
      <c r="E5" s="8">
        <v>20.856274559999996</v>
      </c>
      <c r="F5" s="8">
        <v>9.878040480000001</v>
      </c>
      <c r="G5" s="8">
        <v>6.0351455999999981</v>
      </c>
      <c r="H5" s="8">
        <v>34.646546879999995</v>
      </c>
      <c r="I5" s="8">
        <v>166.44548087999999</v>
      </c>
      <c r="J5" s="8">
        <v>201.12779478159899</v>
      </c>
      <c r="K5" s="8">
        <v>76.86376439999998</v>
      </c>
      <c r="L5" s="8">
        <v>0</v>
      </c>
      <c r="M5" s="8">
        <v>61.868732640000005</v>
      </c>
      <c r="N5" s="8">
        <v>64.343283840000012</v>
      </c>
      <c r="O5" s="8">
        <v>33.949639679999997</v>
      </c>
      <c r="P5" s="8">
        <v>0.27133392000000001</v>
      </c>
      <c r="Q5" s="8">
        <v>0</v>
      </c>
      <c r="R5" s="8">
        <v>0</v>
      </c>
      <c r="S5" s="8">
        <v>0</v>
      </c>
      <c r="T5" s="8">
        <v>1.5088102212038223E-2</v>
      </c>
      <c r="U5" s="8">
        <v>2.4760885163355093E-2</v>
      </c>
      <c r="V5" s="8">
        <v>2.1624401580106895E-2</v>
      </c>
      <c r="W5" s="8">
        <v>5.6519055196307476E-2</v>
      </c>
      <c r="X5" s="8">
        <v>5.4351422244746525E-2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2.8163146704000002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0.38852758559999995</v>
      </c>
    </row>
    <row r="7" spans="1:24" ht="11.25" customHeight="1" x14ac:dyDescent="0.2">
      <c r="A7" s="28" t="s">
        <v>8</v>
      </c>
      <c r="B7" s="7" t="s">
        <v>9</v>
      </c>
      <c r="C7" s="8">
        <v>3415.8743990944654</v>
      </c>
      <c r="D7" s="8">
        <v>3180.3400252623223</v>
      </c>
      <c r="E7" s="8">
        <v>722.40167539245965</v>
      </c>
      <c r="F7" s="8">
        <v>717.81206166103482</v>
      </c>
      <c r="G7" s="8">
        <v>802.58957763786452</v>
      </c>
      <c r="H7" s="8">
        <v>784.94261804763494</v>
      </c>
      <c r="I7" s="8">
        <v>660.46069216426304</v>
      </c>
      <c r="J7" s="8">
        <v>722.97095116270748</v>
      </c>
      <c r="K7" s="8">
        <v>442.53468966491448</v>
      </c>
      <c r="L7" s="8">
        <v>292.05263465229007</v>
      </c>
      <c r="M7" s="8">
        <v>271.81612378038949</v>
      </c>
      <c r="N7" s="8">
        <v>225.18109442701999</v>
      </c>
      <c r="O7" s="8">
        <v>213.24477830490849</v>
      </c>
      <c r="P7" s="8">
        <v>217.02308252707806</v>
      </c>
      <c r="Q7" s="8">
        <v>208.10159587710453</v>
      </c>
      <c r="R7" s="8">
        <v>197.5612772021349</v>
      </c>
      <c r="S7" s="8">
        <v>194.00186090913417</v>
      </c>
      <c r="T7" s="8">
        <v>193.11726046530697</v>
      </c>
      <c r="U7" s="8">
        <v>361.33759669263839</v>
      </c>
      <c r="V7" s="8">
        <v>320.14499476971912</v>
      </c>
      <c r="W7" s="8">
        <v>134.29199659272214</v>
      </c>
      <c r="X7" s="8">
        <v>149.01888149315616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1186.9895289746048</v>
      </c>
      <c r="D8" s="19">
        <f t="shared" ref="D8:X8" si="6">SUM(D9:D10)</f>
        <v>111.18461401851168</v>
      </c>
      <c r="E8" s="19">
        <f t="shared" si="6"/>
        <v>43.623990880789449</v>
      </c>
      <c r="F8" s="19">
        <f t="shared" si="6"/>
        <v>97.075839031751173</v>
      </c>
      <c r="G8" s="19">
        <f t="shared" si="6"/>
        <v>88.894939514082608</v>
      </c>
      <c r="H8" s="19">
        <f t="shared" si="6"/>
        <v>95.106852756015712</v>
      </c>
      <c r="I8" s="19">
        <f t="shared" si="6"/>
        <v>95.941972324209189</v>
      </c>
      <c r="J8" s="19">
        <f t="shared" si="6"/>
        <v>106.79366997486271</v>
      </c>
      <c r="K8" s="19">
        <f t="shared" si="6"/>
        <v>133.80438176581757</v>
      </c>
      <c r="L8" s="19">
        <f t="shared" si="6"/>
        <v>99.012542776494726</v>
      </c>
      <c r="M8" s="19">
        <f t="shared" si="6"/>
        <v>99.685714534243161</v>
      </c>
      <c r="N8" s="19">
        <f t="shared" si="6"/>
        <v>24.549200601849599</v>
      </c>
      <c r="O8" s="19">
        <f t="shared" si="6"/>
        <v>8.8253579301839</v>
      </c>
      <c r="P8" s="19">
        <f t="shared" si="6"/>
        <v>13.868943321484473</v>
      </c>
      <c r="Q8" s="19">
        <f t="shared" si="6"/>
        <v>9.0094171484664241</v>
      </c>
      <c r="R8" s="19">
        <f t="shared" si="6"/>
        <v>7.7032980277382475</v>
      </c>
      <c r="S8" s="19">
        <f t="shared" si="6"/>
        <v>11.619092994967323</v>
      </c>
      <c r="T8" s="19">
        <f t="shared" si="6"/>
        <v>12.397966402054006</v>
      </c>
      <c r="U8" s="19">
        <f t="shared" si="6"/>
        <v>9.0075978285972855</v>
      </c>
      <c r="V8" s="19">
        <f t="shared" si="6"/>
        <v>11.55137012742477</v>
      </c>
      <c r="W8" s="19">
        <f t="shared" si="6"/>
        <v>10.946819620797074</v>
      </c>
      <c r="X8" s="19">
        <f t="shared" si="6"/>
        <v>8.7503297394055366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6.12240552</v>
      </c>
      <c r="E9" s="8">
        <v>0</v>
      </c>
      <c r="F9" s="8">
        <v>6.20838936</v>
      </c>
      <c r="G9" s="8">
        <v>2.1796991999999999</v>
      </c>
      <c r="H9" s="8">
        <v>4.13749944</v>
      </c>
      <c r="I9" s="8">
        <v>4.1122531200000001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0.21830075999999993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1186.9895289746048</v>
      </c>
      <c r="D10" s="8">
        <v>105.06220849851168</v>
      </c>
      <c r="E10" s="8">
        <v>43.623990880789449</v>
      </c>
      <c r="F10" s="8">
        <v>90.867449671751174</v>
      </c>
      <c r="G10" s="8">
        <v>86.715240314082607</v>
      </c>
      <c r="H10" s="8">
        <v>90.969353316015713</v>
      </c>
      <c r="I10" s="8">
        <v>91.829719204209184</v>
      </c>
      <c r="J10" s="8">
        <v>106.79366997486271</v>
      </c>
      <c r="K10" s="8">
        <v>133.80438176581757</v>
      </c>
      <c r="L10" s="8">
        <v>99.012542776494726</v>
      </c>
      <c r="M10" s="8">
        <v>99.685714534243161</v>
      </c>
      <c r="N10" s="8">
        <v>24.549200601849599</v>
      </c>
      <c r="O10" s="8">
        <v>8.8253579301839</v>
      </c>
      <c r="P10" s="8">
        <v>13.868943321484473</v>
      </c>
      <c r="Q10" s="8">
        <v>9.0094171484664241</v>
      </c>
      <c r="R10" s="8">
        <v>7.7032980277382475</v>
      </c>
      <c r="S10" s="8">
        <v>11.619092994967323</v>
      </c>
      <c r="T10" s="8">
        <v>12.397966402054006</v>
      </c>
      <c r="U10" s="8">
        <v>9.0075978285972855</v>
      </c>
      <c r="V10" s="8">
        <v>11.33306936742477</v>
      </c>
      <c r="W10" s="8">
        <v>10.946819620797074</v>
      </c>
      <c r="X10" s="8">
        <v>8.7503297394055366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1869.975802857801</v>
      </c>
      <c r="D11" s="19">
        <f t="shared" ref="D11:X11" si="8">SUM(D12:D16)</f>
        <v>1905.8165488071638</v>
      </c>
      <c r="E11" s="19">
        <f t="shared" si="8"/>
        <v>419.75703645500721</v>
      </c>
      <c r="F11" s="19">
        <f t="shared" si="8"/>
        <v>272.56149307249365</v>
      </c>
      <c r="G11" s="19">
        <f t="shared" si="8"/>
        <v>212.79399655100968</v>
      </c>
      <c r="H11" s="19">
        <f t="shared" si="8"/>
        <v>305.5043990437054</v>
      </c>
      <c r="I11" s="19">
        <f t="shared" si="8"/>
        <v>495.85566247106635</v>
      </c>
      <c r="J11" s="19">
        <f t="shared" si="8"/>
        <v>303.92542112569805</v>
      </c>
      <c r="K11" s="19">
        <f t="shared" si="8"/>
        <v>266.19635408358806</v>
      </c>
      <c r="L11" s="19">
        <f t="shared" si="8"/>
        <v>178.28106472706418</v>
      </c>
      <c r="M11" s="19">
        <f t="shared" si="8"/>
        <v>181.80536287128237</v>
      </c>
      <c r="N11" s="19">
        <f t="shared" si="8"/>
        <v>220.71909597744627</v>
      </c>
      <c r="O11" s="19">
        <f t="shared" si="8"/>
        <v>221.27505493233841</v>
      </c>
      <c r="P11" s="19">
        <f t="shared" si="8"/>
        <v>121.08698926833841</v>
      </c>
      <c r="Q11" s="19">
        <f t="shared" si="8"/>
        <v>96.443218520705372</v>
      </c>
      <c r="R11" s="19">
        <f t="shared" si="8"/>
        <v>41.845131411635606</v>
      </c>
      <c r="S11" s="19">
        <f t="shared" si="8"/>
        <v>257.58647520000005</v>
      </c>
      <c r="T11" s="19">
        <f t="shared" si="8"/>
        <v>82.624569761952031</v>
      </c>
      <c r="U11" s="19">
        <f t="shared" si="8"/>
        <v>63.776974146048026</v>
      </c>
      <c r="V11" s="19">
        <f t="shared" si="8"/>
        <v>72.246255708768047</v>
      </c>
      <c r="W11" s="19">
        <f t="shared" si="8"/>
        <v>19.637757145776007</v>
      </c>
      <c r="X11" s="19">
        <f t="shared" si="8"/>
        <v>22.008717505776012</v>
      </c>
    </row>
    <row r="12" spans="1:24" ht="11.25" customHeight="1" x14ac:dyDescent="0.2">
      <c r="A12" s="28" t="s">
        <v>14</v>
      </c>
      <c r="B12" s="7" t="s">
        <v>15</v>
      </c>
      <c r="C12" s="8">
        <v>2.17924344</v>
      </c>
      <c r="D12" s="8">
        <v>0</v>
      </c>
      <c r="E12" s="8">
        <v>0</v>
      </c>
      <c r="F12" s="8">
        <v>3.0947051519999995</v>
      </c>
      <c r="G12" s="8">
        <v>3.1096721039999999</v>
      </c>
      <c r="H12" s="8">
        <v>3.1108234079999995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1.6687440000000001E-2</v>
      </c>
      <c r="V12" s="8">
        <v>0</v>
      </c>
      <c r="W12" s="8">
        <v>0</v>
      </c>
      <c r="X12" s="8">
        <v>1.1238480000000002E-2</v>
      </c>
    </row>
    <row r="13" spans="1:24" ht="11.25" customHeight="1" x14ac:dyDescent="0.2">
      <c r="A13" s="28" t="s">
        <v>16</v>
      </c>
      <c r="B13" s="7" t="s">
        <v>17</v>
      </c>
      <c r="C13" s="8">
        <v>1835.8428029138011</v>
      </c>
      <c r="D13" s="8">
        <v>1866.4740556551637</v>
      </c>
      <c r="E13" s="8">
        <v>382.34863581500719</v>
      </c>
      <c r="F13" s="8">
        <v>231.83343127249364</v>
      </c>
      <c r="G13" s="8">
        <v>162.0107777510097</v>
      </c>
      <c r="H13" s="8">
        <v>250.48472897170541</v>
      </c>
      <c r="I13" s="8">
        <v>425.63926193906633</v>
      </c>
      <c r="J13" s="8">
        <v>189.872584357698</v>
      </c>
      <c r="K13" s="8">
        <v>117.71211794358803</v>
      </c>
      <c r="L13" s="8">
        <v>15.969394895064148</v>
      </c>
      <c r="M13" s="8">
        <v>6.3308508832822845</v>
      </c>
      <c r="N13" s="8">
        <v>9.6095358494462264</v>
      </c>
      <c r="O13" s="8">
        <v>12.897687840338364</v>
      </c>
      <c r="P13" s="8">
        <v>12.897687840338364</v>
      </c>
      <c r="Q13" s="8">
        <v>9.300008024705372</v>
      </c>
      <c r="R13" s="8">
        <v>3.1152578196355969</v>
      </c>
      <c r="S13" s="8">
        <v>0</v>
      </c>
      <c r="T13" s="8">
        <v>0.54467279999999985</v>
      </c>
      <c r="U13" s="8">
        <v>0.40561560000000024</v>
      </c>
      <c r="V13" s="8">
        <v>0.71281320000000026</v>
      </c>
      <c r="W13" s="8">
        <v>1.3187848799999999</v>
      </c>
      <c r="X13" s="8">
        <v>0.76134972000000034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191.39770320000002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31.953756504000015</v>
      </c>
      <c r="D16" s="8">
        <v>39.34249315200001</v>
      </c>
      <c r="E16" s="8">
        <v>37.408400640000004</v>
      </c>
      <c r="F16" s="8">
        <v>37.63335664800001</v>
      </c>
      <c r="G16" s="8">
        <v>47.673546696000002</v>
      </c>
      <c r="H16" s="8">
        <v>51.908846664000016</v>
      </c>
      <c r="I16" s="8">
        <v>70.216400532000009</v>
      </c>
      <c r="J16" s="8">
        <v>114.05283676800003</v>
      </c>
      <c r="K16" s="8">
        <v>148.48423614000006</v>
      </c>
      <c r="L16" s="8">
        <v>162.31166983200004</v>
      </c>
      <c r="M16" s="8">
        <v>175.47451198800007</v>
      </c>
      <c r="N16" s="8">
        <v>211.10956012800006</v>
      </c>
      <c r="O16" s="8">
        <v>208.37736709200004</v>
      </c>
      <c r="P16" s="8">
        <v>108.18930142800005</v>
      </c>
      <c r="Q16" s="8">
        <v>87.143210495999995</v>
      </c>
      <c r="R16" s="8">
        <v>38.729873592000011</v>
      </c>
      <c r="S16" s="8">
        <v>66.188772000000029</v>
      </c>
      <c r="T16" s="8">
        <v>82.079896961952031</v>
      </c>
      <c r="U16" s="8">
        <v>63.354671106048023</v>
      </c>
      <c r="V16" s="8">
        <v>71.533442508768047</v>
      </c>
      <c r="W16" s="8">
        <v>18.318972265776008</v>
      </c>
      <c r="X16" s="8">
        <v>21.236129305776011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152.16767999999999</v>
      </c>
      <c r="D17" s="27">
        <f t="shared" ref="D17:X17" si="10">SUM(D18:D21)</f>
        <v>143.21663999999998</v>
      </c>
      <c r="E17" s="27">
        <f t="shared" si="10"/>
        <v>116.205552</v>
      </c>
      <c r="F17" s="27">
        <f t="shared" si="10"/>
        <v>80.399519999999981</v>
      </c>
      <c r="G17" s="27">
        <f t="shared" si="10"/>
        <v>88.311599999999984</v>
      </c>
      <c r="H17" s="27">
        <f t="shared" si="10"/>
        <v>95.784120000000001</v>
      </c>
      <c r="I17" s="27">
        <f t="shared" si="10"/>
        <v>79.600319999999996</v>
      </c>
      <c r="J17" s="27">
        <f t="shared" si="10"/>
        <v>60.459479999999999</v>
      </c>
      <c r="K17" s="27">
        <f t="shared" si="10"/>
        <v>27.052919999999993</v>
      </c>
      <c r="L17" s="27">
        <f t="shared" si="10"/>
        <v>3.9560399999999993</v>
      </c>
      <c r="M17" s="27">
        <f t="shared" si="10"/>
        <v>5.1948000000000008</v>
      </c>
      <c r="N17" s="27">
        <f t="shared" si="10"/>
        <v>1.1188799999999999</v>
      </c>
      <c r="O17" s="27">
        <f t="shared" si="10"/>
        <v>0.83916000000000002</v>
      </c>
      <c r="P17" s="27">
        <f t="shared" si="10"/>
        <v>1.3586399999999998</v>
      </c>
      <c r="Q17" s="27">
        <f t="shared" si="10"/>
        <v>0.95904</v>
      </c>
      <c r="R17" s="27">
        <f t="shared" si="10"/>
        <v>0.95904</v>
      </c>
      <c r="S17" s="27">
        <f t="shared" si="10"/>
        <v>0.999</v>
      </c>
      <c r="T17" s="27">
        <f t="shared" si="10"/>
        <v>0.79920000000000002</v>
      </c>
      <c r="U17" s="27">
        <f t="shared" si="10"/>
        <v>0.75924000000000014</v>
      </c>
      <c r="V17" s="27">
        <f t="shared" si="10"/>
        <v>0.59939999999999993</v>
      </c>
      <c r="W17" s="27">
        <f t="shared" si="10"/>
        <v>0.53498447999999998</v>
      </c>
      <c r="X17" s="27">
        <f t="shared" si="10"/>
        <v>0.85898015999999999</v>
      </c>
    </row>
    <row r="18" spans="1:24" ht="11.25" customHeight="1" x14ac:dyDescent="0.2">
      <c r="A18" s="29" t="s">
        <v>26</v>
      </c>
      <c r="B18" s="7" t="s">
        <v>27</v>
      </c>
      <c r="C18" s="8">
        <v>5.314680000000001</v>
      </c>
      <c r="D18" s="8">
        <v>4.3156800000000004</v>
      </c>
      <c r="E18" s="8">
        <v>4.7152799999999999</v>
      </c>
      <c r="F18" s="8">
        <v>2.5574400000000006</v>
      </c>
      <c r="G18" s="8">
        <v>1.5983999999999998</v>
      </c>
      <c r="H18" s="8">
        <v>2.3975999999999997</v>
      </c>
      <c r="I18" s="8">
        <v>0</v>
      </c>
      <c r="J18" s="8">
        <v>7.9919999999999991E-2</v>
      </c>
      <c r="K18" s="8">
        <v>0.19980000000000006</v>
      </c>
      <c r="L18" s="8">
        <v>0.15983999999999998</v>
      </c>
      <c r="M18" s="8">
        <v>0.67931999999999981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146.85299999999998</v>
      </c>
      <c r="D19" s="8">
        <v>138.90096</v>
      </c>
      <c r="E19" s="8">
        <v>109.92995999999999</v>
      </c>
      <c r="F19" s="8">
        <v>77.842079999999982</v>
      </c>
      <c r="G19" s="8">
        <v>86.713199999999986</v>
      </c>
      <c r="H19" s="8">
        <v>93.386520000000004</v>
      </c>
      <c r="I19" s="8">
        <v>79.600319999999996</v>
      </c>
      <c r="J19" s="8">
        <v>60.379559999999998</v>
      </c>
      <c r="K19" s="8">
        <v>26.853119999999993</v>
      </c>
      <c r="L19" s="8">
        <v>3.7961999999999994</v>
      </c>
      <c r="M19" s="8">
        <v>4.515480000000001</v>
      </c>
      <c r="N19" s="8">
        <v>1.1188799999999999</v>
      </c>
      <c r="O19" s="8">
        <v>0.83916000000000002</v>
      </c>
      <c r="P19" s="8">
        <v>1.3586399999999998</v>
      </c>
      <c r="Q19" s="8">
        <v>0.95904</v>
      </c>
      <c r="R19" s="8">
        <v>0.95904</v>
      </c>
      <c r="S19" s="8">
        <v>0.999</v>
      </c>
      <c r="T19" s="8">
        <v>0.79920000000000002</v>
      </c>
      <c r="U19" s="8">
        <v>0.75924000000000014</v>
      </c>
      <c r="V19" s="8">
        <v>0.59939999999999993</v>
      </c>
      <c r="W19" s="8">
        <v>0.53498447999999998</v>
      </c>
      <c r="X19" s="8">
        <v>0.85898015999999999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1.5603119999999993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1.0778904575999999</v>
      </c>
      <c r="D22" s="27">
        <f t="shared" ref="D22:X22" si="12">SUM(D23:D24)</f>
        <v>1.1031064704</v>
      </c>
      <c r="E22" s="27">
        <f t="shared" si="12"/>
        <v>2.1919113215999997</v>
      </c>
      <c r="F22" s="27">
        <f t="shared" si="12"/>
        <v>2.2001912064</v>
      </c>
      <c r="G22" s="27">
        <f t="shared" si="12"/>
        <v>2.4372186335999997</v>
      </c>
      <c r="H22" s="27">
        <f t="shared" si="12"/>
        <v>3.4364501856</v>
      </c>
      <c r="I22" s="27">
        <f t="shared" si="12"/>
        <v>2.4710908896000001</v>
      </c>
      <c r="J22" s="27">
        <f t="shared" si="12"/>
        <v>2.4590474207999997</v>
      </c>
      <c r="K22" s="27">
        <f t="shared" si="12"/>
        <v>2.4056045279999996</v>
      </c>
      <c r="L22" s="27">
        <f t="shared" si="12"/>
        <v>1.0342328832000001</v>
      </c>
      <c r="M22" s="27">
        <f t="shared" si="12"/>
        <v>2.4439930847999998</v>
      </c>
      <c r="N22" s="27">
        <f t="shared" si="12"/>
        <v>2.4458709563999994</v>
      </c>
      <c r="O22" s="27">
        <f t="shared" si="12"/>
        <v>2.4079633019999998</v>
      </c>
      <c r="P22" s="27">
        <f t="shared" si="12"/>
        <v>2.4090597072</v>
      </c>
      <c r="Q22" s="27">
        <f t="shared" si="12"/>
        <v>2.4424484471999994</v>
      </c>
      <c r="R22" s="27">
        <f t="shared" si="12"/>
        <v>2.1230965403999997</v>
      </c>
      <c r="S22" s="27">
        <f t="shared" si="12"/>
        <v>3.4969602527999992</v>
      </c>
      <c r="T22" s="27">
        <f t="shared" si="12"/>
        <v>1.7454274415999995</v>
      </c>
      <c r="U22" s="27">
        <f t="shared" si="12"/>
        <v>1.1103445439999999</v>
      </c>
      <c r="V22" s="27">
        <f t="shared" si="12"/>
        <v>0.83275840800000001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1.0778904575999999</v>
      </c>
      <c r="D23" s="8">
        <v>1.1031064704</v>
      </c>
      <c r="E23" s="8">
        <v>2.1919113215999997</v>
      </c>
      <c r="F23" s="8">
        <v>2.2001912064</v>
      </c>
      <c r="G23" s="8">
        <v>1.0496635775999998</v>
      </c>
      <c r="H23" s="8">
        <v>2.0488951296</v>
      </c>
      <c r="I23" s="8">
        <v>1.0835358336000001</v>
      </c>
      <c r="J23" s="8">
        <v>1.0714923647999999</v>
      </c>
      <c r="K23" s="8">
        <v>1.0180494719999997</v>
      </c>
      <c r="L23" s="8">
        <v>1.0342328832000001</v>
      </c>
      <c r="M23" s="8">
        <v>1.0564380287999999</v>
      </c>
      <c r="N23" s="8">
        <v>1.0583159003999998</v>
      </c>
      <c r="O23" s="8">
        <v>1.0204082460000001</v>
      </c>
      <c r="P23" s="8">
        <v>1.0215046512000001</v>
      </c>
      <c r="Q23" s="8">
        <v>1.0548933911999998</v>
      </c>
      <c r="R23" s="8">
        <v>2.1230965403999997</v>
      </c>
      <c r="S23" s="8">
        <v>2.1094051967999992</v>
      </c>
      <c r="T23" s="8">
        <v>1.0516499135999997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1.3875550559999998</v>
      </c>
      <c r="H24" s="8">
        <v>1.3875550559999998</v>
      </c>
      <c r="I24" s="8">
        <v>1.3875550559999998</v>
      </c>
      <c r="J24" s="8">
        <v>1.3875550559999998</v>
      </c>
      <c r="K24" s="8">
        <v>1.3875550559999998</v>
      </c>
      <c r="L24" s="8">
        <v>0</v>
      </c>
      <c r="M24" s="8">
        <v>1.3875550559999998</v>
      </c>
      <c r="N24" s="8">
        <v>1.3875550559999998</v>
      </c>
      <c r="O24" s="8">
        <v>1.3875550559999998</v>
      </c>
      <c r="P24" s="8">
        <v>1.3875550559999998</v>
      </c>
      <c r="Q24" s="8">
        <v>1.3875550559999998</v>
      </c>
      <c r="R24" s="8">
        <v>0</v>
      </c>
      <c r="S24" s="8">
        <v>1.3875550559999998</v>
      </c>
      <c r="T24" s="8">
        <v>0.69377752799999992</v>
      </c>
      <c r="U24" s="8">
        <v>1.1103445439999999</v>
      </c>
      <c r="V24" s="8">
        <v>0.83275840800000001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10863.391958213304</v>
      </c>
      <c r="D26" s="27">
        <f t="shared" ref="D26:X26" si="14">SUM(D27,D33)</f>
        <v>11022.22138206718</v>
      </c>
      <c r="E26" s="27">
        <f t="shared" si="14"/>
        <v>8383.8709276916798</v>
      </c>
      <c r="F26" s="27">
        <f t="shared" si="14"/>
        <v>8762.7384817858074</v>
      </c>
      <c r="G26" s="27">
        <f t="shared" si="14"/>
        <v>5869.989292915674</v>
      </c>
      <c r="H26" s="27">
        <f t="shared" si="14"/>
        <v>5821.2286886196689</v>
      </c>
      <c r="I26" s="27">
        <f t="shared" si="14"/>
        <v>6493.2755815977016</v>
      </c>
      <c r="J26" s="27">
        <f t="shared" si="14"/>
        <v>6573.2613447021586</v>
      </c>
      <c r="K26" s="27">
        <f t="shared" si="14"/>
        <v>6528.7359952176421</v>
      </c>
      <c r="L26" s="27">
        <f t="shared" si="14"/>
        <v>5662.5708484746183</v>
      </c>
      <c r="M26" s="27">
        <f t="shared" si="14"/>
        <v>5304.6099479480026</v>
      </c>
      <c r="N26" s="27">
        <f t="shared" si="14"/>
        <v>2956.5040841823429</v>
      </c>
      <c r="O26" s="27">
        <f t="shared" si="14"/>
        <v>3575.0229134400001</v>
      </c>
      <c r="P26" s="27">
        <f t="shared" si="14"/>
        <v>2428.1087763600003</v>
      </c>
      <c r="Q26" s="27">
        <f t="shared" si="14"/>
        <v>2559.2093712000001</v>
      </c>
      <c r="R26" s="27">
        <f t="shared" si="14"/>
        <v>2500.0329204</v>
      </c>
      <c r="S26" s="27">
        <f t="shared" si="14"/>
        <v>1915.0634951999998</v>
      </c>
      <c r="T26" s="27">
        <f t="shared" si="14"/>
        <v>1951.3531188000004</v>
      </c>
      <c r="U26" s="27">
        <f t="shared" si="14"/>
        <v>5987.9804205600012</v>
      </c>
      <c r="V26" s="27">
        <f t="shared" si="14"/>
        <v>5857.4987956800032</v>
      </c>
      <c r="W26" s="27">
        <f t="shared" si="14"/>
        <v>5709.9100539599995</v>
      </c>
      <c r="X26" s="27">
        <f t="shared" si="14"/>
        <v>6426.1841356799996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64.716604559999979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64.716604559999979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10863.391958213304</v>
      </c>
      <c r="D33" s="19">
        <f t="shared" ref="D33:X33" si="18">SUM(D34:D50)</f>
        <v>11022.22138206718</v>
      </c>
      <c r="E33" s="19">
        <f t="shared" si="18"/>
        <v>8383.8709276916798</v>
      </c>
      <c r="F33" s="19">
        <f t="shared" si="18"/>
        <v>8762.7384817858074</v>
      </c>
      <c r="G33" s="19">
        <f t="shared" si="18"/>
        <v>5869.989292915674</v>
      </c>
      <c r="H33" s="19">
        <f t="shared" si="18"/>
        <v>5821.2286886196689</v>
      </c>
      <c r="I33" s="19">
        <f t="shared" si="18"/>
        <v>6493.2755815977016</v>
      </c>
      <c r="J33" s="19">
        <f t="shared" si="18"/>
        <v>6573.2613447021586</v>
      </c>
      <c r="K33" s="19">
        <f t="shared" si="18"/>
        <v>6528.7359952176421</v>
      </c>
      <c r="L33" s="19">
        <f t="shared" si="18"/>
        <v>5662.5708484746183</v>
      </c>
      <c r="M33" s="19">
        <f t="shared" si="18"/>
        <v>5304.6099479480026</v>
      </c>
      <c r="N33" s="19">
        <f t="shared" si="18"/>
        <v>2956.5040841823429</v>
      </c>
      <c r="O33" s="19">
        <f t="shared" si="18"/>
        <v>3575.0229134400001</v>
      </c>
      <c r="P33" s="19">
        <f t="shared" si="18"/>
        <v>2428.1087763600003</v>
      </c>
      <c r="Q33" s="19">
        <f t="shared" si="18"/>
        <v>2559.2093712000001</v>
      </c>
      <c r="R33" s="19">
        <f t="shared" si="18"/>
        <v>2500.0329204</v>
      </c>
      <c r="S33" s="19">
        <f t="shared" si="18"/>
        <v>1915.0634951999998</v>
      </c>
      <c r="T33" s="19">
        <f t="shared" si="18"/>
        <v>1951.3531188000004</v>
      </c>
      <c r="U33" s="19">
        <f t="shared" si="18"/>
        <v>5987.9804205600012</v>
      </c>
      <c r="V33" s="19">
        <f t="shared" si="18"/>
        <v>5857.4987956800032</v>
      </c>
      <c r="W33" s="19">
        <f t="shared" si="18"/>
        <v>5709.9100539599995</v>
      </c>
      <c r="X33" s="19">
        <f t="shared" si="18"/>
        <v>6361.4675311199999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60.694479360000017</v>
      </c>
      <c r="G34" s="8">
        <v>0</v>
      </c>
      <c r="H34" s="8">
        <v>45.359585279999997</v>
      </c>
      <c r="I34" s="8">
        <v>101.17944575999999</v>
      </c>
      <c r="J34" s="8">
        <v>108.29127168000001</v>
      </c>
      <c r="K34" s="8">
        <v>65.617827840000018</v>
      </c>
      <c r="L34" s="8">
        <v>124.69531392</v>
      </c>
      <c r="M34" s="8">
        <v>141.81018624000001</v>
      </c>
      <c r="N34" s="8">
        <v>144.25537536000002</v>
      </c>
      <c r="O34" s="8">
        <v>95.355118080000011</v>
      </c>
      <c r="P34" s="8">
        <v>61.125166080000014</v>
      </c>
      <c r="Q34" s="8">
        <v>161.28025344000002</v>
      </c>
      <c r="R34" s="8">
        <v>212.10916608000002</v>
      </c>
      <c r="S34" s="8">
        <v>17.107200000000002</v>
      </c>
      <c r="T34" s="8">
        <v>12.96</v>
      </c>
      <c r="U34" s="8">
        <v>81.23058432000002</v>
      </c>
      <c r="V34" s="8">
        <v>102.19322879999999</v>
      </c>
      <c r="W34" s="8">
        <v>142.28234495999999</v>
      </c>
      <c r="X34" s="8">
        <v>149.35933439999999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1683.0370720800006</v>
      </c>
      <c r="D36" s="8">
        <v>1530.0118738800002</v>
      </c>
      <c r="E36" s="8">
        <v>1251.7158862800004</v>
      </c>
      <c r="F36" s="8">
        <v>759.67710408000028</v>
      </c>
      <c r="G36" s="8">
        <v>714.75485112000013</v>
      </c>
      <c r="H36" s="8">
        <v>764.88156684</v>
      </c>
      <c r="I36" s="8">
        <v>696.5929547999998</v>
      </c>
      <c r="J36" s="8">
        <v>778.39508808000005</v>
      </c>
      <c r="K36" s="8">
        <v>658.28923559999998</v>
      </c>
      <c r="L36" s="8">
        <v>550.9758985200001</v>
      </c>
      <c r="M36" s="8">
        <v>606.64213799999993</v>
      </c>
      <c r="N36" s="8">
        <v>334.26162396000001</v>
      </c>
      <c r="O36" s="8">
        <v>507.79846151999999</v>
      </c>
      <c r="P36" s="8">
        <v>389.92559184000004</v>
      </c>
      <c r="Q36" s="8">
        <v>454.3672492799999</v>
      </c>
      <c r="R36" s="8">
        <v>392.70012407999991</v>
      </c>
      <c r="S36" s="8">
        <v>417.53688984000001</v>
      </c>
      <c r="T36" s="8">
        <v>433.99644912000008</v>
      </c>
      <c r="U36" s="8">
        <v>497.85998435999988</v>
      </c>
      <c r="V36" s="8">
        <v>489.34625472000005</v>
      </c>
      <c r="W36" s="8">
        <v>464.90747327999998</v>
      </c>
      <c r="X36" s="8">
        <v>489.54433824000012</v>
      </c>
    </row>
    <row r="37" spans="1:24" ht="11.25" customHeight="1" x14ac:dyDescent="0.2">
      <c r="A37" s="28" t="s">
        <v>60</v>
      </c>
      <c r="B37" s="7" t="s">
        <v>61</v>
      </c>
      <c r="C37" s="8">
        <v>18.40962816</v>
      </c>
      <c r="D37" s="8">
        <v>15.333789240000002</v>
      </c>
      <c r="E37" s="8">
        <v>9.2838992399999984</v>
      </c>
      <c r="F37" s="8">
        <v>12.333043799999997</v>
      </c>
      <c r="G37" s="8">
        <v>9.2746684799999972</v>
      </c>
      <c r="H37" s="8">
        <v>16.333455599999997</v>
      </c>
      <c r="I37" s="8">
        <v>9.3727141200000013</v>
      </c>
      <c r="J37" s="8">
        <v>6.2659396799999989</v>
      </c>
      <c r="K37" s="8">
        <v>6.2921350799999987</v>
      </c>
      <c r="L37" s="8">
        <v>0.20058192</v>
      </c>
      <c r="M37" s="8">
        <v>4.1017006800000004</v>
      </c>
      <c r="N37" s="8">
        <v>9.9694702799999995</v>
      </c>
      <c r="O37" s="8">
        <v>13.08797028</v>
      </c>
      <c r="P37" s="8">
        <v>6.7521761999999992</v>
      </c>
      <c r="Q37" s="8">
        <v>12.557076839999999</v>
      </c>
      <c r="R37" s="8">
        <v>12.502939679999999</v>
      </c>
      <c r="S37" s="8">
        <v>9.638659800000001</v>
      </c>
      <c r="T37" s="8">
        <v>4.15658628</v>
      </c>
      <c r="U37" s="8">
        <v>214.22298744</v>
      </c>
      <c r="V37" s="8">
        <v>224.60185439999998</v>
      </c>
      <c r="W37" s="8">
        <v>226.85141556000002</v>
      </c>
      <c r="X37" s="8">
        <v>220.66605792000007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20.012214599999997</v>
      </c>
      <c r="D41" s="8">
        <v>28.769289479999998</v>
      </c>
      <c r="E41" s="8">
        <v>19.97105904</v>
      </c>
      <c r="F41" s="8">
        <v>23.578512119999999</v>
      </c>
      <c r="G41" s="8">
        <v>26.9530092</v>
      </c>
      <c r="H41" s="8">
        <v>37.136551320000002</v>
      </c>
      <c r="I41" s="8">
        <v>18.170567999999999</v>
      </c>
      <c r="J41" s="8">
        <v>10.838407319999998</v>
      </c>
      <c r="K41" s="8">
        <v>12.982637879999999</v>
      </c>
      <c r="L41" s="8">
        <v>14.073130799999998</v>
      </c>
      <c r="M41" s="8">
        <v>7.359338880000001</v>
      </c>
      <c r="N41" s="8">
        <v>13.990302</v>
      </c>
      <c r="O41" s="8">
        <v>24.191445240000004</v>
      </c>
      <c r="P41" s="8">
        <v>9.1329105600000009</v>
      </c>
      <c r="Q41" s="8">
        <v>13.394452320000001</v>
      </c>
      <c r="R41" s="8">
        <v>17.519326560000003</v>
      </c>
      <c r="S41" s="8">
        <v>12.09507552</v>
      </c>
      <c r="T41" s="8">
        <v>12.169362600000003</v>
      </c>
      <c r="U41" s="8">
        <v>14.834379240000001</v>
      </c>
      <c r="V41" s="8">
        <v>14.064589079999999</v>
      </c>
      <c r="W41" s="8">
        <v>14.705994600000004</v>
      </c>
      <c r="X41" s="8">
        <v>11.365923240000004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6.4434218399999983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3645.3706865333029</v>
      </c>
      <c r="D43" s="8">
        <v>4093.6329283871787</v>
      </c>
      <c r="E43" s="8">
        <v>2881.2796666916788</v>
      </c>
      <c r="F43" s="8">
        <v>3400.1425721458054</v>
      </c>
      <c r="G43" s="8">
        <v>2866.7349005956735</v>
      </c>
      <c r="H43" s="8">
        <v>3337.1398074996682</v>
      </c>
      <c r="I43" s="8">
        <v>2972.0260571577014</v>
      </c>
      <c r="J43" s="8">
        <v>2893.2777773421585</v>
      </c>
      <c r="K43" s="8">
        <v>3099.0623995776418</v>
      </c>
      <c r="L43" s="8">
        <v>1884.1878640746186</v>
      </c>
      <c r="M43" s="8">
        <v>2490.9650255480033</v>
      </c>
      <c r="N43" s="8">
        <v>1649.0042758623429</v>
      </c>
      <c r="O43" s="8">
        <v>1967.8695800400001</v>
      </c>
      <c r="P43" s="8">
        <v>1490.0594716800001</v>
      </c>
      <c r="Q43" s="8">
        <v>1262.6260311599999</v>
      </c>
      <c r="R43" s="8">
        <v>1106.57303172</v>
      </c>
      <c r="S43" s="8">
        <v>1128.1288402799998</v>
      </c>
      <c r="T43" s="8">
        <v>1091.68382232</v>
      </c>
      <c r="U43" s="8">
        <v>4837.1444082000007</v>
      </c>
      <c r="V43" s="8">
        <v>4812.6982550400035</v>
      </c>
      <c r="W43" s="8">
        <v>4649.410991159999</v>
      </c>
      <c r="X43" s="8">
        <v>4670.6843008799997</v>
      </c>
    </row>
    <row r="44" spans="1:24" ht="11.25" customHeight="1" x14ac:dyDescent="0.2">
      <c r="A44" s="28" t="s">
        <v>74</v>
      </c>
      <c r="B44" s="7" t="s">
        <v>75</v>
      </c>
      <c r="C44" s="8">
        <v>2383.7443020000001</v>
      </c>
      <c r="D44" s="8">
        <v>3364.0984605600006</v>
      </c>
      <c r="E44" s="8">
        <v>2717.2370937600003</v>
      </c>
      <c r="F44" s="8">
        <v>3387.2077476000013</v>
      </c>
      <c r="G44" s="8">
        <v>1250.7497582400001</v>
      </c>
      <c r="H44" s="8">
        <v>1147.1073811200001</v>
      </c>
      <c r="I44" s="8">
        <v>1522.34072352</v>
      </c>
      <c r="J44" s="8">
        <v>1826.01485568</v>
      </c>
      <c r="K44" s="8">
        <v>1794.9913567200006</v>
      </c>
      <c r="L44" s="8">
        <v>1489.5921643199997</v>
      </c>
      <c r="M44" s="8">
        <v>1005.9795648000002</v>
      </c>
      <c r="N44" s="8">
        <v>594.45893520000004</v>
      </c>
      <c r="O44" s="8">
        <v>620.83861991999993</v>
      </c>
      <c r="P44" s="8">
        <v>320.23426464000005</v>
      </c>
      <c r="Q44" s="8">
        <v>232.97369040000004</v>
      </c>
      <c r="R44" s="8">
        <v>244.46173896000008</v>
      </c>
      <c r="S44" s="8">
        <v>303.32778264000001</v>
      </c>
      <c r="T44" s="8">
        <v>394.8175548000001</v>
      </c>
      <c r="U44" s="8">
        <v>330.3218685600001</v>
      </c>
      <c r="V44" s="8">
        <v>202.83849575999997</v>
      </c>
      <c r="W44" s="8">
        <v>196.71482448000006</v>
      </c>
      <c r="X44" s="8">
        <v>129.8448468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3.2217109199999991</v>
      </c>
      <c r="T45" s="8">
        <v>0</v>
      </c>
      <c r="U45" s="8">
        <v>0</v>
      </c>
      <c r="V45" s="8">
        <v>0.10871855999999999</v>
      </c>
      <c r="W45" s="8">
        <v>0.15648084000000001</v>
      </c>
      <c r="X45" s="8">
        <v>680.81039999999996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2973.8474999999999</v>
      </c>
      <c r="D48" s="8">
        <v>897.63371099999983</v>
      </c>
      <c r="E48" s="8">
        <v>877.25640599999997</v>
      </c>
      <c r="F48" s="8">
        <v>708.38609399999996</v>
      </c>
      <c r="G48" s="8">
        <v>511.68007800000004</v>
      </c>
      <c r="H48" s="8">
        <v>452.64363299999997</v>
      </c>
      <c r="I48" s="8">
        <v>804.95988299999988</v>
      </c>
      <c r="J48" s="8">
        <v>677.04003899999987</v>
      </c>
      <c r="K48" s="8">
        <v>589.68000000000006</v>
      </c>
      <c r="L48" s="8">
        <v>1232.3999610000001</v>
      </c>
      <c r="M48" s="8">
        <v>857.99984399999983</v>
      </c>
      <c r="N48" s="8">
        <v>0</v>
      </c>
      <c r="O48" s="8">
        <v>40.560155999999999</v>
      </c>
      <c r="P48" s="8">
        <v>0</v>
      </c>
      <c r="Q48" s="8">
        <v>0</v>
      </c>
      <c r="R48" s="8">
        <v>14.215851000000001</v>
      </c>
      <c r="S48" s="8">
        <v>9.4569929999999989</v>
      </c>
      <c r="T48" s="8">
        <v>1.559844</v>
      </c>
      <c r="U48" s="8">
        <v>0</v>
      </c>
      <c r="V48" s="8">
        <v>0</v>
      </c>
      <c r="W48" s="8">
        <v>1.035801</v>
      </c>
      <c r="X48" s="8">
        <v>8.1080999999999986E-2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137.71606932</v>
      </c>
      <c r="J49" s="8">
        <v>0</v>
      </c>
      <c r="K49" s="8">
        <v>34.428951359999992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138.97055484000001</v>
      </c>
      <c r="D50" s="8">
        <v>1092.7413295200001</v>
      </c>
      <c r="E50" s="8">
        <v>627.12691668000014</v>
      </c>
      <c r="F50" s="8">
        <v>410.71892867999986</v>
      </c>
      <c r="G50" s="8">
        <v>489.84202727999991</v>
      </c>
      <c r="H50" s="8">
        <v>20.626707960000001</v>
      </c>
      <c r="I50" s="8">
        <v>230.91716592000003</v>
      </c>
      <c r="J50" s="8">
        <v>273.13796592</v>
      </c>
      <c r="K50" s="8">
        <v>260.94802931999999</v>
      </c>
      <c r="L50" s="8">
        <v>366.44593391999985</v>
      </c>
      <c r="M50" s="8">
        <v>189.75214980000001</v>
      </c>
      <c r="N50" s="8">
        <v>210.56410152000001</v>
      </c>
      <c r="O50" s="8">
        <v>305.32156235999997</v>
      </c>
      <c r="P50" s="8">
        <v>150.87919535999998</v>
      </c>
      <c r="Q50" s="8">
        <v>422.01061775999995</v>
      </c>
      <c r="R50" s="8">
        <v>499.95074232000019</v>
      </c>
      <c r="S50" s="8">
        <v>14.5503432</v>
      </c>
      <c r="T50" s="8">
        <v>9.4996799999999999E-3</v>
      </c>
      <c r="U50" s="8">
        <v>12.366208440000003</v>
      </c>
      <c r="V50" s="8">
        <v>11.647399320000002</v>
      </c>
      <c r="W50" s="8">
        <v>13.844728079999999</v>
      </c>
      <c r="X50" s="8">
        <v>9.1112486399999977</v>
      </c>
    </row>
    <row r="51" spans="1:24" ht="11.25" customHeight="1" x14ac:dyDescent="0.2">
      <c r="A51" s="25" t="s">
        <v>88</v>
      </c>
      <c r="B51" s="26" t="s">
        <v>89</v>
      </c>
      <c r="C51" s="27">
        <v>9631.6680574930469</v>
      </c>
      <c r="D51" s="27">
        <v>10045.716999119999</v>
      </c>
      <c r="E51" s="27">
        <v>11415.628845719997</v>
      </c>
      <c r="F51" s="27">
        <v>8054.8322778000011</v>
      </c>
      <c r="G51" s="27">
        <v>7921.867872599998</v>
      </c>
      <c r="H51" s="27">
        <v>16877.017432440003</v>
      </c>
      <c r="I51" s="27">
        <v>13443.636844439998</v>
      </c>
      <c r="J51" s="27">
        <v>16498.317389400003</v>
      </c>
      <c r="K51" s="27">
        <v>16408.395305279999</v>
      </c>
      <c r="L51" s="27">
        <v>10569.220746479998</v>
      </c>
      <c r="M51" s="27">
        <v>16055.906438880003</v>
      </c>
      <c r="N51" s="27">
        <v>7950.1307608800025</v>
      </c>
      <c r="O51" s="27">
        <v>7395.2573745599993</v>
      </c>
      <c r="P51" s="27">
        <v>7410.2795632799998</v>
      </c>
      <c r="Q51" s="27">
        <v>7202.9718644400018</v>
      </c>
      <c r="R51" s="27">
        <v>6033.6244742400004</v>
      </c>
      <c r="S51" s="27">
        <v>6477.0145268399992</v>
      </c>
      <c r="T51" s="27">
        <v>6254.3621091599998</v>
      </c>
      <c r="U51" s="27">
        <v>4663.8933818399992</v>
      </c>
      <c r="V51" s="27">
        <v>6012.5345992799985</v>
      </c>
      <c r="W51" s="27">
        <v>5763.557907360002</v>
      </c>
      <c r="X51" s="27">
        <v>6940.3370216399981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593.43714771213138</v>
      </c>
      <c r="D52" s="27">
        <f t="shared" ref="D52:X52" si="20">SUM(D53:D54)</f>
        <v>429.0944215331549</v>
      </c>
      <c r="E52" s="27">
        <f t="shared" si="20"/>
        <v>445.16388922013812</v>
      </c>
      <c r="F52" s="27">
        <f t="shared" si="20"/>
        <v>456.30854053120788</v>
      </c>
      <c r="G52" s="27">
        <f t="shared" si="20"/>
        <v>467.62570009963184</v>
      </c>
      <c r="H52" s="27">
        <f t="shared" si="20"/>
        <v>461.29604674675795</v>
      </c>
      <c r="I52" s="27">
        <f t="shared" si="20"/>
        <v>458.83938662048308</v>
      </c>
      <c r="J52" s="27">
        <f t="shared" si="20"/>
        <v>458.70553592461238</v>
      </c>
      <c r="K52" s="27">
        <f t="shared" si="20"/>
        <v>399.05751600000002</v>
      </c>
      <c r="L52" s="27">
        <f t="shared" si="20"/>
        <v>393.08017320000005</v>
      </c>
      <c r="M52" s="27">
        <f t="shared" si="20"/>
        <v>44.868039435745501</v>
      </c>
      <c r="N52" s="27">
        <f t="shared" si="20"/>
        <v>27.198909320847214</v>
      </c>
      <c r="O52" s="27">
        <f t="shared" si="20"/>
        <v>51.992890936380164</v>
      </c>
      <c r="P52" s="27">
        <f t="shared" si="20"/>
        <v>67.810334059006678</v>
      </c>
      <c r="Q52" s="27">
        <f t="shared" si="20"/>
        <v>134.60544402652997</v>
      </c>
      <c r="R52" s="27">
        <f t="shared" si="20"/>
        <v>157.88933380524151</v>
      </c>
      <c r="S52" s="27">
        <f t="shared" si="20"/>
        <v>236.44679975903918</v>
      </c>
      <c r="T52" s="27">
        <f t="shared" si="20"/>
        <v>200.37641256742785</v>
      </c>
      <c r="U52" s="27">
        <f t="shared" si="20"/>
        <v>120.82253136167498</v>
      </c>
      <c r="V52" s="27">
        <f t="shared" si="20"/>
        <v>215.20557643659794</v>
      </c>
      <c r="W52" s="27">
        <f t="shared" si="20"/>
        <v>849.94940526975961</v>
      </c>
      <c r="X52" s="27">
        <f t="shared" si="20"/>
        <v>563.27484363841234</v>
      </c>
    </row>
    <row r="53" spans="1:24" ht="11.25" customHeight="1" x14ac:dyDescent="0.2">
      <c r="A53" s="29" t="s">
        <v>116</v>
      </c>
      <c r="B53" s="7" t="s">
        <v>117</v>
      </c>
      <c r="C53" s="8">
        <v>588.15900000000011</v>
      </c>
      <c r="D53" s="8">
        <v>423.56611440000006</v>
      </c>
      <c r="E53" s="8">
        <v>441.15425640000001</v>
      </c>
      <c r="F53" s="8">
        <v>452.30894280000001</v>
      </c>
      <c r="G53" s="8">
        <v>464.32077120000002</v>
      </c>
      <c r="H53" s="8">
        <v>454.28268600000007</v>
      </c>
      <c r="I53" s="8">
        <v>452.41087320000008</v>
      </c>
      <c r="J53" s="8">
        <v>451.53365400000007</v>
      </c>
      <c r="K53" s="8">
        <v>399.05751600000002</v>
      </c>
      <c r="L53" s="8">
        <v>393.08017320000005</v>
      </c>
      <c r="M53" s="8">
        <v>23.247338400000004</v>
      </c>
      <c r="N53" s="8">
        <v>27.115545600000004</v>
      </c>
      <c r="O53" s="8">
        <v>51.821827200000001</v>
      </c>
      <c r="P53" s="8">
        <v>67.6333944</v>
      </c>
      <c r="Q53" s="8">
        <v>134.5136364</v>
      </c>
      <c r="R53" s="8">
        <v>157.80730680000002</v>
      </c>
      <c r="S53" s="8">
        <v>236.28084479999995</v>
      </c>
      <c r="T53" s="8">
        <v>199.46852639999997</v>
      </c>
      <c r="U53" s="8">
        <v>119.11287960000001</v>
      </c>
      <c r="V53" s="8">
        <v>214.24071240000001</v>
      </c>
      <c r="W53" s="8">
        <v>849.77881559999992</v>
      </c>
      <c r="X53" s="8">
        <v>562.94667000000004</v>
      </c>
    </row>
    <row r="54" spans="1:24" ht="11.25" customHeight="1" x14ac:dyDescent="0.2">
      <c r="A54" s="43" t="s">
        <v>118</v>
      </c>
      <c r="B54" s="44" t="s">
        <v>119</v>
      </c>
      <c r="C54" s="45">
        <v>5.2781477121312337</v>
      </c>
      <c r="D54" s="45">
        <v>5.5283071331548452</v>
      </c>
      <c r="E54" s="45">
        <v>4.0096328201381333</v>
      </c>
      <c r="F54" s="45">
        <v>3.9995977312078641</v>
      </c>
      <c r="G54" s="45">
        <v>3.3049288996318094</v>
      </c>
      <c r="H54" s="45">
        <v>7.0133607467578933</v>
      </c>
      <c r="I54" s="45">
        <v>6.4285134204829912</v>
      </c>
      <c r="J54" s="45">
        <v>7.1718819246123022</v>
      </c>
      <c r="K54" s="45">
        <v>0</v>
      </c>
      <c r="L54" s="45">
        <v>0</v>
      </c>
      <c r="M54" s="45">
        <v>21.620701035745498</v>
      </c>
      <c r="N54" s="45">
        <v>8.3363720847211192E-2</v>
      </c>
      <c r="O54" s="45">
        <v>0.17106373638016079</v>
      </c>
      <c r="P54" s="45">
        <v>0.17693965900667757</v>
      </c>
      <c r="Q54" s="45">
        <v>9.1807626529977593E-2</v>
      </c>
      <c r="R54" s="45">
        <v>8.2027005241473591E-2</v>
      </c>
      <c r="S54" s="45">
        <v>0.16595495903923196</v>
      </c>
      <c r="T54" s="45">
        <v>0.90788616742787043</v>
      </c>
      <c r="U54" s="45">
        <v>1.7096517616749649</v>
      </c>
      <c r="V54" s="45">
        <v>0.96486403659794284</v>
      </c>
      <c r="W54" s="45">
        <v>0.170589669759696</v>
      </c>
      <c r="X54" s="45">
        <v>0.32817363841228547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4245.3448560000006</v>
      </c>
      <c r="D61" s="49">
        <f t="shared" ref="D61:X61" si="22">SUM(D62:D72)</f>
        <v>4264.9093389599993</v>
      </c>
      <c r="E61" s="49">
        <f t="shared" si="22"/>
        <v>4637.5691140799991</v>
      </c>
      <c r="F61" s="49">
        <f t="shared" si="22"/>
        <v>3199.4484559199996</v>
      </c>
      <c r="G61" s="49">
        <f t="shared" si="22"/>
        <v>3064.96578744</v>
      </c>
      <c r="H61" s="49">
        <f t="shared" si="22"/>
        <v>2867.6134360799988</v>
      </c>
      <c r="I61" s="49">
        <f t="shared" si="22"/>
        <v>3030.7834648799999</v>
      </c>
      <c r="J61" s="49">
        <f t="shared" si="22"/>
        <v>3296.9679134399998</v>
      </c>
      <c r="K61" s="49">
        <f t="shared" si="22"/>
        <v>3307.7826950399995</v>
      </c>
      <c r="L61" s="49">
        <f t="shared" si="22"/>
        <v>2802.2985511200004</v>
      </c>
      <c r="M61" s="49">
        <f t="shared" si="22"/>
        <v>2590.7708563199994</v>
      </c>
      <c r="N61" s="49">
        <f t="shared" si="22"/>
        <v>2734.1915767200003</v>
      </c>
      <c r="O61" s="49">
        <f t="shared" si="22"/>
        <v>2737.0360353599995</v>
      </c>
      <c r="P61" s="49">
        <f t="shared" si="22"/>
        <v>2486.32637544</v>
      </c>
      <c r="Q61" s="49">
        <f t="shared" si="22"/>
        <v>2867.0398365599999</v>
      </c>
      <c r="R61" s="49">
        <f t="shared" si="22"/>
        <v>2866.1214225599992</v>
      </c>
      <c r="S61" s="49">
        <f t="shared" si="22"/>
        <v>2686.2910639199995</v>
      </c>
      <c r="T61" s="49">
        <f t="shared" si="22"/>
        <v>2490.6924539999995</v>
      </c>
      <c r="U61" s="49">
        <f t="shared" si="22"/>
        <v>2782.1229897600001</v>
      </c>
      <c r="V61" s="49">
        <f t="shared" si="22"/>
        <v>2752.6118385599998</v>
      </c>
      <c r="W61" s="49">
        <f t="shared" si="22"/>
        <v>2523.4868051999997</v>
      </c>
      <c r="X61" s="49">
        <f t="shared" si="22"/>
        <v>2659.5465530400002</v>
      </c>
    </row>
    <row r="62" spans="1:24" ht="11.25" customHeight="1" x14ac:dyDescent="0.2">
      <c r="A62" s="50" t="s">
        <v>92</v>
      </c>
      <c r="B62" s="51" t="s">
        <v>93</v>
      </c>
      <c r="C62" s="52">
        <v>3961.6637760000008</v>
      </c>
      <c r="D62" s="52">
        <v>3564.5125823999997</v>
      </c>
      <c r="E62" s="52">
        <v>3657.9199103999995</v>
      </c>
      <c r="F62" s="52">
        <v>3185.5045823999999</v>
      </c>
      <c r="G62" s="52">
        <v>3023.1040896</v>
      </c>
      <c r="H62" s="52">
        <v>2818.683705599999</v>
      </c>
      <c r="I62" s="52">
        <v>2933.4695039999997</v>
      </c>
      <c r="J62" s="52">
        <v>3177.9074879999998</v>
      </c>
      <c r="K62" s="52">
        <v>3157.3164671999994</v>
      </c>
      <c r="L62" s="52">
        <v>2659.5313920000003</v>
      </c>
      <c r="M62" s="52">
        <v>2494.6814591999996</v>
      </c>
      <c r="N62" s="52">
        <v>2707.4464704000002</v>
      </c>
      <c r="O62" s="52">
        <v>2689.8806591999996</v>
      </c>
      <c r="P62" s="52">
        <v>2453.5038528</v>
      </c>
      <c r="Q62" s="52">
        <v>2836.6446527999997</v>
      </c>
      <c r="R62" s="52">
        <v>2840.7322943999993</v>
      </c>
      <c r="S62" s="52">
        <v>2653.2128447999999</v>
      </c>
      <c r="T62" s="52">
        <v>2447.3711807999994</v>
      </c>
      <c r="U62" s="52">
        <v>2593.7222976000003</v>
      </c>
      <c r="V62" s="52">
        <v>2562.3315647999998</v>
      </c>
      <c r="W62" s="52">
        <v>2225.4253056000002</v>
      </c>
      <c r="X62" s="52">
        <v>2346.2639423999999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1.6519104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281.08080000000007</v>
      </c>
      <c r="D64" s="52">
        <v>697.29679655999996</v>
      </c>
      <c r="E64" s="52">
        <v>977.44924368</v>
      </c>
      <c r="F64" s="52">
        <v>9.6096218400000009</v>
      </c>
      <c r="G64" s="52">
        <v>7.261909199999999</v>
      </c>
      <c r="H64" s="52">
        <v>7.0979781599999994</v>
      </c>
      <c r="I64" s="52">
        <v>6.7158655199999995</v>
      </c>
      <c r="J64" s="52">
        <v>6.4428436800000002</v>
      </c>
      <c r="K64" s="52">
        <v>6.5533103999999982</v>
      </c>
      <c r="L64" s="52">
        <v>16.555659120000001</v>
      </c>
      <c r="M64" s="52">
        <v>15.825831839999999</v>
      </c>
      <c r="N64" s="52">
        <v>17.484208559999999</v>
      </c>
      <c r="O64" s="52">
        <v>23.235750719999999</v>
      </c>
      <c r="P64" s="52">
        <v>24.135012720000002</v>
      </c>
      <c r="Q64" s="52">
        <v>19.607449680000002</v>
      </c>
      <c r="R64" s="52">
        <v>16.31998368</v>
      </c>
      <c r="S64" s="52">
        <v>18.18632088</v>
      </c>
      <c r="T64" s="52">
        <v>21.136293360000003</v>
      </c>
      <c r="U64" s="52">
        <v>23.062777920000002</v>
      </c>
      <c r="V64" s="52">
        <v>22.670051040000001</v>
      </c>
      <c r="W64" s="52">
        <v>26.74336392</v>
      </c>
      <c r="X64" s="52">
        <v>35.228072879999999</v>
      </c>
    </row>
    <row r="65" spans="1:24" ht="11.25" customHeight="1" x14ac:dyDescent="0.2">
      <c r="A65" s="50" t="s">
        <v>98</v>
      </c>
      <c r="B65" s="51" t="s">
        <v>99</v>
      </c>
      <c r="C65" s="52">
        <v>2.6002799999999997</v>
      </c>
      <c r="D65" s="52">
        <v>3.0999599999999998</v>
      </c>
      <c r="E65" s="52">
        <v>2.1999599999999995</v>
      </c>
      <c r="F65" s="52">
        <v>2.6999999999999997</v>
      </c>
      <c r="G65" s="52">
        <v>2.59992</v>
      </c>
      <c r="H65" s="52">
        <v>7.5999599999999994</v>
      </c>
      <c r="I65" s="52">
        <v>6.1999200000000014</v>
      </c>
      <c r="J65" s="52">
        <v>6.299999999999998</v>
      </c>
      <c r="K65" s="52">
        <v>33.299999999999997</v>
      </c>
      <c r="L65" s="52">
        <v>15.999840000000003</v>
      </c>
      <c r="M65" s="52">
        <v>25.300079999999998</v>
      </c>
      <c r="N65" s="52">
        <v>0.10007999999999997</v>
      </c>
      <c r="O65" s="52">
        <v>0.23795999999999998</v>
      </c>
      <c r="P65" s="52">
        <v>0.41436000000000001</v>
      </c>
      <c r="Q65" s="52">
        <v>9.1440000000000007E-2</v>
      </c>
      <c r="R65" s="52">
        <v>0.10475999999999998</v>
      </c>
      <c r="S65" s="52">
        <v>0.21131999999999995</v>
      </c>
      <c r="T65" s="52">
        <v>1.2034799999999999</v>
      </c>
      <c r="U65" s="52">
        <v>2.20248</v>
      </c>
      <c r="V65" s="52">
        <v>1.2005999999999999</v>
      </c>
      <c r="W65" s="52">
        <v>0.15335999999999997</v>
      </c>
      <c r="X65" s="52">
        <v>0.28079999999999994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7.6463999999999994E-3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9.3956414399999986</v>
      </c>
      <c r="V67" s="52">
        <v>9.4239331199999992</v>
      </c>
      <c r="W67" s="52">
        <v>9.4764383999999993</v>
      </c>
      <c r="X67" s="52">
        <v>9.5016715199999986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2.5487999999999999E-3</v>
      </c>
      <c r="J68" s="52">
        <v>2.5487999999999999E-3</v>
      </c>
      <c r="K68" s="52">
        <v>2.9311200000000003E-2</v>
      </c>
      <c r="L68" s="52">
        <v>6.1171200000000009E-2</v>
      </c>
      <c r="M68" s="52">
        <v>1.6837372800000001</v>
      </c>
      <c r="N68" s="52">
        <v>5.2148447999999998</v>
      </c>
      <c r="O68" s="52">
        <v>0.97236719999999999</v>
      </c>
      <c r="P68" s="52">
        <v>0.49421232000000004</v>
      </c>
      <c r="Q68" s="52">
        <v>2.3038603200000001</v>
      </c>
      <c r="R68" s="52">
        <v>2.48457024</v>
      </c>
      <c r="S68" s="52">
        <v>3.5981409600000003</v>
      </c>
      <c r="T68" s="52">
        <v>10.317542400000001</v>
      </c>
      <c r="U68" s="52">
        <v>6.0763391999999996</v>
      </c>
      <c r="V68" s="52">
        <v>9.8368387200000029</v>
      </c>
      <c r="W68" s="52">
        <v>17.690201279999997</v>
      </c>
      <c r="X68" s="52">
        <v>7.2031636800000012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5.3524799999999997E-3</v>
      </c>
      <c r="I69" s="52">
        <v>2.0900160000000001E-2</v>
      </c>
      <c r="J69" s="52">
        <v>4.9701599999999992E-2</v>
      </c>
      <c r="K69" s="52">
        <v>0.97440624000000009</v>
      </c>
      <c r="L69" s="52">
        <v>3.6152179200000001</v>
      </c>
      <c r="M69" s="52">
        <v>3.5971214400000004</v>
      </c>
      <c r="N69" s="52">
        <v>1.0809460800000001</v>
      </c>
      <c r="O69" s="52">
        <v>22.701651839999997</v>
      </c>
      <c r="P69" s="52">
        <v>7.7789376000000008</v>
      </c>
      <c r="Q69" s="52">
        <v>8.3924337599999994</v>
      </c>
      <c r="R69" s="52">
        <v>6.4798142400000014</v>
      </c>
      <c r="S69" s="52">
        <v>11.082437280000002</v>
      </c>
      <c r="T69" s="52">
        <v>9.0120470399999988</v>
      </c>
      <c r="U69" s="52">
        <v>147.66345360000003</v>
      </c>
      <c r="V69" s="52">
        <v>147.14885088000003</v>
      </c>
      <c r="W69" s="52">
        <v>231.84827856000004</v>
      </c>
      <c r="X69" s="52">
        <v>206.39468735999998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1.63425168</v>
      </c>
      <c r="G72" s="55">
        <v>31.999868639999992</v>
      </c>
      <c r="H72" s="55">
        <v>34.226439840000012</v>
      </c>
      <c r="I72" s="55">
        <v>84.374726399999972</v>
      </c>
      <c r="J72" s="55">
        <v>106.26533135999999</v>
      </c>
      <c r="K72" s="55">
        <v>109.6092</v>
      </c>
      <c r="L72" s="55">
        <v>106.53527087999997</v>
      </c>
      <c r="M72" s="55">
        <v>49.682626559999996</v>
      </c>
      <c r="N72" s="55">
        <v>2.8650268799999994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12.149857439999998</v>
      </c>
      <c r="X72" s="55">
        <v>54.674215199999992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772280.97997590213</v>
      </c>
      <c r="D2" s="21">
        <f t="shared" ref="D2:X2" si="0">SUM(D3,D17,D22,D25,D26,D51,D52)</f>
        <v>786602.44844994741</v>
      </c>
      <c r="E2" s="21">
        <f t="shared" si="0"/>
        <v>794785.62621777039</v>
      </c>
      <c r="F2" s="21">
        <f t="shared" si="0"/>
        <v>806173.00982804236</v>
      </c>
      <c r="G2" s="21">
        <f t="shared" si="0"/>
        <v>825961.52724855731</v>
      </c>
      <c r="H2" s="21">
        <f t="shared" si="0"/>
        <v>824191.36434071395</v>
      </c>
      <c r="I2" s="21">
        <f t="shared" si="0"/>
        <v>836537.83512900793</v>
      </c>
      <c r="J2" s="21">
        <f t="shared" si="0"/>
        <v>845281.28583560709</v>
      </c>
      <c r="K2" s="21">
        <f t="shared" si="0"/>
        <v>828681.80035088048</v>
      </c>
      <c r="L2" s="21">
        <f t="shared" si="0"/>
        <v>802329.14888726885</v>
      </c>
      <c r="M2" s="21">
        <f t="shared" si="0"/>
        <v>796442.53213438869</v>
      </c>
      <c r="N2" s="21">
        <f t="shared" si="0"/>
        <v>790580.83680689731</v>
      </c>
      <c r="O2" s="21">
        <f t="shared" si="0"/>
        <v>759020.92863929609</v>
      </c>
      <c r="P2" s="21">
        <f t="shared" si="0"/>
        <v>752125.53382905351</v>
      </c>
      <c r="Q2" s="21">
        <f t="shared" si="0"/>
        <v>760078.21179908793</v>
      </c>
      <c r="R2" s="21">
        <f t="shared" si="0"/>
        <v>771328.80253406218</v>
      </c>
      <c r="S2" s="21">
        <f t="shared" si="0"/>
        <v>791274.02120491827</v>
      </c>
      <c r="T2" s="21">
        <f t="shared" si="0"/>
        <v>805445.75444354676</v>
      </c>
      <c r="U2" s="21">
        <f t="shared" si="0"/>
        <v>805169.44335823937</v>
      </c>
      <c r="V2" s="21">
        <f t="shared" si="0"/>
        <v>811519.05340318603</v>
      </c>
      <c r="W2" s="21">
        <f t="shared" si="0"/>
        <v>699624.5853493202</v>
      </c>
      <c r="X2" s="21">
        <f t="shared" si="0"/>
        <v>758366.77979092917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39.180500102240813</v>
      </c>
      <c r="D3" s="24">
        <f t="shared" ref="D3:X3" si="2">SUM(D4,D8,D11)</f>
        <v>126.58778562727161</v>
      </c>
      <c r="E3" s="24">
        <f t="shared" si="2"/>
        <v>117.29690313064577</v>
      </c>
      <c r="F3" s="24">
        <f t="shared" si="2"/>
        <v>21.960042322468464</v>
      </c>
      <c r="G3" s="24">
        <f t="shared" si="2"/>
        <v>21.918121357268852</v>
      </c>
      <c r="H3" s="24">
        <f t="shared" si="2"/>
        <v>22.209970314038319</v>
      </c>
      <c r="I3" s="24">
        <f t="shared" si="2"/>
        <v>4.4030788879052132</v>
      </c>
      <c r="J3" s="24">
        <f t="shared" si="2"/>
        <v>3.9198299671949015</v>
      </c>
      <c r="K3" s="24">
        <f t="shared" si="2"/>
        <v>4.0246284804321757</v>
      </c>
      <c r="L3" s="24">
        <f t="shared" si="2"/>
        <v>1.9367180689480348</v>
      </c>
      <c r="M3" s="24">
        <f t="shared" si="2"/>
        <v>1.9103209086368689</v>
      </c>
      <c r="N3" s="24">
        <f t="shared" si="2"/>
        <v>1.8926888972659379</v>
      </c>
      <c r="O3" s="24">
        <f t="shared" si="2"/>
        <v>1.9205882959643614</v>
      </c>
      <c r="P3" s="24">
        <f t="shared" si="2"/>
        <v>1.9593549333253824</v>
      </c>
      <c r="Q3" s="24">
        <f t="shared" si="2"/>
        <v>4.5184462479365699</v>
      </c>
      <c r="R3" s="24">
        <f t="shared" si="2"/>
        <v>4.6762923821730853</v>
      </c>
      <c r="S3" s="24">
        <f t="shared" si="2"/>
        <v>4.5424975980981195</v>
      </c>
      <c r="T3" s="24">
        <f t="shared" si="2"/>
        <v>5.3326334667379491</v>
      </c>
      <c r="U3" s="24">
        <f t="shared" si="2"/>
        <v>3.8729272392943437</v>
      </c>
      <c r="V3" s="24">
        <f t="shared" si="2"/>
        <v>2.2559841463895762</v>
      </c>
      <c r="W3" s="24">
        <f t="shared" si="2"/>
        <v>1.3533412801637486</v>
      </c>
      <c r="X3" s="24">
        <f t="shared" si="2"/>
        <v>1.5883812493505087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31.630929442413972</v>
      </c>
      <c r="D4" s="19">
        <f t="shared" ref="D4:X4" si="4">SUM(D5:D7)</f>
        <v>100.74393300038889</v>
      </c>
      <c r="E4" s="19">
        <f t="shared" si="4"/>
        <v>90.746108970645778</v>
      </c>
      <c r="F4" s="19">
        <f t="shared" si="4"/>
        <v>2.5629281706457885</v>
      </c>
      <c r="G4" s="19">
        <f t="shared" si="4"/>
        <v>2.2677890399999998</v>
      </c>
      <c r="H4" s="19">
        <f t="shared" si="4"/>
        <v>0.92790678008119842</v>
      </c>
      <c r="I4" s="19">
        <f t="shared" si="4"/>
        <v>2.9030370907109768</v>
      </c>
      <c r="J4" s="19">
        <f t="shared" si="4"/>
        <v>2.6537309421442279</v>
      </c>
      <c r="K4" s="19">
        <f t="shared" si="4"/>
        <v>2.7114682071360372</v>
      </c>
      <c r="L4" s="19">
        <f t="shared" si="4"/>
        <v>0.59063152633152227</v>
      </c>
      <c r="M4" s="19">
        <f t="shared" si="4"/>
        <v>0.41668073091975327</v>
      </c>
      <c r="N4" s="19">
        <f t="shared" si="4"/>
        <v>0.42521477407654285</v>
      </c>
      <c r="O4" s="19">
        <f t="shared" si="4"/>
        <v>0.44374027525882304</v>
      </c>
      <c r="P4" s="19">
        <f t="shared" si="4"/>
        <v>0.44756920848065529</v>
      </c>
      <c r="Q4" s="19">
        <f t="shared" si="4"/>
        <v>3.0421270758462438</v>
      </c>
      <c r="R4" s="19">
        <f t="shared" si="4"/>
        <v>3.1688118961211762</v>
      </c>
      <c r="S4" s="19">
        <f t="shared" si="4"/>
        <v>2.9780949474382079</v>
      </c>
      <c r="T4" s="19">
        <f t="shared" si="4"/>
        <v>3.1062691447069417</v>
      </c>
      <c r="U4" s="19">
        <f t="shared" si="4"/>
        <v>3.1701803592943438</v>
      </c>
      <c r="V4" s="19">
        <f t="shared" si="4"/>
        <v>1.8503138263895762</v>
      </c>
      <c r="W4" s="19">
        <f t="shared" si="4"/>
        <v>1.3533412801637486</v>
      </c>
      <c r="X4" s="19">
        <f t="shared" si="4"/>
        <v>1.5883812493505087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31.630929442413972</v>
      </c>
      <c r="D7" s="8">
        <f>FC_TRA_RAIL_E!D7+FC_TRA_ROAD_E!D7+FC_TRA_DAVI_E!D7+FC_TRA_DNAVI_E!D7+FC_TRA_PIPE_E!D7</f>
        <v>100.74393300038889</v>
      </c>
      <c r="E7" s="8">
        <f>FC_TRA_RAIL_E!E7+FC_TRA_ROAD_E!E7+FC_TRA_DAVI_E!E7+FC_TRA_DNAVI_E!E7+FC_TRA_PIPE_E!E7</f>
        <v>90.746108970645778</v>
      </c>
      <c r="F7" s="8">
        <f>FC_TRA_RAIL_E!F7+FC_TRA_ROAD_E!F7+FC_TRA_DAVI_E!F7+FC_TRA_DNAVI_E!F7+FC_TRA_PIPE_E!F7</f>
        <v>2.5629281706457885</v>
      </c>
      <c r="G7" s="8">
        <f>FC_TRA_RAIL_E!G7+FC_TRA_ROAD_E!G7+FC_TRA_DAVI_E!G7+FC_TRA_DNAVI_E!G7+FC_TRA_PIPE_E!G7</f>
        <v>2.2677890399999998</v>
      </c>
      <c r="H7" s="8">
        <f>FC_TRA_RAIL_E!H7+FC_TRA_ROAD_E!H7+FC_TRA_DAVI_E!H7+FC_TRA_DNAVI_E!H7+FC_TRA_PIPE_E!H7</f>
        <v>0.92790678008119842</v>
      </c>
      <c r="I7" s="8">
        <f>FC_TRA_RAIL_E!I7+FC_TRA_ROAD_E!I7+FC_TRA_DAVI_E!I7+FC_TRA_DNAVI_E!I7+FC_TRA_PIPE_E!I7</f>
        <v>2.9030370907109768</v>
      </c>
      <c r="J7" s="8">
        <f>FC_TRA_RAIL_E!J7+FC_TRA_ROAD_E!J7+FC_TRA_DAVI_E!J7+FC_TRA_DNAVI_E!J7+FC_TRA_PIPE_E!J7</f>
        <v>2.6537309421442279</v>
      </c>
      <c r="K7" s="8">
        <f>FC_TRA_RAIL_E!K7+FC_TRA_ROAD_E!K7+FC_TRA_DAVI_E!K7+FC_TRA_DNAVI_E!K7+FC_TRA_PIPE_E!K7</f>
        <v>2.7114682071360372</v>
      </c>
      <c r="L7" s="8">
        <f>FC_TRA_RAIL_E!L7+FC_TRA_ROAD_E!L7+FC_TRA_DAVI_E!L7+FC_TRA_DNAVI_E!L7+FC_TRA_PIPE_E!L7</f>
        <v>0.59063152633152227</v>
      </c>
      <c r="M7" s="8">
        <f>FC_TRA_RAIL_E!M7+FC_TRA_ROAD_E!M7+FC_TRA_DAVI_E!M7+FC_TRA_DNAVI_E!M7+FC_TRA_PIPE_E!M7</f>
        <v>0.41668073091975327</v>
      </c>
      <c r="N7" s="8">
        <f>FC_TRA_RAIL_E!N7+FC_TRA_ROAD_E!N7+FC_TRA_DAVI_E!N7+FC_TRA_DNAVI_E!N7+FC_TRA_PIPE_E!N7</f>
        <v>0.42521477407654285</v>
      </c>
      <c r="O7" s="8">
        <f>FC_TRA_RAIL_E!O7+FC_TRA_ROAD_E!O7+FC_TRA_DAVI_E!O7+FC_TRA_DNAVI_E!O7+FC_TRA_PIPE_E!O7</f>
        <v>0.44374027525882304</v>
      </c>
      <c r="P7" s="8">
        <f>FC_TRA_RAIL_E!P7+FC_TRA_ROAD_E!P7+FC_TRA_DAVI_E!P7+FC_TRA_DNAVI_E!P7+FC_TRA_PIPE_E!P7</f>
        <v>0.44756920848065529</v>
      </c>
      <c r="Q7" s="8">
        <f>FC_TRA_RAIL_E!Q7+FC_TRA_ROAD_E!Q7+FC_TRA_DAVI_E!Q7+FC_TRA_DNAVI_E!Q7+FC_TRA_PIPE_E!Q7</f>
        <v>3.0421270758462438</v>
      </c>
      <c r="R7" s="8">
        <f>FC_TRA_RAIL_E!R7+FC_TRA_ROAD_E!R7+FC_TRA_DAVI_E!R7+FC_TRA_DNAVI_E!R7+FC_TRA_PIPE_E!R7</f>
        <v>3.1688118961211762</v>
      </c>
      <c r="S7" s="8">
        <f>FC_TRA_RAIL_E!S7+FC_TRA_ROAD_E!S7+FC_TRA_DAVI_E!S7+FC_TRA_DNAVI_E!S7+FC_TRA_PIPE_E!S7</f>
        <v>2.9780949474382079</v>
      </c>
      <c r="T7" s="8">
        <f>FC_TRA_RAIL_E!T7+FC_TRA_ROAD_E!T7+FC_TRA_DAVI_E!T7+FC_TRA_DNAVI_E!T7+FC_TRA_PIPE_E!T7</f>
        <v>3.1062691447069417</v>
      </c>
      <c r="U7" s="8">
        <f>FC_TRA_RAIL_E!U7+FC_TRA_ROAD_E!U7+FC_TRA_DAVI_E!U7+FC_TRA_DNAVI_E!U7+FC_TRA_PIPE_E!U7</f>
        <v>3.1701803592943438</v>
      </c>
      <c r="V7" s="8">
        <f>FC_TRA_RAIL_E!V7+FC_TRA_ROAD_E!V7+FC_TRA_DAVI_E!V7+FC_TRA_DNAVI_E!V7+FC_TRA_PIPE_E!V7</f>
        <v>1.8503138263895762</v>
      </c>
      <c r="W7" s="8">
        <f>FC_TRA_RAIL_E!W7+FC_TRA_ROAD_E!W7+FC_TRA_DAVI_E!W7+FC_TRA_DNAVI_E!W7+FC_TRA_PIPE_E!W7</f>
        <v>1.3533412801637486</v>
      </c>
      <c r="X7" s="8">
        <f>FC_TRA_RAIL_E!X7+FC_TRA_ROAD_E!X7+FC_TRA_DAVI_E!X7+FC_TRA_DNAVI_E!X7+FC_TRA_PIPE_E!X7</f>
        <v>1.5883812493505087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1.7739977798268447</v>
      </c>
      <c r="D8" s="19">
        <f t="shared" ref="D8:X8" si="6">SUM(D9:D10)</f>
        <v>12.223205586882724</v>
      </c>
      <c r="E8" s="19">
        <f t="shared" si="6"/>
        <v>14.846911199999999</v>
      </c>
      <c r="F8" s="19">
        <f t="shared" si="6"/>
        <v>7.6932311918226741</v>
      </c>
      <c r="G8" s="19">
        <f t="shared" si="6"/>
        <v>8.3391829572688536</v>
      </c>
      <c r="H8" s="19">
        <f t="shared" si="6"/>
        <v>11.528652173957123</v>
      </c>
      <c r="I8" s="19">
        <f t="shared" si="6"/>
        <v>1.5000417971942368</v>
      </c>
      <c r="J8" s="19">
        <f t="shared" si="6"/>
        <v>1.2660990250506736</v>
      </c>
      <c r="K8" s="19">
        <f t="shared" si="6"/>
        <v>1.3131602732961389</v>
      </c>
      <c r="L8" s="19">
        <f t="shared" si="6"/>
        <v>1.3460865426165125</v>
      </c>
      <c r="M8" s="19">
        <f t="shared" si="6"/>
        <v>1.4936401777171155</v>
      </c>
      <c r="N8" s="19">
        <f t="shared" si="6"/>
        <v>1.4674741231893951</v>
      </c>
      <c r="O8" s="19">
        <f t="shared" si="6"/>
        <v>1.4768480207055383</v>
      </c>
      <c r="P8" s="19">
        <f t="shared" si="6"/>
        <v>1.5117857248447271</v>
      </c>
      <c r="Q8" s="19">
        <f t="shared" si="6"/>
        <v>1.4763191720903266</v>
      </c>
      <c r="R8" s="19">
        <f t="shared" si="6"/>
        <v>1.5074804860519093</v>
      </c>
      <c r="S8" s="19">
        <f t="shared" si="6"/>
        <v>1.5644026506599118</v>
      </c>
      <c r="T8" s="19">
        <f t="shared" si="6"/>
        <v>2.2263643220310079</v>
      </c>
      <c r="U8" s="19">
        <f t="shared" si="6"/>
        <v>0.70274687999999985</v>
      </c>
      <c r="V8" s="19">
        <f t="shared" si="6"/>
        <v>0.40567032000000003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14.846911199999999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8.3391829572688536</v>
      </c>
      <c r="H9" s="8">
        <f>FC_TRA_RAIL_E!H9+FC_TRA_ROAD_E!H9+FC_TRA_DAVI_E!H9+FC_TRA_DNAVI_E!H9+FC_TRA_PIPE_E!H9</f>
        <v>10.199513280000001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0.81687407999999972</v>
      </c>
      <c r="U9" s="8">
        <f>FC_TRA_RAIL_E!U9+FC_TRA_ROAD_E!U9+FC_TRA_DAVI_E!U9+FC_TRA_DNAVI_E!U9+FC_TRA_PIPE_E!U9</f>
        <v>0.70274687999999985</v>
      </c>
      <c r="V9" s="8">
        <f>FC_TRA_RAIL_E!V9+FC_TRA_ROAD_E!V9+FC_TRA_DAVI_E!V9+FC_TRA_DNAVI_E!V9+FC_TRA_PIPE_E!V9</f>
        <v>0.40567032000000003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1.7739977798268447</v>
      </c>
      <c r="D10" s="8">
        <f>FC_TRA_RAIL_E!D10+FC_TRA_ROAD_E!D10+FC_TRA_DAVI_E!D10+FC_TRA_DNAVI_E!D10+FC_TRA_PIPE_E!D10</f>
        <v>12.223205586882724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7.6932311918226741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1.3291388939571223</v>
      </c>
      <c r="I10" s="8">
        <f>FC_TRA_RAIL_E!I10+FC_TRA_ROAD_E!I10+FC_TRA_DAVI_E!I10+FC_TRA_DNAVI_E!I10+FC_TRA_PIPE_E!I10</f>
        <v>1.5000417971942368</v>
      </c>
      <c r="J10" s="8">
        <f>FC_TRA_RAIL_E!J10+FC_TRA_ROAD_E!J10+FC_TRA_DAVI_E!J10+FC_TRA_DNAVI_E!J10+FC_TRA_PIPE_E!J10</f>
        <v>1.2660990250506736</v>
      </c>
      <c r="K10" s="8">
        <f>FC_TRA_RAIL_E!K10+FC_TRA_ROAD_E!K10+FC_TRA_DAVI_E!K10+FC_TRA_DNAVI_E!K10+FC_TRA_PIPE_E!K10</f>
        <v>1.3131602732961389</v>
      </c>
      <c r="L10" s="8">
        <f>FC_TRA_RAIL_E!L10+FC_TRA_ROAD_E!L10+FC_TRA_DAVI_E!L10+FC_TRA_DNAVI_E!L10+FC_TRA_PIPE_E!L10</f>
        <v>1.3460865426165125</v>
      </c>
      <c r="M10" s="8">
        <f>FC_TRA_RAIL_E!M10+FC_TRA_ROAD_E!M10+FC_TRA_DAVI_E!M10+FC_TRA_DNAVI_E!M10+FC_TRA_PIPE_E!M10</f>
        <v>1.4936401777171155</v>
      </c>
      <c r="N10" s="8">
        <f>FC_TRA_RAIL_E!N10+FC_TRA_ROAD_E!N10+FC_TRA_DAVI_E!N10+FC_TRA_DNAVI_E!N10+FC_TRA_PIPE_E!N10</f>
        <v>1.4674741231893951</v>
      </c>
      <c r="O10" s="8">
        <f>FC_TRA_RAIL_E!O10+FC_TRA_ROAD_E!O10+FC_TRA_DAVI_E!O10+FC_TRA_DNAVI_E!O10+FC_TRA_PIPE_E!O10</f>
        <v>1.4768480207055383</v>
      </c>
      <c r="P10" s="8">
        <f>FC_TRA_RAIL_E!P10+FC_TRA_ROAD_E!P10+FC_TRA_DAVI_E!P10+FC_TRA_DNAVI_E!P10+FC_TRA_PIPE_E!P10</f>
        <v>1.5117857248447271</v>
      </c>
      <c r="Q10" s="8">
        <f>FC_TRA_RAIL_E!Q10+FC_TRA_ROAD_E!Q10+FC_TRA_DAVI_E!Q10+FC_TRA_DNAVI_E!Q10+FC_TRA_PIPE_E!Q10</f>
        <v>1.4763191720903266</v>
      </c>
      <c r="R10" s="8">
        <f>FC_TRA_RAIL_E!R10+FC_TRA_ROAD_E!R10+FC_TRA_DAVI_E!R10+FC_TRA_DNAVI_E!R10+FC_TRA_PIPE_E!R10</f>
        <v>1.5074804860519093</v>
      </c>
      <c r="S10" s="8">
        <f>FC_TRA_RAIL_E!S10+FC_TRA_ROAD_E!S10+FC_TRA_DAVI_E!S10+FC_TRA_DNAVI_E!S10+FC_TRA_PIPE_E!S10</f>
        <v>1.5644026506599118</v>
      </c>
      <c r="T10" s="8">
        <f>FC_TRA_RAIL_E!T10+FC_TRA_ROAD_E!T10+FC_TRA_DAVI_E!T10+FC_TRA_DNAVI_E!T10+FC_TRA_PIPE_E!T10</f>
        <v>1.4094902420310083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5.7755728800000004</v>
      </c>
      <c r="D11" s="19">
        <f t="shared" ref="D11:X11" si="8">SUM(D12:D16)</f>
        <v>13.620647040000001</v>
      </c>
      <c r="E11" s="19">
        <f t="shared" si="8"/>
        <v>11.703882960000001</v>
      </c>
      <c r="F11" s="19">
        <f t="shared" si="8"/>
        <v>11.703882960000001</v>
      </c>
      <c r="G11" s="19">
        <f t="shared" si="8"/>
        <v>11.31114936</v>
      </c>
      <c r="H11" s="19">
        <f t="shared" si="8"/>
        <v>9.7534113599999976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5.7755728800000004</v>
      </c>
      <c r="D16" s="8">
        <f>FC_TRA_RAIL_E!D16+FC_TRA_ROAD_E!D16+FC_TRA_DAVI_E!D16+FC_TRA_DNAVI_E!D16+FC_TRA_PIPE_E!D16</f>
        <v>13.620647040000001</v>
      </c>
      <c r="E16" s="8">
        <f>FC_TRA_RAIL_E!E16+FC_TRA_ROAD_E!E16+FC_TRA_DAVI_E!E16+FC_TRA_DNAVI_E!E16+FC_TRA_PIPE_E!E16</f>
        <v>11.703882960000001</v>
      </c>
      <c r="F16" s="8">
        <f>FC_TRA_RAIL_E!F16+FC_TRA_ROAD_E!F16+FC_TRA_DAVI_E!F16+FC_TRA_DNAVI_E!F16+FC_TRA_PIPE_E!F16</f>
        <v>11.703882960000001</v>
      </c>
      <c r="G16" s="8">
        <f>FC_TRA_RAIL_E!G16+FC_TRA_ROAD_E!G16+FC_TRA_DAVI_E!G16+FC_TRA_DNAVI_E!G16+FC_TRA_PIPE_E!G16</f>
        <v>11.31114936</v>
      </c>
      <c r="H16" s="8">
        <f>FC_TRA_RAIL_E!H16+FC_TRA_ROAD_E!H16+FC_TRA_DAVI_E!H16+FC_TRA_DNAVI_E!H16+FC_TRA_PIPE_E!H16</f>
        <v>9.7534113599999976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770219.3274026399</v>
      </c>
      <c r="D26" s="27">
        <f t="shared" ref="D26:X26" si="14">SUM(D27,D33)</f>
        <v>782568.68918688013</v>
      </c>
      <c r="E26" s="27">
        <f t="shared" si="14"/>
        <v>791201.28239855974</v>
      </c>
      <c r="F26" s="27">
        <f t="shared" si="14"/>
        <v>800474.33306267986</v>
      </c>
      <c r="G26" s="27">
        <f t="shared" si="14"/>
        <v>819535.42985868012</v>
      </c>
      <c r="H26" s="27">
        <f t="shared" si="14"/>
        <v>817621.01538839994</v>
      </c>
      <c r="I26" s="27">
        <f t="shared" si="14"/>
        <v>830239.90565580002</v>
      </c>
      <c r="J26" s="27">
        <f t="shared" si="14"/>
        <v>838769.43524003995</v>
      </c>
      <c r="K26" s="27">
        <f t="shared" si="14"/>
        <v>821877.40566504002</v>
      </c>
      <c r="L26" s="27">
        <f t="shared" si="14"/>
        <v>796367.27986955992</v>
      </c>
      <c r="M26" s="27">
        <f t="shared" si="14"/>
        <v>790192.00183104002</v>
      </c>
      <c r="N26" s="27">
        <f t="shared" si="14"/>
        <v>783457.17814800004</v>
      </c>
      <c r="O26" s="27">
        <f t="shared" si="14"/>
        <v>752363.01939960022</v>
      </c>
      <c r="P26" s="27">
        <f t="shared" si="14"/>
        <v>744795.34075692017</v>
      </c>
      <c r="Q26" s="27">
        <f t="shared" si="14"/>
        <v>753041.91308436007</v>
      </c>
      <c r="R26" s="27">
        <f t="shared" si="14"/>
        <v>764288.29849284003</v>
      </c>
      <c r="S26" s="27">
        <f t="shared" si="14"/>
        <v>783841.60034964012</v>
      </c>
      <c r="T26" s="27">
        <f t="shared" si="14"/>
        <v>797761.42820604006</v>
      </c>
      <c r="U26" s="27">
        <f t="shared" si="14"/>
        <v>796972.67546976008</v>
      </c>
      <c r="V26" s="27">
        <f t="shared" si="14"/>
        <v>802814.29275059968</v>
      </c>
      <c r="W26" s="27">
        <f t="shared" si="14"/>
        <v>692419.94690364006</v>
      </c>
      <c r="X26" s="27">
        <f t="shared" si="14"/>
        <v>750323.08442951983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770219.3274026399</v>
      </c>
      <c r="D33" s="19">
        <f t="shared" ref="D33:X33" si="18">SUM(D34:D50)</f>
        <v>782568.68918688013</v>
      </c>
      <c r="E33" s="19">
        <f t="shared" si="18"/>
        <v>791201.28239855974</v>
      </c>
      <c r="F33" s="19">
        <f t="shared" si="18"/>
        <v>800474.33306267986</v>
      </c>
      <c r="G33" s="19">
        <f t="shared" si="18"/>
        <v>819535.42985868012</v>
      </c>
      <c r="H33" s="19">
        <f t="shared" si="18"/>
        <v>817621.01538839994</v>
      </c>
      <c r="I33" s="19">
        <f t="shared" si="18"/>
        <v>830239.90565580002</v>
      </c>
      <c r="J33" s="19">
        <f t="shared" si="18"/>
        <v>838769.43524003995</v>
      </c>
      <c r="K33" s="19">
        <f t="shared" si="18"/>
        <v>821877.40566504002</v>
      </c>
      <c r="L33" s="19">
        <f t="shared" si="18"/>
        <v>796367.27986955992</v>
      </c>
      <c r="M33" s="19">
        <f t="shared" si="18"/>
        <v>790192.00183104002</v>
      </c>
      <c r="N33" s="19">
        <f t="shared" si="18"/>
        <v>783457.17814800004</v>
      </c>
      <c r="O33" s="19">
        <f t="shared" si="18"/>
        <v>752363.01939960022</v>
      </c>
      <c r="P33" s="19">
        <f t="shared" si="18"/>
        <v>744795.34075692017</v>
      </c>
      <c r="Q33" s="19">
        <f t="shared" si="18"/>
        <v>753041.91308436007</v>
      </c>
      <c r="R33" s="19">
        <f t="shared" si="18"/>
        <v>764288.29849284003</v>
      </c>
      <c r="S33" s="19">
        <f t="shared" si="18"/>
        <v>783841.60034964012</v>
      </c>
      <c r="T33" s="19">
        <f t="shared" si="18"/>
        <v>797761.42820604006</v>
      </c>
      <c r="U33" s="19">
        <f t="shared" si="18"/>
        <v>796972.67546976008</v>
      </c>
      <c r="V33" s="19">
        <f t="shared" si="18"/>
        <v>802814.29275059968</v>
      </c>
      <c r="W33" s="19">
        <f t="shared" si="18"/>
        <v>692419.94690364006</v>
      </c>
      <c r="X33" s="19">
        <f t="shared" si="18"/>
        <v>750323.08442951983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9661.6165964399988</v>
      </c>
      <c r="D36" s="8">
        <f>FC_TRA_RAIL_E!D36+FC_TRA_ROAD_E!D36+FC_TRA_DAVI_E!D36+FC_TRA_DNAVI_E!D36+FC_TRA_PIPE_E!D36</f>
        <v>10167.168672719999</v>
      </c>
      <c r="E36" s="8">
        <f>FC_TRA_RAIL_E!E36+FC_TRA_ROAD_E!E36+FC_TRA_DAVI_E!E36+FC_TRA_DNAVI_E!E36+FC_TRA_PIPE_E!E36</f>
        <v>10780.8000696</v>
      </c>
      <c r="F36" s="8">
        <f>FC_TRA_RAIL_E!F36+FC_TRA_ROAD_E!F36+FC_TRA_DAVI_E!F36+FC_TRA_DNAVI_E!F36+FC_TRA_PIPE_E!F36</f>
        <v>11156.65241796</v>
      </c>
      <c r="G36" s="8">
        <f>FC_TRA_RAIL_E!G36+FC_TRA_ROAD_E!G36+FC_TRA_DAVI_E!G36+FC_TRA_DNAVI_E!G36+FC_TRA_PIPE_E!G36</f>
        <v>12023.135156519998</v>
      </c>
      <c r="H36" s="8">
        <f>FC_TRA_RAIL_E!H36+FC_TRA_ROAD_E!H36+FC_TRA_DAVI_E!H36+FC_TRA_DNAVI_E!H36+FC_TRA_PIPE_E!H36</f>
        <v>12381.976855440003</v>
      </c>
      <c r="I36" s="8">
        <f>FC_TRA_RAIL_E!I36+FC_TRA_ROAD_E!I36+FC_TRA_DAVI_E!I36+FC_TRA_DNAVI_E!I36+FC_TRA_PIPE_E!I36</f>
        <v>12791.399590080002</v>
      </c>
      <c r="J36" s="8">
        <f>FC_TRA_RAIL_E!J36+FC_TRA_ROAD_E!J36+FC_TRA_DAVI_E!J36+FC_TRA_DNAVI_E!J36+FC_TRA_PIPE_E!J36</f>
        <v>12741.141121560004</v>
      </c>
      <c r="K36" s="8">
        <f>FC_TRA_RAIL_E!K36+FC_TRA_ROAD_E!K36+FC_TRA_DAVI_E!K36+FC_TRA_DNAVI_E!K36+FC_TRA_PIPE_E!K36</f>
        <v>13128.912555120001</v>
      </c>
      <c r="L36" s="8">
        <f>FC_TRA_RAIL_E!L36+FC_TRA_ROAD_E!L36+FC_TRA_DAVI_E!L36+FC_TRA_DNAVI_E!L36+FC_TRA_PIPE_E!L36</f>
        <v>13612.950534960002</v>
      </c>
      <c r="M36" s="8">
        <f>FC_TRA_RAIL_E!M36+FC_TRA_ROAD_E!M36+FC_TRA_DAVI_E!M36+FC_TRA_DNAVI_E!M36+FC_TRA_PIPE_E!M36</f>
        <v>13736.74523868</v>
      </c>
      <c r="N36" s="8">
        <f>FC_TRA_RAIL_E!N36+FC_TRA_ROAD_E!N36+FC_TRA_DAVI_E!N36+FC_TRA_DNAVI_E!N36+FC_TRA_PIPE_E!N36</f>
        <v>14278.478678280002</v>
      </c>
      <c r="O36" s="8">
        <f>FC_TRA_RAIL_E!O36+FC_TRA_ROAD_E!O36+FC_TRA_DAVI_E!O36+FC_TRA_DNAVI_E!O36+FC_TRA_PIPE_E!O36</f>
        <v>14212.522317960007</v>
      </c>
      <c r="P36" s="8">
        <f>FC_TRA_RAIL_E!P36+FC_TRA_ROAD_E!P36+FC_TRA_DAVI_E!P36+FC_TRA_DNAVI_E!P36+FC_TRA_PIPE_E!P36</f>
        <v>15027.71096556</v>
      </c>
      <c r="Q36" s="8">
        <f>FC_TRA_RAIL_E!Q36+FC_TRA_ROAD_E!Q36+FC_TRA_DAVI_E!Q36+FC_TRA_DNAVI_E!Q36+FC_TRA_PIPE_E!Q36</f>
        <v>15235.942404240001</v>
      </c>
      <c r="R36" s="8">
        <f>FC_TRA_RAIL_E!R36+FC_TRA_ROAD_E!R36+FC_TRA_DAVI_E!R36+FC_TRA_DNAVI_E!R36+FC_TRA_PIPE_E!R36</f>
        <v>15586.651548000003</v>
      </c>
      <c r="S36" s="8">
        <f>FC_TRA_RAIL_E!S36+FC_TRA_ROAD_E!S36+FC_TRA_DAVI_E!S36+FC_TRA_DNAVI_E!S36+FC_TRA_PIPE_E!S36</f>
        <v>15619.527960480003</v>
      </c>
      <c r="T36" s="8">
        <f>FC_TRA_RAIL_E!T36+FC_TRA_ROAD_E!T36+FC_TRA_DAVI_E!T36+FC_TRA_DNAVI_E!T36+FC_TRA_PIPE_E!T36</f>
        <v>15847.34331708</v>
      </c>
      <c r="U36" s="8">
        <f>FC_TRA_RAIL_E!U36+FC_TRA_ROAD_E!U36+FC_TRA_DAVI_E!U36+FC_TRA_DNAVI_E!U36+FC_TRA_PIPE_E!U36</f>
        <v>15745.932051120004</v>
      </c>
      <c r="V36" s="8">
        <f>FC_TRA_RAIL_E!V36+FC_TRA_ROAD_E!V36+FC_TRA_DAVI_E!V36+FC_TRA_DNAVI_E!V36+FC_TRA_PIPE_E!V36</f>
        <v>15834.760016039998</v>
      </c>
      <c r="W36" s="8">
        <f>FC_TRA_RAIL_E!W36+FC_TRA_ROAD_E!W36+FC_TRA_DAVI_E!W36+FC_TRA_DNAVI_E!W36+FC_TRA_PIPE_E!W36</f>
        <v>13369.64650092</v>
      </c>
      <c r="X36" s="8">
        <f>FC_TRA_RAIL_E!X36+FC_TRA_ROAD_E!X36+FC_TRA_DAVI_E!X36+FC_TRA_DNAVI_E!X36+FC_TRA_PIPE_E!X36</f>
        <v>13902.64995456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318007.28390507994</v>
      </c>
      <c r="D37" s="8">
        <f>FC_TRA_RAIL_E!D37+FC_TRA_ROAD_E!D37+FC_TRA_DAVI_E!D37+FC_TRA_DNAVI_E!D37+FC_TRA_PIPE_E!D37</f>
        <v>313331.34338351997</v>
      </c>
      <c r="E37" s="8">
        <f>FC_TRA_RAIL_E!E37+FC_TRA_ROAD_E!E37+FC_TRA_DAVI_E!E37+FC_TRA_DNAVI_E!E37+FC_TRA_PIPE_E!E37</f>
        <v>307907.53067843989</v>
      </c>
      <c r="F37" s="8">
        <f>FC_TRA_RAIL_E!F37+FC_TRA_ROAD_E!F37+FC_TRA_DAVI_E!F37+FC_TRA_DNAVI_E!F37+FC_TRA_PIPE_E!F37</f>
        <v>297056.95416935993</v>
      </c>
      <c r="G37" s="8">
        <f>FC_TRA_RAIL_E!G37+FC_TRA_ROAD_E!G37+FC_TRA_DAVI_E!G37+FC_TRA_DNAVI_E!G37+FC_TRA_PIPE_E!G37</f>
        <v>287663.71832352004</v>
      </c>
      <c r="H37" s="8">
        <f>FC_TRA_RAIL_E!H37+FC_TRA_ROAD_E!H37+FC_TRA_DAVI_E!H37+FC_TRA_DNAVI_E!H37+FC_TRA_PIPE_E!H37</f>
        <v>273918.11801507999</v>
      </c>
      <c r="I37" s="8">
        <f>FC_TRA_RAIL_E!I37+FC_TRA_ROAD_E!I37+FC_TRA_DAVI_E!I37+FC_TRA_DNAVI_E!I37+FC_TRA_PIPE_E!I37</f>
        <v>264436.88957532</v>
      </c>
      <c r="J37" s="8">
        <f>FC_TRA_RAIL_E!J37+FC_TRA_ROAD_E!J37+FC_TRA_DAVI_E!J37+FC_TRA_DNAVI_E!J37+FC_TRA_PIPE_E!J37</f>
        <v>255295.78520291991</v>
      </c>
      <c r="K37" s="8">
        <f>FC_TRA_RAIL_E!K37+FC_TRA_ROAD_E!K37+FC_TRA_DAVI_E!K37+FC_TRA_DNAVI_E!K37+FC_TRA_PIPE_E!K37</f>
        <v>242391.680685</v>
      </c>
      <c r="L37" s="8">
        <f>FC_TRA_RAIL_E!L37+FC_TRA_ROAD_E!L37+FC_TRA_DAVI_E!L37+FC_TRA_DNAVI_E!L37+FC_TRA_PIPE_E!L37</f>
        <v>233212.91381387998</v>
      </c>
      <c r="M37" s="8">
        <f>FC_TRA_RAIL_E!M37+FC_TRA_ROAD_E!M37+FC_TRA_DAVI_E!M37+FC_TRA_DNAVI_E!M37+FC_TRA_PIPE_E!M37</f>
        <v>219925.85849387999</v>
      </c>
      <c r="N37" s="8">
        <f>FC_TRA_RAIL_E!N37+FC_TRA_ROAD_E!N37+FC_TRA_DAVI_E!N37+FC_TRA_DNAVI_E!N37+FC_TRA_PIPE_E!N37</f>
        <v>211779.50846975992</v>
      </c>
      <c r="O37" s="8">
        <f>FC_TRA_RAIL_E!O37+FC_TRA_ROAD_E!O37+FC_TRA_DAVI_E!O37+FC_TRA_DNAVI_E!O37+FC_TRA_PIPE_E!O37</f>
        <v>196660.45165536003</v>
      </c>
      <c r="P37" s="8">
        <f>FC_TRA_RAIL_E!P37+FC_TRA_ROAD_E!P37+FC_TRA_DAVI_E!P37+FC_TRA_DNAVI_E!P37+FC_TRA_PIPE_E!P37</f>
        <v>190589.04176003995</v>
      </c>
      <c r="Q37" s="8">
        <f>FC_TRA_RAIL_E!Q37+FC_TRA_ROAD_E!Q37+FC_TRA_DAVI_E!Q37+FC_TRA_DNAVI_E!Q37+FC_TRA_PIPE_E!Q37</f>
        <v>189838.53082656002</v>
      </c>
      <c r="R37" s="8">
        <f>FC_TRA_RAIL_E!R37+FC_TRA_ROAD_E!R37+FC_TRA_DAVI_E!R37+FC_TRA_DNAVI_E!R37+FC_TRA_PIPE_E!R37</f>
        <v>187065.54241452002</v>
      </c>
      <c r="S37" s="8">
        <f>FC_TRA_RAIL_E!S37+FC_TRA_ROAD_E!S37+FC_TRA_DAVI_E!S37+FC_TRA_DNAVI_E!S37+FC_TRA_PIPE_E!S37</f>
        <v>187693.05396995999</v>
      </c>
      <c r="T37" s="8">
        <f>FC_TRA_RAIL_E!T37+FC_TRA_ROAD_E!T37+FC_TRA_DAVI_E!T37+FC_TRA_DNAVI_E!T37+FC_TRA_PIPE_E!T37</f>
        <v>188974.62000648011</v>
      </c>
      <c r="U37" s="8">
        <f>FC_TRA_RAIL_E!U37+FC_TRA_ROAD_E!U37+FC_TRA_DAVI_E!U37+FC_TRA_DNAVI_E!U37+FC_TRA_PIPE_E!U37</f>
        <v>189051.07589675995</v>
      </c>
      <c r="V37" s="8">
        <f>FC_TRA_RAIL_E!V37+FC_TRA_ROAD_E!V37+FC_TRA_DAVI_E!V37+FC_TRA_DNAVI_E!V37+FC_TRA_PIPE_E!V37</f>
        <v>193188.79350539998</v>
      </c>
      <c r="W37" s="8">
        <f>FC_TRA_RAIL_E!W37+FC_TRA_ROAD_E!W37+FC_TRA_DAVI_E!W37+FC_TRA_DNAVI_E!W37+FC_TRA_PIPE_E!W37</f>
        <v>166090.83199632005</v>
      </c>
      <c r="X37" s="8">
        <f>FC_TRA_RAIL_E!X37+FC_TRA_ROAD_E!X37+FC_TRA_DAVI_E!X37+FC_TRA_DNAVI_E!X37+FC_TRA_PIPE_E!X37</f>
        <v>181091.47861727999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287.86035599999997</v>
      </c>
      <c r="D38" s="8">
        <f>FC_TRA_RAIL_E!D38+FC_TRA_ROAD_E!D38+FC_TRA_DAVI_E!D38+FC_TRA_DNAVI_E!D38+FC_TRA_PIPE_E!D38</f>
        <v>287.72049600000003</v>
      </c>
      <c r="E38" s="8">
        <f>FC_TRA_RAIL_E!E38+FC_TRA_ROAD_E!E38+FC_TRA_DAVI_E!E38+FC_TRA_DNAVI_E!E38+FC_TRA_PIPE_E!E38</f>
        <v>285.9948</v>
      </c>
      <c r="F38" s="8">
        <f>FC_TRA_RAIL_E!F38+FC_TRA_ROAD_E!F38+FC_TRA_DAVI_E!F38+FC_TRA_DNAVI_E!F38+FC_TRA_PIPE_E!F38</f>
        <v>269.16598799999997</v>
      </c>
      <c r="G38" s="8">
        <f>FC_TRA_RAIL_E!G38+FC_TRA_ROAD_E!G38+FC_TRA_DAVI_E!G38+FC_TRA_DNAVI_E!G38+FC_TRA_PIPE_E!G38</f>
        <v>256.87468799999994</v>
      </c>
      <c r="H38" s="8">
        <f>FC_TRA_RAIL_E!H38+FC_TRA_ROAD_E!H38+FC_TRA_DAVI_E!H38+FC_TRA_DNAVI_E!H38+FC_TRA_PIPE_E!H38</f>
        <v>282.00614400000001</v>
      </c>
      <c r="I38" s="8">
        <f>FC_TRA_RAIL_E!I38+FC_TRA_ROAD_E!I38+FC_TRA_DAVI_E!I38+FC_TRA_DNAVI_E!I38+FC_TRA_PIPE_E!I38</f>
        <v>253.63875599999994</v>
      </c>
      <c r="J38" s="8">
        <f>FC_TRA_RAIL_E!J38+FC_TRA_ROAD_E!J38+FC_TRA_DAVI_E!J38+FC_TRA_DNAVI_E!J38+FC_TRA_PIPE_E!J38</f>
        <v>252.77212800000001</v>
      </c>
      <c r="K38" s="8">
        <f>FC_TRA_RAIL_E!K38+FC_TRA_ROAD_E!K38+FC_TRA_DAVI_E!K38+FC_TRA_DNAVI_E!K38+FC_TRA_PIPE_E!K38</f>
        <v>233.68287599999999</v>
      </c>
      <c r="L38" s="8">
        <f>FC_TRA_RAIL_E!L38+FC_TRA_ROAD_E!L38+FC_TRA_DAVI_E!L38+FC_TRA_DNAVI_E!L38+FC_TRA_PIPE_E!L38</f>
        <v>289.90130399999998</v>
      </c>
      <c r="M38" s="8">
        <f>FC_TRA_RAIL_E!M38+FC_TRA_ROAD_E!M38+FC_TRA_DAVI_E!M38+FC_TRA_DNAVI_E!M38+FC_TRA_PIPE_E!M38</f>
        <v>267.08396399999998</v>
      </c>
      <c r="N38" s="8">
        <f>FC_TRA_RAIL_E!N38+FC_TRA_ROAD_E!N38+FC_TRA_DAVI_E!N38+FC_TRA_DNAVI_E!N38+FC_TRA_PIPE_E!N38</f>
        <v>244.02848399999993</v>
      </c>
      <c r="O38" s="8">
        <f>FC_TRA_RAIL_E!O38+FC_TRA_ROAD_E!O38+FC_TRA_DAVI_E!O38+FC_TRA_DNAVI_E!O38+FC_TRA_PIPE_E!O38</f>
        <v>199.978128</v>
      </c>
      <c r="P38" s="8">
        <f>FC_TRA_RAIL_E!P38+FC_TRA_ROAD_E!P38+FC_TRA_DAVI_E!P38+FC_TRA_DNAVI_E!P38+FC_TRA_PIPE_E!P38</f>
        <v>184.178988</v>
      </c>
      <c r="Q38" s="8">
        <f>FC_TRA_RAIL_E!Q38+FC_TRA_ROAD_E!Q38+FC_TRA_DAVI_E!Q38+FC_TRA_DNAVI_E!Q38+FC_TRA_PIPE_E!Q38</f>
        <v>164.45016000000004</v>
      </c>
      <c r="R38" s="8">
        <f>FC_TRA_RAIL_E!R38+FC_TRA_ROAD_E!R38+FC_TRA_DAVI_E!R38+FC_TRA_DNAVI_E!R38+FC_TRA_PIPE_E!R38</f>
        <v>170.72546400000007</v>
      </c>
      <c r="S38" s="8">
        <f>FC_TRA_RAIL_E!S38+FC_TRA_ROAD_E!S38+FC_TRA_DAVI_E!S38+FC_TRA_DNAVI_E!S38+FC_TRA_PIPE_E!S38</f>
        <v>154.09094400000001</v>
      </c>
      <c r="T38" s="8">
        <f>FC_TRA_RAIL_E!T38+FC_TRA_ROAD_E!T38+FC_TRA_DAVI_E!T38+FC_TRA_DNAVI_E!T38+FC_TRA_PIPE_E!T38</f>
        <v>150.40720799999997</v>
      </c>
      <c r="U38" s="8">
        <f>FC_TRA_RAIL_E!U38+FC_TRA_ROAD_E!U38+FC_TRA_DAVI_E!U38+FC_TRA_DNAVI_E!U38+FC_TRA_PIPE_E!U38</f>
        <v>159.309864</v>
      </c>
      <c r="V38" s="8">
        <f>FC_TRA_RAIL_E!V38+FC_TRA_ROAD_E!V38+FC_TRA_DAVI_E!V38+FC_TRA_DNAVI_E!V38+FC_TRA_PIPE_E!V38</f>
        <v>150.71893200000005</v>
      </c>
      <c r="W38" s="8">
        <f>FC_TRA_RAIL_E!W38+FC_TRA_ROAD_E!W38+FC_TRA_DAVI_E!W38+FC_TRA_DNAVI_E!W38+FC_TRA_PIPE_E!W38</f>
        <v>126.78246000000003</v>
      </c>
      <c r="X38" s="8">
        <f>FC_TRA_RAIL_E!X38+FC_TRA_ROAD_E!X38+FC_TRA_DAVI_E!X38+FC_TRA_DNAVI_E!X38+FC_TRA_PIPE_E!X38</f>
        <v>152.50611600000002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372.66489000000024</v>
      </c>
      <c r="D39" s="8">
        <f>FC_TRA_RAIL_E!D39+FC_TRA_ROAD_E!D39+FC_TRA_DAVI_E!D39+FC_TRA_DNAVI_E!D39+FC_TRA_PIPE_E!D39</f>
        <v>248.44343255999999</v>
      </c>
      <c r="E39" s="8">
        <f>FC_TRA_RAIL_E!E39+FC_TRA_ROAD_E!E39+FC_TRA_DAVI_E!E39+FC_TRA_DNAVI_E!E39+FC_TRA_PIPE_E!E39</f>
        <v>57.333060000000017</v>
      </c>
      <c r="F39" s="8">
        <f>FC_TRA_RAIL_E!F39+FC_TRA_ROAD_E!F39+FC_TRA_DAVI_E!F39+FC_TRA_DNAVI_E!F39+FC_TRA_PIPE_E!F39</f>
        <v>63.703371239999989</v>
      </c>
      <c r="G39" s="8">
        <f>FC_TRA_RAIL_E!G39+FC_TRA_ROAD_E!G39+FC_TRA_DAVI_E!G39+FC_TRA_DNAVI_E!G39+FC_TRA_PIPE_E!G39</f>
        <v>70.073682480000016</v>
      </c>
      <c r="H39" s="8">
        <f>FC_TRA_RAIL_E!H39+FC_TRA_ROAD_E!H39+FC_TRA_DAVI_E!H39+FC_TRA_DNAVI_E!H39+FC_TRA_PIPE_E!H39</f>
        <v>44.592437520000018</v>
      </c>
      <c r="I39" s="8">
        <f>FC_TRA_RAIL_E!I39+FC_TRA_ROAD_E!I39+FC_TRA_DAVI_E!I39+FC_TRA_DNAVI_E!I39+FC_TRA_PIPE_E!I39</f>
        <v>47.777463720000007</v>
      </c>
      <c r="J39" s="8">
        <f>FC_TRA_RAIL_E!J39+FC_TRA_ROAD_E!J39+FC_TRA_DAVI_E!J39+FC_TRA_DNAVI_E!J39+FC_TRA_PIPE_E!J39</f>
        <v>9.5555962800000014</v>
      </c>
      <c r="K39" s="8">
        <f>FC_TRA_RAIL_E!K39+FC_TRA_ROAD_E!K39+FC_TRA_DAVI_E!K39+FC_TRA_DNAVI_E!K39+FC_TRA_PIPE_E!K39</f>
        <v>3.1852850399999988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16446.293174520004</v>
      </c>
      <c r="D40" s="8">
        <f>FC_TRA_RAIL_E!D40+FC_TRA_ROAD_E!D40+FC_TRA_DAVI_E!D40+FC_TRA_DNAVI_E!D40+FC_TRA_PIPE_E!D40</f>
        <v>16145.231193720003</v>
      </c>
      <c r="E40" s="8">
        <f>FC_TRA_RAIL_E!E40+FC_TRA_ROAD_E!E40+FC_TRA_DAVI_E!E40+FC_TRA_DNAVI_E!E40+FC_TRA_PIPE_E!E40</f>
        <v>15301.512188280001</v>
      </c>
      <c r="F40" s="8">
        <f>FC_TRA_RAIL_E!F40+FC_TRA_ROAD_E!F40+FC_TRA_DAVI_E!F40+FC_TRA_DNAVI_E!F40+FC_TRA_PIPE_E!F40</f>
        <v>15432.626813760004</v>
      </c>
      <c r="G40" s="8">
        <f>FC_TRA_RAIL_E!G40+FC_TRA_ROAD_E!G40+FC_TRA_DAVI_E!G40+FC_TRA_DNAVI_E!G40+FC_TRA_PIPE_E!G40</f>
        <v>15982.666731719999</v>
      </c>
      <c r="H40" s="8">
        <f>FC_TRA_RAIL_E!H40+FC_TRA_ROAD_E!H40+FC_TRA_DAVI_E!H40+FC_TRA_DNAVI_E!H40+FC_TRA_PIPE_E!H40</f>
        <v>17127.768679559998</v>
      </c>
      <c r="I40" s="8">
        <f>FC_TRA_RAIL_E!I40+FC_TRA_ROAD_E!I40+FC_TRA_DAVI_E!I40+FC_TRA_DNAVI_E!I40+FC_TRA_PIPE_E!I40</f>
        <v>17553.06971892</v>
      </c>
      <c r="J40" s="8">
        <f>FC_TRA_RAIL_E!J40+FC_TRA_ROAD_E!J40+FC_TRA_DAVI_E!J40+FC_TRA_DNAVI_E!J40+FC_TRA_PIPE_E!J40</f>
        <v>18452.945615400004</v>
      </c>
      <c r="K40" s="8">
        <f>FC_TRA_RAIL_E!K40+FC_TRA_ROAD_E!K40+FC_TRA_DAVI_E!K40+FC_TRA_DNAVI_E!K40+FC_TRA_PIPE_E!K40</f>
        <v>17890.186817520003</v>
      </c>
      <c r="L40" s="8">
        <f>FC_TRA_RAIL_E!L40+FC_TRA_ROAD_E!L40+FC_TRA_DAVI_E!L40+FC_TRA_DNAVI_E!L40+FC_TRA_PIPE_E!L40</f>
        <v>16146.128074320002</v>
      </c>
      <c r="M40" s="8">
        <f>FC_TRA_RAIL_E!M40+FC_TRA_ROAD_E!M40+FC_TRA_DAVI_E!M40+FC_TRA_DNAVI_E!M40+FC_TRA_PIPE_E!M40</f>
        <v>16648.068272760003</v>
      </c>
      <c r="N40" s="8">
        <f>FC_TRA_RAIL_E!N40+FC_TRA_ROAD_E!N40+FC_TRA_DAVI_E!N40+FC_TRA_DNAVI_E!N40+FC_TRA_PIPE_E!N40</f>
        <v>17730.786933359999</v>
      </c>
      <c r="O40" s="8">
        <f>FC_TRA_RAIL_E!O40+FC_TRA_ROAD_E!O40+FC_TRA_DAVI_E!O40+FC_TRA_DNAVI_E!O40+FC_TRA_PIPE_E!O40</f>
        <v>16443.825393960004</v>
      </c>
      <c r="P40" s="8">
        <f>FC_TRA_RAIL_E!P40+FC_TRA_ROAD_E!P40+FC_TRA_DAVI_E!P40+FC_TRA_DNAVI_E!P40+FC_TRA_PIPE_E!P40</f>
        <v>15369.208684200001</v>
      </c>
      <c r="Q40" s="8">
        <f>FC_TRA_RAIL_E!Q40+FC_TRA_ROAD_E!Q40+FC_TRA_DAVI_E!Q40+FC_TRA_DNAVI_E!Q40+FC_TRA_PIPE_E!Q40</f>
        <v>15464.685700800001</v>
      </c>
      <c r="R40" s="8">
        <f>FC_TRA_RAIL_E!R40+FC_TRA_ROAD_E!R40+FC_TRA_DAVI_E!R40+FC_TRA_DNAVI_E!R40+FC_TRA_PIPE_E!R40</f>
        <v>16065.477930600005</v>
      </c>
      <c r="S40" s="8">
        <f>FC_TRA_RAIL_E!S40+FC_TRA_ROAD_E!S40+FC_TRA_DAVI_E!S40+FC_TRA_DNAVI_E!S40+FC_TRA_PIPE_E!S40</f>
        <v>17054.174773079998</v>
      </c>
      <c r="T40" s="8">
        <f>FC_TRA_RAIL_E!T40+FC_TRA_ROAD_E!T40+FC_TRA_DAVI_E!T40+FC_TRA_DNAVI_E!T40+FC_TRA_PIPE_E!T40</f>
        <v>17837.417883240003</v>
      </c>
      <c r="U40" s="8">
        <f>FC_TRA_RAIL_E!U40+FC_TRA_ROAD_E!U40+FC_TRA_DAVI_E!U40+FC_TRA_DNAVI_E!U40+FC_TRA_PIPE_E!U40</f>
        <v>18625.419507959999</v>
      </c>
      <c r="V40" s="8">
        <f>FC_TRA_RAIL_E!V40+FC_TRA_ROAD_E!V40+FC_TRA_DAVI_E!V40+FC_TRA_DNAVI_E!V40+FC_TRA_PIPE_E!V40</f>
        <v>19352.996228879998</v>
      </c>
      <c r="W40" s="8">
        <f>FC_TRA_RAIL_E!W40+FC_TRA_ROAD_E!W40+FC_TRA_DAVI_E!W40+FC_TRA_DNAVI_E!W40+FC_TRA_PIPE_E!W40</f>
        <v>8932.4350974000008</v>
      </c>
      <c r="X40" s="8">
        <f>FC_TRA_RAIL_E!X40+FC_TRA_ROAD_E!X40+FC_TRA_DAVI_E!X40+FC_TRA_DNAVI_E!X40+FC_TRA_PIPE_E!X40</f>
        <v>12653.277698520003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68.743503720000007</v>
      </c>
      <c r="D41" s="8">
        <f>FC_TRA_RAIL_E!D41+FC_TRA_ROAD_E!D41+FC_TRA_DAVI_E!D41+FC_TRA_DNAVI_E!D41+FC_TRA_PIPE_E!D41</f>
        <v>68.80122504000002</v>
      </c>
      <c r="E41" s="8">
        <f>FC_TRA_RAIL_E!E41+FC_TRA_ROAD_E!E41+FC_TRA_DAVI_E!E41+FC_TRA_DNAVI_E!E41+FC_TRA_PIPE_E!E41</f>
        <v>53.515170000000012</v>
      </c>
      <c r="F41" s="8">
        <f>FC_TRA_RAIL_E!F41+FC_TRA_ROAD_E!F41+FC_TRA_DAVI_E!F41+FC_TRA_DNAVI_E!F41+FC_TRA_PIPE_E!F41</f>
        <v>52.796112479999998</v>
      </c>
      <c r="G41" s="8">
        <f>FC_TRA_RAIL_E!G41+FC_TRA_ROAD_E!G41+FC_TRA_DAVI_E!G41+FC_TRA_DNAVI_E!G41+FC_TRA_PIPE_E!G41</f>
        <v>12.59696628</v>
      </c>
      <c r="H41" s="8">
        <f>FC_TRA_RAIL_E!H41+FC_TRA_ROAD_E!H41+FC_TRA_DAVI_E!H41+FC_TRA_DNAVI_E!H41+FC_TRA_PIPE_E!H41</f>
        <v>6.1813580400000019</v>
      </c>
      <c r="I41" s="8">
        <f>FC_TRA_RAIL_E!I41+FC_TRA_ROAD_E!I41+FC_TRA_DAVI_E!I41+FC_TRA_DNAVI_E!I41+FC_TRA_PIPE_E!I41</f>
        <v>27.821417400000001</v>
      </c>
      <c r="J41" s="8">
        <f>FC_TRA_RAIL_E!J41+FC_TRA_ROAD_E!J41+FC_TRA_DAVI_E!J41+FC_TRA_DNAVI_E!J41+FC_TRA_PIPE_E!J41</f>
        <v>34.012870200000009</v>
      </c>
      <c r="K41" s="8">
        <f>FC_TRA_RAIL_E!K41+FC_TRA_ROAD_E!K41+FC_TRA_DAVI_E!K41+FC_TRA_DNAVI_E!K41+FC_TRA_PIPE_E!K41</f>
        <v>24.731644320000001</v>
      </c>
      <c r="L41" s="8">
        <f>FC_TRA_RAIL_E!L41+FC_TRA_ROAD_E!L41+FC_TRA_DAVI_E!L41+FC_TRA_DNAVI_E!L41+FC_TRA_PIPE_E!L41</f>
        <v>21.644459639999997</v>
      </c>
      <c r="M41" s="8">
        <f>FC_TRA_RAIL_E!M41+FC_TRA_ROAD_E!M41+FC_TRA_DAVI_E!M41+FC_TRA_DNAVI_E!M41+FC_TRA_PIPE_E!M41</f>
        <v>21.641871240000004</v>
      </c>
      <c r="N41" s="8">
        <f>FC_TRA_RAIL_E!N41+FC_TRA_ROAD_E!N41+FC_TRA_DAVI_E!N41+FC_TRA_DNAVI_E!N41+FC_TRA_PIPE_E!N41</f>
        <v>18.550286280000005</v>
      </c>
      <c r="O41" s="8">
        <f>FC_TRA_RAIL_E!O41+FC_TRA_ROAD_E!O41+FC_TRA_DAVI_E!O41+FC_TRA_DNAVI_E!O41+FC_TRA_PIPE_E!O41</f>
        <v>15.458442480000002</v>
      </c>
      <c r="P41" s="8">
        <f>FC_TRA_RAIL_E!P41+FC_TRA_ROAD_E!P41+FC_TRA_DAVI_E!P41+FC_TRA_DNAVI_E!P41+FC_TRA_PIPE_E!P41</f>
        <v>12.366857520000002</v>
      </c>
      <c r="Q41" s="8">
        <f>FC_TRA_RAIL_E!Q41+FC_TRA_ROAD_E!Q41+FC_TRA_DAVI_E!Q41+FC_TRA_DNAVI_E!Q41+FC_TRA_PIPE_E!Q41</f>
        <v>6.18342876</v>
      </c>
      <c r="R41" s="8">
        <f>FC_TRA_RAIL_E!R41+FC_TRA_ROAD_E!R41+FC_TRA_DAVI_E!R41+FC_TRA_DNAVI_E!R41+FC_TRA_PIPE_E!R41</f>
        <v>6.1834287599999991</v>
      </c>
      <c r="S41" s="8">
        <f>FC_TRA_RAIL_E!S41+FC_TRA_ROAD_E!S41+FC_TRA_DAVI_E!S41+FC_TRA_DNAVI_E!S41+FC_TRA_PIPE_E!S41</f>
        <v>9.2750137200000005</v>
      </c>
      <c r="T41" s="8">
        <f>FC_TRA_RAIL_E!T41+FC_TRA_ROAD_E!T41+FC_TRA_DAVI_E!T41+FC_TRA_DNAVI_E!T41+FC_TRA_PIPE_E!T41</f>
        <v>8.3538021600000025</v>
      </c>
      <c r="U41" s="8">
        <f>FC_TRA_RAIL_E!U41+FC_TRA_ROAD_E!U41+FC_TRA_DAVI_E!U41+FC_TRA_DNAVI_E!U41+FC_TRA_PIPE_E!U41</f>
        <v>3.5246242800000007</v>
      </c>
      <c r="V41" s="8">
        <f>FC_TRA_RAIL_E!V41+FC_TRA_ROAD_E!V41+FC_TRA_DAVI_E!V41+FC_TRA_DNAVI_E!V41+FC_TRA_PIPE_E!V41</f>
        <v>3.0915849599999996</v>
      </c>
      <c r="W41" s="8">
        <f>FC_TRA_RAIL_E!W41+FC_TRA_ROAD_E!W41+FC_TRA_DAVI_E!W41+FC_TRA_DNAVI_E!W41+FC_TRA_PIPE_E!W41</f>
        <v>3.3688025999999991</v>
      </c>
      <c r="X41" s="8">
        <f>FC_TRA_RAIL_E!X41+FC_TRA_ROAD_E!X41+FC_TRA_DAVI_E!X41+FC_TRA_DNAVI_E!X41+FC_TRA_PIPE_E!X41</f>
        <v>3.369837959999999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3.2217109199999996</v>
      </c>
      <c r="K42" s="8">
        <f>FC_TRA_RAIL_E!K42+FC_TRA_ROAD_E!K42+FC_TRA_DAVI_E!K42+FC_TRA_DNAVI_E!K42+FC_TRA_PIPE_E!K42</f>
        <v>3.2217109199999996</v>
      </c>
      <c r="L42" s="8">
        <f>FC_TRA_RAIL_E!L42+FC_TRA_ROAD_E!L42+FC_TRA_DAVI_E!L42+FC_TRA_DNAVI_E!L42+FC_TRA_PIPE_E!L42</f>
        <v>3.2214470399999984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421114.96480247995</v>
      </c>
      <c r="D43" s="8">
        <f>FC_TRA_RAIL_E!D43+FC_TRA_ROAD_E!D43+FC_TRA_DAVI_E!D43+FC_TRA_DNAVI_E!D43+FC_TRA_PIPE_E!D43</f>
        <v>437709.72480299999</v>
      </c>
      <c r="E43" s="8">
        <f>FC_TRA_RAIL_E!E43+FC_TRA_ROAD_E!E43+FC_TRA_DAVI_E!E43+FC_TRA_DNAVI_E!E43+FC_TRA_PIPE_E!E43</f>
        <v>452166.91291511996</v>
      </c>
      <c r="F43" s="8">
        <f>FC_TRA_RAIL_E!F43+FC_TRA_ROAD_E!F43+FC_TRA_DAVI_E!F43+FC_TRA_DNAVI_E!F43+FC_TRA_PIPE_E!F43</f>
        <v>471327.66563220002</v>
      </c>
      <c r="G43" s="8">
        <f>FC_TRA_RAIL_E!G43+FC_TRA_ROAD_E!G43+FC_TRA_DAVI_E!G43+FC_TRA_DNAVI_E!G43+FC_TRA_PIPE_E!G43</f>
        <v>498729.39955020003</v>
      </c>
      <c r="H43" s="8">
        <f>FC_TRA_RAIL_E!H43+FC_TRA_ROAD_E!H43+FC_TRA_DAVI_E!H43+FC_TRA_DNAVI_E!H43+FC_TRA_PIPE_E!H43</f>
        <v>509392.20622679999</v>
      </c>
      <c r="I43" s="8">
        <f>FC_TRA_RAIL_E!I43+FC_TRA_ROAD_E!I43+FC_TRA_DAVI_E!I43+FC_TRA_DNAVI_E!I43+FC_TRA_PIPE_E!I43</f>
        <v>530105.59284228005</v>
      </c>
      <c r="J43" s="8">
        <f>FC_TRA_RAIL_E!J43+FC_TRA_ROAD_E!J43+FC_TRA_DAVI_E!J43+FC_TRA_DNAVI_E!J43+FC_TRA_PIPE_E!J43</f>
        <v>546683.30234388006</v>
      </c>
      <c r="K43" s="8">
        <f>FC_TRA_RAIL_E!K43+FC_TRA_ROAD_E!K43+FC_TRA_DAVI_E!K43+FC_TRA_DNAVI_E!K43+FC_TRA_PIPE_E!K43</f>
        <v>543127.76847576001</v>
      </c>
      <c r="L43" s="8">
        <f>FC_TRA_RAIL_E!L43+FC_TRA_ROAD_E!L43+FC_TRA_DAVI_E!L43+FC_TRA_DNAVI_E!L43+FC_TRA_PIPE_E!L43</f>
        <v>527295.48244776006</v>
      </c>
      <c r="M43" s="8">
        <f>FC_TRA_RAIL_E!M43+FC_TRA_ROAD_E!M43+FC_TRA_DAVI_E!M43+FC_TRA_DNAVI_E!M43+FC_TRA_PIPE_E!M43</f>
        <v>534986.19218772009</v>
      </c>
      <c r="N43" s="8">
        <f>FC_TRA_RAIL_E!N43+FC_TRA_ROAD_E!N43+FC_TRA_DAVI_E!N43+FC_TRA_DNAVI_E!N43+FC_TRA_PIPE_E!N43</f>
        <v>535684.53492216009</v>
      </c>
      <c r="O43" s="8">
        <f>FC_TRA_RAIL_E!O43+FC_TRA_ROAD_E!O43+FC_TRA_DAVI_E!O43+FC_TRA_DNAVI_E!O43+FC_TRA_PIPE_E!O43</f>
        <v>521483.38172424014</v>
      </c>
      <c r="P43" s="8">
        <f>FC_TRA_RAIL_E!P43+FC_TRA_ROAD_E!P43+FC_TRA_DAVI_E!P43+FC_TRA_DNAVI_E!P43+FC_TRA_PIPE_E!P43</f>
        <v>520545.32338536013</v>
      </c>
      <c r="Q43" s="8">
        <f>FC_TRA_RAIL_E!Q43+FC_TRA_ROAD_E!Q43+FC_TRA_DAVI_E!Q43+FC_TRA_DNAVI_E!Q43+FC_TRA_PIPE_E!Q43</f>
        <v>529395.06291047996</v>
      </c>
      <c r="R43" s="8">
        <f>FC_TRA_RAIL_E!R43+FC_TRA_ROAD_E!R43+FC_TRA_DAVI_E!R43+FC_TRA_DNAVI_E!R43+FC_TRA_PIPE_E!R43</f>
        <v>542291.56043868011</v>
      </c>
      <c r="S43" s="8">
        <f>FC_TRA_RAIL_E!S43+FC_TRA_ROAD_E!S43+FC_TRA_DAVI_E!S43+FC_TRA_DNAVI_E!S43+FC_TRA_PIPE_E!S43</f>
        <v>559576.75133880007</v>
      </c>
      <c r="T43" s="8">
        <f>FC_TRA_RAIL_E!T43+FC_TRA_ROAD_E!T43+FC_TRA_DAVI_E!T43+FC_TRA_DNAVI_E!T43+FC_TRA_PIPE_E!T43</f>
        <v>570569.00848272</v>
      </c>
      <c r="U43" s="8">
        <f>FC_TRA_RAIL_E!U43+FC_TRA_ROAD_E!U43+FC_TRA_DAVI_E!U43+FC_TRA_DNAVI_E!U43+FC_TRA_PIPE_E!U43</f>
        <v>568932.40760616015</v>
      </c>
      <c r="V43" s="8">
        <f>FC_TRA_RAIL_E!V43+FC_TRA_ROAD_E!V43+FC_TRA_DAVI_E!V43+FC_TRA_DNAVI_E!V43+FC_TRA_PIPE_E!V43</f>
        <v>569586.51886499976</v>
      </c>
      <c r="W43" s="8">
        <f>FC_TRA_RAIL_E!W43+FC_TRA_ROAD_E!W43+FC_TRA_DAVI_E!W43+FC_TRA_DNAVI_E!W43+FC_TRA_PIPE_E!W43</f>
        <v>500183.33411592001</v>
      </c>
      <c r="X43" s="8">
        <f>FC_TRA_RAIL_E!X43+FC_TRA_ROAD_E!X43+FC_TRA_DAVI_E!X43+FC_TRA_DNAVI_E!X43+FC_TRA_PIPE_E!X43</f>
        <v>538817.93976347987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4256.6676444000004</v>
      </c>
      <c r="D44" s="8">
        <f>FC_TRA_RAIL_E!D44+FC_TRA_ROAD_E!D44+FC_TRA_DAVI_E!D44+FC_TRA_DNAVI_E!D44+FC_TRA_PIPE_E!D44</f>
        <v>4607.0234503199999</v>
      </c>
      <c r="E44" s="8">
        <f>FC_TRA_RAIL_E!E44+FC_TRA_ROAD_E!E44+FC_TRA_DAVI_E!E44+FC_TRA_DNAVI_E!E44+FC_TRA_PIPE_E!E44</f>
        <v>4637.9859271200012</v>
      </c>
      <c r="F44" s="8">
        <f>FC_TRA_RAIL_E!F44+FC_TRA_ROAD_E!F44+FC_TRA_DAVI_E!F44+FC_TRA_DNAVI_E!F44+FC_TRA_PIPE_E!F44</f>
        <v>5108.3034976800009</v>
      </c>
      <c r="G44" s="8">
        <f>FC_TRA_RAIL_E!G44+FC_TRA_ROAD_E!G44+FC_TRA_DAVI_E!G44+FC_TRA_DNAVI_E!G44+FC_TRA_PIPE_E!G44</f>
        <v>4760.5786106400001</v>
      </c>
      <c r="H44" s="8">
        <f>FC_TRA_RAIL_E!H44+FC_TRA_ROAD_E!H44+FC_TRA_DAVI_E!H44+FC_TRA_DNAVI_E!H44+FC_TRA_PIPE_E!H44</f>
        <v>4455.8754609600001</v>
      </c>
      <c r="I44" s="8">
        <f>FC_TRA_RAIL_E!I44+FC_TRA_ROAD_E!I44+FC_TRA_DAVI_E!I44+FC_TRA_DNAVI_E!I44+FC_TRA_PIPE_E!I44</f>
        <v>5009.156976960001</v>
      </c>
      <c r="J44" s="8">
        <f>FC_TRA_RAIL_E!J44+FC_TRA_ROAD_E!J44+FC_TRA_DAVI_E!J44+FC_TRA_DNAVI_E!J44+FC_TRA_PIPE_E!J44</f>
        <v>5289.0762132000009</v>
      </c>
      <c r="K44" s="8">
        <f>FC_TRA_RAIL_E!K44+FC_TRA_ROAD_E!K44+FC_TRA_DAVI_E!K44+FC_TRA_DNAVI_E!K44+FC_TRA_PIPE_E!K44</f>
        <v>5025.5022780000008</v>
      </c>
      <c r="L44" s="8">
        <f>FC_TRA_RAIL_E!L44+FC_TRA_ROAD_E!L44+FC_TRA_DAVI_E!L44+FC_TRA_DNAVI_E!L44+FC_TRA_PIPE_E!L44</f>
        <v>5772.4631143200022</v>
      </c>
      <c r="M44" s="8">
        <f>FC_TRA_RAIL_E!M44+FC_TRA_ROAD_E!M44+FC_TRA_DAVI_E!M44+FC_TRA_DNAVI_E!M44+FC_TRA_PIPE_E!M44</f>
        <v>4583.6904153600017</v>
      </c>
      <c r="N44" s="8">
        <f>FC_TRA_RAIL_E!N44+FC_TRA_ROAD_E!N44+FC_TRA_DAVI_E!N44+FC_TRA_DNAVI_E!N44+FC_TRA_PIPE_E!N44</f>
        <v>3704.3323898400004</v>
      </c>
      <c r="O44" s="8">
        <f>FC_TRA_RAIL_E!O44+FC_TRA_ROAD_E!O44+FC_TRA_DAVI_E!O44+FC_TRA_DNAVI_E!O44+FC_TRA_PIPE_E!O44</f>
        <v>3328.57548288</v>
      </c>
      <c r="P44" s="8">
        <f>FC_TRA_RAIL_E!P44+FC_TRA_ROAD_E!P44+FC_TRA_DAVI_E!P44+FC_TRA_DNAVI_E!P44+FC_TRA_PIPE_E!P44</f>
        <v>3036.2255589599995</v>
      </c>
      <c r="Q44" s="8">
        <f>FC_TRA_RAIL_E!Q44+FC_TRA_ROAD_E!Q44+FC_TRA_DAVI_E!Q44+FC_TRA_DNAVI_E!Q44+FC_TRA_PIPE_E!Q44</f>
        <v>2896.9774480800002</v>
      </c>
      <c r="R44" s="8">
        <f>FC_TRA_RAIL_E!R44+FC_TRA_ROAD_E!R44+FC_TRA_DAVI_E!R44+FC_TRA_DNAVI_E!R44+FC_TRA_PIPE_E!R44</f>
        <v>3059.1450921600008</v>
      </c>
      <c r="S44" s="8">
        <f>FC_TRA_RAIL_E!S44+FC_TRA_ROAD_E!S44+FC_TRA_DAVI_E!S44+FC_TRA_DNAVI_E!S44+FC_TRA_PIPE_E!S44</f>
        <v>3691.5397488000003</v>
      </c>
      <c r="T44" s="8">
        <f>FC_TRA_RAIL_E!T44+FC_TRA_ROAD_E!T44+FC_TRA_DAVI_E!T44+FC_TRA_DNAVI_E!T44+FC_TRA_PIPE_E!T44</f>
        <v>4329.5749149600006</v>
      </c>
      <c r="U44" s="8">
        <f>FC_TRA_RAIL_E!U44+FC_TRA_ROAD_E!U44+FC_TRA_DAVI_E!U44+FC_TRA_DNAVI_E!U44+FC_TRA_PIPE_E!U44</f>
        <v>4410.906030000001</v>
      </c>
      <c r="V44" s="8">
        <f>FC_TRA_RAIL_E!V44+FC_TRA_ROAD_E!V44+FC_TRA_DAVI_E!V44+FC_TRA_DNAVI_E!V44+FC_TRA_PIPE_E!V44</f>
        <v>4655.7793202400007</v>
      </c>
      <c r="W44" s="8">
        <f>FC_TRA_RAIL_E!W44+FC_TRA_ROAD_E!W44+FC_TRA_DAVI_E!W44+FC_TRA_DNAVI_E!W44+FC_TRA_PIPE_E!W44</f>
        <v>3677.7420532800011</v>
      </c>
      <c r="X44" s="8">
        <f>FC_TRA_RAIL_E!X44+FC_TRA_ROAD_E!X44+FC_TRA_DAVI_E!X44+FC_TRA_DNAVI_E!X44+FC_TRA_PIPE_E!X44</f>
        <v>3662.0484911999997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3.2325299999999997</v>
      </c>
      <c r="D45" s="8">
        <f>FC_TRA_RAIL_E!D45+FC_TRA_ROAD_E!D45+FC_TRA_DAVI_E!D45+FC_TRA_DNAVI_E!D45+FC_TRA_PIPE_E!D45</f>
        <v>3.2325299999999997</v>
      </c>
      <c r="E45" s="8">
        <f>FC_TRA_RAIL_E!E45+FC_TRA_ROAD_E!E45+FC_TRA_DAVI_E!E45+FC_TRA_DNAVI_E!E45+FC_TRA_PIPE_E!E45</f>
        <v>9.6975899999999999</v>
      </c>
      <c r="F45" s="8">
        <f>FC_TRA_RAIL_E!F45+FC_TRA_ROAD_E!F45+FC_TRA_DAVI_E!F45+FC_TRA_DNAVI_E!F45+FC_TRA_PIPE_E!F45</f>
        <v>6.4650599999999994</v>
      </c>
      <c r="G45" s="8">
        <f>FC_TRA_RAIL_E!G45+FC_TRA_ROAD_E!G45+FC_TRA_DAVI_E!G45+FC_TRA_DNAVI_E!G45+FC_TRA_PIPE_E!G45</f>
        <v>12.930120000000001</v>
      </c>
      <c r="H45" s="8">
        <f>FC_TRA_RAIL_E!H45+FC_TRA_ROAD_E!H45+FC_TRA_DAVI_E!H45+FC_TRA_DNAVI_E!H45+FC_TRA_PIPE_E!H45</f>
        <v>12.290210999999999</v>
      </c>
      <c r="I45" s="8">
        <f>FC_TRA_RAIL_E!I45+FC_TRA_ROAD_E!I45+FC_TRA_DAVI_E!I45+FC_TRA_DNAVI_E!I45+FC_TRA_PIPE_E!I45</f>
        <v>14.559315119999999</v>
      </c>
      <c r="J45" s="8">
        <f>FC_TRA_RAIL_E!J45+FC_TRA_ROAD_E!J45+FC_TRA_DAVI_E!J45+FC_TRA_DNAVI_E!J45+FC_TRA_PIPE_E!J45</f>
        <v>7.6224376799999991</v>
      </c>
      <c r="K45" s="8">
        <f>FC_TRA_RAIL_E!K45+FC_TRA_ROAD_E!K45+FC_TRA_DAVI_E!K45+FC_TRA_DNAVI_E!K45+FC_TRA_PIPE_E!K45</f>
        <v>48.533337359999997</v>
      </c>
      <c r="L45" s="8">
        <f>FC_TRA_RAIL_E!L45+FC_TRA_ROAD_E!L45+FC_TRA_DAVI_E!L45+FC_TRA_DNAVI_E!L45+FC_TRA_PIPE_E!L45</f>
        <v>12.574673639999999</v>
      </c>
      <c r="M45" s="8">
        <f>FC_TRA_RAIL_E!M45+FC_TRA_ROAD_E!M45+FC_TRA_DAVI_E!M45+FC_TRA_DNAVI_E!M45+FC_TRA_PIPE_E!M45</f>
        <v>22.721387400000001</v>
      </c>
      <c r="N45" s="8">
        <f>FC_TRA_RAIL_E!N45+FC_TRA_ROAD_E!N45+FC_TRA_DAVI_E!N45+FC_TRA_DNAVI_E!N45+FC_TRA_PIPE_E!N45</f>
        <v>16.957984320000001</v>
      </c>
      <c r="O45" s="8">
        <f>FC_TRA_RAIL_E!O45+FC_TRA_ROAD_E!O45+FC_TRA_DAVI_E!O45+FC_TRA_DNAVI_E!O45+FC_TRA_PIPE_E!O45</f>
        <v>18.826254719999994</v>
      </c>
      <c r="P45" s="8">
        <f>FC_TRA_RAIL_E!P45+FC_TRA_ROAD_E!P45+FC_TRA_DAVI_E!P45+FC_TRA_DNAVI_E!P45+FC_TRA_PIPE_E!P45</f>
        <v>31.284557280000005</v>
      </c>
      <c r="Q45" s="8">
        <f>FC_TRA_RAIL_E!Q45+FC_TRA_ROAD_E!Q45+FC_TRA_DAVI_E!Q45+FC_TRA_DNAVI_E!Q45+FC_TRA_PIPE_E!Q45</f>
        <v>40.080205440000015</v>
      </c>
      <c r="R45" s="8">
        <f>FC_TRA_RAIL_E!R45+FC_TRA_ROAD_E!R45+FC_TRA_DAVI_E!R45+FC_TRA_DNAVI_E!R45+FC_TRA_PIPE_E!R45</f>
        <v>43.012176120000014</v>
      </c>
      <c r="S45" s="8">
        <f>FC_TRA_RAIL_E!S45+FC_TRA_ROAD_E!S45+FC_TRA_DAVI_E!S45+FC_TRA_DNAVI_E!S45+FC_TRA_PIPE_E!S45</f>
        <v>43.186600799999994</v>
      </c>
      <c r="T45" s="8">
        <f>FC_TRA_RAIL_E!T45+FC_TRA_ROAD_E!T45+FC_TRA_DAVI_E!T45+FC_TRA_DNAVI_E!T45+FC_TRA_PIPE_E!T45</f>
        <v>44.702591400000003</v>
      </c>
      <c r="U45" s="8">
        <f>FC_TRA_RAIL_E!U45+FC_TRA_ROAD_E!U45+FC_TRA_DAVI_E!U45+FC_TRA_DNAVI_E!U45+FC_TRA_PIPE_E!U45</f>
        <v>41.942142720000007</v>
      </c>
      <c r="V45" s="8">
        <f>FC_TRA_RAIL_E!V45+FC_TRA_ROAD_E!V45+FC_TRA_DAVI_E!V45+FC_TRA_DNAVI_E!V45+FC_TRA_PIPE_E!V45</f>
        <v>40.484205720000006</v>
      </c>
      <c r="W45" s="8">
        <f>FC_TRA_RAIL_E!W45+FC_TRA_ROAD_E!W45+FC_TRA_DAVI_E!W45+FC_TRA_DNAVI_E!W45+FC_TRA_PIPE_E!W45</f>
        <v>35.577357119999995</v>
      </c>
      <c r="X45" s="8">
        <f>FC_TRA_RAIL_E!X45+FC_TRA_ROAD_E!X45+FC_TRA_DAVI_E!X45+FC_TRA_DNAVI_E!X45+FC_TRA_PIPE_E!X45</f>
        <v>39.488586479999995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0.98595900000000025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23.456029319999999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2.1577467600000002</v>
      </c>
      <c r="V50" s="8">
        <f>FC_TRA_RAIL_E!V50+FC_TRA_ROAD_E!V50+FC_TRA_DAVI_E!V50+FC_TRA_DNAVI_E!V50+FC_TRA_PIPE_E!V50</f>
        <v>0.16413336000000001</v>
      </c>
      <c r="W50" s="8">
        <f>FC_TRA_RAIL_E!W50+FC_TRA_ROAD_E!W50+FC_TRA_DAVI_E!W50+FC_TRA_DNAVI_E!W50+FC_TRA_PIPE_E!W50</f>
        <v>0.22852007999999999</v>
      </c>
      <c r="X50" s="8">
        <f>FC_TRA_RAIL_E!X50+FC_TRA_ROAD_E!X50+FC_TRA_DAVI_E!X50+FC_TRA_DNAVI_E!X50+FC_TRA_PIPE_E!X50</f>
        <v>0.32536404000000002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2022.47207316</v>
      </c>
      <c r="D51" s="27">
        <f>FC_TRA_RAIL_E!D51+FC_TRA_ROAD_E!D51+FC_TRA_DAVI_E!D51+FC_TRA_DNAVI_E!D51+FC_TRA_PIPE_E!D51</f>
        <v>3907.1714774400007</v>
      </c>
      <c r="E51" s="27">
        <f>FC_TRA_RAIL_E!E51+FC_TRA_ROAD_E!E51+FC_TRA_DAVI_E!E51+FC_TRA_DNAVI_E!E51+FC_TRA_PIPE_E!E51</f>
        <v>3467.0469160800008</v>
      </c>
      <c r="F51" s="27">
        <f>FC_TRA_RAIL_E!F51+FC_TRA_ROAD_E!F51+FC_TRA_DAVI_E!F51+FC_TRA_DNAVI_E!F51+FC_TRA_PIPE_E!F51</f>
        <v>5676.71672304</v>
      </c>
      <c r="G51" s="27">
        <f>FC_TRA_RAIL_E!G51+FC_TRA_ROAD_E!G51+FC_TRA_DAVI_E!G51+FC_TRA_DNAVI_E!G51+FC_TRA_PIPE_E!G51</f>
        <v>6404.1792685199998</v>
      </c>
      <c r="H51" s="27">
        <f>FC_TRA_RAIL_E!H51+FC_TRA_ROAD_E!H51+FC_TRA_DAVI_E!H51+FC_TRA_DNAVI_E!H51+FC_TRA_PIPE_E!H51</f>
        <v>6548.1389820000004</v>
      </c>
      <c r="I51" s="27">
        <f>FC_TRA_RAIL_E!I51+FC_TRA_ROAD_E!I51+FC_TRA_DAVI_E!I51+FC_TRA_DNAVI_E!I51+FC_TRA_PIPE_E!I51</f>
        <v>6293.5263943200007</v>
      </c>
      <c r="J51" s="27">
        <f>FC_TRA_RAIL_E!J51+FC_TRA_ROAD_E!J51+FC_TRA_DAVI_E!J51+FC_TRA_DNAVI_E!J51+FC_TRA_PIPE_E!J51</f>
        <v>6507.9307656000001</v>
      </c>
      <c r="K51" s="27">
        <f>FC_TRA_RAIL_E!K51+FC_TRA_ROAD_E!K51+FC_TRA_DAVI_E!K51+FC_TRA_DNAVI_E!K51+FC_TRA_PIPE_E!K51</f>
        <v>6800.3700573599999</v>
      </c>
      <c r="L51" s="27">
        <f>FC_TRA_RAIL_E!L51+FC_TRA_ROAD_E!L51+FC_TRA_DAVI_E!L51+FC_TRA_DNAVI_E!L51+FC_TRA_PIPE_E!L51</f>
        <v>5959.9322996400006</v>
      </c>
      <c r="M51" s="27">
        <f>FC_TRA_RAIL_E!M51+FC_TRA_ROAD_E!M51+FC_TRA_DAVI_E!M51+FC_TRA_DNAVI_E!M51+FC_TRA_PIPE_E!M51</f>
        <v>6248.619982440001</v>
      </c>
      <c r="N51" s="27">
        <f>FC_TRA_RAIL_E!N51+FC_TRA_ROAD_E!N51+FC_TRA_DAVI_E!N51+FC_TRA_DNAVI_E!N51+FC_TRA_PIPE_E!N51</f>
        <v>7121.7659700000004</v>
      </c>
      <c r="O51" s="27">
        <f>FC_TRA_RAIL_E!O51+FC_TRA_ROAD_E!O51+FC_TRA_DAVI_E!O51+FC_TRA_DNAVI_E!O51+FC_TRA_PIPE_E!O51</f>
        <v>6655.9886514000009</v>
      </c>
      <c r="P51" s="27">
        <f>FC_TRA_RAIL_E!P51+FC_TRA_ROAD_E!P51+FC_TRA_DAVI_E!P51+FC_TRA_DNAVI_E!P51+FC_TRA_PIPE_E!P51</f>
        <v>7328.2337172000007</v>
      </c>
      <c r="Q51" s="27">
        <f>FC_TRA_RAIL_E!Q51+FC_TRA_ROAD_E!Q51+FC_TRA_DAVI_E!Q51+FC_TRA_DNAVI_E!Q51+FC_TRA_PIPE_E!Q51</f>
        <v>7031.7802684800008</v>
      </c>
      <c r="R51" s="27">
        <f>FC_TRA_RAIL_E!R51+FC_TRA_ROAD_E!R51+FC_TRA_DAVI_E!R51+FC_TRA_DNAVI_E!R51+FC_TRA_PIPE_E!R51</f>
        <v>7035.8277488400008</v>
      </c>
      <c r="S51" s="27">
        <f>FC_TRA_RAIL_E!S51+FC_TRA_ROAD_E!S51+FC_TRA_DAVI_E!S51+FC_TRA_DNAVI_E!S51+FC_TRA_PIPE_E!S51</f>
        <v>7427.8783576799997</v>
      </c>
      <c r="T51" s="27">
        <f>FC_TRA_RAIL_E!T51+FC_TRA_ROAD_E!T51+FC_TRA_DAVI_E!T51+FC_TRA_DNAVI_E!T51+FC_TRA_PIPE_E!T51</f>
        <v>7678.9936040400007</v>
      </c>
      <c r="U51" s="27">
        <f>FC_TRA_RAIL_E!U51+FC_TRA_ROAD_E!U51+FC_TRA_DAVI_E!U51+FC_TRA_DNAVI_E!U51+FC_TRA_PIPE_E!U51</f>
        <v>8192.8949612400011</v>
      </c>
      <c r="V51" s="27">
        <f>FC_TRA_RAIL_E!V51+FC_TRA_ROAD_E!V51+FC_TRA_DAVI_E!V51+FC_TRA_DNAVI_E!V51+FC_TRA_PIPE_E!V51</f>
        <v>8702.5046684400004</v>
      </c>
      <c r="W51" s="27">
        <f>FC_TRA_RAIL_E!W51+FC_TRA_ROAD_E!W51+FC_TRA_DAVI_E!W51+FC_TRA_DNAVI_E!W51+FC_TRA_PIPE_E!W51</f>
        <v>7203.2851044000008</v>
      </c>
      <c r="X51" s="27">
        <f>FC_TRA_RAIL_E!X51+FC_TRA_ROAD_E!X51+FC_TRA_DAVI_E!X51+FC_TRA_DNAVI_E!X51+FC_TRA_PIPE_E!X51</f>
        <v>8042.1069801599988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2115.0631022400003</v>
      </c>
      <c r="D61" s="49">
        <f t="shared" ref="D61:X61" si="22">SUM(D62:D72)</f>
        <v>2497.0134643200004</v>
      </c>
      <c r="E61" s="49">
        <f t="shared" si="22"/>
        <v>3320.1180503999999</v>
      </c>
      <c r="F61" s="49">
        <f t="shared" si="22"/>
        <v>4101.2928216000009</v>
      </c>
      <c r="G61" s="49">
        <f t="shared" si="22"/>
        <v>5584.4630308800015</v>
      </c>
      <c r="H61" s="49">
        <f t="shared" si="22"/>
        <v>9363.3695582400014</v>
      </c>
      <c r="I61" s="49">
        <f t="shared" si="22"/>
        <v>15624.538629120001</v>
      </c>
      <c r="J61" s="49">
        <f t="shared" si="22"/>
        <v>21797.917894079997</v>
      </c>
      <c r="K61" s="49">
        <f t="shared" si="22"/>
        <v>26641.927540799999</v>
      </c>
      <c r="L61" s="49">
        <f t="shared" si="22"/>
        <v>31392.260738639994</v>
      </c>
      <c r="M61" s="49">
        <f t="shared" si="22"/>
        <v>35601.117343919992</v>
      </c>
      <c r="N61" s="49">
        <f t="shared" si="22"/>
        <v>37543.203012959995</v>
      </c>
      <c r="O61" s="49">
        <f t="shared" si="22"/>
        <v>40029.006619440006</v>
      </c>
      <c r="P61" s="49">
        <f t="shared" si="22"/>
        <v>35581.147408079996</v>
      </c>
      <c r="Q61" s="49">
        <f t="shared" si="22"/>
        <v>38477.617021439997</v>
      </c>
      <c r="R61" s="49">
        <f t="shared" si="22"/>
        <v>38461.210873919998</v>
      </c>
      <c r="S61" s="49">
        <f t="shared" si="22"/>
        <v>37514.736913679997</v>
      </c>
      <c r="T61" s="49">
        <f t="shared" si="22"/>
        <v>40904.354426400001</v>
      </c>
      <c r="U61" s="49">
        <f t="shared" si="22"/>
        <v>45147.202792559998</v>
      </c>
      <c r="V61" s="49">
        <f t="shared" si="22"/>
        <v>46698.885068399999</v>
      </c>
      <c r="W61" s="49">
        <f t="shared" si="22"/>
        <v>47260.884583439998</v>
      </c>
      <c r="X61" s="49">
        <f t="shared" si="22"/>
        <v>49369.731178319991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1.4559552000000002</v>
      </c>
      <c r="D62" s="52">
        <f>FC_TRA_RAIL_E!D62+FC_TRA_ROAD_E!D62+FC_TRA_DAVI_E!D62+FC_TRA_DNAVI_E!D62+FC_TRA_PIPE_E!D62</f>
        <v>6.4959551999999983</v>
      </c>
      <c r="E62" s="52">
        <f>FC_TRA_RAIL_E!E62+FC_TRA_ROAD_E!E62+FC_TRA_DAVI_E!E62+FC_TRA_DNAVI_E!E62+FC_TRA_PIPE_E!E62</f>
        <v>17.248089600000004</v>
      </c>
      <c r="F62" s="52">
        <f>FC_TRA_RAIL_E!F62+FC_TRA_ROAD_E!F62+FC_TRA_DAVI_E!F62+FC_TRA_DNAVI_E!F62+FC_TRA_PIPE_E!F62</f>
        <v>14.447865599999998</v>
      </c>
      <c r="G62" s="52">
        <f>FC_TRA_RAIL_E!G62+FC_TRA_ROAD_E!G62+FC_TRA_DAVI_E!G62+FC_TRA_DNAVI_E!G62+FC_TRA_PIPE_E!G62</f>
        <v>0.4479552</v>
      </c>
      <c r="H62" s="52">
        <f>FC_TRA_RAIL_E!H62+FC_TRA_ROAD_E!H62+FC_TRA_DAVI_E!H62+FC_TRA_DNAVI_E!H62+FC_TRA_PIPE_E!H62</f>
        <v>3.1707647999999997</v>
      </c>
      <c r="I62" s="52">
        <f>FC_TRA_RAIL_E!I62+FC_TRA_ROAD_E!I62+FC_TRA_DAVI_E!I62+FC_TRA_DNAVI_E!I62+FC_TRA_PIPE_E!I62</f>
        <v>2.8344959999999997</v>
      </c>
      <c r="J62" s="52">
        <f>FC_TRA_RAIL_E!J62+FC_TRA_ROAD_E!J62+FC_TRA_DAVI_E!J62+FC_TRA_DNAVI_E!J62+FC_TRA_PIPE_E!J62</f>
        <v>6.5306303999999979</v>
      </c>
      <c r="K62" s="52">
        <f>FC_TRA_RAIL_E!K62+FC_TRA_ROAD_E!K62+FC_TRA_DAVI_E!K62+FC_TRA_DNAVI_E!K62+FC_TRA_PIPE_E!K62</f>
        <v>0.7068095999999997</v>
      </c>
      <c r="L62" s="52">
        <f>FC_TRA_RAIL_E!L62+FC_TRA_ROAD_E!L62+FC_TRA_DAVI_E!L62+FC_TRA_DNAVI_E!L62+FC_TRA_PIPE_E!L62</f>
        <v>0.37054079999999984</v>
      </c>
      <c r="M62" s="52">
        <f>FC_TRA_RAIL_E!M62+FC_TRA_ROAD_E!M62+FC_TRA_DAVI_E!M62+FC_TRA_DNAVI_E!M62+FC_TRA_PIPE_E!M62</f>
        <v>3.4675199999999996E-2</v>
      </c>
      <c r="N62" s="52">
        <f>FC_TRA_RAIL_E!N62+FC_TRA_ROAD_E!N62+FC_TRA_DAVI_E!N62+FC_TRA_DNAVI_E!N62+FC_TRA_PIPE_E!N62</f>
        <v>0.14676479999999997</v>
      </c>
      <c r="O62" s="52">
        <f>FC_TRA_RAIL_E!O62+FC_TRA_ROAD_E!O62+FC_TRA_DAVI_E!O62+FC_TRA_DNAVI_E!O62+FC_TRA_PIPE_E!O62</f>
        <v>0.14716799999999997</v>
      </c>
      <c r="P62" s="52">
        <f>FC_TRA_RAIL_E!P62+FC_TRA_ROAD_E!P62+FC_TRA_DAVI_E!P62+FC_TRA_DNAVI_E!P62+FC_TRA_PIPE_E!P62</f>
        <v>1.4886144000000001</v>
      </c>
      <c r="Q62" s="52">
        <f>FC_TRA_RAIL_E!Q62+FC_TRA_ROAD_E!Q62+FC_TRA_DAVI_E!Q62+FC_TRA_DNAVI_E!Q62+FC_TRA_PIPE_E!Q62</f>
        <v>1.4886143999999999</v>
      </c>
      <c r="R62" s="52">
        <f>FC_TRA_RAIL_E!R62+FC_TRA_ROAD_E!R62+FC_TRA_DAVI_E!R62+FC_TRA_DNAVI_E!R62+FC_TRA_PIPE_E!R62</f>
        <v>0.25683840000000002</v>
      </c>
      <c r="S62" s="52">
        <f>FC_TRA_RAIL_E!S62+FC_TRA_ROAD_E!S62+FC_TRA_DAVI_E!S62+FC_TRA_DNAVI_E!S62+FC_TRA_PIPE_E!S62</f>
        <v>0.70479359999999969</v>
      </c>
      <c r="T62" s="52">
        <f>FC_TRA_RAIL_E!T62+FC_TRA_ROAD_E!T62+FC_TRA_DAVI_E!T62+FC_TRA_DNAVI_E!T62+FC_TRA_PIPE_E!T62</f>
        <v>0.60036479999999992</v>
      </c>
      <c r="U62" s="52">
        <f>FC_TRA_RAIL_E!U62+FC_TRA_ROAD_E!U62+FC_TRA_DAVI_E!U62+FC_TRA_DNAVI_E!U62+FC_TRA_PIPE_E!U62</f>
        <v>0.19676159999999998</v>
      </c>
      <c r="V62" s="52">
        <f>FC_TRA_RAIL_E!V62+FC_TRA_ROAD_E!V62+FC_TRA_DAVI_E!V62+FC_TRA_DNAVI_E!V62+FC_TRA_PIPE_E!V62</f>
        <v>0.16410239999999998</v>
      </c>
      <c r="W62" s="52">
        <f>FC_TRA_RAIL_E!W62+FC_TRA_ROAD_E!W62+FC_TRA_DAVI_E!W62+FC_TRA_DNAVI_E!W62+FC_TRA_PIPE_E!W62</f>
        <v>0.1705536</v>
      </c>
      <c r="X62" s="52">
        <f>FC_TRA_RAIL_E!X62+FC_TRA_ROAD_E!X62+FC_TRA_DAVI_E!X62+FC_TRA_DNAVI_E!X62+FC_TRA_PIPE_E!X62</f>
        <v>0.13466879999999998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43.571455200000003</v>
      </c>
      <c r="L64" s="52">
        <f>FC_TRA_RAIL_E!L64+FC_TRA_ROAD_E!L64+FC_TRA_DAVI_E!L64+FC_TRA_DNAVI_E!L64+FC_TRA_PIPE_E!L64</f>
        <v>50.945010479999993</v>
      </c>
      <c r="M64" s="52">
        <f>FC_TRA_RAIL_E!M64+FC_TRA_ROAD_E!M64+FC_TRA_DAVI_E!M64+FC_TRA_DNAVI_E!M64+FC_TRA_PIPE_E!M64</f>
        <v>63.231582959999997</v>
      </c>
      <c r="N64" s="52">
        <f>FC_TRA_RAIL_E!N64+FC_TRA_ROAD_E!N64+FC_TRA_DAVI_E!N64+FC_TRA_DNAVI_E!N64+FC_TRA_PIPE_E!N64</f>
        <v>161.63286048000003</v>
      </c>
      <c r="O64" s="52">
        <f>FC_TRA_RAIL_E!O64+FC_TRA_ROAD_E!O64+FC_TRA_DAVI_E!O64+FC_TRA_DNAVI_E!O64+FC_TRA_PIPE_E!O64</f>
        <v>224.64979992000002</v>
      </c>
      <c r="P64" s="52">
        <f>FC_TRA_RAIL_E!P64+FC_TRA_ROAD_E!P64+FC_TRA_DAVI_E!P64+FC_TRA_DNAVI_E!P64+FC_TRA_PIPE_E!P64</f>
        <v>266.48956152</v>
      </c>
      <c r="Q64" s="52">
        <f>FC_TRA_RAIL_E!Q64+FC_TRA_ROAD_E!Q64+FC_TRA_DAVI_E!Q64+FC_TRA_DNAVI_E!Q64+FC_TRA_PIPE_E!Q64</f>
        <v>280.96915392</v>
      </c>
      <c r="R64" s="52">
        <f>FC_TRA_RAIL_E!R64+FC_TRA_ROAD_E!R64+FC_TRA_DAVI_E!R64+FC_TRA_DNAVI_E!R64+FC_TRA_PIPE_E!R64</f>
        <v>291.0290947200001</v>
      </c>
      <c r="S64" s="52">
        <f>FC_TRA_RAIL_E!S64+FC_TRA_ROAD_E!S64+FC_TRA_DAVI_E!S64+FC_TRA_DNAVI_E!S64+FC_TRA_PIPE_E!S64</f>
        <v>302.11527527999999</v>
      </c>
      <c r="T64" s="52">
        <f>FC_TRA_RAIL_E!T64+FC_TRA_ROAD_E!T64+FC_TRA_DAVI_E!T64+FC_TRA_DNAVI_E!T64+FC_TRA_PIPE_E!T64</f>
        <v>343.69616736000006</v>
      </c>
      <c r="U64" s="52">
        <f>FC_TRA_RAIL_E!U64+FC_TRA_ROAD_E!U64+FC_TRA_DAVI_E!U64+FC_TRA_DNAVI_E!U64+FC_TRA_PIPE_E!U64</f>
        <v>353.08446264000003</v>
      </c>
      <c r="V64" s="52">
        <f>FC_TRA_RAIL_E!V64+FC_TRA_ROAD_E!V64+FC_TRA_DAVI_E!V64+FC_TRA_DNAVI_E!V64+FC_TRA_PIPE_E!V64</f>
        <v>363.02450184000003</v>
      </c>
      <c r="W64" s="52">
        <f>FC_TRA_RAIL_E!W64+FC_TRA_ROAD_E!W64+FC_TRA_DAVI_E!W64+FC_TRA_DNAVI_E!W64+FC_TRA_PIPE_E!W64</f>
        <v>395.34840072000003</v>
      </c>
      <c r="X64" s="52">
        <f>FC_TRA_RAIL_E!X64+FC_TRA_ROAD_E!X64+FC_TRA_DAVI_E!X64+FC_TRA_DNAVI_E!X64+FC_TRA_PIPE_E!X64</f>
        <v>248.05262664000003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40.020238079999991</v>
      </c>
      <c r="H66" s="52">
        <f>FC_TRA_RAIL_E!H66+FC_TRA_ROAD_E!H66+FC_TRA_DAVI_E!H66+FC_TRA_DNAVI_E!H66+FC_TRA_PIPE_E!H66</f>
        <v>23.48948592</v>
      </c>
      <c r="I66" s="52">
        <f>FC_TRA_RAIL_E!I66+FC_TRA_ROAD_E!I66+FC_TRA_DAVI_E!I66+FC_TRA_DNAVI_E!I66+FC_TRA_PIPE_E!I66</f>
        <v>27.188049599999996</v>
      </c>
      <c r="J66" s="52">
        <f>FC_TRA_RAIL_E!J66+FC_TRA_ROAD_E!J66+FC_TRA_DAVI_E!J66+FC_TRA_DNAVI_E!J66+FC_TRA_PIPE_E!J66</f>
        <v>42.511180319999994</v>
      </c>
      <c r="K66" s="52">
        <f>FC_TRA_RAIL_E!K66+FC_TRA_ROAD_E!K66+FC_TRA_DAVI_E!K66+FC_TRA_DNAVI_E!K66+FC_TRA_PIPE_E!K66</f>
        <v>48.171045599999999</v>
      </c>
      <c r="L66" s="52">
        <f>FC_TRA_RAIL_E!L66+FC_TRA_ROAD_E!L66+FC_TRA_DAVI_E!L66+FC_TRA_DNAVI_E!L66+FC_TRA_PIPE_E!L66</f>
        <v>48.003334559999999</v>
      </c>
      <c r="M66" s="52">
        <f>FC_TRA_RAIL_E!M66+FC_TRA_ROAD_E!M66+FC_TRA_DAVI_E!M66+FC_TRA_DNAVI_E!M66+FC_TRA_PIPE_E!M66</f>
        <v>67.836566880000021</v>
      </c>
      <c r="N66" s="52">
        <f>FC_TRA_RAIL_E!N66+FC_TRA_ROAD_E!N66+FC_TRA_DAVI_E!N66+FC_TRA_DNAVI_E!N66+FC_TRA_PIPE_E!N66</f>
        <v>82.450876320000006</v>
      </c>
      <c r="O66" s="52">
        <f>FC_TRA_RAIL_E!O66+FC_TRA_ROAD_E!O66+FC_TRA_DAVI_E!O66+FC_TRA_DNAVI_E!O66+FC_TRA_PIPE_E!O66</f>
        <v>86.210611199999988</v>
      </c>
      <c r="P66" s="52">
        <f>FC_TRA_RAIL_E!P66+FC_TRA_ROAD_E!P66+FC_TRA_DAVI_E!P66+FC_TRA_DNAVI_E!P66+FC_TRA_PIPE_E!P66</f>
        <v>74.458349279999993</v>
      </c>
      <c r="Q66" s="52">
        <f>FC_TRA_RAIL_E!Q66+FC_TRA_ROAD_E!Q66+FC_TRA_DAVI_E!Q66+FC_TRA_DNAVI_E!Q66+FC_TRA_PIPE_E!Q66</f>
        <v>64.321516799999969</v>
      </c>
      <c r="R66" s="52">
        <f>FC_TRA_RAIL_E!R66+FC_TRA_ROAD_E!R66+FC_TRA_DAVI_E!R66+FC_TRA_DNAVI_E!R66+FC_TRA_PIPE_E!R66</f>
        <v>62.152233120000027</v>
      </c>
      <c r="S66" s="52">
        <f>FC_TRA_RAIL_E!S66+FC_TRA_ROAD_E!S66+FC_TRA_DAVI_E!S66+FC_TRA_DNAVI_E!S66+FC_TRA_PIPE_E!S66</f>
        <v>31.516676639999993</v>
      </c>
      <c r="T66" s="52">
        <f>FC_TRA_RAIL_E!T66+FC_TRA_ROAD_E!T66+FC_TRA_DAVI_E!T66+FC_TRA_DNAVI_E!T66+FC_TRA_PIPE_E!T66</f>
        <v>22.571408159999997</v>
      </c>
      <c r="U66" s="52">
        <f>FC_TRA_RAIL_E!U66+FC_TRA_ROAD_E!U66+FC_TRA_DAVI_E!U66+FC_TRA_DNAVI_E!U66+FC_TRA_PIPE_E!U66</f>
        <v>17.742961439999998</v>
      </c>
      <c r="V66" s="52">
        <f>FC_TRA_RAIL_E!V66+FC_TRA_ROAD_E!V66+FC_TRA_DAVI_E!V66+FC_TRA_DNAVI_E!V66+FC_TRA_PIPE_E!V66</f>
        <v>11.062301759999999</v>
      </c>
      <c r="W66" s="52">
        <f>FC_TRA_RAIL_E!W66+FC_TRA_ROAD_E!W66+FC_TRA_DAVI_E!W66+FC_TRA_DNAVI_E!W66+FC_TRA_PIPE_E!W66</f>
        <v>10.247960160000002</v>
      </c>
      <c r="X66" s="52">
        <f>FC_TRA_RAIL_E!X66+FC_TRA_ROAD_E!X66+FC_TRA_DAVI_E!X66+FC_TRA_DNAVI_E!X66+FC_TRA_PIPE_E!X66</f>
        <v>7.554388320000001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173.95560000000003</v>
      </c>
      <c r="D67" s="52">
        <f>FC_TRA_RAIL_E!D67+FC_TRA_ROAD_E!D67+FC_TRA_DAVI_E!D67+FC_TRA_DNAVI_E!D67+FC_TRA_PIPE_E!D67</f>
        <v>194.98320000000001</v>
      </c>
      <c r="E67" s="52">
        <f>FC_TRA_RAIL_E!E67+FC_TRA_ROAD_E!E67+FC_TRA_DAVI_E!E67+FC_TRA_DNAVI_E!E67+FC_TRA_PIPE_E!E67</f>
        <v>472.20394176000002</v>
      </c>
      <c r="F67" s="52">
        <f>FC_TRA_RAIL_E!F67+FC_TRA_ROAD_E!F67+FC_TRA_DAVI_E!F67+FC_TRA_DNAVI_E!F67+FC_TRA_PIPE_E!F67</f>
        <v>718.99430544000006</v>
      </c>
      <c r="G67" s="52">
        <f>FC_TRA_RAIL_E!G67+FC_TRA_ROAD_E!G67+FC_TRA_DAVI_E!G67+FC_TRA_DNAVI_E!G67+FC_TRA_PIPE_E!G67</f>
        <v>867.87965376000022</v>
      </c>
      <c r="H67" s="52">
        <f>FC_TRA_RAIL_E!H67+FC_TRA_ROAD_E!H67+FC_TRA_DAVI_E!H67+FC_TRA_DNAVI_E!H67+FC_TRA_PIPE_E!H67</f>
        <v>1587.4951017600001</v>
      </c>
      <c r="I67" s="52">
        <f>FC_TRA_RAIL_E!I67+FC_TRA_ROAD_E!I67+FC_TRA_DAVI_E!I67+FC_TRA_DNAVI_E!I67+FC_TRA_PIPE_E!I67</f>
        <v>2466.5583801600005</v>
      </c>
      <c r="J67" s="52">
        <f>FC_TRA_RAIL_E!J67+FC_TRA_ROAD_E!J67+FC_TRA_DAVI_E!J67+FC_TRA_DNAVI_E!J67+FC_TRA_PIPE_E!J67</f>
        <v>3191.4860371200002</v>
      </c>
      <c r="K67" s="52">
        <f>FC_TRA_RAIL_E!K67+FC_TRA_ROAD_E!K67+FC_TRA_DAVI_E!K67+FC_TRA_DNAVI_E!K67+FC_TRA_PIPE_E!K67</f>
        <v>4969.5375830400008</v>
      </c>
      <c r="L67" s="52">
        <f>FC_TRA_RAIL_E!L67+FC_TRA_ROAD_E!L67+FC_TRA_DAVI_E!L67+FC_TRA_DNAVI_E!L67+FC_TRA_PIPE_E!L67</f>
        <v>6088.01372352</v>
      </c>
      <c r="M67" s="52">
        <f>FC_TRA_RAIL_E!M67+FC_TRA_ROAD_E!M67+FC_TRA_DAVI_E!M67+FC_TRA_DNAVI_E!M67+FC_TRA_PIPE_E!M67</f>
        <v>7283.4233529599987</v>
      </c>
      <c r="N67" s="52">
        <f>FC_TRA_RAIL_E!N67+FC_TRA_ROAD_E!N67+FC_TRA_DAVI_E!N67+FC_TRA_DNAVI_E!N67+FC_TRA_PIPE_E!N67</f>
        <v>7431.94677168</v>
      </c>
      <c r="O67" s="52">
        <f>FC_TRA_RAIL_E!O67+FC_TRA_ROAD_E!O67+FC_TRA_DAVI_E!O67+FC_TRA_DNAVI_E!O67+FC_TRA_PIPE_E!O67</f>
        <v>7236.4497335999995</v>
      </c>
      <c r="P67" s="52">
        <f>FC_TRA_RAIL_E!P67+FC_TRA_ROAD_E!P67+FC_TRA_DAVI_E!P67+FC_TRA_DNAVI_E!P67+FC_TRA_PIPE_E!P67</f>
        <v>6725.7619703999999</v>
      </c>
      <c r="Q67" s="52">
        <f>FC_TRA_RAIL_E!Q67+FC_TRA_ROAD_E!Q67+FC_TRA_DAVI_E!Q67+FC_TRA_DNAVI_E!Q67+FC_TRA_PIPE_E!Q67</f>
        <v>6706.5289804799986</v>
      </c>
      <c r="R67" s="52">
        <f>FC_TRA_RAIL_E!R67+FC_TRA_ROAD_E!R67+FC_TRA_DAVI_E!R67+FC_TRA_DNAVI_E!R67+FC_TRA_PIPE_E!R67</f>
        <v>6835.8079396800013</v>
      </c>
      <c r="S67" s="52">
        <f>FC_TRA_RAIL_E!S67+FC_TRA_ROAD_E!S67+FC_TRA_DAVI_E!S67+FC_TRA_DNAVI_E!S67+FC_TRA_PIPE_E!S67</f>
        <v>6762.5549179199998</v>
      </c>
      <c r="T67" s="52">
        <f>FC_TRA_RAIL_E!T67+FC_TRA_ROAD_E!T67+FC_TRA_DAVI_E!T67+FC_TRA_DNAVI_E!T67+FC_TRA_PIPE_E!T67</f>
        <v>7153.8163632000023</v>
      </c>
      <c r="U67" s="52">
        <f>FC_TRA_RAIL_E!U67+FC_TRA_ROAD_E!U67+FC_TRA_DAVI_E!U67+FC_TRA_DNAVI_E!U67+FC_TRA_PIPE_E!U67</f>
        <v>7688.8726934400011</v>
      </c>
      <c r="V67" s="52">
        <f>FC_TRA_RAIL_E!V67+FC_TRA_ROAD_E!V67+FC_TRA_DAVI_E!V67+FC_TRA_DNAVI_E!V67+FC_TRA_PIPE_E!V67</f>
        <v>8007.2292830399992</v>
      </c>
      <c r="W67" s="52">
        <f>FC_TRA_RAIL_E!W67+FC_TRA_ROAD_E!W67+FC_TRA_DAVI_E!W67+FC_TRA_DNAVI_E!W67+FC_TRA_PIPE_E!W67</f>
        <v>7893.002007359999</v>
      </c>
      <c r="X67" s="52">
        <f>FC_TRA_RAIL_E!X67+FC_TRA_ROAD_E!X67+FC_TRA_DAVI_E!X67+FC_TRA_DNAVI_E!X67+FC_TRA_PIPE_E!X67</f>
        <v>8978.8466260799996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705.08550384</v>
      </c>
      <c r="D68" s="52">
        <f>FC_TRA_RAIL_E!D68+FC_TRA_ROAD_E!D68+FC_TRA_DAVI_E!D68+FC_TRA_DNAVI_E!D68+FC_TRA_PIPE_E!D68</f>
        <v>973.1259777600003</v>
      </c>
      <c r="E68" s="52">
        <f>FC_TRA_RAIL_E!E68+FC_TRA_ROAD_E!E68+FC_TRA_DAVI_E!E68+FC_TRA_DNAVI_E!E68+FC_TRA_PIPE_E!E68</f>
        <v>1502.7439334399999</v>
      </c>
      <c r="F68" s="52">
        <f>FC_TRA_RAIL_E!F68+FC_TRA_ROAD_E!F68+FC_TRA_DAVI_E!F68+FC_TRA_DNAVI_E!F68+FC_TRA_PIPE_E!F68</f>
        <v>2082.9114748800002</v>
      </c>
      <c r="G68" s="52">
        <f>FC_TRA_RAIL_E!G68+FC_TRA_ROAD_E!G68+FC_TRA_DAVI_E!G68+FC_TRA_DNAVI_E!G68+FC_TRA_PIPE_E!G68</f>
        <v>1902.8910052800002</v>
      </c>
      <c r="H68" s="52">
        <f>FC_TRA_RAIL_E!H68+FC_TRA_ROAD_E!H68+FC_TRA_DAVI_E!H68+FC_TRA_DNAVI_E!H68+FC_TRA_PIPE_E!H68</f>
        <v>2875.9364409599998</v>
      </c>
      <c r="I68" s="52">
        <f>FC_TRA_RAIL_E!I68+FC_TRA_ROAD_E!I68+FC_TRA_DAVI_E!I68+FC_TRA_DNAVI_E!I68+FC_TRA_PIPE_E!I68</f>
        <v>4999.7107871999997</v>
      </c>
      <c r="J68" s="52">
        <f>FC_TRA_RAIL_E!J68+FC_TRA_ROAD_E!J68+FC_TRA_DAVI_E!J68+FC_TRA_DNAVI_E!J68+FC_TRA_PIPE_E!J68</f>
        <v>4979.1554798400011</v>
      </c>
      <c r="K68" s="52">
        <f>FC_TRA_RAIL_E!K68+FC_TRA_ROAD_E!K68+FC_TRA_DAVI_E!K68+FC_TRA_DNAVI_E!K68+FC_TRA_PIPE_E!K68</f>
        <v>3165.7576852799998</v>
      </c>
      <c r="L68" s="52">
        <f>FC_TRA_RAIL_E!L68+FC_TRA_ROAD_E!L68+FC_TRA_DAVI_E!L68+FC_TRA_DNAVI_E!L68+FC_TRA_PIPE_E!L68</f>
        <v>1514.2961145600002</v>
      </c>
      <c r="M68" s="52">
        <f>FC_TRA_RAIL_E!M68+FC_TRA_ROAD_E!M68+FC_TRA_DAVI_E!M68+FC_TRA_DNAVI_E!M68+FC_TRA_PIPE_E!M68</f>
        <v>1636.1618889599999</v>
      </c>
      <c r="N68" s="52">
        <f>FC_TRA_RAIL_E!N68+FC_TRA_ROAD_E!N68+FC_TRA_DAVI_E!N68+FC_TRA_DNAVI_E!N68+FC_TRA_PIPE_E!N68</f>
        <v>1232.1294264000003</v>
      </c>
      <c r="O68" s="52">
        <f>FC_TRA_RAIL_E!O68+FC_TRA_ROAD_E!O68+FC_TRA_DAVI_E!O68+FC_TRA_DNAVI_E!O68+FC_TRA_PIPE_E!O68</f>
        <v>892.20616559999985</v>
      </c>
      <c r="P68" s="52">
        <f>FC_TRA_RAIL_E!P68+FC_TRA_ROAD_E!P68+FC_TRA_DAVI_E!P68+FC_TRA_DNAVI_E!P68+FC_TRA_PIPE_E!P68</f>
        <v>585.41016816000001</v>
      </c>
      <c r="Q68" s="52">
        <f>FC_TRA_RAIL_E!Q68+FC_TRA_ROAD_E!Q68+FC_TRA_DAVI_E!Q68+FC_TRA_DNAVI_E!Q68+FC_TRA_PIPE_E!Q68</f>
        <v>1063.2331944</v>
      </c>
      <c r="R68" s="52">
        <f>FC_TRA_RAIL_E!R68+FC_TRA_ROAD_E!R68+FC_TRA_DAVI_E!R68+FC_TRA_DNAVI_E!R68+FC_TRA_PIPE_E!R68</f>
        <v>1234.4613235199997</v>
      </c>
      <c r="S68" s="52">
        <f>FC_TRA_RAIL_E!S68+FC_TRA_ROAD_E!S68+FC_TRA_DAVI_E!S68+FC_TRA_DNAVI_E!S68+FC_TRA_PIPE_E!S68</f>
        <v>967.18625424000004</v>
      </c>
      <c r="T68" s="52">
        <f>FC_TRA_RAIL_E!T68+FC_TRA_ROAD_E!T68+FC_TRA_DAVI_E!T68+FC_TRA_DNAVI_E!T68+FC_TRA_PIPE_E!T68</f>
        <v>1486.4053607999999</v>
      </c>
      <c r="U68" s="52">
        <f>FC_TRA_RAIL_E!U68+FC_TRA_ROAD_E!U68+FC_TRA_DAVI_E!U68+FC_TRA_DNAVI_E!U68+FC_TRA_PIPE_E!U68</f>
        <v>1448.2513540800001</v>
      </c>
      <c r="V68" s="52">
        <f>FC_TRA_RAIL_E!V68+FC_TRA_ROAD_E!V68+FC_TRA_DAVI_E!V68+FC_TRA_DNAVI_E!V68+FC_TRA_PIPE_E!V68</f>
        <v>1372.0590561600002</v>
      </c>
      <c r="W68" s="52">
        <f>FC_TRA_RAIL_E!W68+FC_TRA_ROAD_E!W68+FC_TRA_DAVI_E!W68+FC_TRA_DNAVI_E!W68+FC_TRA_PIPE_E!W68</f>
        <v>1283.8996324799996</v>
      </c>
      <c r="X68" s="52">
        <f>FC_TRA_RAIL_E!X68+FC_TRA_ROAD_E!X68+FC_TRA_DAVI_E!X68+FC_TRA_DNAVI_E!X68+FC_TRA_PIPE_E!X68</f>
        <v>1364.9066136000001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1186.67871504</v>
      </c>
      <c r="D69" s="52">
        <f>FC_TRA_RAIL_E!D69+FC_TRA_ROAD_E!D69+FC_TRA_DAVI_E!D69+FC_TRA_DNAVI_E!D69+FC_TRA_PIPE_E!D69</f>
        <v>1262.54909952</v>
      </c>
      <c r="E69" s="52">
        <f>FC_TRA_RAIL_E!E69+FC_TRA_ROAD_E!E69+FC_TRA_DAVI_E!E69+FC_TRA_DNAVI_E!E69+FC_TRA_PIPE_E!E69</f>
        <v>1256.0909500800003</v>
      </c>
      <c r="F69" s="52">
        <f>FC_TRA_RAIL_E!F69+FC_TRA_ROAD_E!F69+FC_TRA_DAVI_E!F69+FC_TRA_DNAVI_E!F69+FC_TRA_PIPE_E!F69</f>
        <v>1273.5002736000001</v>
      </c>
      <c r="G69" s="52">
        <f>FC_TRA_RAIL_E!G69+FC_TRA_ROAD_E!G69+FC_TRA_DAVI_E!G69+FC_TRA_DNAVI_E!G69+FC_TRA_PIPE_E!G69</f>
        <v>2740.9351708800004</v>
      </c>
      <c r="H69" s="52">
        <f>FC_TRA_RAIL_E!H69+FC_TRA_ROAD_E!H69+FC_TRA_DAVI_E!H69+FC_TRA_DNAVI_E!H69+FC_TRA_PIPE_E!H69</f>
        <v>4387.1831711999994</v>
      </c>
      <c r="I69" s="52">
        <f>FC_TRA_RAIL_E!I69+FC_TRA_ROAD_E!I69+FC_TRA_DAVI_E!I69+FC_TRA_DNAVI_E!I69+FC_TRA_PIPE_E!I69</f>
        <v>6107.87856096</v>
      </c>
      <c r="J69" s="52">
        <f>FC_TRA_RAIL_E!J69+FC_TRA_ROAD_E!J69+FC_TRA_DAVI_E!J69+FC_TRA_DNAVI_E!J69+FC_TRA_PIPE_E!J69</f>
        <v>11212.190315999998</v>
      </c>
      <c r="K69" s="52">
        <f>FC_TRA_RAIL_E!K69+FC_TRA_ROAD_E!K69+FC_TRA_DAVI_E!K69+FC_TRA_DNAVI_E!K69+FC_TRA_PIPE_E!K69</f>
        <v>17452.073522879997</v>
      </c>
      <c r="L69" s="52">
        <f>FC_TRA_RAIL_E!L69+FC_TRA_ROAD_E!L69+FC_TRA_DAVI_E!L69+FC_TRA_DNAVI_E!L69+FC_TRA_PIPE_E!L69</f>
        <v>23437.470009599994</v>
      </c>
      <c r="M69" s="52">
        <f>FC_TRA_RAIL_E!M69+FC_TRA_ROAD_E!M69+FC_TRA_DAVI_E!M69+FC_TRA_DNAVI_E!M69+FC_TRA_PIPE_E!M69</f>
        <v>26377.733319839997</v>
      </c>
      <c r="N69" s="52">
        <f>FC_TRA_RAIL_E!N69+FC_TRA_ROAD_E!N69+FC_TRA_DAVI_E!N69+FC_TRA_DNAVI_E!N69+FC_TRA_PIPE_E!N69</f>
        <v>28579.969925279998</v>
      </c>
      <c r="O69" s="52">
        <f>FC_TRA_RAIL_E!O69+FC_TRA_ROAD_E!O69+FC_TRA_DAVI_E!O69+FC_TRA_DNAVI_E!O69+FC_TRA_PIPE_E!O69</f>
        <v>31536.222367680006</v>
      </c>
      <c r="P69" s="52">
        <f>FC_TRA_RAIL_E!P69+FC_TRA_ROAD_E!P69+FC_TRA_DAVI_E!P69+FC_TRA_DNAVI_E!P69+FC_TRA_PIPE_E!P69</f>
        <v>27913.745465279997</v>
      </c>
      <c r="Q69" s="52">
        <f>FC_TRA_RAIL_E!Q69+FC_TRA_ROAD_E!Q69+FC_TRA_DAVI_E!Q69+FC_TRA_DNAVI_E!Q69+FC_TRA_PIPE_E!Q69</f>
        <v>30335.09144688</v>
      </c>
      <c r="R69" s="52">
        <f>FC_TRA_RAIL_E!R69+FC_TRA_ROAD_E!R69+FC_TRA_DAVI_E!R69+FC_TRA_DNAVI_E!R69+FC_TRA_PIPE_E!R69</f>
        <v>30024.53316576</v>
      </c>
      <c r="S69" s="52">
        <f>FC_TRA_RAIL_E!S69+FC_TRA_ROAD_E!S69+FC_TRA_DAVI_E!S69+FC_TRA_DNAVI_E!S69+FC_TRA_PIPE_E!S69</f>
        <v>29437.728549119998</v>
      </c>
      <c r="T69" s="52">
        <f>FC_TRA_RAIL_E!T69+FC_TRA_ROAD_E!T69+FC_TRA_DAVI_E!T69+FC_TRA_DNAVI_E!T69+FC_TRA_PIPE_E!T69</f>
        <v>31891.6344312</v>
      </c>
      <c r="U69" s="52">
        <f>FC_TRA_RAIL_E!U69+FC_TRA_ROAD_E!U69+FC_TRA_DAVI_E!U69+FC_TRA_DNAVI_E!U69+FC_TRA_PIPE_E!U69</f>
        <v>35636.769529919999</v>
      </c>
      <c r="V69" s="52">
        <f>FC_TRA_RAIL_E!V69+FC_TRA_ROAD_E!V69+FC_TRA_DAVI_E!V69+FC_TRA_DNAVI_E!V69+FC_TRA_PIPE_E!V69</f>
        <v>36940.9958424</v>
      </c>
      <c r="W69" s="52">
        <f>FC_TRA_RAIL_E!W69+FC_TRA_ROAD_E!W69+FC_TRA_DAVI_E!W69+FC_TRA_DNAVI_E!W69+FC_TRA_PIPE_E!W69</f>
        <v>37675.759063680001</v>
      </c>
      <c r="X69" s="52">
        <f>FC_TRA_RAIL_E!X69+FC_TRA_ROAD_E!X69+FC_TRA_DAVI_E!X69+FC_TRA_DNAVI_E!X69+FC_TRA_PIPE_E!X69</f>
        <v>38765.585672639994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47.887328159999996</v>
      </c>
      <c r="D72" s="55">
        <f>FC_TRA_RAIL_E!D72+FC_TRA_ROAD_E!D72+FC_TRA_DAVI_E!D72+FC_TRA_DNAVI_E!D72+FC_TRA_PIPE_E!D72</f>
        <v>59.859231840000007</v>
      </c>
      <c r="E72" s="55">
        <f>FC_TRA_RAIL_E!E72+FC_TRA_ROAD_E!E72+FC_TRA_DAVI_E!E72+FC_TRA_DNAVI_E!E72+FC_TRA_PIPE_E!E72</f>
        <v>71.831135520000004</v>
      </c>
      <c r="F72" s="55">
        <f>FC_TRA_RAIL_E!F72+FC_TRA_ROAD_E!F72+FC_TRA_DAVI_E!F72+FC_TRA_DNAVI_E!F72+FC_TRA_PIPE_E!F72</f>
        <v>11.438902080000002</v>
      </c>
      <c r="G72" s="55">
        <f>FC_TRA_RAIL_E!G72+FC_TRA_ROAD_E!G72+FC_TRA_DAVI_E!G72+FC_TRA_DNAVI_E!G72+FC_TRA_PIPE_E!G72</f>
        <v>32.289007679999997</v>
      </c>
      <c r="H72" s="55">
        <f>FC_TRA_RAIL_E!H72+FC_TRA_ROAD_E!H72+FC_TRA_DAVI_E!H72+FC_TRA_DNAVI_E!H72+FC_TRA_PIPE_E!H72</f>
        <v>486.09459359999988</v>
      </c>
      <c r="I72" s="55">
        <f>FC_TRA_RAIL_E!I72+FC_TRA_ROAD_E!I72+FC_TRA_DAVI_E!I72+FC_TRA_DNAVI_E!I72+FC_TRA_PIPE_E!I72</f>
        <v>2020.3683551999998</v>
      </c>
      <c r="J72" s="55">
        <f>FC_TRA_RAIL_E!J72+FC_TRA_ROAD_E!J72+FC_TRA_DAVI_E!J72+FC_TRA_DNAVI_E!J72+FC_TRA_PIPE_E!J72</f>
        <v>2366.0442503999993</v>
      </c>
      <c r="K72" s="55">
        <f>FC_TRA_RAIL_E!K72+FC_TRA_ROAD_E!K72+FC_TRA_DAVI_E!K72+FC_TRA_DNAVI_E!K72+FC_TRA_PIPE_E!K72</f>
        <v>962.1094392</v>
      </c>
      <c r="L72" s="55">
        <f>FC_TRA_RAIL_E!L72+FC_TRA_ROAD_E!L72+FC_TRA_DAVI_E!L72+FC_TRA_DNAVI_E!L72+FC_TRA_PIPE_E!L72</f>
        <v>253.16200511999995</v>
      </c>
      <c r="M72" s="55">
        <f>FC_TRA_RAIL_E!M72+FC_TRA_ROAD_E!M72+FC_TRA_DAVI_E!M72+FC_TRA_DNAVI_E!M72+FC_TRA_PIPE_E!M72</f>
        <v>172.69595712</v>
      </c>
      <c r="N72" s="55">
        <f>FC_TRA_RAIL_E!N72+FC_TRA_ROAD_E!N72+FC_TRA_DAVI_E!N72+FC_TRA_DNAVI_E!N72+FC_TRA_PIPE_E!N72</f>
        <v>54.926387999999989</v>
      </c>
      <c r="O72" s="55">
        <f>FC_TRA_RAIL_E!O72+FC_TRA_ROAD_E!O72+FC_TRA_DAVI_E!O72+FC_TRA_DNAVI_E!O72+FC_TRA_PIPE_E!O72</f>
        <v>53.120773440000001</v>
      </c>
      <c r="P72" s="55">
        <f>FC_TRA_RAIL_E!P72+FC_TRA_ROAD_E!P72+FC_TRA_DAVI_E!P72+FC_TRA_DNAVI_E!P72+FC_TRA_PIPE_E!P72</f>
        <v>13.793279039999998</v>
      </c>
      <c r="Q72" s="55">
        <f>FC_TRA_RAIL_E!Q72+FC_TRA_ROAD_E!Q72+FC_TRA_DAVI_E!Q72+FC_TRA_DNAVI_E!Q72+FC_TRA_PIPE_E!Q72</f>
        <v>25.984114560000002</v>
      </c>
      <c r="R72" s="55">
        <f>FC_TRA_RAIL_E!R72+FC_TRA_ROAD_E!R72+FC_TRA_DAVI_E!R72+FC_TRA_DNAVI_E!R72+FC_TRA_PIPE_E!R72</f>
        <v>12.970278719999996</v>
      </c>
      <c r="S72" s="55">
        <f>FC_TRA_RAIL_E!S72+FC_TRA_ROAD_E!S72+FC_TRA_DAVI_E!S72+FC_TRA_DNAVI_E!S72+FC_TRA_PIPE_E!S72</f>
        <v>12.930446879999998</v>
      </c>
      <c r="T72" s="55">
        <f>FC_TRA_RAIL_E!T72+FC_TRA_ROAD_E!T72+FC_TRA_DAVI_E!T72+FC_TRA_DNAVI_E!T72+FC_TRA_PIPE_E!T72</f>
        <v>5.6303308799999989</v>
      </c>
      <c r="U72" s="55">
        <f>FC_TRA_RAIL_E!U72+FC_TRA_ROAD_E!U72+FC_TRA_DAVI_E!U72+FC_TRA_DNAVI_E!U72+FC_TRA_PIPE_E!U72</f>
        <v>2.2850294399999997</v>
      </c>
      <c r="V72" s="55">
        <f>FC_TRA_RAIL_E!V72+FC_TRA_ROAD_E!V72+FC_TRA_DAVI_E!V72+FC_TRA_DNAVI_E!V72+FC_TRA_PIPE_E!V72</f>
        <v>4.3499807999999991</v>
      </c>
      <c r="W72" s="55">
        <f>FC_TRA_RAIL_E!W72+FC_TRA_ROAD_E!W72+FC_TRA_DAVI_E!W72+FC_TRA_DNAVI_E!W72+FC_TRA_PIPE_E!W72</f>
        <v>2.4569654399999998</v>
      </c>
      <c r="X72" s="55">
        <f>FC_TRA_RAIL_E!X72+FC_TRA_ROAD_E!X72+FC_TRA_DAVI_E!X72+FC_TRA_DNAVI_E!X72+FC_TRA_PIPE_E!X72</f>
        <v>4.6505822399999985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9145.6879444222395</v>
      </c>
      <c r="D2" s="21">
        <f t="shared" ref="D2:X2" si="0">SUM(D3,D17,D22,D25,D26,D51,D52)</f>
        <v>8164.7232810672722</v>
      </c>
      <c r="E2" s="21">
        <f t="shared" si="0"/>
        <v>8164.5386493306451</v>
      </c>
      <c r="F2" s="21">
        <f t="shared" si="0"/>
        <v>8157.3908448824668</v>
      </c>
      <c r="G2" s="21">
        <f t="shared" si="0"/>
        <v>8304.6075110772708</v>
      </c>
      <c r="H2" s="21">
        <f t="shared" si="0"/>
        <v>7801.9732054740361</v>
      </c>
      <c r="I2" s="21">
        <f t="shared" si="0"/>
        <v>7447.4456323279064</v>
      </c>
      <c r="J2" s="21">
        <f t="shared" si="0"/>
        <v>8017.2779240071941</v>
      </c>
      <c r="K2" s="21">
        <f t="shared" si="0"/>
        <v>7739.2442788404333</v>
      </c>
      <c r="L2" s="21">
        <f t="shared" si="0"/>
        <v>6767.0135331889487</v>
      </c>
      <c r="M2" s="21">
        <f t="shared" si="0"/>
        <v>6822.0437324286368</v>
      </c>
      <c r="N2" s="21">
        <f t="shared" si="0"/>
        <v>6469.8114017372654</v>
      </c>
      <c r="O2" s="21">
        <f t="shared" si="0"/>
        <v>6514.3153956559627</v>
      </c>
      <c r="P2" s="21">
        <f t="shared" si="0"/>
        <v>4645.3242306933253</v>
      </c>
      <c r="Q2" s="21">
        <f t="shared" si="0"/>
        <v>4385.2258240479359</v>
      </c>
      <c r="R2" s="21">
        <f t="shared" si="0"/>
        <v>4279.2769458221746</v>
      </c>
      <c r="S2" s="21">
        <f t="shared" si="0"/>
        <v>4108.7461996380962</v>
      </c>
      <c r="T2" s="21">
        <f t="shared" si="0"/>
        <v>4031.6926851867383</v>
      </c>
      <c r="U2" s="21">
        <f t="shared" si="0"/>
        <v>3862.5631337592949</v>
      </c>
      <c r="V2" s="21">
        <f t="shared" si="0"/>
        <v>3823.956444106389</v>
      </c>
      <c r="W2" s="21">
        <f t="shared" si="0"/>
        <v>3336.8767514401643</v>
      </c>
      <c r="X2" s="21">
        <f t="shared" si="0"/>
        <v>3881.2519217293507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39.180500102240813</v>
      </c>
      <c r="D3" s="24">
        <f t="shared" si="1"/>
        <v>126.58778562727161</v>
      </c>
      <c r="E3" s="24">
        <f t="shared" si="1"/>
        <v>117.29690313064577</v>
      </c>
      <c r="F3" s="24">
        <f t="shared" si="1"/>
        <v>21.960042322468464</v>
      </c>
      <c r="G3" s="24">
        <f t="shared" si="1"/>
        <v>21.918121357268852</v>
      </c>
      <c r="H3" s="24">
        <f t="shared" si="1"/>
        <v>22.209970314038319</v>
      </c>
      <c r="I3" s="24">
        <f t="shared" si="1"/>
        <v>4.4030788879052132</v>
      </c>
      <c r="J3" s="24">
        <f t="shared" si="1"/>
        <v>3.9198299671949015</v>
      </c>
      <c r="K3" s="24">
        <f t="shared" si="1"/>
        <v>4.0246284804321757</v>
      </c>
      <c r="L3" s="24">
        <f t="shared" si="1"/>
        <v>1.9367180689480348</v>
      </c>
      <c r="M3" s="24">
        <f t="shared" si="1"/>
        <v>1.9103209086368689</v>
      </c>
      <c r="N3" s="24">
        <f t="shared" si="1"/>
        <v>1.8926888972659379</v>
      </c>
      <c r="O3" s="24">
        <f t="shared" si="1"/>
        <v>1.9205882959643614</v>
      </c>
      <c r="P3" s="24">
        <f t="shared" si="1"/>
        <v>1.9593549333253824</v>
      </c>
      <c r="Q3" s="24">
        <f t="shared" si="1"/>
        <v>4.5184462479365699</v>
      </c>
      <c r="R3" s="24">
        <f t="shared" si="1"/>
        <v>4.6762923821730853</v>
      </c>
      <c r="S3" s="24">
        <f t="shared" si="1"/>
        <v>4.5424975980981195</v>
      </c>
      <c r="T3" s="24">
        <f t="shared" si="1"/>
        <v>5.3326334667379491</v>
      </c>
      <c r="U3" s="24">
        <f t="shared" si="1"/>
        <v>3.8729272392943437</v>
      </c>
      <c r="V3" s="24">
        <f t="shared" si="1"/>
        <v>2.2559841463895762</v>
      </c>
      <c r="W3" s="24">
        <f t="shared" si="1"/>
        <v>1.3533412801637486</v>
      </c>
      <c r="X3" s="24">
        <f t="shared" si="1"/>
        <v>1.5883812493505087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31.630929442413972</v>
      </c>
      <c r="D4" s="19">
        <f t="shared" si="2"/>
        <v>100.74393300038889</v>
      </c>
      <c r="E4" s="19">
        <f t="shared" si="2"/>
        <v>90.746108970645778</v>
      </c>
      <c r="F4" s="19">
        <f t="shared" si="2"/>
        <v>2.5629281706457885</v>
      </c>
      <c r="G4" s="19">
        <f t="shared" si="2"/>
        <v>2.2677890399999998</v>
      </c>
      <c r="H4" s="19">
        <f t="shared" si="2"/>
        <v>0.92790678008119842</v>
      </c>
      <c r="I4" s="19">
        <f t="shared" si="2"/>
        <v>2.9030370907109768</v>
      </c>
      <c r="J4" s="19">
        <f t="shared" si="2"/>
        <v>2.6537309421442279</v>
      </c>
      <c r="K4" s="19">
        <f t="shared" si="2"/>
        <v>2.7114682071360372</v>
      </c>
      <c r="L4" s="19">
        <f t="shared" si="2"/>
        <v>0.59063152633152227</v>
      </c>
      <c r="M4" s="19">
        <f t="shared" si="2"/>
        <v>0.41668073091975327</v>
      </c>
      <c r="N4" s="19">
        <f t="shared" si="2"/>
        <v>0.42521477407654285</v>
      </c>
      <c r="O4" s="19">
        <f t="shared" si="2"/>
        <v>0.44374027525882304</v>
      </c>
      <c r="P4" s="19">
        <f t="shared" si="2"/>
        <v>0.44756920848065529</v>
      </c>
      <c r="Q4" s="19">
        <f t="shared" si="2"/>
        <v>3.0421270758462438</v>
      </c>
      <c r="R4" s="19">
        <f t="shared" si="2"/>
        <v>3.1688118961211762</v>
      </c>
      <c r="S4" s="19">
        <f t="shared" si="2"/>
        <v>2.9780949474382079</v>
      </c>
      <c r="T4" s="19">
        <f t="shared" si="2"/>
        <v>3.1062691447069417</v>
      </c>
      <c r="U4" s="19">
        <f t="shared" si="2"/>
        <v>3.1701803592943438</v>
      </c>
      <c r="V4" s="19">
        <f t="shared" si="2"/>
        <v>1.8503138263895762</v>
      </c>
      <c r="W4" s="19">
        <f t="shared" si="2"/>
        <v>1.3533412801637486</v>
      </c>
      <c r="X4" s="19">
        <f t="shared" si="2"/>
        <v>1.5883812493505087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31.630929442413972</v>
      </c>
      <c r="D7" s="8">
        <f>FC_TRA_RAIL_MTU_E!D7+FC_TRA_RAIL_CPT_E!D7+FC_TRA_RAIL_HST_E!D7+FC_TRA_RAIL_FRT_E!D7</f>
        <v>100.74393300038889</v>
      </c>
      <c r="E7" s="8">
        <f>FC_TRA_RAIL_MTU_E!E7+FC_TRA_RAIL_CPT_E!E7+FC_TRA_RAIL_HST_E!E7+FC_TRA_RAIL_FRT_E!E7</f>
        <v>90.746108970645778</v>
      </c>
      <c r="F7" s="8">
        <f>FC_TRA_RAIL_MTU_E!F7+FC_TRA_RAIL_CPT_E!F7+FC_TRA_RAIL_HST_E!F7+FC_TRA_RAIL_FRT_E!F7</f>
        <v>2.5629281706457885</v>
      </c>
      <c r="G7" s="8">
        <f>FC_TRA_RAIL_MTU_E!G7+FC_TRA_RAIL_CPT_E!G7+FC_TRA_RAIL_HST_E!G7+FC_TRA_RAIL_FRT_E!G7</f>
        <v>2.2677890399999998</v>
      </c>
      <c r="H7" s="8">
        <f>FC_TRA_RAIL_MTU_E!H7+FC_TRA_RAIL_CPT_E!H7+FC_TRA_RAIL_HST_E!H7+FC_TRA_RAIL_FRT_E!H7</f>
        <v>0.92790678008119842</v>
      </c>
      <c r="I7" s="8">
        <f>FC_TRA_RAIL_MTU_E!I7+FC_TRA_RAIL_CPT_E!I7+FC_TRA_RAIL_HST_E!I7+FC_TRA_RAIL_FRT_E!I7</f>
        <v>2.9030370907109768</v>
      </c>
      <c r="J7" s="8">
        <f>FC_TRA_RAIL_MTU_E!J7+FC_TRA_RAIL_CPT_E!J7+FC_TRA_RAIL_HST_E!J7+FC_TRA_RAIL_FRT_E!J7</f>
        <v>2.6537309421442279</v>
      </c>
      <c r="K7" s="8">
        <f>FC_TRA_RAIL_MTU_E!K7+FC_TRA_RAIL_CPT_E!K7+FC_TRA_RAIL_HST_E!K7+FC_TRA_RAIL_FRT_E!K7</f>
        <v>2.7114682071360372</v>
      </c>
      <c r="L7" s="8">
        <f>FC_TRA_RAIL_MTU_E!L7+FC_TRA_RAIL_CPT_E!L7+FC_TRA_RAIL_HST_E!L7+FC_TRA_RAIL_FRT_E!L7</f>
        <v>0.59063152633152227</v>
      </c>
      <c r="M7" s="8">
        <f>FC_TRA_RAIL_MTU_E!M7+FC_TRA_RAIL_CPT_E!M7+FC_TRA_RAIL_HST_E!M7+FC_TRA_RAIL_FRT_E!M7</f>
        <v>0.41668073091975327</v>
      </c>
      <c r="N7" s="8">
        <f>FC_TRA_RAIL_MTU_E!N7+FC_TRA_RAIL_CPT_E!N7+FC_TRA_RAIL_HST_E!N7+FC_TRA_RAIL_FRT_E!N7</f>
        <v>0.42521477407654285</v>
      </c>
      <c r="O7" s="8">
        <f>FC_TRA_RAIL_MTU_E!O7+FC_TRA_RAIL_CPT_E!O7+FC_TRA_RAIL_HST_E!O7+FC_TRA_RAIL_FRT_E!O7</f>
        <v>0.44374027525882304</v>
      </c>
      <c r="P7" s="8">
        <f>FC_TRA_RAIL_MTU_E!P7+FC_TRA_RAIL_CPT_E!P7+FC_TRA_RAIL_HST_E!P7+FC_TRA_RAIL_FRT_E!P7</f>
        <v>0.44756920848065529</v>
      </c>
      <c r="Q7" s="8">
        <f>FC_TRA_RAIL_MTU_E!Q7+FC_TRA_RAIL_CPT_E!Q7+FC_TRA_RAIL_HST_E!Q7+FC_TRA_RAIL_FRT_E!Q7</f>
        <v>3.0421270758462438</v>
      </c>
      <c r="R7" s="8">
        <f>FC_TRA_RAIL_MTU_E!R7+FC_TRA_RAIL_CPT_E!R7+FC_TRA_RAIL_HST_E!R7+FC_TRA_RAIL_FRT_E!R7</f>
        <v>3.1688118961211762</v>
      </c>
      <c r="S7" s="8">
        <f>FC_TRA_RAIL_MTU_E!S7+FC_TRA_RAIL_CPT_E!S7+FC_TRA_RAIL_HST_E!S7+FC_TRA_RAIL_FRT_E!S7</f>
        <v>2.9780949474382079</v>
      </c>
      <c r="T7" s="8">
        <f>FC_TRA_RAIL_MTU_E!T7+FC_TRA_RAIL_CPT_E!T7+FC_TRA_RAIL_HST_E!T7+FC_TRA_RAIL_FRT_E!T7</f>
        <v>3.1062691447069417</v>
      </c>
      <c r="U7" s="8">
        <f>FC_TRA_RAIL_MTU_E!U7+FC_TRA_RAIL_CPT_E!U7+FC_TRA_RAIL_HST_E!U7+FC_TRA_RAIL_FRT_E!U7</f>
        <v>3.1701803592943438</v>
      </c>
      <c r="V7" s="8">
        <f>FC_TRA_RAIL_MTU_E!V7+FC_TRA_RAIL_CPT_E!V7+FC_TRA_RAIL_HST_E!V7+FC_TRA_RAIL_FRT_E!V7</f>
        <v>1.8503138263895762</v>
      </c>
      <c r="W7" s="8">
        <f>FC_TRA_RAIL_MTU_E!W7+FC_TRA_RAIL_CPT_E!W7+FC_TRA_RAIL_HST_E!W7+FC_TRA_RAIL_FRT_E!W7</f>
        <v>1.3533412801637486</v>
      </c>
      <c r="X7" s="8">
        <f>FC_TRA_RAIL_MTU_E!X7+FC_TRA_RAIL_CPT_E!X7+FC_TRA_RAIL_HST_E!X7+FC_TRA_RAIL_FRT_E!X7</f>
        <v>1.5883812493505087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1.7739977798268447</v>
      </c>
      <c r="D8" s="19">
        <f t="shared" si="3"/>
        <v>12.223205586882724</v>
      </c>
      <c r="E8" s="19">
        <f t="shared" si="3"/>
        <v>14.846911199999999</v>
      </c>
      <c r="F8" s="19">
        <f t="shared" si="3"/>
        <v>7.6932311918226741</v>
      </c>
      <c r="G8" s="19">
        <f t="shared" si="3"/>
        <v>8.3391829572688536</v>
      </c>
      <c r="H8" s="19">
        <f t="shared" si="3"/>
        <v>11.528652173957123</v>
      </c>
      <c r="I8" s="19">
        <f t="shared" si="3"/>
        <v>1.5000417971942368</v>
      </c>
      <c r="J8" s="19">
        <f t="shared" si="3"/>
        <v>1.2660990250506736</v>
      </c>
      <c r="K8" s="19">
        <f t="shared" si="3"/>
        <v>1.3131602732961389</v>
      </c>
      <c r="L8" s="19">
        <f t="shared" si="3"/>
        <v>1.3460865426165125</v>
      </c>
      <c r="M8" s="19">
        <f t="shared" si="3"/>
        <v>1.4936401777171155</v>
      </c>
      <c r="N8" s="19">
        <f t="shared" si="3"/>
        <v>1.4674741231893951</v>
      </c>
      <c r="O8" s="19">
        <f t="shared" si="3"/>
        <v>1.4768480207055383</v>
      </c>
      <c r="P8" s="19">
        <f t="shared" si="3"/>
        <v>1.5117857248447271</v>
      </c>
      <c r="Q8" s="19">
        <f t="shared" si="3"/>
        <v>1.4763191720903266</v>
      </c>
      <c r="R8" s="19">
        <f t="shared" si="3"/>
        <v>1.5074804860519093</v>
      </c>
      <c r="S8" s="19">
        <f t="shared" si="3"/>
        <v>1.5644026506599118</v>
      </c>
      <c r="T8" s="19">
        <f t="shared" si="3"/>
        <v>2.2263643220310079</v>
      </c>
      <c r="U8" s="19">
        <f t="shared" si="3"/>
        <v>0.70274687999999985</v>
      </c>
      <c r="V8" s="19">
        <f t="shared" si="3"/>
        <v>0.40567032000000003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14.846911199999999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8.3391829572688536</v>
      </c>
      <c r="H9" s="8">
        <f>FC_TRA_RAIL_MTU_E!H9+FC_TRA_RAIL_CPT_E!H9+FC_TRA_RAIL_HST_E!H9+FC_TRA_RAIL_FRT_E!H9</f>
        <v>10.199513280000001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0.81687407999999972</v>
      </c>
      <c r="U9" s="8">
        <f>FC_TRA_RAIL_MTU_E!U9+FC_TRA_RAIL_CPT_E!U9+FC_TRA_RAIL_HST_E!U9+FC_TRA_RAIL_FRT_E!U9</f>
        <v>0.70274687999999985</v>
      </c>
      <c r="V9" s="8">
        <f>FC_TRA_RAIL_MTU_E!V9+FC_TRA_RAIL_CPT_E!V9+FC_TRA_RAIL_HST_E!V9+FC_TRA_RAIL_FRT_E!V9</f>
        <v>0.40567032000000003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1.7739977798268447</v>
      </c>
      <c r="D10" s="8">
        <f>FC_TRA_RAIL_MTU_E!D10+FC_TRA_RAIL_CPT_E!D10+FC_TRA_RAIL_HST_E!D10+FC_TRA_RAIL_FRT_E!D10</f>
        <v>12.223205586882724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7.6932311918226741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1.3291388939571223</v>
      </c>
      <c r="I10" s="8">
        <f>FC_TRA_RAIL_MTU_E!I10+FC_TRA_RAIL_CPT_E!I10+FC_TRA_RAIL_HST_E!I10+FC_TRA_RAIL_FRT_E!I10</f>
        <v>1.5000417971942368</v>
      </c>
      <c r="J10" s="8">
        <f>FC_TRA_RAIL_MTU_E!J10+FC_TRA_RAIL_CPT_E!J10+FC_TRA_RAIL_HST_E!J10+FC_TRA_RAIL_FRT_E!J10</f>
        <v>1.2660990250506736</v>
      </c>
      <c r="K10" s="8">
        <f>FC_TRA_RAIL_MTU_E!K10+FC_TRA_RAIL_CPT_E!K10+FC_TRA_RAIL_HST_E!K10+FC_TRA_RAIL_FRT_E!K10</f>
        <v>1.3131602732961389</v>
      </c>
      <c r="L10" s="8">
        <f>FC_TRA_RAIL_MTU_E!L10+FC_TRA_RAIL_CPT_E!L10+FC_TRA_RAIL_HST_E!L10+FC_TRA_RAIL_FRT_E!L10</f>
        <v>1.3460865426165125</v>
      </c>
      <c r="M10" s="8">
        <f>FC_TRA_RAIL_MTU_E!M10+FC_TRA_RAIL_CPT_E!M10+FC_TRA_RAIL_HST_E!M10+FC_TRA_RAIL_FRT_E!M10</f>
        <v>1.4936401777171155</v>
      </c>
      <c r="N10" s="8">
        <f>FC_TRA_RAIL_MTU_E!N10+FC_TRA_RAIL_CPT_E!N10+FC_TRA_RAIL_HST_E!N10+FC_TRA_RAIL_FRT_E!N10</f>
        <v>1.4674741231893951</v>
      </c>
      <c r="O10" s="8">
        <f>FC_TRA_RAIL_MTU_E!O10+FC_TRA_RAIL_CPT_E!O10+FC_TRA_RAIL_HST_E!O10+FC_TRA_RAIL_FRT_E!O10</f>
        <v>1.4768480207055383</v>
      </c>
      <c r="P10" s="8">
        <f>FC_TRA_RAIL_MTU_E!P10+FC_TRA_RAIL_CPT_E!P10+FC_TRA_RAIL_HST_E!P10+FC_TRA_RAIL_FRT_E!P10</f>
        <v>1.5117857248447271</v>
      </c>
      <c r="Q10" s="8">
        <f>FC_TRA_RAIL_MTU_E!Q10+FC_TRA_RAIL_CPT_E!Q10+FC_TRA_RAIL_HST_E!Q10+FC_TRA_RAIL_FRT_E!Q10</f>
        <v>1.4763191720903266</v>
      </c>
      <c r="R10" s="8">
        <f>FC_TRA_RAIL_MTU_E!R10+FC_TRA_RAIL_CPT_E!R10+FC_TRA_RAIL_HST_E!R10+FC_TRA_RAIL_FRT_E!R10</f>
        <v>1.5074804860519093</v>
      </c>
      <c r="S10" s="8">
        <f>FC_TRA_RAIL_MTU_E!S10+FC_TRA_RAIL_CPT_E!S10+FC_TRA_RAIL_HST_E!S10+FC_TRA_RAIL_FRT_E!S10</f>
        <v>1.5644026506599118</v>
      </c>
      <c r="T10" s="8">
        <f>FC_TRA_RAIL_MTU_E!T10+FC_TRA_RAIL_CPT_E!T10+FC_TRA_RAIL_HST_E!T10+FC_TRA_RAIL_FRT_E!T10</f>
        <v>1.4094902420310083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5.7755728800000004</v>
      </c>
      <c r="D11" s="19">
        <f t="shared" si="4"/>
        <v>13.620647040000001</v>
      </c>
      <c r="E11" s="19">
        <f t="shared" si="4"/>
        <v>11.703882960000001</v>
      </c>
      <c r="F11" s="19">
        <f t="shared" si="4"/>
        <v>11.703882960000001</v>
      </c>
      <c r="G11" s="19">
        <f t="shared" si="4"/>
        <v>11.31114936</v>
      </c>
      <c r="H11" s="19">
        <f t="shared" si="4"/>
        <v>9.7534113599999976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5.7755728800000004</v>
      </c>
      <c r="D16" s="8">
        <f>FC_TRA_RAIL_MTU_E!D16+FC_TRA_RAIL_CPT_E!D16+FC_TRA_RAIL_HST_E!D16+FC_TRA_RAIL_FRT_E!D16</f>
        <v>13.620647040000001</v>
      </c>
      <c r="E16" s="8">
        <f>FC_TRA_RAIL_MTU_E!E16+FC_TRA_RAIL_CPT_E!E16+FC_TRA_RAIL_HST_E!E16+FC_TRA_RAIL_FRT_E!E16</f>
        <v>11.703882960000001</v>
      </c>
      <c r="F16" s="8">
        <f>FC_TRA_RAIL_MTU_E!F16+FC_TRA_RAIL_CPT_E!F16+FC_TRA_RAIL_HST_E!F16+FC_TRA_RAIL_FRT_E!F16</f>
        <v>11.703882960000001</v>
      </c>
      <c r="G16" s="8">
        <f>FC_TRA_RAIL_MTU_E!G16+FC_TRA_RAIL_CPT_E!G16+FC_TRA_RAIL_HST_E!G16+FC_TRA_RAIL_FRT_E!G16</f>
        <v>11.31114936</v>
      </c>
      <c r="H16" s="8">
        <f>FC_TRA_RAIL_MTU_E!H16+FC_TRA_RAIL_CPT_E!H16+FC_TRA_RAIL_HST_E!H16+FC_TRA_RAIL_FRT_E!H16</f>
        <v>9.7534113599999976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9106.5074443199992</v>
      </c>
      <c r="D26" s="27">
        <f t="shared" si="7"/>
        <v>8038.1354954400003</v>
      </c>
      <c r="E26" s="27">
        <f t="shared" si="7"/>
        <v>8047.2417461999994</v>
      </c>
      <c r="F26" s="27">
        <f t="shared" si="7"/>
        <v>8135.4308025599985</v>
      </c>
      <c r="G26" s="27">
        <f t="shared" si="7"/>
        <v>8282.6893897200025</v>
      </c>
      <c r="H26" s="27">
        <f t="shared" si="7"/>
        <v>7779.7632351599977</v>
      </c>
      <c r="I26" s="27">
        <f t="shared" si="7"/>
        <v>7443.042553440001</v>
      </c>
      <c r="J26" s="27">
        <f t="shared" si="7"/>
        <v>8013.3580940399988</v>
      </c>
      <c r="K26" s="27">
        <f t="shared" si="7"/>
        <v>7735.2196503600007</v>
      </c>
      <c r="L26" s="27">
        <f t="shared" si="7"/>
        <v>6765.0768151200009</v>
      </c>
      <c r="M26" s="27">
        <f t="shared" si="7"/>
        <v>6820.1334115199998</v>
      </c>
      <c r="N26" s="27">
        <f t="shared" si="7"/>
        <v>6467.9187128399999</v>
      </c>
      <c r="O26" s="27">
        <f t="shared" si="7"/>
        <v>6512.3948073599986</v>
      </c>
      <c r="P26" s="27">
        <f t="shared" si="7"/>
        <v>4643.3648757599994</v>
      </c>
      <c r="Q26" s="27">
        <f t="shared" si="7"/>
        <v>4380.7073777999994</v>
      </c>
      <c r="R26" s="27">
        <f t="shared" si="7"/>
        <v>4274.6006534400012</v>
      </c>
      <c r="S26" s="27">
        <f t="shared" si="7"/>
        <v>4104.2037020399985</v>
      </c>
      <c r="T26" s="27">
        <f t="shared" si="7"/>
        <v>4026.3600517200002</v>
      </c>
      <c r="U26" s="27">
        <f t="shared" si="7"/>
        <v>3858.6902065200006</v>
      </c>
      <c r="V26" s="27">
        <f t="shared" si="7"/>
        <v>3821.7004599599995</v>
      </c>
      <c r="W26" s="27">
        <f t="shared" si="7"/>
        <v>3335.5234101600004</v>
      </c>
      <c r="X26" s="27">
        <f t="shared" si="7"/>
        <v>3879.6635404799999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9106.5074443199992</v>
      </c>
      <c r="D33" s="19">
        <f t="shared" si="9"/>
        <v>8038.1354954400003</v>
      </c>
      <c r="E33" s="19">
        <f t="shared" si="9"/>
        <v>8047.2417461999994</v>
      </c>
      <c r="F33" s="19">
        <f t="shared" si="9"/>
        <v>8135.4308025599985</v>
      </c>
      <c r="G33" s="19">
        <f t="shared" si="9"/>
        <v>8282.6893897200025</v>
      </c>
      <c r="H33" s="19">
        <f t="shared" si="9"/>
        <v>7779.7632351599977</v>
      </c>
      <c r="I33" s="19">
        <f t="shared" si="9"/>
        <v>7443.042553440001</v>
      </c>
      <c r="J33" s="19">
        <f t="shared" si="9"/>
        <v>8013.3580940399988</v>
      </c>
      <c r="K33" s="19">
        <f t="shared" si="9"/>
        <v>7735.2196503600007</v>
      </c>
      <c r="L33" s="19">
        <f t="shared" si="9"/>
        <v>6765.0768151200009</v>
      </c>
      <c r="M33" s="19">
        <f t="shared" si="9"/>
        <v>6820.1334115199998</v>
      </c>
      <c r="N33" s="19">
        <f t="shared" si="9"/>
        <v>6467.9187128399999</v>
      </c>
      <c r="O33" s="19">
        <f t="shared" si="9"/>
        <v>6512.3948073599986</v>
      </c>
      <c r="P33" s="19">
        <f t="shared" si="9"/>
        <v>4643.3648757599994</v>
      </c>
      <c r="Q33" s="19">
        <f t="shared" si="9"/>
        <v>4380.7073777999994</v>
      </c>
      <c r="R33" s="19">
        <f t="shared" si="9"/>
        <v>4274.6006534400012</v>
      </c>
      <c r="S33" s="19">
        <f t="shared" si="9"/>
        <v>4104.2037020399985</v>
      </c>
      <c r="T33" s="19">
        <f t="shared" si="9"/>
        <v>4026.3600517200002</v>
      </c>
      <c r="U33" s="19">
        <f t="shared" si="9"/>
        <v>3858.6902065200006</v>
      </c>
      <c r="V33" s="19">
        <f t="shared" si="9"/>
        <v>3821.7004599599995</v>
      </c>
      <c r="W33" s="19">
        <f t="shared" si="9"/>
        <v>3335.5234101600004</v>
      </c>
      <c r="X33" s="19">
        <f t="shared" si="9"/>
        <v>3879.6635404799999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2.9530800000000003E-3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5.9875200000000014E-3</v>
      </c>
      <c r="U37" s="8">
        <f>FC_TRA_RAIL_MTU_E!U37+FC_TRA_RAIL_CPT_E!U37+FC_TRA_RAIL_HST_E!U37+FC_TRA_RAIL_FRT_E!U37</f>
        <v>5.9875199999999996E-3</v>
      </c>
      <c r="V37" s="8">
        <f>FC_TRA_RAIL_MTU_E!V37+FC_TRA_RAIL_CPT_E!V37+FC_TRA_RAIL_HST_E!V37+FC_TRA_RAIL_FRT_E!V37</f>
        <v>5.9875200000000005E-3</v>
      </c>
      <c r="W37" s="8">
        <f>FC_TRA_RAIL_MTU_E!W37+FC_TRA_RAIL_CPT_E!W37+FC_TRA_RAIL_HST_E!W37+FC_TRA_RAIL_FRT_E!W37</f>
        <v>5.9875200000000005E-3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9090.7673219999997</v>
      </c>
      <c r="D43" s="8">
        <f>FC_TRA_RAIL_MTU_E!D43+FC_TRA_RAIL_CPT_E!D43+FC_TRA_RAIL_HST_E!D43+FC_TRA_RAIL_FRT_E!D43</f>
        <v>8034.9029654400001</v>
      </c>
      <c r="E43" s="8">
        <f>FC_TRA_RAIL_MTU_E!E43+FC_TRA_RAIL_CPT_E!E43+FC_TRA_RAIL_HST_E!E43+FC_TRA_RAIL_FRT_E!E43</f>
        <v>8037.5441561999996</v>
      </c>
      <c r="F43" s="8">
        <f>FC_TRA_RAIL_MTU_E!F43+FC_TRA_RAIL_CPT_E!F43+FC_TRA_RAIL_HST_E!F43+FC_TRA_RAIL_FRT_E!F43</f>
        <v>8128.965742559998</v>
      </c>
      <c r="G43" s="8">
        <f>FC_TRA_RAIL_MTU_E!G43+FC_TRA_RAIL_CPT_E!G43+FC_TRA_RAIL_HST_E!G43+FC_TRA_RAIL_FRT_E!G43</f>
        <v>8269.7592697200016</v>
      </c>
      <c r="H43" s="8">
        <f>FC_TRA_RAIL_MTU_E!H43+FC_TRA_RAIL_CPT_E!H43+FC_TRA_RAIL_HST_E!H43+FC_TRA_RAIL_FRT_E!H43</f>
        <v>7776.6363370799982</v>
      </c>
      <c r="I43" s="8">
        <f>FC_TRA_RAIL_MTU_E!I43+FC_TRA_RAIL_CPT_E!I43+FC_TRA_RAIL_HST_E!I43+FC_TRA_RAIL_FRT_E!I43</f>
        <v>7443.042553440001</v>
      </c>
      <c r="J43" s="8">
        <f>FC_TRA_RAIL_MTU_E!J43+FC_TRA_RAIL_CPT_E!J43+FC_TRA_RAIL_HST_E!J43+FC_TRA_RAIL_FRT_E!J43</f>
        <v>8013.3580940399988</v>
      </c>
      <c r="K43" s="8">
        <f>FC_TRA_RAIL_MTU_E!K43+FC_TRA_RAIL_CPT_E!K43+FC_TRA_RAIL_HST_E!K43+FC_TRA_RAIL_FRT_E!K43</f>
        <v>7732.0927522800012</v>
      </c>
      <c r="L43" s="8">
        <f>FC_TRA_RAIL_MTU_E!L43+FC_TRA_RAIL_CPT_E!L43+FC_TRA_RAIL_HST_E!L43+FC_TRA_RAIL_FRT_E!L43</f>
        <v>6765.0768151200009</v>
      </c>
      <c r="M43" s="8">
        <f>FC_TRA_RAIL_MTU_E!M43+FC_TRA_RAIL_CPT_E!M43+FC_TRA_RAIL_HST_E!M43+FC_TRA_RAIL_FRT_E!M43</f>
        <v>6820.1334115199998</v>
      </c>
      <c r="N43" s="8">
        <f>FC_TRA_RAIL_MTU_E!N43+FC_TRA_RAIL_CPT_E!N43+FC_TRA_RAIL_HST_E!N43+FC_TRA_RAIL_FRT_E!N43</f>
        <v>6467.9187128399999</v>
      </c>
      <c r="O43" s="8">
        <f>FC_TRA_RAIL_MTU_E!O43+FC_TRA_RAIL_CPT_E!O43+FC_TRA_RAIL_HST_E!O43+FC_TRA_RAIL_FRT_E!O43</f>
        <v>6512.3948073599986</v>
      </c>
      <c r="P43" s="8">
        <f>FC_TRA_RAIL_MTU_E!P43+FC_TRA_RAIL_CPT_E!P43+FC_TRA_RAIL_HST_E!P43+FC_TRA_RAIL_FRT_E!P43</f>
        <v>4643.3648757599994</v>
      </c>
      <c r="Q43" s="8">
        <f>FC_TRA_RAIL_MTU_E!Q43+FC_TRA_RAIL_CPT_E!Q43+FC_TRA_RAIL_HST_E!Q43+FC_TRA_RAIL_FRT_E!Q43</f>
        <v>4380.7073777999994</v>
      </c>
      <c r="R43" s="8">
        <f>FC_TRA_RAIL_MTU_E!R43+FC_TRA_RAIL_CPT_E!R43+FC_TRA_RAIL_HST_E!R43+FC_TRA_RAIL_FRT_E!R43</f>
        <v>4274.6006534400012</v>
      </c>
      <c r="S43" s="8">
        <f>FC_TRA_RAIL_MTU_E!S43+FC_TRA_RAIL_CPT_E!S43+FC_TRA_RAIL_HST_E!S43+FC_TRA_RAIL_FRT_E!S43</f>
        <v>4104.2037020399985</v>
      </c>
      <c r="T43" s="8">
        <f>FC_TRA_RAIL_MTU_E!T43+FC_TRA_RAIL_CPT_E!T43+FC_TRA_RAIL_HST_E!T43+FC_TRA_RAIL_FRT_E!T43</f>
        <v>4026.3540642000003</v>
      </c>
      <c r="U43" s="8">
        <f>FC_TRA_RAIL_MTU_E!U43+FC_TRA_RAIL_CPT_E!U43+FC_TRA_RAIL_HST_E!U43+FC_TRA_RAIL_FRT_E!U43</f>
        <v>3858.6812659200004</v>
      </c>
      <c r="V43" s="8">
        <f>FC_TRA_RAIL_MTU_E!V43+FC_TRA_RAIL_CPT_E!V43+FC_TRA_RAIL_HST_E!V43+FC_TRA_RAIL_FRT_E!V43</f>
        <v>3820.7085134399995</v>
      </c>
      <c r="W43" s="8">
        <f>FC_TRA_RAIL_MTU_E!W43+FC_TRA_RAIL_CPT_E!W43+FC_TRA_RAIL_HST_E!W43+FC_TRA_RAIL_FRT_E!W43</f>
        <v>3335.5174226400004</v>
      </c>
      <c r="X43" s="8">
        <f>FC_TRA_RAIL_MTU_E!X43+FC_TRA_RAIL_CPT_E!X43+FC_TRA_RAIL_HST_E!X43+FC_TRA_RAIL_FRT_E!X43</f>
        <v>3879.6635404799999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12.507592320000004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3.1268980800000006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3.1268980800000006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3.2325299999999997</v>
      </c>
      <c r="D45" s="8">
        <f>FC_TRA_RAIL_MTU_E!D45+FC_TRA_RAIL_CPT_E!D45+FC_TRA_RAIL_HST_E!D45+FC_TRA_RAIL_FRT_E!D45</f>
        <v>3.2325299999999997</v>
      </c>
      <c r="E45" s="8">
        <f>FC_TRA_RAIL_MTU_E!E45+FC_TRA_RAIL_CPT_E!E45+FC_TRA_RAIL_HST_E!E45+FC_TRA_RAIL_FRT_E!E45</f>
        <v>9.6975899999999999</v>
      </c>
      <c r="F45" s="8">
        <f>FC_TRA_RAIL_MTU_E!F45+FC_TRA_RAIL_CPT_E!F45+FC_TRA_RAIL_HST_E!F45+FC_TRA_RAIL_FRT_E!F45</f>
        <v>6.4650599999999994</v>
      </c>
      <c r="G45" s="8">
        <f>FC_TRA_RAIL_MTU_E!G45+FC_TRA_RAIL_CPT_E!G45+FC_TRA_RAIL_HST_E!G45+FC_TRA_RAIL_FRT_E!G45</f>
        <v>12.930120000000001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0.98595900000000025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1">SUM(C62:C72)</f>
        <v>1.4559552000000002</v>
      </c>
      <c r="D61" s="49">
        <f t="shared" ref="D61:X61" si="12">SUM(D62:D72)</f>
        <v>6.4959551999999983</v>
      </c>
      <c r="E61" s="49">
        <f t="shared" si="12"/>
        <v>17.136000000000003</v>
      </c>
      <c r="F61" s="49">
        <f t="shared" si="12"/>
        <v>14.447865599999998</v>
      </c>
      <c r="G61" s="49">
        <f t="shared" si="12"/>
        <v>13.596959519999995</v>
      </c>
      <c r="H61" s="49">
        <f t="shared" si="12"/>
        <v>36.238895999999983</v>
      </c>
      <c r="I61" s="49">
        <f t="shared" si="12"/>
        <v>48.580868160000009</v>
      </c>
      <c r="J61" s="49">
        <f t="shared" si="12"/>
        <v>71.393002559999971</v>
      </c>
      <c r="K61" s="49">
        <f t="shared" si="12"/>
        <v>70.940268000000017</v>
      </c>
      <c r="L61" s="49">
        <f t="shared" si="12"/>
        <v>75.498459839999981</v>
      </c>
      <c r="M61" s="49">
        <f t="shared" si="12"/>
        <v>77.62651919999999</v>
      </c>
      <c r="N61" s="49">
        <f t="shared" si="12"/>
        <v>78.762716639999994</v>
      </c>
      <c r="O61" s="49">
        <f t="shared" si="12"/>
        <v>92.334970080000005</v>
      </c>
      <c r="P61" s="49">
        <f t="shared" si="12"/>
        <v>81.615749760000014</v>
      </c>
      <c r="Q61" s="49">
        <f t="shared" si="12"/>
        <v>92.233285920000029</v>
      </c>
      <c r="R61" s="49">
        <f t="shared" si="12"/>
        <v>77.780374559999998</v>
      </c>
      <c r="S61" s="49">
        <f t="shared" si="12"/>
        <v>108.32379551999999</v>
      </c>
      <c r="T61" s="49">
        <f t="shared" si="12"/>
        <v>103.17274271999997</v>
      </c>
      <c r="U61" s="49">
        <f t="shared" si="12"/>
        <v>102.55504032</v>
      </c>
      <c r="V61" s="49">
        <f t="shared" si="12"/>
        <v>101.99936736000001</v>
      </c>
      <c r="W61" s="49">
        <f t="shared" si="12"/>
        <v>111.50315712</v>
      </c>
      <c r="X61" s="49">
        <f t="shared" si="12"/>
        <v>142.70561999999995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1.4559552000000002</v>
      </c>
      <c r="D62" s="52">
        <f>FC_TRA_RAIL_MTU_E!D62+FC_TRA_RAIL_CPT_E!D62+FC_TRA_RAIL_HST_E!D62+FC_TRA_RAIL_FRT_E!D62</f>
        <v>6.4959551999999983</v>
      </c>
      <c r="E62" s="52">
        <f>FC_TRA_RAIL_MTU_E!E62+FC_TRA_RAIL_CPT_E!E62+FC_TRA_RAIL_HST_E!E62+FC_TRA_RAIL_FRT_E!E62</f>
        <v>17.136000000000003</v>
      </c>
      <c r="F62" s="52">
        <f>FC_TRA_RAIL_MTU_E!F62+FC_TRA_RAIL_CPT_E!F62+FC_TRA_RAIL_HST_E!F62+FC_TRA_RAIL_FRT_E!F62</f>
        <v>14.447865599999998</v>
      </c>
      <c r="G62" s="52">
        <f>FC_TRA_RAIL_MTU_E!G62+FC_TRA_RAIL_CPT_E!G62+FC_TRA_RAIL_HST_E!G62+FC_TRA_RAIL_FRT_E!G62</f>
        <v>0.4479552</v>
      </c>
      <c r="H62" s="52">
        <f>FC_TRA_RAIL_MTU_E!H62+FC_TRA_RAIL_CPT_E!H62+FC_TRA_RAIL_HST_E!H62+FC_TRA_RAIL_FRT_E!H62</f>
        <v>3.1707647999999997</v>
      </c>
      <c r="I62" s="52">
        <f>FC_TRA_RAIL_MTU_E!I62+FC_TRA_RAIL_CPT_E!I62+FC_TRA_RAIL_HST_E!I62+FC_TRA_RAIL_FRT_E!I62</f>
        <v>2.8344959999999997</v>
      </c>
      <c r="J62" s="52">
        <f>FC_TRA_RAIL_MTU_E!J62+FC_TRA_RAIL_CPT_E!J62+FC_TRA_RAIL_HST_E!J62+FC_TRA_RAIL_FRT_E!J62</f>
        <v>6.5306303999999979</v>
      </c>
      <c r="K62" s="52">
        <f>FC_TRA_RAIL_MTU_E!K62+FC_TRA_RAIL_CPT_E!K62+FC_TRA_RAIL_HST_E!K62+FC_TRA_RAIL_FRT_E!K62</f>
        <v>0.7068095999999997</v>
      </c>
      <c r="L62" s="52">
        <f>FC_TRA_RAIL_MTU_E!L62+FC_TRA_RAIL_CPT_E!L62+FC_TRA_RAIL_HST_E!L62+FC_TRA_RAIL_FRT_E!L62</f>
        <v>0.37054079999999984</v>
      </c>
      <c r="M62" s="52">
        <f>FC_TRA_RAIL_MTU_E!M62+FC_TRA_RAIL_CPT_E!M62+FC_TRA_RAIL_HST_E!M62+FC_TRA_RAIL_FRT_E!M62</f>
        <v>3.4675199999999996E-2</v>
      </c>
      <c r="N62" s="52">
        <f>FC_TRA_RAIL_MTU_E!N62+FC_TRA_RAIL_CPT_E!N62+FC_TRA_RAIL_HST_E!N62+FC_TRA_RAIL_FRT_E!N62</f>
        <v>0.14676479999999997</v>
      </c>
      <c r="O62" s="52">
        <f>FC_TRA_RAIL_MTU_E!O62+FC_TRA_RAIL_CPT_E!O62+FC_TRA_RAIL_HST_E!O62+FC_TRA_RAIL_FRT_E!O62</f>
        <v>0.14716799999999997</v>
      </c>
      <c r="P62" s="52">
        <f>FC_TRA_RAIL_MTU_E!P62+FC_TRA_RAIL_CPT_E!P62+FC_TRA_RAIL_HST_E!P62+FC_TRA_RAIL_FRT_E!P62</f>
        <v>1.4886144000000001</v>
      </c>
      <c r="Q62" s="52">
        <f>FC_TRA_RAIL_MTU_E!Q62+FC_TRA_RAIL_CPT_E!Q62+FC_TRA_RAIL_HST_E!Q62+FC_TRA_RAIL_FRT_E!Q62</f>
        <v>1.4886143999999999</v>
      </c>
      <c r="R62" s="52">
        <f>FC_TRA_RAIL_MTU_E!R62+FC_TRA_RAIL_CPT_E!R62+FC_TRA_RAIL_HST_E!R62+FC_TRA_RAIL_FRT_E!R62</f>
        <v>0.25683840000000002</v>
      </c>
      <c r="S62" s="52">
        <f>FC_TRA_RAIL_MTU_E!S62+FC_TRA_RAIL_CPT_E!S62+FC_TRA_RAIL_HST_E!S62+FC_TRA_RAIL_FRT_E!S62</f>
        <v>0.70479359999999969</v>
      </c>
      <c r="T62" s="52">
        <f>FC_TRA_RAIL_MTU_E!T62+FC_TRA_RAIL_CPT_E!T62+FC_TRA_RAIL_HST_E!T62+FC_TRA_RAIL_FRT_E!T62</f>
        <v>0.60036479999999992</v>
      </c>
      <c r="U62" s="52">
        <f>FC_TRA_RAIL_MTU_E!U62+FC_TRA_RAIL_CPT_E!U62+FC_TRA_RAIL_HST_E!U62+FC_TRA_RAIL_FRT_E!U62</f>
        <v>0.19676159999999998</v>
      </c>
      <c r="V62" s="52">
        <f>FC_TRA_RAIL_MTU_E!V62+FC_TRA_RAIL_CPT_E!V62+FC_TRA_RAIL_HST_E!V62+FC_TRA_RAIL_FRT_E!V62</f>
        <v>0.16410239999999998</v>
      </c>
      <c r="W62" s="52">
        <f>FC_TRA_RAIL_MTU_E!W62+FC_TRA_RAIL_CPT_E!W62+FC_TRA_RAIL_HST_E!W62+FC_TRA_RAIL_FRT_E!W62</f>
        <v>0.1705536</v>
      </c>
      <c r="X62" s="52">
        <f>FC_TRA_RAIL_MTU_E!X62+FC_TRA_RAIL_CPT_E!X62+FC_TRA_RAIL_HST_E!X62+FC_TRA_RAIL_FRT_E!X62</f>
        <v>0.13466879999999998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13.149004319999996</v>
      </c>
      <c r="H69" s="52">
        <f>FC_TRA_RAIL_MTU_E!H69+FC_TRA_RAIL_CPT_E!H69+FC_TRA_RAIL_HST_E!H69+FC_TRA_RAIL_FRT_E!H69</f>
        <v>33.068131199999982</v>
      </c>
      <c r="I69" s="52">
        <f>FC_TRA_RAIL_MTU_E!I69+FC_TRA_RAIL_CPT_E!I69+FC_TRA_RAIL_HST_E!I69+FC_TRA_RAIL_FRT_E!I69</f>
        <v>45.746372160000007</v>
      </c>
      <c r="J69" s="52">
        <f>FC_TRA_RAIL_MTU_E!J69+FC_TRA_RAIL_CPT_E!J69+FC_TRA_RAIL_HST_E!J69+FC_TRA_RAIL_FRT_E!J69</f>
        <v>64.862372159999978</v>
      </c>
      <c r="K69" s="52">
        <f>FC_TRA_RAIL_MTU_E!K69+FC_TRA_RAIL_CPT_E!K69+FC_TRA_RAIL_HST_E!K69+FC_TRA_RAIL_FRT_E!K69</f>
        <v>70.233458400000018</v>
      </c>
      <c r="L69" s="52">
        <f>FC_TRA_RAIL_MTU_E!L69+FC_TRA_RAIL_CPT_E!L69+FC_TRA_RAIL_HST_E!L69+FC_TRA_RAIL_FRT_E!L69</f>
        <v>75.127919039999981</v>
      </c>
      <c r="M69" s="52">
        <f>FC_TRA_RAIL_MTU_E!M69+FC_TRA_RAIL_CPT_E!M69+FC_TRA_RAIL_HST_E!M69+FC_TRA_RAIL_FRT_E!M69</f>
        <v>77.591843999999995</v>
      </c>
      <c r="N69" s="52">
        <f>FC_TRA_RAIL_MTU_E!N69+FC_TRA_RAIL_CPT_E!N69+FC_TRA_RAIL_HST_E!N69+FC_TRA_RAIL_FRT_E!N69</f>
        <v>78.615951839999994</v>
      </c>
      <c r="O69" s="52">
        <f>FC_TRA_RAIL_MTU_E!O69+FC_TRA_RAIL_CPT_E!O69+FC_TRA_RAIL_HST_E!O69+FC_TRA_RAIL_FRT_E!O69</f>
        <v>92.187802080000012</v>
      </c>
      <c r="P69" s="52">
        <f>FC_TRA_RAIL_MTU_E!P69+FC_TRA_RAIL_CPT_E!P69+FC_TRA_RAIL_HST_E!P69+FC_TRA_RAIL_FRT_E!P69</f>
        <v>80.127135360000011</v>
      </c>
      <c r="Q69" s="52">
        <f>FC_TRA_RAIL_MTU_E!Q69+FC_TRA_RAIL_CPT_E!Q69+FC_TRA_RAIL_HST_E!Q69+FC_TRA_RAIL_FRT_E!Q69</f>
        <v>90.744671520000026</v>
      </c>
      <c r="R69" s="52">
        <f>FC_TRA_RAIL_MTU_E!R69+FC_TRA_RAIL_CPT_E!R69+FC_TRA_RAIL_HST_E!R69+FC_TRA_RAIL_FRT_E!R69</f>
        <v>77.523536159999992</v>
      </c>
      <c r="S69" s="52">
        <f>FC_TRA_RAIL_MTU_E!S69+FC_TRA_RAIL_CPT_E!S69+FC_TRA_RAIL_HST_E!S69+FC_TRA_RAIL_FRT_E!S69</f>
        <v>107.61900191999999</v>
      </c>
      <c r="T69" s="52">
        <f>FC_TRA_RAIL_MTU_E!T69+FC_TRA_RAIL_CPT_E!T69+FC_TRA_RAIL_HST_E!T69+FC_TRA_RAIL_FRT_E!T69</f>
        <v>102.57237791999998</v>
      </c>
      <c r="U69" s="52">
        <f>FC_TRA_RAIL_MTU_E!U69+FC_TRA_RAIL_CPT_E!U69+FC_TRA_RAIL_HST_E!U69+FC_TRA_RAIL_FRT_E!U69</f>
        <v>102.35827872</v>
      </c>
      <c r="V69" s="52">
        <f>FC_TRA_RAIL_MTU_E!V69+FC_TRA_RAIL_CPT_E!V69+FC_TRA_RAIL_HST_E!V69+FC_TRA_RAIL_FRT_E!V69</f>
        <v>101.83526496</v>
      </c>
      <c r="W69" s="52">
        <f>FC_TRA_RAIL_MTU_E!W69+FC_TRA_RAIL_CPT_E!W69+FC_TRA_RAIL_HST_E!W69+FC_TRA_RAIL_FRT_E!W69</f>
        <v>111.33260351999999</v>
      </c>
      <c r="X69" s="52">
        <f>FC_TRA_RAIL_MTU_E!X69+FC_TRA_RAIL_CPT_E!X69+FC_TRA_RAIL_HST_E!X69+FC_TRA_RAIL_FRT_E!X69</f>
        <v>142.57095119999997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244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1">SUM(C62:C72)</f>
        <v>0</v>
      </c>
      <c r="D61" s="49">
        <f t="shared" ref="D61:X61" si="12">SUM(D62:D72)</f>
        <v>0</v>
      </c>
      <c r="E61" s="49">
        <f t="shared" si="12"/>
        <v>0</v>
      </c>
      <c r="F61" s="49">
        <f t="shared" si="12"/>
        <v>0</v>
      </c>
      <c r="G61" s="49">
        <f t="shared" si="12"/>
        <v>0</v>
      </c>
      <c r="H61" s="49">
        <f t="shared" si="12"/>
        <v>0</v>
      </c>
      <c r="I61" s="49">
        <f t="shared" si="12"/>
        <v>0</v>
      </c>
      <c r="J61" s="49">
        <f t="shared" si="12"/>
        <v>0</v>
      </c>
      <c r="K61" s="49">
        <f t="shared" si="12"/>
        <v>0</v>
      </c>
      <c r="L61" s="49">
        <f t="shared" si="12"/>
        <v>0</v>
      </c>
      <c r="M61" s="49">
        <f t="shared" si="12"/>
        <v>0</v>
      </c>
      <c r="N61" s="49">
        <f t="shared" si="12"/>
        <v>0</v>
      </c>
      <c r="O61" s="49">
        <f t="shared" si="12"/>
        <v>0</v>
      </c>
      <c r="P61" s="49">
        <f t="shared" si="12"/>
        <v>0</v>
      </c>
      <c r="Q61" s="49">
        <f t="shared" si="12"/>
        <v>0</v>
      </c>
      <c r="R61" s="49">
        <f t="shared" si="12"/>
        <v>0</v>
      </c>
      <c r="S61" s="49">
        <f t="shared" si="12"/>
        <v>0</v>
      </c>
      <c r="T61" s="49">
        <f t="shared" si="12"/>
        <v>0</v>
      </c>
      <c r="U61" s="49">
        <f t="shared" si="12"/>
        <v>0</v>
      </c>
      <c r="V61" s="49">
        <f t="shared" si="12"/>
        <v>0</v>
      </c>
      <c r="W61" s="49">
        <f t="shared" si="12"/>
        <v>0</v>
      </c>
      <c r="X61" s="49">
        <f t="shared" si="1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6221.0235337648883</v>
      </c>
      <c r="D2" s="21">
        <f t="shared" ref="D2:X2" si="0">SUM(D3,D17,D22,D25,D26,D51,D52)</f>
        <v>5497.6678774523753</v>
      </c>
      <c r="E2" s="21">
        <f t="shared" si="0"/>
        <v>5533.8873374056739</v>
      </c>
      <c r="F2" s="21">
        <f t="shared" si="0"/>
        <v>5714.0665336169377</v>
      </c>
      <c r="G2" s="21">
        <f t="shared" si="0"/>
        <v>5844.7857837430211</v>
      </c>
      <c r="H2" s="21">
        <f t="shared" si="0"/>
        <v>5512.0268353098745</v>
      </c>
      <c r="I2" s="21">
        <f t="shared" si="0"/>
        <v>4973.1594888186746</v>
      </c>
      <c r="J2" s="21">
        <f t="shared" si="0"/>
        <v>5350.5850938420635</v>
      </c>
      <c r="K2" s="21">
        <f t="shared" si="0"/>
        <v>5176.3460738733202</v>
      </c>
      <c r="L2" s="21">
        <f t="shared" si="0"/>
        <v>4593.6206010129999</v>
      </c>
      <c r="M2" s="21">
        <f t="shared" si="0"/>
        <v>4427.7845226921108</v>
      </c>
      <c r="N2" s="21">
        <f t="shared" si="0"/>
        <v>4414.5702244988342</v>
      </c>
      <c r="O2" s="21">
        <f t="shared" si="0"/>
        <v>4554.9308845309615</v>
      </c>
      <c r="P2" s="21">
        <f t="shared" si="0"/>
        <v>3108.069290064117</v>
      </c>
      <c r="Q2" s="21">
        <f t="shared" si="0"/>
        <v>2948.0821387947331</v>
      </c>
      <c r="R2" s="21">
        <f t="shared" si="0"/>
        <v>2864.2186666875896</v>
      </c>
      <c r="S2" s="21">
        <f t="shared" si="0"/>
        <v>2797.1675813866495</v>
      </c>
      <c r="T2" s="21">
        <f t="shared" si="0"/>
        <v>2693.4178258046832</v>
      </c>
      <c r="U2" s="21">
        <f t="shared" si="0"/>
        <v>2516.7133946975596</v>
      </c>
      <c r="V2" s="21">
        <f t="shared" si="0"/>
        <v>2492.9107229438255</v>
      </c>
      <c r="W2" s="21">
        <f t="shared" si="0"/>
        <v>2136.5860448091648</v>
      </c>
      <c r="X2" s="21">
        <f t="shared" si="0"/>
        <v>2527.1494072522246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30.175814355550823</v>
      </c>
      <c r="D3" s="24">
        <f t="shared" ref="D3:X3" si="2">SUM(D4,D8,D11)</f>
        <v>98.752097683449335</v>
      </c>
      <c r="E3" s="24">
        <f t="shared" si="2"/>
        <v>92.95101068429382</v>
      </c>
      <c r="F3" s="24">
        <f t="shared" si="2"/>
        <v>18.574991240133393</v>
      </c>
      <c r="G3" s="24">
        <f t="shared" si="2"/>
        <v>17.770622699053824</v>
      </c>
      <c r="H3" s="24">
        <f t="shared" si="2"/>
        <v>18.566852124301136</v>
      </c>
      <c r="I3" s="24">
        <f t="shared" si="2"/>
        <v>3.3348299632493044</v>
      </c>
      <c r="J3" s="24">
        <f t="shared" si="2"/>
        <v>2.9722102513467386</v>
      </c>
      <c r="K3" s="24">
        <f t="shared" si="2"/>
        <v>3.1088828325115547</v>
      </c>
      <c r="L3" s="24">
        <f t="shared" si="2"/>
        <v>1.5399930765827319</v>
      </c>
      <c r="M3" s="24">
        <f t="shared" si="2"/>
        <v>1.50812241436391</v>
      </c>
      <c r="N3" s="24">
        <f t="shared" si="2"/>
        <v>1.5122669080388165</v>
      </c>
      <c r="O3" s="24">
        <f t="shared" si="2"/>
        <v>1.592028623813029</v>
      </c>
      <c r="P3" s="24">
        <f t="shared" si="2"/>
        <v>1.6202153152260683</v>
      </c>
      <c r="Q3" s="24">
        <f t="shared" si="2"/>
        <v>3.5713596493645774</v>
      </c>
      <c r="R3" s="24">
        <f t="shared" si="2"/>
        <v>3.6422518040873677</v>
      </c>
      <c r="S3" s="24">
        <f t="shared" si="2"/>
        <v>3.496212585819948</v>
      </c>
      <c r="T3" s="24">
        <f t="shared" si="2"/>
        <v>3.9882099114341942</v>
      </c>
      <c r="U3" s="24">
        <f t="shared" si="2"/>
        <v>2.8799846463201608</v>
      </c>
      <c r="V3" s="24">
        <f t="shared" si="2"/>
        <v>1.643561427759002</v>
      </c>
      <c r="W3" s="24">
        <f t="shared" si="2"/>
        <v>0.95367414925159921</v>
      </c>
      <c r="X3" s="24">
        <f t="shared" si="2"/>
        <v>1.1250366540796732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23.843622807711458</v>
      </c>
      <c r="D4" s="19">
        <f t="shared" ref="D4:X4" si="4">SUM(D5:D7)</f>
        <v>76.66998889239764</v>
      </c>
      <c r="E4" s="19">
        <f t="shared" si="4"/>
        <v>70.235711734573172</v>
      </c>
      <c r="F4" s="19">
        <f t="shared" si="4"/>
        <v>1.8340464533547562</v>
      </c>
      <c r="G4" s="19">
        <f t="shared" si="4"/>
        <v>1.9431286116557831</v>
      </c>
      <c r="H4" s="19">
        <f t="shared" si="4"/>
        <v>0.65851835007340853</v>
      </c>
      <c r="I4" s="19">
        <f t="shared" si="4"/>
        <v>2.1700763090562338</v>
      </c>
      <c r="J4" s="19">
        <f t="shared" si="4"/>
        <v>1.9894566015786546</v>
      </c>
      <c r="K4" s="19">
        <f t="shared" si="4"/>
        <v>2.0982530283442165</v>
      </c>
      <c r="L4" s="19">
        <f t="shared" si="4"/>
        <v>0.49318613913606696</v>
      </c>
      <c r="M4" s="19">
        <f t="shared" si="4"/>
        <v>0.34579026016884085</v>
      </c>
      <c r="N4" s="19">
        <f t="shared" si="4"/>
        <v>0.35224164612017395</v>
      </c>
      <c r="O4" s="19">
        <f t="shared" si="4"/>
        <v>0.37218893176083984</v>
      </c>
      <c r="P4" s="19">
        <f t="shared" si="4"/>
        <v>0.37222498760167139</v>
      </c>
      <c r="Q4" s="19">
        <f t="shared" si="4"/>
        <v>2.4124015523039111</v>
      </c>
      <c r="R4" s="19">
        <f t="shared" si="4"/>
        <v>2.4611813648302503</v>
      </c>
      <c r="S4" s="19">
        <f t="shared" si="4"/>
        <v>2.2870402258884592</v>
      </c>
      <c r="T4" s="19">
        <f t="shared" si="4"/>
        <v>2.4398411701916967</v>
      </c>
      <c r="U4" s="19">
        <f t="shared" si="4"/>
        <v>2.4993466445111592</v>
      </c>
      <c r="V4" s="19">
        <f t="shared" si="4"/>
        <v>1.4182243341534955</v>
      </c>
      <c r="W4" s="19">
        <f t="shared" si="4"/>
        <v>0.95367414925159921</v>
      </c>
      <c r="X4" s="19">
        <f t="shared" si="4"/>
        <v>1.1250366540796732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23.843622807711458</v>
      </c>
      <c r="D7" s="8">
        <v>76.66998889239764</v>
      </c>
      <c r="E7" s="8">
        <v>70.235711734573172</v>
      </c>
      <c r="F7" s="8">
        <v>1.8340464533547562</v>
      </c>
      <c r="G7" s="8">
        <v>1.9431286116557831</v>
      </c>
      <c r="H7" s="8">
        <v>0.65851835007340853</v>
      </c>
      <c r="I7" s="8">
        <v>2.1700763090562338</v>
      </c>
      <c r="J7" s="8">
        <v>1.9894566015786546</v>
      </c>
      <c r="K7" s="8">
        <v>2.0982530283442165</v>
      </c>
      <c r="L7" s="8">
        <v>0.49318613913606696</v>
      </c>
      <c r="M7" s="8">
        <v>0.34579026016884085</v>
      </c>
      <c r="N7" s="8">
        <v>0.35224164612017395</v>
      </c>
      <c r="O7" s="8">
        <v>0.37218893176083984</v>
      </c>
      <c r="P7" s="8">
        <v>0.37222498760167139</v>
      </c>
      <c r="Q7" s="8">
        <v>2.4124015523039111</v>
      </c>
      <c r="R7" s="8">
        <v>2.4611813648302503</v>
      </c>
      <c r="S7" s="8">
        <v>2.2870402258884592</v>
      </c>
      <c r="T7" s="8">
        <v>2.4398411701916967</v>
      </c>
      <c r="U7" s="8">
        <v>2.4993466445111592</v>
      </c>
      <c r="V7" s="8">
        <v>1.4182243341534955</v>
      </c>
      <c r="W7" s="8">
        <v>0.95367414925159921</v>
      </c>
      <c r="X7" s="8">
        <v>1.1250366540796732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1.4879380899208627</v>
      </c>
      <c r="D8" s="19">
        <f t="shared" ref="D8:X8" si="6">SUM(D9:D10)</f>
        <v>10.444037096240484</v>
      </c>
      <c r="E8" s="19">
        <f t="shared" si="6"/>
        <v>12.702144589559644</v>
      </c>
      <c r="F8" s="19">
        <f t="shared" si="6"/>
        <v>6.5918088336920269</v>
      </c>
      <c r="G8" s="19">
        <f t="shared" si="6"/>
        <v>6.8916836168646833</v>
      </c>
      <c r="H8" s="19">
        <f t="shared" si="6"/>
        <v>9.6767054408187203</v>
      </c>
      <c r="I8" s="19">
        <f t="shared" si="6"/>
        <v>1.1647536541930708</v>
      </c>
      <c r="J8" s="19">
        <f t="shared" si="6"/>
        <v>0.9827536497680841</v>
      </c>
      <c r="K8" s="19">
        <f t="shared" si="6"/>
        <v>1.0106298041673383</v>
      </c>
      <c r="L8" s="19">
        <f t="shared" si="6"/>
        <v>1.0468069374466649</v>
      </c>
      <c r="M8" s="19">
        <f t="shared" si="6"/>
        <v>1.1623321541950691</v>
      </c>
      <c r="N8" s="19">
        <f t="shared" si="6"/>
        <v>1.1600252619186424</v>
      </c>
      <c r="O8" s="19">
        <f t="shared" si="6"/>
        <v>1.2198396920521892</v>
      </c>
      <c r="P8" s="19">
        <f t="shared" si="6"/>
        <v>1.2479903276243969</v>
      </c>
      <c r="Q8" s="19">
        <f t="shared" si="6"/>
        <v>1.1589580970606661</v>
      </c>
      <c r="R8" s="19">
        <f t="shared" si="6"/>
        <v>1.1810704392571174</v>
      </c>
      <c r="S8" s="19">
        <f t="shared" si="6"/>
        <v>1.2091723599314885</v>
      </c>
      <c r="T8" s="19">
        <f t="shared" si="6"/>
        <v>1.5483687412424976</v>
      </c>
      <c r="U8" s="19">
        <f t="shared" si="6"/>
        <v>0.38063800180900165</v>
      </c>
      <c r="V8" s="19">
        <f t="shared" si="6"/>
        <v>0.22533709360550663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12.702144589559644</v>
      </c>
      <c r="F9" s="8">
        <v>0</v>
      </c>
      <c r="G9" s="8">
        <v>6.8916836168646833</v>
      </c>
      <c r="H9" s="8">
        <v>8.608126880298979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0.4247154059257725</v>
      </c>
      <c r="U9" s="8">
        <v>0.38063800180900165</v>
      </c>
      <c r="V9" s="8">
        <v>0.22533709360550663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1.4879380899208627</v>
      </c>
      <c r="D10" s="8">
        <v>10.444037096240484</v>
      </c>
      <c r="E10" s="8">
        <v>0</v>
      </c>
      <c r="F10" s="8">
        <v>6.5918088336920269</v>
      </c>
      <c r="G10" s="8">
        <v>0</v>
      </c>
      <c r="H10" s="8">
        <v>1.0685785605197407</v>
      </c>
      <c r="I10" s="8">
        <v>1.1647536541930708</v>
      </c>
      <c r="J10" s="8">
        <v>0.9827536497680841</v>
      </c>
      <c r="K10" s="8">
        <v>1.0106298041673383</v>
      </c>
      <c r="L10" s="8">
        <v>1.0468069374466649</v>
      </c>
      <c r="M10" s="8">
        <v>1.1623321541950691</v>
      </c>
      <c r="N10" s="8">
        <v>1.1600252619186424</v>
      </c>
      <c r="O10" s="8">
        <v>1.2198396920521892</v>
      </c>
      <c r="P10" s="8">
        <v>1.2479903276243969</v>
      </c>
      <c r="Q10" s="8">
        <v>1.1589580970606661</v>
      </c>
      <c r="R10" s="8">
        <v>1.1810704392571174</v>
      </c>
      <c r="S10" s="8">
        <v>1.2091723599314885</v>
      </c>
      <c r="T10" s="8">
        <v>1.1236533353167251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4.8442534579185015</v>
      </c>
      <c r="D11" s="19">
        <f t="shared" ref="D11:X11" si="8">SUM(D12:D16)</f>
        <v>11.638071694811217</v>
      </c>
      <c r="E11" s="19">
        <f t="shared" si="8"/>
        <v>10.01315436016101</v>
      </c>
      <c r="F11" s="19">
        <f t="shared" si="8"/>
        <v>10.149135953086612</v>
      </c>
      <c r="G11" s="19">
        <f t="shared" si="8"/>
        <v>8.9358104705333581</v>
      </c>
      <c r="H11" s="19">
        <f t="shared" si="8"/>
        <v>8.2316283334090041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4.8442534579185015</v>
      </c>
      <c r="D16" s="8">
        <v>11.638071694811217</v>
      </c>
      <c r="E16" s="8">
        <v>10.01315436016101</v>
      </c>
      <c r="F16" s="8">
        <v>10.149135953086612</v>
      </c>
      <c r="G16" s="8">
        <v>8.9358104705333581</v>
      </c>
      <c r="H16" s="8">
        <v>8.2316283334090041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6190.8477194093375</v>
      </c>
      <c r="D26" s="27">
        <f t="shared" ref="D26:X26" si="14">SUM(D27,D33)</f>
        <v>5398.9157797689259</v>
      </c>
      <c r="E26" s="27">
        <f t="shared" si="14"/>
        <v>5440.9363267213803</v>
      </c>
      <c r="F26" s="27">
        <f t="shared" si="14"/>
        <v>5695.4915423768043</v>
      </c>
      <c r="G26" s="27">
        <f t="shared" si="14"/>
        <v>5827.0151610439671</v>
      </c>
      <c r="H26" s="27">
        <f t="shared" si="14"/>
        <v>5493.459983185573</v>
      </c>
      <c r="I26" s="27">
        <f t="shared" si="14"/>
        <v>4969.8246588554257</v>
      </c>
      <c r="J26" s="27">
        <f t="shared" si="14"/>
        <v>5347.6128835907166</v>
      </c>
      <c r="K26" s="27">
        <f t="shared" si="14"/>
        <v>5173.2371910408083</v>
      </c>
      <c r="L26" s="27">
        <f t="shared" si="14"/>
        <v>4592.0806079364174</v>
      </c>
      <c r="M26" s="27">
        <f t="shared" si="14"/>
        <v>4426.2764002777467</v>
      </c>
      <c r="N26" s="27">
        <f t="shared" si="14"/>
        <v>4413.057957590795</v>
      </c>
      <c r="O26" s="27">
        <f t="shared" si="14"/>
        <v>4553.3388559071482</v>
      </c>
      <c r="P26" s="27">
        <f t="shared" si="14"/>
        <v>3106.4490747488908</v>
      </c>
      <c r="Q26" s="27">
        <f t="shared" si="14"/>
        <v>2944.5107791453684</v>
      </c>
      <c r="R26" s="27">
        <f t="shared" si="14"/>
        <v>2860.5764148835024</v>
      </c>
      <c r="S26" s="27">
        <f t="shared" si="14"/>
        <v>2793.6713688008294</v>
      </c>
      <c r="T26" s="27">
        <f t="shared" si="14"/>
        <v>2689.4296158932489</v>
      </c>
      <c r="U26" s="27">
        <f t="shared" si="14"/>
        <v>2513.8334100512393</v>
      </c>
      <c r="V26" s="27">
        <f t="shared" si="14"/>
        <v>2491.2671615160666</v>
      </c>
      <c r="W26" s="27">
        <f t="shared" si="14"/>
        <v>2135.6323706599132</v>
      </c>
      <c r="X26" s="27">
        <f t="shared" si="14"/>
        <v>2526.0243705981447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6190.8477194093375</v>
      </c>
      <c r="D33" s="19">
        <f t="shared" ref="D33:X33" si="18">SUM(D34:D50)</f>
        <v>5398.9157797689259</v>
      </c>
      <c r="E33" s="19">
        <f t="shared" si="18"/>
        <v>5440.9363267213803</v>
      </c>
      <c r="F33" s="19">
        <f t="shared" si="18"/>
        <v>5695.4915423768043</v>
      </c>
      <c r="G33" s="19">
        <f t="shared" si="18"/>
        <v>5827.0151610439671</v>
      </c>
      <c r="H33" s="19">
        <f t="shared" si="18"/>
        <v>5493.459983185573</v>
      </c>
      <c r="I33" s="19">
        <f t="shared" si="18"/>
        <v>4969.8246588554257</v>
      </c>
      <c r="J33" s="19">
        <f t="shared" si="18"/>
        <v>5347.6128835907166</v>
      </c>
      <c r="K33" s="19">
        <f t="shared" si="18"/>
        <v>5173.2371910408083</v>
      </c>
      <c r="L33" s="19">
        <f t="shared" si="18"/>
        <v>4592.0806079364174</v>
      </c>
      <c r="M33" s="19">
        <f t="shared" si="18"/>
        <v>4426.2764002777467</v>
      </c>
      <c r="N33" s="19">
        <f t="shared" si="18"/>
        <v>4413.057957590795</v>
      </c>
      <c r="O33" s="19">
        <f t="shared" si="18"/>
        <v>4553.3388559071482</v>
      </c>
      <c r="P33" s="19">
        <f t="shared" si="18"/>
        <v>3106.4490747488908</v>
      </c>
      <c r="Q33" s="19">
        <f t="shared" si="18"/>
        <v>2944.5107791453684</v>
      </c>
      <c r="R33" s="19">
        <f t="shared" si="18"/>
        <v>2860.5764148835024</v>
      </c>
      <c r="S33" s="19">
        <f t="shared" si="18"/>
        <v>2793.6713688008294</v>
      </c>
      <c r="T33" s="19">
        <f t="shared" si="18"/>
        <v>2689.4296158932489</v>
      </c>
      <c r="U33" s="19">
        <f t="shared" si="18"/>
        <v>2513.8334100512393</v>
      </c>
      <c r="V33" s="19">
        <f t="shared" si="18"/>
        <v>2491.2671615160666</v>
      </c>
      <c r="W33" s="19">
        <f t="shared" si="18"/>
        <v>2135.6323706599132</v>
      </c>
      <c r="X33" s="19">
        <f t="shared" si="18"/>
        <v>2526.0243705981447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2.8389876705562198E-3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5.3432019438392122E-3</v>
      </c>
      <c r="U37" s="8">
        <v>5.3564612807745302E-3</v>
      </c>
      <c r="V37" s="8">
        <v>5.4007172519281955E-3</v>
      </c>
      <c r="W37" s="8">
        <v>5.3664614418858321E-3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6179.6081953159282</v>
      </c>
      <c r="D43" s="8">
        <v>5396.6330978372735</v>
      </c>
      <c r="E43" s="8">
        <v>5434.1173656665214</v>
      </c>
      <c r="F43" s="8">
        <v>5690.8651074655454</v>
      </c>
      <c r="G43" s="8">
        <v>5818.0604550374428</v>
      </c>
      <c r="H43" s="8">
        <v>5491.4264632805671</v>
      </c>
      <c r="I43" s="8">
        <v>4969.8246588554257</v>
      </c>
      <c r="J43" s="8">
        <v>5347.6128835907166</v>
      </c>
      <c r="K43" s="8">
        <v>5170.9831563358621</v>
      </c>
      <c r="L43" s="8">
        <v>4592.0806079364174</v>
      </c>
      <c r="M43" s="8">
        <v>4426.2764002777467</v>
      </c>
      <c r="N43" s="8">
        <v>4413.057957590795</v>
      </c>
      <c r="O43" s="8">
        <v>4553.3388559071482</v>
      </c>
      <c r="P43" s="8">
        <v>3106.4490747488908</v>
      </c>
      <c r="Q43" s="8">
        <v>2944.5107791453684</v>
      </c>
      <c r="R43" s="8">
        <v>2860.5764148835024</v>
      </c>
      <c r="S43" s="8">
        <v>2793.6713688008294</v>
      </c>
      <c r="T43" s="8">
        <v>2689.4242726913049</v>
      </c>
      <c r="U43" s="8">
        <v>2513.8252146022878</v>
      </c>
      <c r="V43" s="8">
        <v>2490.3609966887448</v>
      </c>
      <c r="W43" s="8">
        <v>2135.6270041984712</v>
      </c>
      <c r="X43" s="8">
        <v>2526.0243705981447</v>
      </c>
    </row>
    <row r="44" spans="1:24" ht="11.25" customHeight="1" x14ac:dyDescent="0.2">
      <c r="A44" s="28" t="s">
        <v>74</v>
      </c>
      <c r="B44" s="7" t="s">
        <v>75</v>
      </c>
      <c r="C44" s="8">
        <v>8.9632553623645599</v>
      </c>
      <c r="D44" s="8">
        <v>0</v>
      </c>
      <c r="E44" s="8">
        <v>0</v>
      </c>
      <c r="F44" s="8">
        <v>0</v>
      </c>
      <c r="G44" s="8">
        <v>0</v>
      </c>
      <c r="H44" s="8">
        <v>2.033519905005535</v>
      </c>
      <c r="I44" s="8">
        <v>0</v>
      </c>
      <c r="J44" s="8">
        <v>0</v>
      </c>
      <c r="K44" s="8">
        <v>2.2540347049460445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2.2762687310450596</v>
      </c>
      <c r="D45" s="8">
        <v>2.2826819316519527</v>
      </c>
      <c r="E45" s="8">
        <v>6.8189610548591961</v>
      </c>
      <c r="F45" s="8">
        <v>4.6264349112593353</v>
      </c>
      <c r="G45" s="8">
        <v>8.9547060065239279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0.90076411006967694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1.0663005932085492</v>
      </c>
      <c r="D61" s="49">
        <f t="shared" ref="D61:X61" si="22">SUM(D62:D72)</f>
        <v>4.3314505382308601</v>
      </c>
      <c r="E61" s="49">
        <f t="shared" si="22"/>
        <v>11.298040980667309</v>
      </c>
      <c r="F61" s="49">
        <f t="shared" si="22"/>
        <v>11.058378757252767</v>
      </c>
      <c r="G61" s="49">
        <f t="shared" si="22"/>
        <v>10.356371117596602</v>
      </c>
      <c r="H61" s="49">
        <f t="shared" si="22"/>
        <v>26.843572331690549</v>
      </c>
      <c r="I61" s="49">
        <f t="shared" si="22"/>
        <v>34.160973516265578</v>
      </c>
      <c r="J61" s="49">
        <f t="shared" si="22"/>
        <v>50.162360530617036</v>
      </c>
      <c r="K61" s="49">
        <f t="shared" si="22"/>
        <v>52.633931946852407</v>
      </c>
      <c r="L61" s="49">
        <f t="shared" si="22"/>
        <v>56.883609627530717</v>
      </c>
      <c r="M61" s="49">
        <f t="shared" si="22"/>
        <v>57.799228501971314</v>
      </c>
      <c r="N61" s="49">
        <f t="shared" si="22"/>
        <v>55.153704837634606</v>
      </c>
      <c r="O61" s="49">
        <f t="shared" si="22"/>
        <v>61.138920256921296</v>
      </c>
      <c r="P61" s="49">
        <f t="shared" si="22"/>
        <v>56.993129057155201</v>
      </c>
      <c r="Q61" s="49">
        <f t="shared" si="22"/>
        <v>63.553953572797376</v>
      </c>
      <c r="R61" s="49">
        <f t="shared" si="22"/>
        <v>53.087301834424316</v>
      </c>
      <c r="S61" s="49">
        <f t="shared" si="22"/>
        <v>77.075876238263007</v>
      </c>
      <c r="T61" s="49">
        <f t="shared" si="22"/>
        <v>76.303874781179488</v>
      </c>
      <c r="U61" s="49">
        <f t="shared" si="22"/>
        <v>74.443030863521273</v>
      </c>
      <c r="V61" s="49">
        <f t="shared" si="22"/>
        <v>74.322417610581468</v>
      </c>
      <c r="W61" s="49">
        <f t="shared" si="22"/>
        <v>77.175854024501533</v>
      </c>
      <c r="X61" s="49">
        <f t="shared" si="22"/>
        <v>95.484795429939851</v>
      </c>
    </row>
    <row r="62" spans="1:24" ht="11.25" customHeight="1" x14ac:dyDescent="0.2">
      <c r="A62" s="50" t="s">
        <v>92</v>
      </c>
      <c r="B62" s="51" t="s">
        <v>93</v>
      </c>
      <c r="C62" s="52">
        <v>1.0663005932085492</v>
      </c>
      <c r="D62" s="52">
        <v>4.3314505382308601</v>
      </c>
      <c r="E62" s="52">
        <v>11.298040980667309</v>
      </c>
      <c r="F62" s="52">
        <v>11.058378757252767</v>
      </c>
      <c r="G62" s="52">
        <v>0.33433728269196394</v>
      </c>
      <c r="H62" s="52">
        <v>2.0641057895120722</v>
      </c>
      <c r="I62" s="52">
        <v>1.7653933474493191</v>
      </c>
      <c r="J62" s="52">
        <v>4.6063266740067181</v>
      </c>
      <c r="K62" s="52">
        <v>0.51192265751781907</v>
      </c>
      <c r="L62" s="52">
        <v>0.2897862319757844</v>
      </c>
      <c r="M62" s="52">
        <v>2.8775860124224846E-2</v>
      </c>
      <c r="N62" s="52">
        <v>0.11156129070679871</v>
      </c>
      <c r="O62" s="52">
        <v>0.11406770523154598</v>
      </c>
      <c r="P62" s="52">
        <v>1.1147517731568886</v>
      </c>
      <c r="Q62" s="52">
        <v>1.1390434993921092</v>
      </c>
      <c r="R62" s="52">
        <v>0.17777305755611433</v>
      </c>
      <c r="S62" s="52">
        <v>0.47487387107039308</v>
      </c>
      <c r="T62" s="52">
        <v>0.43162015587835467</v>
      </c>
      <c r="U62" s="52">
        <v>0.13275404027735785</v>
      </c>
      <c r="V62" s="52">
        <v>0.11562047170347366</v>
      </c>
      <c r="W62" s="52">
        <v>0.12825109654285288</v>
      </c>
      <c r="X62" s="52">
        <v>8.7092094748421015E-2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10.022033834904638</v>
      </c>
      <c r="H69" s="52">
        <v>24.779466542178476</v>
      </c>
      <c r="I69" s="52">
        <v>32.395580168816259</v>
      </c>
      <c r="J69" s="52">
        <v>45.55603385661032</v>
      </c>
      <c r="K69" s="52">
        <v>52.122009289334585</v>
      </c>
      <c r="L69" s="52">
        <v>56.593823395554935</v>
      </c>
      <c r="M69" s="52">
        <v>57.770452641847086</v>
      </c>
      <c r="N69" s="52">
        <v>55.042143546927811</v>
      </c>
      <c r="O69" s="52">
        <v>61.024852551689747</v>
      </c>
      <c r="P69" s="52">
        <v>55.878377283998311</v>
      </c>
      <c r="Q69" s="52">
        <v>62.414910073405267</v>
      </c>
      <c r="R69" s="52">
        <v>52.9095287768682</v>
      </c>
      <c r="S69" s="52">
        <v>76.601002367192621</v>
      </c>
      <c r="T69" s="52">
        <v>75.872254625301139</v>
      </c>
      <c r="U69" s="52">
        <v>74.31027682324391</v>
      </c>
      <c r="V69" s="52">
        <v>74.206797138877988</v>
      </c>
      <c r="W69" s="52">
        <v>77.047602927958678</v>
      </c>
      <c r="X69" s="52">
        <v>95.397703335191423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250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2924.6644106573526</v>
      </c>
      <c r="D2" s="21">
        <f t="shared" ref="D2:X2" si="0">SUM(D3,D17,D22,D25,D26,D51,D52)</f>
        <v>2667.0554036148969</v>
      </c>
      <c r="E2" s="21">
        <f t="shared" si="0"/>
        <v>2630.6513119249707</v>
      </c>
      <c r="F2" s="21">
        <f t="shared" si="0"/>
        <v>2443.3243112655286</v>
      </c>
      <c r="G2" s="21">
        <f t="shared" si="0"/>
        <v>2459.8217273342502</v>
      </c>
      <c r="H2" s="21">
        <f t="shared" si="0"/>
        <v>2289.946370164163</v>
      </c>
      <c r="I2" s="21">
        <f t="shared" si="0"/>
        <v>2474.2861435092314</v>
      </c>
      <c r="J2" s="21">
        <f t="shared" si="0"/>
        <v>2666.6928301651301</v>
      </c>
      <c r="K2" s="21">
        <f t="shared" si="0"/>
        <v>2562.8982049671135</v>
      </c>
      <c r="L2" s="21">
        <f t="shared" si="0"/>
        <v>2173.3929321759483</v>
      </c>
      <c r="M2" s="21">
        <f t="shared" si="0"/>
        <v>2394.2592097365259</v>
      </c>
      <c r="N2" s="21">
        <f t="shared" si="0"/>
        <v>2055.2411772384321</v>
      </c>
      <c r="O2" s="21">
        <f t="shared" si="0"/>
        <v>1959.3845111250018</v>
      </c>
      <c r="P2" s="21">
        <f t="shared" si="0"/>
        <v>1537.2549406292082</v>
      </c>
      <c r="Q2" s="21">
        <f t="shared" si="0"/>
        <v>1437.1436852532031</v>
      </c>
      <c r="R2" s="21">
        <f t="shared" si="0"/>
        <v>1415.0582791345846</v>
      </c>
      <c r="S2" s="21">
        <f t="shared" si="0"/>
        <v>1311.5786182514473</v>
      </c>
      <c r="T2" s="21">
        <f t="shared" si="0"/>
        <v>1338.2748593820554</v>
      </c>
      <c r="U2" s="21">
        <f t="shared" si="0"/>
        <v>1345.8497390617358</v>
      </c>
      <c r="V2" s="21">
        <f t="shared" si="0"/>
        <v>1331.045721162564</v>
      </c>
      <c r="W2" s="21">
        <f t="shared" si="0"/>
        <v>1200.2907066309992</v>
      </c>
      <c r="X2" s="21">
        <f t="shared" si="0"/>
        <v>1354.1025144771259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9.0046857466899954</v>
      </c>
      <c r="D3" s="24">
        <f t="shared" ref="D3:X3" si="2">SUM(D4,D8,D11)</f>
        <v>27.835687943822279</v>
      </c>
      <c r="E3" s="24">
        <f t="shared" si="2"/>
        <v>24.34589244635195</v>
      </c>
      <c r="F3" s="24">
        <f t="shared" si="2"/>
        <v>3.3850510823350701</v>
      </c>
      <c r="G3" s="24">
        <f t="shared" si="2"/>
        <v>4.1474986582150297</v>
      </c>
      <c r="H3" s="24">
        <f t="shared" si="2"/>
        <v>3.6431181897371876</v>
      </c>
      <c r="I3" s="24">
        <f t="shared" si="2"/>
        <v>1.0682489246559088</v>
      </c>
      <c r="J3" s="24">
        <f t="shared" si="2"/>
        <v>0.94761971584816296</v>
      </c>
      <c r="K3" s="24">
        <f t="shared" si="2"/>
        <v>0.91574564792062119</v>
      </c>
      <c r="L3" s="24">
        <f t="shared" si="2"/>
        <v>0.39672499236530301</v>
      </c>
      <c r="M3" s="24">
        <f t="shared" si="2"/>
        <v>0.40219849427295895</v>
      </c>
      <c r="N3" s="24">
        <f t="shared" si="2"/>
        <v>0.3804219892271215</v>
      </c>
      <c r="O3" s="24">
        <f t="shared" si="2"/>
        <v>0.32855967215133225</v>
      </c>
      <c r="P3" s="24">
        <f t="shared" si="2"/>
        <v>0.33913961809931414</v>
      </c>
      <c r="Q3" s="24">
        <f t="shared" si="2"/>
        <v>0.94708659857199318</v>
      </c>
      <c r="R3" s="24">
        <f t="shared" si="2"/>
        <v>1.034040578085718</v>
      </c>
      <c r="S3" s="24">
        <f t="shared" si="2"/>
        <v>1.0462850122781719</v>
      </c>
      <c r="T3" s="24">
        <f t="shared" si="2"/>
        <v>1.3444235553037553</v>
      </c>
      <c r="U3" s="24">
        <f t="shared" si="2"/>
        <v>0.99294259297418286</v>
      </c>
      <c r="V3" s="24">
        <f t="shared" si="2"/>
        <v>0.61242271863057418</v>
      </c>
      <c r="W3" s="24">
        <f t="shared" si="2"/>
        <v>0.39966713091214923</v>
      </c>
      <c r="X3" s="24">
        <f t="shared" si="2"/>
        <v>0.4633445952708356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7.7873066347025155</v>
      </c>
      <c r="D4" s="19">
        <f t="shared" ref="D4:X4" si="4">SUM(D5:D7)</f>
        <v>24.073944107991252</v>
      </c>
      <c r="E4" s="19">
        <f t="shared" si="4"/>
        <v>20.510397236072606</v>
      </c>
      <c r="F4" s="19">
        <f t="shared" si="4"/>
        <v>0.72888171729103246</v>
      </c>
      <c r="G4" s="19">
        <f t="shared" si="4"/>
        <v>0.32466042834421671</v>
      </c>
      <c r="H4" s="19">
        <f t="shared" si="4"/>
        <v>0.26938843000778995</v>
      </c>
      <c r="I4" s="19">
        <f t="shared" si="4"/>
        <v>0.73296078165474277</v>
      </c>
      <c r="J4" s="19">
        <f t="shared" si="4"/>
        <v>0.66427434056557344</v>
      </c>
      <c r="K4" s="19">
        <f t="shared" si="4"/>
        <v>0.61321517879182053</v>
      </c>
      <c r="L4" s="19">
        <f t="shared" si="4"/>
        <v>9.7445387195455369E-2</v>
      </c>
      <c r="M4" s="19">
        <f t="shared" si="4"/>
        <v>7.0890470750912413E-2</v>
      </c>
      <c r="N4" s="19">
        <f t="shared" si="4"/>
        <v>7.2973127956368899E-2</v>
      </c>
      <c r="O4" s="19">
        <f t="shared" si="4"/>
        <v>7.15513434979832E-2</v>
      </c>
      <c r="P4" s="19">
        <f t="shared" si="4"/>
        <v>7.5344220878983903E-2</v>
      </c>
      <c r="Q4" s="19">
        <f t="shared" si="4"/>
        <v>0.62972552354233269</v>
      </c>
      <c r="R4" s="19">
        <f t="shared" si="4"/>
        <v>0.70763053129092612</v>
      </c>
      <c r="S4" s="19">
        <f t="shared" si="4"/>
        <v>0.69105472154974856</v>
      </c>
      <c r="T4" s="19">
        <f t="shared" si="4"/>
        <v>0.66642797451524483</v>
      </c>
      <c r="U4" s="19">
        <f t="shared" si="4"/>
        <v>0.67083371478318454</v>
      </c>
      <c r="V4" s="19">
        <f t="shared" si="4"/>
        <v>0.43208949223608079</v>
      </c>
      <c r="W4" s="19">
        <f t="shared" si="4"/>
        <v>0.39966713091214923</v>
      </c>
      <c r="X4" s="19">
        <f t="shared" si="4"/>
        <v>0.4633445952708356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7.7873066347025155</v>
      </c>
      <c r="D7" s="8">
        <v>24.073944107991252</v>
      </c>
      <c r="E7" s="8">
        <v>20.510397236072606</v>
      </c>
      <c r="F7" s="8">
        <v>0.72888171729103246</v>
      </c>
      <c r="G7" s="8">
        <v>0.32466042834421671</v>
      </c>
      <c r="H7" s="8">
        <v>0.26938843000778995</v>
      </c>
      <c r="I7" s="8">
        <v>0.73296078165474277</v>
      </c>
      <c r="J7" s="8">
        <v>0.66427434056557344</v>
      </c>
      <c r="K7" s="8">
        <v>0.61321517879182053</v>
      </c>
      <c r="L7" s="8">
        <v>9.7445387195455369E-2</v>
      </c>
      <c r="M7" s="8">
        <v>7.0890470750912413E-2</v>
      </c>
      <c r="N7" s="8">
        <v>7.2973127956368899E-2</v>
      </c>
      <c r="O7" s="8">
        <v>7.15513434979832E-2</v>
      </c>
      <c r="P7" s="8">
        <v>7.5344220878983903E-2</v>
      </c>
      <c r="Q7" s="8">
        <v>0.62972552354233269</v>
      </c>
      <c r="R7" s="8">
        <v>0.70763053129092612</v>
      </c>
      <c r="S7" s="8">
        <v>0.69105472154974856</v>
      </c>
      <c r="T7" s="8">
        <v>0.66642797451524483</v>
      </c>
      <c r="U7" s="8">
        <v>0.67083371478318454</v>
      </c>
      <c r="V7" s="8">
        <v>0.43208949223608079</v>
      </c>
      <c r="W7" s="8">
        <v>0.39966713091214923</v>
      </c>
      <c r="X7" s="8">
        <v>0.4633445952708356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0.28605968990598196</v>
      </c>
      <c r="D8" s="19">
        <f t="shared" ref="D8:X8" si="6">SUM(D9:D10)</f>
        <v>1.7791684906422405</v>
      </c>
      <c r="E8" s="19">
        <f t="shared" si="6"/>
        <v>2.1447666104403544</v>
      </c>
      <c r="F8" s="19">
        <f t="shared" si="6"/>
        <v>1.1014223581306473</v>
      </c>
      <c r="G8" s="19">
        <f t="shared" si="6"/>
        <v>1.4474993404041712</v>
      </c>
      <c r="H8" s="19">
        <f t="shared" si="6"/>
        <v>1.8519467331384032</v>
      </c>
      <c r="I8" s="19">
        <f t="shared" si="6"/>
        <v>0.33528814300116605</v>
      </c>
      <c r="J8" s="19">
        <f t="shared" si="6"/>
        <v>0.28334537528258946</v>
      </c>
      <c r="K8" s="19">
        <f t="shared" si="6"/>
        <v>0.30253046912880072</v>
      </c>
      <c r="L8" s="19">
        <f t="shared" si="6"/>
        <v>0.29927960516984764</v>
      </c>
      <c r="M8" s="19">
        <f t="shared" si="6"/>
        <v>0.33130802352204652</v>
      </c>
      <c r="N8" s="19">
        <f t="shared" si="6"/>
        <v>0.3074488612707526</v>
      </c>
      <c r="O8" s="19">
        <f t="shared" si="6"/>
        <v>0.25700832865334905</v>
      </c>
      <c r="P8" s="19">
        <f t="shared" si="6"/>
        <v>0.26379539722033024</v>
      </c>
      <c r="Q8" s="19">
        <f t="shared" si="6"/>
        <v>0.31736107502966049</v>
      </c>
      <c r="R8" s="19">
        <f t="shared" si="6"/>
        <v>0.32641004679479185</v>
      </c>
      <c r="S8" s="19">
        <f t="shared" si="6"/>
        <v>0.35523029072842327</v>
      </c>
      <c r="T8" s="19">
        <f t="shared" si="6"/>
        <v>0.67799558078851041</v>
      </c>
      <c r="U8" s="19">
        <f t="shared" si="6"/>
        <v>0.32210887819099826</v>
      </c>
      <c r="V8" s="19">
        <f t="shared" si="6"/>
        <v>0.1803332263944934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2.1447666104403544</v>
      </c>
      <c r="F9" s="8">
        <v>0</v>
      </c>
      <c r="G9" s="8">
        <v>1.4474993404041712</v>
      </c>
      <c r="H9" s="8">
        <v>1.5913863997010216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0.39215867407422722</v>
      </c>
      <c r="U9" s="8">
        <v>0.32210887819099826</v>
      </c>
      <c r="V9" s="8">
        <v>0.1803332263944934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0.28605968990598196</v>
      </c>
      <c r="D10" s="8">
        <v>1.7791684906422405</v>
      </c>
      <c r="E10" s="8">
        <v>0</v>
      </c>
      <c r="F10" s="8">
        <v>1.1014223581306473</v>
      </c>
      <c r="G10" s="8">
        <v>0</v>
      </c>
      <c r="H10" s="8">
        <v>0.26056033343738166</v>
      </c>
      <c r="I10" s="8">
        <v>0.33528814300116605</v>
      </c>
      <c r="J10" s="8">
        <v>0.28334537528258946</v>
      </c>
      <c r="K10" s="8">
        <v>0.30253046912880072</v>
      </c>
      <c r="L10" s="8">
        <v>0.29927960516984764</v>
      </c>
      <c r="M10" s="8">
        <v>0.33130802352204652</v>
      </c>
      <c r="N10" s="8">
        <v>0.3074488612707526</v>
      </c>
      <c r="O10" s="8">
        <v>0.25700832865334905</v>
      </c>
      <c r="P10" s="8">
        <v>0.26379539722033024</v>
      </c>
      <c r="Q10" s="8">
        <v>0.31736107502966049</v>
      </c>
      <c r="R10" s="8">
        <v>0.32641004679479185</v>
      </c>
      <c r="S10" s="8">
        <v>0.35523029072842327</v>
      </c>
      <c r="T10" s="8">
        <v>0.28583690671428319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0.93131942208149898</v>
      </c>
      <c r="D11" s="19">
        <f t="shared" ref="D11:X11" si="8">SUM(D12:D16)</f>
        <v>1.9825753451887849</v>
      </c>
      <c r="E11" s="19">
        <f t="shared" si="8"/>
        <v>1.6907285998389907</v>
      </c>
      <c r="F11" s="19">
        <f t="shared" si="8"/>
        <v>1.5547470069133902</v>
      </c>
      <c r="G11" s="19">
        <f t="shared" si="8"/>
        <v>2.3753388894666414</v>
      </c>
      <c r="H11" s="19">
        <f t="shared" si="8"/>
        <v>1.5217830265909944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0.93131942208149898</v>
      </c>
      <c r="D16" s="8">
        <v>1.9825753451887849</v>
      </c>
      <c r="E16" s="8">
        <v>1.6907285998389907</v>
      </c>
      <c r="F16" s="8">
        <v>1.5547470069133902</v>
      </c>
      <c r="G16" s="8">
        <v>2.3753388894666414</v>
      </c>
      <c r="H16" s="8">
        <v>1.5217830265909944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2915.6597249106626</v>
      </c>
      <c r="D26" s="27">
        <f t="shared" ref="D26:X26" si="14">SUM(D27,D33)</f>
        <v>2639.2197156710745</v>
      </c>
      <c r="E26" s="27">
        <f t="shared" si="14"/>
        <v>2606.3054194786187</v>
      </c>
      <c r="F26" s="27">
        <f t="shared" si="14"/>
        <v>2439.9392601831937</v>
      </c>
      <c r="G26" s="27">
        <f t="shared" si="14"/>
        <v>2455.674228676035</v>
      </c>
      <c r="H26" s="27">
        <f t="shared" si="14"/>
        <v>2286.3032519744256</v>
      </c>
      <c r="I26" s="27">
        <f t="shared" si="14"/>
        <v>2473.2178945845753</v>
      </c>
      <c r="J26" s="27">
        <f t="shared" si="14"/>
        <v>2665.7452104492818</v>
      </c>
      <c r="K26" s="27">
        <f t="shared" si="14"/>
        <v>2561.9824593191929</v>
      </c>
      <c r="L26" s="27">
        <f t="shared" si="14"/>
        <v>2172.996207183583</v>
      </c>
      <c r="M26" s="27">
        <f t="shared" si="14"/>
        <v>2393.8570112422531</v>
      </c>
      <c r="N26" s="27">
        <f t="shared" si="14"/>
        <v>2054.8607552492049</v>
      </c>
      <c r="O26" s="27">
        <f t="shared" si="14"/>
        <v>1959.0559514528504</v>
      </c>
      <c r="P26" s="27">
        <f t="shared" si="14"/>
        <v>1536.9158010111089</v>
      </c>
      <c r="Q26" s="27">
        <f t="shared" si="14"/>
        <v>1436.1965986546311</v>
      </c>
      <c r="R26" s="27">
        <f t="shared" si="14"/>
        <v>1414.0242385564989</v>
      </c>
      <c r="S26" s="27">
        <f t="shared" si="14"/>
        <v>1310.5323332391692</v>
      </c>
      <c r="T26" s="27">
        <f t="shared" si="14"/>
        <v>1336.9304358267516</v>
      </c>
      <c r="U26" s="27">
        <f t="shared" si="14"/>
        <v>1344.8567964687616</v>
      </c>
      <c r="V26" s="27">
        <f t="shared" si="14"/>
        <v>1330.4332984439334</v>
      </c>
      <c r="W26" s="27">
        <f t="shared" si="14"/>
        <v>1199.8910395000871</v>
      </c>
      <c r="X26" s="27">
        <f t="shared" si="14"/>
        <v>1353.639169881855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2915.6597249106626</v>
      </c>
      <c r="D33" s="19">
        <f t="shared" ref="D33:X33" si="18">SUM(D34:D50)</f>
        <v>2639.2197156710745</v>
      </c>
      <c r="E33" s="19">
        <f t="shared" si="18"/>
        <v>2606.3054194786187</v>
      </c>
      <c r="F33" s="19">
        <f t="shared" si="18"/>
        <v>2439.9392601831937</v>
      </c>
      <c r="G33" s="19">
        <f t="shared" si="18"/>
        <v>2455.674228676035</v>
      </c>
      <c r="H33" s="19">
        <f t="shared" si="18"/>
        <v>2286.3032519744256</v>
      </c>
      <c r="I33" s="19">
        <f t="shared" si="18"/>
        <v>2473.2178945845753</v>
      </c>
      <c r="J33" s="19">
        <f t="shared" si="18"/>
        <v>2665.7452104492818</v>
      </c>
      <c r="K33" s="19">
        <f t="shared" si="18"/>
        <v>2561.9824593191929</v>
      </c>
      <c r="L33" s="19">
        <f t="shared" si="18"/>
        <v>2172.996207183583</v>
      </c>
      <c r="M33" s="19">
        <f t="shared" si="18"/>
        <v>2393.8570112422531</v>
      </c>
      <c r="N33" s="19">
        <f t="shared" si="18"/>
        <v>2054.8607552492049</v>
      </c>
      <c r="O33" s="19">
        <f t="shared" si="18"/>
        <v>1959.0559514528504</v>
      </c>
      <c r="P33" s="19">
        <f t="shared" si="18"/>
        <v>1536.9158010111089</v>
      </c>
      <c r="Q33" s="19">
        <f t="shared" si="18"/>
        <v>1436.1965986546311</v>
      </c>
      <c r="R33" s="19">
        <f t="shared" si="18"/>
        <v>1414.0242385564989</v>
      </c>
      <c r="S33" s="19">
        <f t="shared" si="18"/>
        <v>1310.5323332391692</v>
      </c>
      <c r="T33" s="19">
        <f t="shared" si="18"/>
        <v>1336.9304358267516</v>
      </c>
      <c r="U33" s="19">
        <f t="shared" si="18"/>
        <v>1344.8567964687616</v>
      </c>
      <c r="V33" s="19">
        <f t="shared" si="18"/>
        <v>1330.4332984439334</v>
      </c>
      <c r="W33" s="19">
        <f t="shared" si="18"/>
        <v>1199.8910395000871</v>
      </c>
      <c r="X33" s="19">
        <f t="shared" si="18"/>
        <v>1353.639169881855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1.1409232944378034E-4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6.4431805616078875E-4</v>
      </c>
      <c r="U37" s="8">
        <v>6.3105871922546964E-4</v>
      </c>
      <c r="V37" s="8">
        <v>5.8680274807180501E-4</v>
      </c>
      <c r="W37" s="8">
        <v>6.2105855811416823E-4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2911.1591266840719</v>
      </c>
      <c r="D43" s="8">
        <v>2638.2698676027262</v>
      </c>
      <c r="E43" s="8">
        <v>2603.4267905334777</v>
      </c>
      <c r="F43" s="8">
        <v>2438.1006350944531</v>
      </c>
      <c r="G43" s="8">
        <v>2451.6988146825588</v>
      </c>
      <c r="H43" s="8">
        <v>2285.2098737994311</v>
      </c>
      <c r="I43" s="8">
        <v>2473.2178945845753</v>
      </c>
      <c r="J43" s="8">
        <v>2665.7452104492818</v>
      </c>
      <c r="K43" s="8">
        <v>2561.1095959441391</v>
      </c>
      <c r="L43" s="8">
        <v>2172.996207183583</v>
      </c>
      <c r="M43" s="8">
        <v>2393.8570112422531</v>
      </c>
      <c r="N43" s="8">
        <v>2054.8607552492049</v>
      </c>
      <c r="O43" s="8">
        <v>1959.0559514528504</v>
      </c>
      <c r="P43" s="8">
        <v>1536.9158010111089</v>
      </c>
      <c r="Q43" s="8">
        <v>1436.1965986546311</v>
      </c>
      <c r="R43" s="8">
        <v>1414.0242385564989</v>
      </c>
      <c r="S43" s="8">
        <v>1310.5323332391692</v>
      </c>
      <c r="T43" s="8">
        <v>1336.9297915086954</v>
      </c>
      <c r="U43" s="8">
        <v>1344.8560513177129</v>
      </c>
      <c r="V43" s="8">
        <v>1330.3475167512549</v>
      </c>
      <c r="W43" s="8">
        <v>1199.8904184415289</v>
      </c>
      <c r="X43" s="8">
        <v>1353.639169881855</v>
      </c>
    </row>
    <row r="44" spans="1:24" ht="11.25" customHeight="1" x14ac:dyDescent="0.2">
      <c r="A44" s="28" t="s">
        <v>74</v>
      </c>
      <c r="B44" s="7" t="s">
        <v>75</v>
      </c>
      <c r="C44" s="8">
        <v>3.5443369576354433</v>
      </c>
      <c r="D44" s="8">
        <v>0</v>
      </c>
      <c r="E44" s="8">
        <v>0</v>
      </c>
      <c r="F44" s="8">
        <v>0</v>
      </c>
      <c r="G44" s="8">
        <v>0</v>
      </c>
      <c r="H44" s="8">
        <v>1.0933781749944655</v>
      </c>
      <c r="I44" s="8">
        <v>0</v>
      </c>
      <c r="J44" s="8">
        <v>0</v>
      </c>
      <c r="K44" s="8">
        <v>0.87286337505395595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0.95626126895494035</v>
      </c>
      <c r="D45" s="8">
        <v>0.94984806834804714</v>
      </c>
      <c r="E45" s="8">
        <v>2.8786289451408034</v>
      </c>
      <c r="F45" s="8">
        <v>1.8386250887406645</v>
      </c>
      <c r="G45" s="8">
        <v>3.975413993476073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8.5194889930323356E-2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0.38965460679145097</v>
      </c>
      <c r="D61" s="49">
        <f t="shared" ref="D61:X61" si="22">SUM(D62:D72)</f>
        <v>2.1645046617691381</v>
      </c>
      <c r="E61" s="49">
        <f t="shared" si="22"/>
        <v>5.8379590193326916</v>
      </c>
      <c r="F61" s="49">
        <f t="shared" si="22"/>
        <v>3.3894868427472318</v>
      </c>
      <c r="G61" s="49">
        <f t="shared" si="22"/>
        <v>3.2405884024033935</v>
      </c>
      <c r="H61" s="49">
        <f t="shared" si="22"/>
        <v>9.3953236683094339</v>
      </c>
      <c r="I61" s="49">
        <f t="shared" si="22"/>
        <v>14.419894643734429</v>
      </c>
      <c r="J61" s="49">
        <f t="shared" si="22"/>
        <v>21.230642029382945</v>
      </c>
      <c r="K61" s="49">
        <f t="shared" si="22"/>
        <v>18.306336053147607</v>
      </c>
      <c r="L61" s="49">
        <f t="shared" si="22"/>
        <v>18.614850212469261</v>
      </c>
      <c r="M61" s="49">
        <f t="shared" si="22"/>
        <v>19.827290698028687</v>
      </c>
      <c r="N61" s="49">
        <f t="shared" si="22"/>
        <v>23.609011802365384</v>
      </c>
      <c r="O61" s="49">
        <f t="shared" si="22"/>
        <v>31.19604982307871</v>
      </c>
      <c r="P61" s="49">
        <f t="shared" si="22"/>
        <v>24.622620702844813</v>
      </c>
      <c r="Q61" s="49">
        <f t="shared" si="22"/>
        <v>28.679332347202642</v>
      </c>
      <c r="R61" s="49">
        <f t="shared" si="22"/>
        <v>24.693072725575671</v>
      </c>
      <c r="S61" s="49">
        <f t="shared" si="22"/>
        <v>31.24791928173698</v>
      </c>
      <c r="T61" s="49">
        <f t="shared" si="22"/>
        <v>26.868867938820486</v>
      </c>
      <c r="U61" s="49">
        <f t="shared" si="22"/>
        <v>28.112009456478738</v>
      </c>
      <c r="V61" s="49">
        <f t="shared" si="22"/>
        <v>27.676949749418544</v>
      </c>
      <c r="W61" s="49">
        <f t="shared" si="22"/>
        <v>34.327303095498458</v>
      </c>
      <c r="X61" s="49">
        <f t="shared" si="22"/>
        <v>47.220824570060131</v>
      </c>
    </row>
    <row r="62" spans="1:24" ht="11.25" customHeight="1" x14ac:dyDescent="0.2">
      <c r="A62" s="50" t="s">
        <v>92</v>
      </c>
      <c r="B62" s="51" t="s">
        <v>93</v>
      </c>
      <c r="C62" s="52">
        <v>0.38965460679145097</v>
      </c>
      <c r="D62" s="52">
        <v>2.1645046617691381</v>
      </c>
      <c r="E62" s="52">
        <v>5.8379590193326916</v>
      </c>
      <c r="F62" s="52">
        <v>3.3894868427472318</v>
      </c>
      <c r="G62" s="52">
        <v>0.11361791730803607</v>
      </c>
      <c r="H62" s="52">
        <v>1.1066590104879275</v>
      </c>
      <c r="I62" s="52">
        <v>1.0691026525506808</v>
      </c>
      <c r="J62" s="52">
        <v>1.92430372599328</v>
      </c>
      <c r="K62" s="52">
        <v>0.19488694248218058</v>
      </c>
      <c r="L62" s="52">
        <v>8.0754568024215448E-2</v>
      </c>
      <c r="M62" s="52">
        <v>5.899339875775152E-3</v>
      </c>
      <c r="N62" s="52">
        <v>3.5203509293201277E-2</v>
      </c>
      <c r="O62" s="52">
        <v>3.3100294768453976E-2</v>
      </c>
      <c r="P62" s="52">
        <v>0.37386262684311161</v>
      </c>
      <c r="Q62" s="52">
        <v>0.34957090060789076</v>
      </c>
      <c r="R62" s="52">
        <v>7.9065342443885689E-2</v>
      </c>
      <c r="S62" s="52">
        <v>0.22991972892960658</v>
      </c>
      <c r="T62" s="52">
        <v>0.16874464412164519</v>
      </c>
      <c r="U62" s="52">
        <v>6.4007559722642146E-2</v>
      </c>
      <c r="V62" s="52">
        <v>4.8481928296526339E-2</v>
      </c>
      <c r="W62" s="52">
        <v>4.230250345714711E-2</v>
      </c>
      <c r="X62" s="52">
        <v>4.7576705251578977E-2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3.1269704850953572</v>
      </c>
      <c r="H69" s="52">
        <v>8.2886646578215064</v>
      </c>
      <c r="I69" s="52">
        <v>13.350791991183748</v>
      </c>
      <c r="J69" s="52">
        <v>19.306338303389666</v>
      </c>
      <c r="K69" s="52">
        <v>18.111449110665426</v>
      </c>
      <c r="L69" s="52">
        <v>18.534095644445046</v>
      </c>
      <c r="M69" s="52">
        <v>19.821391358152912</v>
      </c>
      <c r="N69" s="52">
        <v>23.573808293072183</v>
      </c>
      <c r="O69" s="52">
        <v>31.162949528310257</v>
      </c>
      <c r="P69" s="52">
        <v>24.2487580760017</v>
      </c>
      <c r="Q69" s="52">
        <v>28.329761446594752</v>
      </c>
      <c r="R69" s="52">
        <v>24.614007383131785</v>
      </c>
      <c r="S69" s="52">
        <v>31.017999552807375</v>
      </c>
      <c r="T69" s="52">
        <v>26.700123294698841</v>
      </c>
      <c r="U69" s="52">
        <v>28.048001896756094</v>
      </c>
      <c r="V69" s="52">
        <v>27.628467821122019</v>
      </c>
      <c r="W69" s="52">
        <v>34.285000592041314</v>
      </c>
      <c r="X69" s="52">
        <v>47.173247864808552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728419.55267241353</v>
      </c>
      <c r="D2" s="21">
        <f t="shared" ref="D2:X2" si="0">SUM(D3,D17,D22,D25,D26,D51,D52)</f>
        <v>741897.68915760482</v>
      </c>
      <c r="E2" s="21">
        <f t="shared" si="0"/>
        <v>751759.26771475608</v>
      </c>
      <c r="F2" s="21">
        <f t="shared" si="0"/>
        <v>760016.73443440301</v>
      </c>
      <c r="G2" s="21">
        <f t="shared" si="0"/>
        <v>778119.03744663601</v>
      </c>
      <c r="H2" s="21">
        <f t="shared" si="0"/>
        <v>776082.4081042537</v>
      </c>
      <c r="I2" s="21">
        <f t="shared" si="0"/>
        <v>788486.41049228283</v>
      </c>
      <c r="J2" s="21">
        <f t="shared" si="0"/>
        <v>796223.00667769555</v>
      </c>
      <c r="K2" s="21">
        <f t="shared" si="0"/>
        <v>780596.86759028642</v>
      </c>
      <c r="L2" s="21">
        <f t="shared" si="0"/>
        <v>758493.52271144278</v>
      </c>
      <c r="M2" s="21">
        <f t="shared" si="0"/>
        <v>752993.62475024513</v>
      </c>
      <c r="N2" s="21">
        <f t="shared" si="0"/>
        <v>747488.56866226555</v>
      </c>
      <c r="O2" s="21">
        <f t="shared" si="0"/>
        <v>718295.41705782257</v>
      </c>
      <c r="P2" s="21">
        <f t="shared" si="0"/>
        <v>715157.85069014761</v>
      </c>
      <c r="Q2" s="21">
        <f t="shared" si="0"/>
        <v>724731.19524361077</v>
      </c>
      <c r="R2" s="21">
        <f t="shared" si="0"/>
        <v>734914.86708104284</v>
      </c>
      <c r="S2" s="21">
        <f t="shared" si="0"/>
        <v>753269.05081620731</v>
      </c>
      <c r="T2" s="21">
        <f t="shared" si="0"/>
        <v>765727.00204425852</v>
      </c>
      <c r="U2" s="21">
        <f t="shared" si="0"/>
        <v>764826.92532766447</v>
      </c>
      <c r="V2" s="21">
        <f t="shared" si="0"/>
        <v>770364.62528126745</v>
      </c>
      <c r="W2" s="21">
        <f t="shared" si="0"/>
        <v>672576.6291355656</v>
      </c>
      <c r="X2" s="21">
        <f t="shared" si="0"/>
        <v>726024.13578802079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6">SUM(C23:C24)</f>
        <v>0</v>
      </c>
      <c r="D22" s="27">
        <f t="shared" ref="D22:X22" si="7">SUM(D23:D24)</f>
        <v>0</v>
      </c>
      <c r="E22" s="27">
        <f t="shared" si="7"/>
        <v>0</v>
      </c>
      <c r="F22" s="27">
        <f t="shared" si="7"/>
        <v>0</v>
      </c>
      <c r="G22" s="27">
        <f t="shared" si="7"/>
        <v>0</v>
      </c>
      <c r="H22" s="27">
        <f t="shared" si="7"/>
        <v>0</v>
      </c>
      <c r="I22" s="27">
        <f t="shared" si="7"/>
        <v>0</v>
      </c>
      <c r="J22" s="27">
        <f t="shared" si="7"/>
        <v>0</v>
      </c>
      <c r="K22" s="27">
        <f t="shared" si="7"/>
        <v>0</v>
      </c>
      <c r="L22" s="27">
        <f t="shared" si="7"/>
        <v>0</v>
      </c>
      <c r="M22" s="27">
        <f t="shared" si="7"/>
        <v>0</v>
      </c>
      <c r="N22" s="27">
        <f t="shared" si="7"/>
        <v>0</v>
      </c>
      <c r="O22" s="27">
        <f t="shared" si="7"/>
        <v>0</v>
      </c>
      <c r="P22" s="27">
        <f t="shared" si="7"/>
        <v>0</v>
      </c>
      <c r="Q22" s="27">
        <f t="shared" si="7"/>
        <v>0</v>
      </c>
      <c r="R22" s="27">
        <f t="shared" si="7"/>
        <v>0</v>
      </c>
      <c r="S22" s="27">
        <f t="shared" si="7"/>
        <v>0</v>
      </c>
      <c r="T22" s="27">
        <f t="shared" si="7"/>
        <v>0</v>
      </c>
      <c r="U22" s="27">
        <f t="shared" si="7"/>
        <v>0</v>
      </c>
      <c r="V22" s="27">
        <f t="shared" si="7"/>
        <v>0</v>
      </c>
      <c r="W22" s="27">
        <f t="shared" si="7"/>
        <v>0</v>
      </c>
      <c r="X22" s="27">
        <f t="shared" si="7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8">SUM(C27,C33)</f>
        <v>727542.9959843735</v>
      </c>
      <c r="D26" s="27">
        <f t="shared" si="8"/>
        <v>740850.42577956477</v>
      </c>
      <c r="E26" s="27">
        <f t="shared" si="8"/>
        <v>750677.92338475608</v>
      </c>
      <c r="F26" s="27">
        <f t="shared" si="8"/>
        <v>758867.48044852307</v>
      </c>
      <c r="G26" s="27">
        <f t="shared" si="8"/>
        <v>776925.83676279604</v>
      </c>
      <c r="H26" s="27">
        <f t="shared" si="8"/>
        <v>774729.44130753365</v>
      </c>
      <c r="I26" s="27">
        <f t="shared" si="8"/>
        <v>786870.90922688285</v>
      </c>
      <c r="J26" s="27">
        <f t="shared" si="8"/>
        <v>794403.07422973553</v>
      </c>
      <c r="K26" s="27">
        <f t="shared" si="8"/>
        <v>778649.96773736645</v>
      </c>
      <c r="L26" s="27">
        <f t="shared" si="8"/>
        <v>756238.79300300276</v>
      </c>
      <c r="M26" s="27">
        <f t="shared" si="8"/>
        <v>750410.45092712517</v>
      </c>
      <c r="N26" s="27">
        <f t="shared" si="8"/>
        <v>744633.4839735456</v>
      </c>
      <c r="O26" s="27">
        <f t="shared" si="8"/>
        <v>715263.15205326257</v>
      </c>
      <c r="P26" s="27">
        <f t="shared" si="8"/>
        <v>711922.30203974759</v>
      </c>
      <c r="Q26" s="27">
        <f t="shared" si="8"/>
        <v>721273.32397621078</v>
      </c>
      <c r="R26" s="27">
        <f t="shared" si="8"/>
        <v>731280.53265776287</v>
      </c>
      <c r="S26" s="27">
        <f t="shared" si="8"/>
        <v>749548.59115680726</v>
      </c>
      <c r="T26" s="27">
        <f t="shared" si="8"/>
        <v>762103.53912777849</v>
      </c>
      <c r="U26" s="27">
        <f t="shared" si="8"/>
        <v>761109.17576950451</v>
      </c>
      <c r="V26" s="27">
        <f t="shared" si="8"/>
        <v>766090.00555826747</v>
      </c>
      <c r="W26" s="27">
        <f t="shared" si="8"/>
        <v>668601.01038472564</v>
      </c>
      <c r="X26" s="27">
        <f t="shared" si="8"/>
        <v>721279.25584030082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9">SUM(C28:C32)</f>
        <v>0</v>
      </c>
      <c r="D27" s="19">
        <f t="shared" si="9"/>
        <v>0</v>
      </c>
      <c r="E27" s="19">
        <f t="shared" si="9"/>
        <v>0</v>
      </c>
      <c r="F27" s="19">
        <f t="shared" si="9"/>
        <v>0</v>
      </c>
      <c r="G27" s="19">
        <f t="shared" si="9"/>
        <v>0</v>
      </c>
      <c r="H27" s="19">
        <f t="shared" si="9"/>
        <v>0</v>
      </c>
      <c r="I27" s="19">
        <f t="shared" si="9"/>
        <v>0</v>
      </c>
      <c r="J27" s="19">
        <f t="shared" si="9"/>
        <v>0</v>
      </c>
      <c r="K27" s="19">
        <f t="shared" si="9"/>
        <v>0</v>
      </c>
      <c r="L27" s="19">
        <f t="shared" si="9"/>
        <v>0</v>
      </c>
      <c r="M27" s="19">
        <f t="shared" si="9"/>
        <v>0</v>
      </c>
      <c r="N27" s="19">
        <f t="shared" si="9"/>
        <v>0</v>
      </c>
      <c r="O27" s="19">
        <f t="shared" si="9"/>
        <v>0</v>
      </c>
      <c r="P27" s="19">
        <f t="shared" si="9"/>
        <v>0</v>
      </c>
      <c r="Q27" s="19">
        <f t="shared" si="9"/>
        <v>0</v>
      </c>
      <c r="R27" s="19">
        <f t="shared" si="9"/>
        <v>0</v>
      </c>
      <c r="S27" s="19">
        <f t="shared" si="9"/>
        <v>0</v>
      </c>
      <c r="T27" s="19">
        <f t="shared" si="9"/>
        <v>0</v>
      </c>
      <c r="U27" s="19">
        <f t="shared" si="9"/>
        <v>0</v>
      </c>
      <c r="V27" s="19">
        <f t="shared" si="9"/>
        <v>0</v>
      </c>
      <c r="W27" s="19">
        <f t="shared" si="9"/>
        <v>0</v>
      </c>
      <c r="X27" s="19">
        <f t="shared" si="9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0">SUM(C34:C50)</f>
        <v>727542.9959843735</v>
      </c>
      <c r="D33" s="19">
        <f t="shared" si="10"/>
        <v>740850.42577956477</v>
      </c>
      <c r="E33" s="19">
        <f t="shared" si="10"/>
        <v>750677.92338475608</v>
      </c>
      <c r="F33" s="19">
        <f t="shared" si="10"/>
        <v>758867.48044852307</v>
      </c>
      <c r="G33" s="19">
        <f t="shared" si="10"/>
        <v>776925.83676279604</v>
      </c>
      <c r="H33" s="19">
        <f t="shared" si="10"/>
        <v>774729.44130753365</v>
      </c>
      <c r="I33" s="19">
        <f t="shared" si="10"/>
        <v>786870.90922688285</v>
      </c>
      <c r="J33" s="19">
        <f t="shared" si="10"/>
        <v>794403.07422973553</v>
      </c>
      <c r="K33" s="19">
        <f t="shared" si="10"/>
        <v>778649.96773736645</v>
      </c>
      <c r="L33" s="19">
        <f t="shared" si="10"/>
        <v>756238.79300300276</v>
      </c>
      <c r="M33" s="19">
        <f t="shared" si="10"/>
        <v>750410.45092712517</v>
      </c>
      <c r="N33" s="19">
        <f t="shared" si="10"/>
        <v>744633.4839735456</v>
      </c>
      <c r="O33" s="19">
        <f t="shared" si="10"/>
        <v>715263.15205326257</v>
      </c>
      <c r="P33" s="19">
        <f t="shared" si="10"/>
        <v>711922.30203974759</v>
      </c>
      <c r="Q33" s="19">
        <f t="shared" si="10"/>
        <v>721273.32397621078</v>
      </c>
      <c r="R33" s="19">
        <f t="shared" si="10"/>
        <v>731280.53265776287</v>
      </c>
      <c r="S33" s="19">
        <f t="shared" si="10"/>
        <v>749548.59115680726</v>
      </c>
      <c r="T33" s="19">
        <f t="shared" si="10"/>
        <v>762103.53912777849</v>
      </c>
      <c r="U33" s="19">
        <f t="shared" si="10"/>
        <v>761109.17576950451</v>
      </c>
      <c r="V33" s="19">
        <f t="shared" si="10"/>
        <v>766090.00555826747</v>
      </c>
      <c r="W33" s="19">
        <f t="shared" si="10"/>
        <v>668601.01038472564</v>
      </c>
      <c r="X33" s="19">
        <f t="shared" si="10"/>
        <v>721279.25584030082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9661.6165964399988</v>
      </c>
      <c r="D36" s="8">
        <f>FC_TRA_ROAD_P2W_E!D36+FC_TRA_ROAD_CAR_E!D36+FC_TRA_ROAD_BUS_E!D36+FC_TRA_ROAD_LCV_E!D36+FC_TRA_ROAD_HGV_E!D36</f>
        <v>10167.168672719999</v>
      </c>
      <c r="E36" s="8">
        <f>FC_TRA_ROAD_P2W_E!E36+FC_TRA_ROAD_CAR_E!E36+FC_TRA_ROAD_BUS_E!E36+FC_TRA_ROAD_LCV_E!E36+FC_TRA_ROAD_HGV_E!E36</f>
        <v>10777.81541436</v>
      </c>
      <c r="F36" s="8">
        <f>FC_TRA_ROAD_P2W_E!F36+FC_TRA_ROAD_CAR_E!F36+FC_TRA_ROAD_BUS_E!F36+FC_TRA_ROAD_LCV_E!F36+FC_TRA_ROAD_HGV_E!F36</f>
        <v>11156.65241796</v>
      </c>
      <c r="G36" s="8">
        <f>FC_TRA_ROAD_P2W_E!G36+FC_TRA_ROAD_CAR_E!G36+FC_TRA_ROAD_BUS_E!G36+FC_TRA_ROAD_LCV_E!G36+FC_TRA_ROAD_HGV_E!G36</f>
        <v>12023.135156519998</v>
      </c>
      <c r="H36" s="8">
        <f>FC_TRA_ROAD_P2W_E!H36+FC_TRA_ROAD_CAR_E!H36+FC_TRA_ROAD_BUS_E!H36+FC_TRA_ROAD_LCV_E!H36+FC_TRA_ROAD_HGV_E!H36</f>
        <v>12381.976855440003</v>
      </c>
      <c r="I36" s="8">
        <f>FC_TRA_ROAD_P2W_E!I36+FC_TRA_ROAD_CAR_E!I36+FC_TRA_ROAD_BUS_E!I36+FC_TRA_ROAD_LCV_E!I36+FC_TRA_ROAD_HGV_E!I36</f>
        <v>12791.399590080002</v>
      </c>
      <c r="J36" s="8">
        <f>FC_TRA_ROAD_P2W_E!J36+FC_TRA_ROAD_CAR_E!J36+FC_TRA_ROAD_BUS_E!J36+FC_TRA_ROAD_LCV_E!J36+FC_TRA_ROAD_HGV_E!J36</f>
        <v>12738.103765200003</v>
      </c>
      <c r="K36" s="8">
        <f>FC_TRA_ROAD_P2W_E!K36+FC_TRA_ROAD_CAR_E!K36+FC_TRA_ROAD_BUS_E!K36+FC_TRA_ROAD_LCV_E!K36+FC_TRA_ROAD_HGV_E!K36</f>
        <v>13110.688189800001</v>
      </c>
      <c r="L36" s="8">
        <f>FC_TRA_ROAD_P2W_E!L36+FC_TRA_ROAD_CAR_E!L36+FC_TRA_ROAD_BUS_E!L36+FC_TRA_ROAD_LCV_E!L36+FC_TRA_ROAD_HGV_E!L36</f>
        <v>13612.950534960002</v>
      </c>
      <c r="M36" s="8">
        <f>FC_TRA_ROAD_P2W_E!M36+FC_TRA_ROAD_CAR_E!M36+FC_TRA_ROAD_BUS_E!M36+FC_TRA_ROAD_LCV_E!M36+FC_TRA_ROAD_HGV_E!M36</f>
        <v>13736.74523868</v>
      </c>
      <c r="N36" s="8">
        <f>FC_TRA_ROAD_P2W_E!N36+FC_TRA_ROAD_CAR_E!N36+FC_TRA_ROAD_BUS_E!N36+FC_TRA_ROAD_LCV_E!N36+FC_TRA_ROAD_HGV_E!N36</f>
        <v>14278.478678280002</v>
      </c>
      <c r="O36" s="8">
        <f>FC_TRA_ROAD_P2W_E!O36+FC_TRA_ROAD_CAR_E!O36+FC_TRA_ROAD_BUS_E!O36+FC_TRA_ROAD_LCV_E!O36+FC_TRA_ROAD_HGV_E!O36</f>
        <v>14212.522317960007</v>
      </c>
      <c r="P36" s="8">
        <f>FC_TRA_ROAD_P2W_E!P36+FC_TRA_ROAD_CAR_E!P36+FC_TRA_ROAD_BUS_E!P36+FC_TRA_ROAD_LCV_E!P36+FC_TRA_ROAD_HGV_E!P36</f>
        <v>15027.71096556</v>
      </c>
      <c r="Q36" s="8">
        <f>FC_TRA_ROAD_P2W_E!Q36+FC_TRA_ROAD_CAR_E!Q36+FC_TRA_ROAD_BUS_E!Q36+FC_TRA_ROAD_LCV_E!Q36+FC_TRA_ROAD_HGV_E!Q36</f>
        <v>15235.942404240001</v>
      </c>
      <c r="R36" s="8">
        <f>FC_TRA_ROAD_P2W_E!R36+FC_TRA_ROAD_CAR_E!R36+FC_TRA_ROAD_BUS_E!R36+FC_TRA_ROAD_LCV_E!R36+FC_TRA_ROAD_HGV_E!R36</f>
        <v>15586.651548000003</v>
      </c>
      <c r="S36" s="8">
        <f>FC_TRA_ROAD_P2W_E!S36+FC_TRA_ROAD_CAR_E!S36+FC_TRA_ROAD_BUS_E!S36+FC_TRA_ROAD_LCV_E!S36+FC_TRA_ROAD_HGV_E!S36</f>
        <v>15619.527960480003</v>
      </c>
      <c r="T36" s="8">
        <f>FC_TRA_ROAD_P2W_E!T36+FC_TRA_ROAD_CAR_E!T36+FC_TRA_ROAD_BUS_E!T36+FC_TRA_ROAD_LCV_E!T36+FC_TRA_ROAD_HGV_E!T36</f>
        <v>15847.34331708</v>
      </c>
      <c r="U36" s="8">
        <f>FC_TRA_ROAD_P2W_E!U36+FC_TRA_ROAD_CAR_E!U36+FC_TRA_ROAD_BUS_E!U36+FC_TRA_ROAD_LCV_E!U36+FC_TRA_ROAD_HGV_E!U36</f>
        <v>15745.929098040004</v>
      </c>
      <c r="V36" s="8">
        <f>FC_TRA_ROAD_P2W_E!V36+FC_TRA_ROAD_CAR_E!V36+FC_TRA_ROAD_BUS_E!V36+FC_TRA_ROAD_LCV_E!V36+FC_TRA_ROAD_HGV_E!V36</f>
        <v>15834.760016039998</v>
      </c>
      <c r="W36" s="8">
        <f>FC_TRA_ROAD_P2W_E!W36+FC_TRA_ROAD_CAR_E!W36+FC_TRA_ROAD_BUS_E!W36+FC_TRA_ROAD_LCV_E!W36+FC_TRA_ROAD_HGV_E!W36</f>
        <v>13369.64650092</v>
      </c>
      <c r="X36" s="8">
        <f>FC_TRA_ROAD_P2W_E!X36+FC_TRA_ROAD_CAR_E!X36+FC_TRA_ROAD_BUS_E!X36+FC_TRA_ROAD_LCV_E!X36+FC_TRA_ROAD_HGV_E!X36</f>
        <v>13902.64995456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317118.30433667992</v>
      </c>
      <c r="D37" s="8">
        <f>FC_TRA_ROAD_P2W_E!D37+FC_TRA_ROAD_CAR_E!D37+FC_TRA_ROAD_BUS_E!D37+FC_TRA_ROAD_LCV_E!D37+FC_TRA_ROAD_HGV_E!D37</f>
        <v>312509.92349808</v>
      </c>
      <c r="E37" s="8">
        <f>FC_TRA_ROAD_P2W_E!E37+FC_TRA_ROAD_CAR_E!E37+FC_TRA_ROAD_BUS_E!E37+FC_TRA_ROAD_LCV_E!E37+FC_TRA_ROAD_HGV_E!E37</f>
        <v>307064.62083527987</v>
      </c>
      <c r="F37" s="8">
        <f>FC_TRA_ROAD_P2W_E!F37+FC_TRA_ROAD_CAR_E!F37+FC_TRA_ROAD_BUS_E!F37+FC_TRA_ROAD_LCV_E!F37+FC_TRA_ROAD_HGV_E!F37</f>
        <v>296197.43544467993</v>
      </c>
      <c r="G37" s="8">
        <f>FC_TRA_ROAD_P2W_E!G37+FC_TRA_ROAD_CAR_E!G37+FC_TRA_ROAD_BUS_E!G37+FC_TRA_ROAD_LCV_E!G37+FC_TRA_ROAD_HGV_E!G37</f>
        <v>286679.01053484005</v>
      </c>
      <c r="H37" s="8">
        <f>FC_TRA_ROAD_P2W_E!H37+FC_TRA_ROAD_CAR_E!H37+FC_TRA_ROAD_BUS_E!H37+FC_TRA_ROAD_LCV_E!H37+FC_TRA_ROAD_HGV_E!H37</f>
        <v>273031.99549164</v>
      </c>
      <c r="I37" s="8">
        <f>FC_TRA_ROAD_P2W_E!I37+FC_TRA_ROAD_CAR_E!I37+FC_TRA_ROAD_BUS_E!I37+FC_TRA_ROAD_LCV_E!I37+FC_TRA_ROAD_HGV_E!I37</f>
        <v>263520.15909912001</v>
      </c>
      <c r="J37" s="8">
        <f>FC_TRA_ROAD_P2W_E!J37+FC_TRA_ROAD_CAR_E!J37+FC_TRA_ROAD_BUS_E!J37+FC_TRA_ROAD_LCV_E!J37+FC_TRA_ROAD_HGV_E!J37</f>
        <v>254379.40000703992</v>
      </c>
      <c r="K37" s="8">
        <f>FC_TRA_ROAD_P2W_E!K37+FC_TRA_ROAD_CAR_E!K37+FC_TRA_ROAD_BUS_E!K37+FC_TRA_ROAD_LCV_E!K37+FC_TRA_ROAD_HGV_E!K37</f>
        <v>241480.86837335999</v>
      </c>
      <c r="L37" s="8">
        <f>FC_TRA_ROAD_P2W_E!L37+FC_TRA_ROAD_CAR_E!L37+FC_TRA_ROAD_BUS_E!L37+FC_TRA_ROAD_LCV_E!L37+FC_TRA_ROAD_HGV_E!L37</f>
        <v>232287.02018675997</v>
      </c>
      <c r="M37" s="8">
        <f>FC_TRA_ROAD_P2W_E!M37+FC_TRA_ROAD_CAR_E!M37+FC_TRA_ROAD_BUS_E!M37+FC_TRA_ROAD_LCV_E!M37+FC_TRA_ROAD_HGV_E!M37</f>
        <v>218981.95266023997</v>
      </c>
      <c r="N37" s="8">
        <f>FC_TRA_ROAD_P2W_E!N37+FC_TRA_ROAD_CAR_E!N37+FC_TRA_ROAD_BUS_E!N37+FC_TRA_ROAD_LCV_E!N37+FC_TRA_ROAD_HGV_E!N37</f>
        <v>210825.56381039991</v>
      </c>
      <c r="O37" s="8">
        <f>FC_TRA_ROAD_P2W_E!O37+FC_TRA_ROAD_CAR_E!O37+FC_TRA_ROAD_BUS_E!O37+FC_TRA_ROAD_LCV_E!O37+FC_TRA_ROAD_HGV_E!O37</f>
        <v>195718.90764888003</v>
      </c>
      <c r="P37" s="8">
        <f>FC_TRA_ROAD_P2W_E!P37+FC_TRA_ROAD_CAR_E!P37+FC_TRA_ROAD_BUS_E!P37+FC_TRA_ROAD_LCV_E!P37+FC_TRA_ROAD_HGV_E!P37</f>
        <v>189628.63307387996</v>
      </c>
      <c r="Q37" s="8">
        <f>FC_TRA_ROAD_P2W_E!Q37+FC_TRA_ROAD_CAR_E!Q37+FC_TRA_ROAD_BUS_E!Q37+FC_TRA_ROAD_LCV_E!Q37+FC_TRA_ROAD_HGV_E!Q37</f>
        <v>188872.01462052</v>
      </c>
      <c r="R37" s="8">
        <f>FC_TRA_ROAD_P2W_E!R37+FC_TRA_ROAD_CAR_E!R37+FC_TRA_ROAD_BUS_E!R37+FC_TRA_ROAD_LCV_E!R37+FC_TRA_ROAD_HGV_E!R37</f>
        <v>186071.65550820003</v>
      </c>
      <c r="S37" s="8">
        <f>FC_TRA_ROAD_P2W_E!S37+FC_TRA_ROAD_CAR_E!S37+FC_TRA_ROAD_BUS_E!S37+FC_TRA_ROAD_LCV_E!S37+FC_TRA_ROAD_HGV_E!S37</f>
        <v>186699.36839399999</v>
      </c>
      <c r="T37" s="8">
        <f>FC_TRA_ROAD_P2W_E!T37+FC_TRA_ROAD_CAR_E!T37+FC_TRA_ROAD_BUS_E!T37+FC_TRA_ROAD_LCV_E!T37+FC_TRA_ROAD_HGV_E!T37</f>
        <v>187974.3102375601</v>
      </c>
      <c r="U37" s="8">
        <f>FC_TRA_ROAD_P2W_E!U37+FC_TRA_ROAD_CAR_E!U37+FC_TRA_ROAD_BUS_E!U37+FC_TRA_ROAD_LCV_E!U37+FC_TRA_ROAD_HGV_E!U37</f>
        <v>188061.38549351995</v>
      </c>
      <c r="V37" s="8">
        <f>FC_TRA_ROAD_P2W_E!V37+FC_TRA_ROAD_CAR_E!V37+FC_TRA_ROAD_BUS_E!V37+FC_TRA_ROAD_LCV_E!V37+FC_TRA_ROAD_HGV_E!V37</f>
        <v>192175.95959099996</v>
      </c>
      <c r="W37" s="8">
        <f>FC_TRA_ROAD_P2W_E!W37+FC_TRA_ROAD_CAR_E!W37+FC_TRA_ROAD_BUS_E!W37+FC_TRA_ROAD_LCV_E!W37+FC_TRA_ROAD_HGV_E!W37</f>
        <v>165191.17667976004</v>
      </c>
      <c r="X37" s="8">
        <f>FC_TRA_ROAD_P2W_E!X37+FC_TRA_ROAD_CAR_E!X37+FC_TRA_ROAD_BUS_E!X37+FC_TRA_ROAD_LCV_E!X37+FC_TRA_ROAD_HGV_E!X37</f>
        <v>180032.80849092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0.26056799999999997</v>
      </c>
      <c r="S38" s="8">
        <f>FC_TRA_ROAD_P2W_E!S38+FC_TRA_ROAD_CAR_E!S38+FC_TRA_ROAD_BUS_E!S38+FC_TRA_ROAD_LCV_E!S38+FC_TRA_ROAD_HGV_E!S38</f>
        <v>8.5932000000000022E-2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37.79064000000001</v>
      </c>
      <c r="D41" s="8">
        <f>FC_TRA_ROAD_P2W_E!D41+FC_TRA_ROAD_CAR_E!D41+FC_TRA_ROAD_BUS_E!D41+FC_TRA_ROAD_LCV_E!D41+FC_TRA_ROAD_HGV_E!D41</f>
        <v>40.939946280000015</v>
      </c>
      <c r="E41" s="8">
        <f>FC_TRA_ROAD_P2W_E!E41+FC_TRA_ROAD_CAR_E!E41+FC_TRA_ROAD_BUS_E!E41+FC_TRA_ROAD_LCV_E!E41+FC_TRA_ROAD_HGV_E!E41</f>
        <v>50.387606280000014</v>
      </c>
      <c r="F41" s="8">
        <f>FC_TRA_ROAD_P2W_E!F41+FC_TRA_ROAD_CAR_E!F41+FC_TRA_ROAD_BUS_E!F41+FC_TRA_ROAD_LCV_E!F41+FC_TRA_ROAD_HGV_E!F41</f>
        <v>49.66854876</v>
      </c>
      <c r="G41" s="8">
        <f>FC_TRA_ROAD_P2W_E!G41+FC_TRA_ROAD_CAR_E!G41+FC_TRA_ROAD_BUS_E!G41+FC_TRA_ROAD_LCV_E!G41+FC_TRA_ROAD_HGV_E!G41</f>
        <v>12.59696628</v>
      </c>
      <c r="H41" s="8">
        <f>FC_TRA_ROAD_P2W_E!H41+FC_TRA_ROAD_CAR_E!H41+FC_TRA_ROAD_BUS_E!H41+FC_TRA_ROAD_LCV_E!H41+FC_TRA_ROAD_HGV_E!H41</f>
        <v>6.1813580400000019</v>
      </c>
      <c r="I41" s="8">
        <f>FC_TRA_ROAD_P2W_E!I41+FC_TRA_ROAD_CAR_E!I41+FC_TRA_ROAD_BUS_E!I41+FC_TRA_ROAD_LCV_E!I41+FC_TRA_ROAD_HGV_E!I41</f>
        <v>12.362974919999997</v>
      </c>
      <c r="J41" s="8">
        <f>FC_TRA_ROAD_P2W_E!J41+FC_TRA_ROAD_CAR_E!J41+FC_TRA_ROAD_BUS_E!J41+FC_TRA_ROAD_LCV_E!J41+FC_TRA_ROAD_HGV_E!J41</f>
        <v>15.462583920000005</v>
      </c>
      <c r="K41" s="8">
        <f>FC_TRA_ROAD_P2W_E!K41+FC_TRA_ROAD_CAR_E!K41+FC_TRA_ROAD_BUS_E!K41+FC_TRA_ROAD_LCV_E!K41+FC_TRA_ROAD_HGV_E!K41</f>
        <v>12.364786800000001</v>
      </c>
      <c r="L41" s="8">
        <f>FC_TRA_ROAD_P2W_E!L41+FC_TRA_ROAD_CAR_E!L41+FC_TRA_ROAD_BUS_E!L41+FC_TRA_ROAD_LCV_E!L41+FC_TRA_ROAD_HGV_E!L41</f>
        <v>6.1860171599999996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3.0915849600000005</v>
      </c>
      <c r="T41" s="8">
        <f>FC_TRA_ROAD_P2W_E!T41+FC_TRA_ROAD_CAR_E!T41+FC_TRA_ROAD_BUS_E!T41+FC_TRA_ROAD_LCV_E!T41+FC_TRA_ROAD_HGV_E!T41</f>
        <v>4.9529034000000012</v>
      </c>
      <c r="U41" s="8">
        <f>FC_TRA_ROAD_P2W_E!U41+FC_TRA_ROAD_CAR_E!U41+FC_TRA_ROAD_BUS_E!U41+FC_TRA_ROAD_LCV_E!U41+FC_TRA_ROAD_HGV_E!U41</f>
        <v>0.12372551999999999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0.21949632000000005</v>
      </c>
      <c r="X41" s="8">
        <f>FC_TRA_ROAD_P2W_E!X41+FC_TRA_ROAD_CAR_E!X41+FC_TRA_ROAD_BUS_E!X41+FC_TRA_ROAD_LCV_E!X41+FC_TRA_ROAD_HGV_E!X41</f>
        <v>0.22053168000000001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3.2217109199999996</v>
      </c>
      <c r="K42" s="8">
        <f>FC_TRA_ROAD_P2W_E!K42+FC_TRA_ROAD_CAR_E!K42+FC_TRA_ROAD_BUS_E!K42+FC_TRA_ROAD_LCV_E!K42+FC_TRA_ROAD_HGV_E!K42</f>
        <v>3.2217109199999996</v>
      </c>
      <c r="L42" s="8">
        <f>FC_TRA_ROAD_P2W_E!L42+FC_TRA_ROAD_CAR_E!L42+FC_TRA_ROAD_BUS_E!L42+FC_TRA_ROAD_LCV_E!L42+FC_TRA_ROAD_HGV_E!L42</f>
        <v>3.2214470399999984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400722.15751317353</v>
      </c>
      <c r="D43" s="8">
        <f>FC_TRA_ROAD_P2W_E!D43+FC_TRA_ROAD_CAR_E!D43+FC_TRA_ROAD_BUS_E!D43+FC_TRA_ROAD_LCV_E!D43+FC_TRA_ROAD_HGV_E!D43</f>
        <v>418132.39366248477</v>
      </c>
      <c r="E43" s="8">
        <f>FC_TRA_ROAD_P2W_E!E43+FC_TRA_ROAD_CAR_E!E43+FC_TRA_ROAD_BUS_E!E43+FC_TRA_ROAD_LCV_E!E43+FC_TRA_ROAD_HGV_E!E43</f>
        <v>432785.0995288362</v>
      </c>
      <c r="F43" s="8">
        <f>FC_TRA_ROAD_P2W_E!F43+FC_TRA_ROAD_CAR_E!F43+FC_TRA_ROAD_BUS_E!F43+FC_TRA_ROAD_LCV_E!F43+FC_TRA_ROAD_HGV_E!F43</f>
        <v>451463.7240371232</v>
      </c>
      <c r="G43" s="8">
        <f>FC_TRA_ROAD_P2W_E!G43+FC_TRA_ROAD_CAR_E!G43+FC_TRA_ROAD_BUS_E!G43+FC_TRA_ROAD_LCV_E!G43+FC_TRA_ROAD_HGV_E!G43</f>
        <v>478187.638075836</v>
      </c>
      <c r="H43" s="8">
        <f>FC_TRA_ROAD_P2W_E!H43+FC_TRA_ROAD_CAR_E!H43+FC_TRA_ROAD_BUS_E!H43+FC_TRA_ROAD_LCV_E!H43+FC_TRA_ROAD_HGV_E!H43</f>
        <v>489265.72785333358</v>
      </c>
      <c r="I43" s="8">
        <f>FC_TRA_ROAD_P2W_E!I43+FC_TRA_ROAD_CAR_E!I43+FC_TRA_ROAD_BUS_E!I43+FC_TRA_ROAD_LCV_E!I43+FC_TRA_ROAD_HGV_E!I43</f>
        <v>510526.17445148283</v>
      </c>
      <c r="J43" s="8">
        <f>FC_TRA_ROAD_P2W_E!J43+FC_TRA_ROAD_CAR_E!J43+FC_TRA_ROAD_BUS_E!J43+FC_TRA_ROAD_LCV_E!J43+FC_TRA_ROAD_HGV_E!J43</f>
        <v>527259.26372497564</v>
      </c>
      <c r="K43" s="8">
        <f>FC_TRA_ROAD_P2W_E!K43+FC_TRA_ROAD_CAR_E!K43+FC_TRA_ROAD_BUS_E!K43+FC_TRA_ROAD_LCV_E!K43+FC_TRA_ROAD_HGV_E!K43</f>
        <v>523994.29133912642</v>
      </c>
      <c r="L43" s="8">
        <f>FC_TRA_ROAD_P2W_E!L43+FC_TRA_ROAD_CAR_E!L43+FC_TRA_ROAD_BUS_E!L43+FC_TRA_ROAD_LCV_E!L43+FC_TRA_ROAD_HGV_E!L43</f>
        <v>510316.84014344279</v>
      </c>
      <c r="M43" s="8">
        <f>FC_TRA_ROAD_P2W_E!M43+FC_TRA_ROAD_CAR_E!M43+FC_TRA_ROAD_BUS_E!M43+FC_TRA_ROAD_LCV_E!M43+FC_TRA_ROAD_HGV_E!M43</f>
        <v>517669.03164080519</v>
      </c>
      <c r="N43" s="8">
        <f>FC_TRA_ROAD_P2W_E!N43+FC_TRA_ROAD_CAR_E!N43+FC_TRA_ROAD_BUS_E!N43+FC_TRA_ROAD_LCV_E!N43+FC_TRA_ROAD_HGV_E!N43</f>
        <v>519512.48350054567</v>
      </c>
      <c r="O43" s="8">
        <f>FC_TRA_ROAD_P2W_E!O43+FC_TRA_ROAD_CAR_E!O43+FC_TRA_ROAD_BUS_E!O43+FC_TRA_ROAD_LCV_E!O43+FC_TRA_ROAD_HGV_E!O43</f>
        <v>505312.89583170251</v>
      </c>
      <c r="P43" s="8">
        <f>FC_TRA_ROAD_P2W_E!P43+FC_TRA_ROAD_CAR_E!P43+FC_TRA_ROAD_BUS_E!P43+FC_TRA_ROAD_LCV_E!P43+FC_TRA_ROAD_HGV_E!P43</f>
        <v>507231.57747398771</v>
      </c>
      <c r="Q43" s="8">
        <f>FC_TRA_ROAD_P2W_E!Q43+FC_TRA_ROAD_CAR_E!Q43+FC_TRA_ROAD_BUS_E!Q43+FC_TRA_ROAD_LCV_E!Q43+FC_TRA_ROAD_HGV_E!Q43</f>
        <v>517125.28674601077</v>
      </c>
      <c r="R43" s="8">
        <f>FC_TRA_ROAD_P2W_E!R43+FC_TRA_ROAD_CAR_E!R43+FC_TRA_ROAD_BUS_E!R43+FC_TRA_ROAD_LCV_E!R43+FC_TRA_ROAD_HGV_E!R43</f>
        <v>529578.9528574429</v>
      </c>
      <c r="S43" s="8">
        <f>FC_TRA_ROAD_P2W_E!S43+FC_TRA_ROAD_CAR_E!S43+FC_TRA_ROAD_BUS_E!S43+FC_TRA_ROAD_LCV_E!S43+FC_TRA_ROAD_HGV_E!S43</f>
        <v>547183.33068456722</v>
      </c>
      <c r="T43" s="8">
        <f>FC_TRA_ROAD_P2W_E!T43+FC_TRA_ROAD_CAR_E!T43+FC_TRA_ROAD_BUS_E!T43+FC_TRA_ROAD_LCV_E!T43+FC_TRA_ROAD_HGV_E!T43</f>
        <v>558232.23007833841</v>
      </c>
      <c r="U43" s="8">
        <f>FC_TRA_ROAD_P2W_E!U43+FC_TRA_ROAD_CAR_E!U43+FC_TRA_ROAD_BUS_E!U43+FC_TRA_ROAD_LCV_E!U43+FC_TRA_ROAD_HGV_E!U43</f>
        <v>557257.33040950447</v>
      </c>
      <c r="V43" s="8">
        <f>FC_TRA_ROAD_P2W_E!V43+FC_TRA_ROAD_CAR_E!V43+FC_TRA_ROAD_BUS_E!V43+FC_TRA_ROAD_LCV_E!V43+FC_TRA_ROAD_HGV_E!V43</f>
        <v>558038.49474002747</v>
      </c>
      <c r="W43" s="8">
        <f>FC_TRA_ROAD_P2W_E!W43+FC_TRA_ROAD_CAR_E!W43+FC_TRA_ROAD_BUS_E!W43+FC_TRA_ROAD_LCV_E!W43+FC_TRA_ROAD_HGV_E!W43</f>
        <v>490003.92912004562</v>
      </c>
      <c r="X43" s="8">
        <f>FC_TRA_ROAD_P2W_E!X43+FC_TRA_ROAD_CAR_E!X43+FC_TRA_ROAD_BUS_E!X43+FC_TRA_ROAD_LCV_E!X43+FC_TRA_ROAD_HGV_E!X43</f>
        <v>527302.96695442079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3.1268980800000001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31.269538080000004</v>
      </c>
      <c r="I44" s="8">
        <f>FC_TRA_ROAD_P2W_E!I44+FC_TRA_ROAD_CAR_E!I44+FC_TRA_ROAD_BUS_E!I44+FC_TRA_ROAD_LCV_E!I44+FC_TRA_ROAD_HGV_E!I44</f>
        <v>6.253796160000002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3.0959690400000004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0.31876416000000007</v>
      </c>
      <c r="V44" s="8">
        <f>FC_TRA_ROAD_P2W_E!V44+FC_TRA_ROAD_CAR_E!V44+FC_TRA_ROAD_BUS_E!V44+FC_TRA_ROAD_LCV_E!V44+FC_TRA_ROAD_HGV_E!V44</f>
        <v>0.15158016000000005</v>
      </c>
      <c r="W44" s="8">
        <f>FC_TRA_ROAD_P2W_E!W44+FC_TRA_ROAD_CAR_E!W44+FC_TRA_ROAD_BUS_E!W44+FC_TRA_ROAD_LCV_E!W44+FC_TRA_ROAD_HGV_E!W44</f>
        <v>0.23851584000000003</v>
      </c>
      <c r="X44" s="8">
        <f>FC_TRA_ROAD_P2W_E!X44+FC_TRA_ROAD_CAR_E!X44+FC_TRA_ROAD_BUS_E!X44+FC_TRA_ROAD_LCV_E!X44+FC_TRA_ROAD_HGV_E!X44</f>
        <v>0.79886088000000011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12.290210999999999</v>
      </c>
      <c r="I45" s="8">
        <f>FC_TRA_ROAD_P2W_E!I45+FC_TRA_ROAD_CAR_E!I45+FC_TRA_ROAD_BUS_E!I45+FC_TRA_ROAD_LCV_E!I45+FC_TRA_ROAD_HGV_E!I45</f>
        <v>14.559315119999999</v>
      </c>
      <c r="J45" s="8">
        <f>FC_TRA_ROAD_P2W_E!J45+FC_TRA_ROAD_CAR_E!J45+FC_TRA_ROAD_BUS_E!J45+FC_TRA_ROAD_LCV_E!J45+FC_TRA_ROAD_HGV_E!J45</f>
        <v>7.6224376799999991</v>
      </c>
      <c r="K45" s="8">
        <f>FC_TRA_ROAD_P2W_E!K45+FC_TRA_ROAD_CAR_E!K45+FC_TRA_ROAD_BUS_E!K45+FC_TRA_ROAD_LCV_E!K45+FC_TRA_ROAD_HGV_E!K45</f>
        <v>48.533337359999997</v>
      </c>
      <c r="L45" s="8">
        <f>FC_TRA_ROAD_P2W_E!L45+FC_TRA_ROAD_CAR_E!L45+FC_TRA_ROAD_BUS_E!L45+FC_TRA_ROAD_LCV_E!L45+FC_TRA_ROAD_HGV_E!L45</f>
        <v>12.574673639999999</v>
      </c>
      <c r="M45" s="8">
        <f>FC_TRA_ROAD_P2W_E!M45+FC_TRA_ROAD_CAR_E!M45+FC_TRA_ROAD_BUS_E!M45+FC_TRA_ROAD_LCV_E!M45+FC_TRA_ROAD_HGV_E!M45</f>
        <v>22.721387400000001</v>
      </c>
      <c r="N45" s="8">
        <f>FC_TRA_ROAD_P2W_E!N45+FC_TRA_ROAD_CAR_E!N45+FC_TRA_ROAD_BUS_E!N45+FC_TRA_ROAD_LCV_E!N45+FC_TRA_ROAD_HGV_E!N45</f>
        <v>16.957984320000001</v>
      </c>
      <c r="O45" s="8">
        <f>FC_TRA_ROAD_P2W_E!O45+FC_TRA_ROAD_CAR_E!O45+FC_TRA_ROAD_BUS_E!O45+FC_TRA_ROAD_LCV_E!O45+FC_TRA_ROAD_HGV_E!O45</f>
        <v>18.826254719999994</v>
      </c>
      <c r="P45" s="8">
        <f>FC_TRA_ROAD_P2W_E!P45+FC_TRA_ROAD_CAR_E!P45+FC_TRA_ROAD_BUS_E!P45+FC_TRA_ROAD_LCV_E!P45+FC_TRA_ROAD_HGV_E!P45</f>
        <v>31.284557280000005</v>
      </c>
      <c r="Q45" s="8">
        <f>FC_TRA_ROAD_P2W_E!Q45+FC_TRA_ROAD_CAR_E!Q45+FC_TRA_ROAD_BUS_E!Q45+FC_TRA_ROAD_LCV_E!Q45+FC_TRA_ROAD_HGV_E!Q45</f>
        <v>40.080205440000015</v>
      </c>
      <c r="R45" s="8">
        <f>FC_TRA_ROAD_P2W_E!R45+FC_TRA_ROAD_CAR_E!R45+FC_TRA_ROAD_BUS_E!R45+FC_TRA_ROAD_LCV_E!R45+FC_TRA_ROAD_HGV_E!R45</f>
        <v>43.012176120000014</v>
      </c>
      <c r="S45" s="8">
        <f>FC_TRA_ROAD_P2W_E!S45+FC_TRA_ROAD_CAR_E!S45+FC_TRA_ROAD_BUS_E!S45+FC_TRA_ROAD_LCV_E!S45+FC_TRA_ROAD_HGV_E!S45</f>
        <v>43.186600799999994</v>
      </c>
      <c r="T45" s="8">
        <f>FC_TRA_ROAD_P2W_E!T45+FC_TRA_ROAD_CAR_E!T45+FC_TRA_ROAD_BUS_E!T45+FC_TRA_ROAD_LCV_E!T45+FC_TRA_ROAD_HGV_E!T45</f>
        <v>44.702591400000003</v>
      </c>
      <c r="U45" s="8">
        <f>FC_TRA_ROAD_P2W_E!U45+FC_TRA_ROAD_CAR_E!U45+FC_TRA_ROAD_BUS_E!U45+FC_TRA_ROAD_LCV_E!U45+FC_TRA_ROAD_HGV_E!U45</f>
        <v>41.942142720000007</v>
      </c>
      <c r="V45" s="8">
        <f>FC_TRA_ROAD_P2W_E!V45+FC_TRA_ROAD_CAR_E!V45+FC_TRA_ROAD_BUS_E!V45+FC_TRA_ROAD_LCV_E!V45+FC_TRA_ROAD_HGV_E!V45</f>
        <v>40.484205720000006</v>
      </c>
      <c r="W45" s="8">
        <f>FC_TRA_ROAD_P2W_E!W45+FC_TRA_ROAD_CAR_E!W45+FC_TRA_ROAD_BUS_E!W45+FC_TRA_ROAD_LCV_E!W45+FC_TRA_ROAD_HGV_E!W45</f>
        <v>35.577357119999995</v>
      </c>
      <c r="X45" s="8">
        <f>FC_TRA_ROAD_P2W_E!X45+FC_TRA_ROAD_CAR_E!X45+FC_TRA_ROAD_BUS_E!X45+FC_TRA_ROAD_LCV_E!X45+FC_TRA_ROAD_HGV_E!X45</f>
        <v>39.488586479999995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23.456029319999999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2.14613604</v>
      </c>
      <c r="V50" s="8">
        <f>FC_TRA_ROAD_P2W_E!V50+FC_TRA_ROAD_CAR_E!V50+FC_TRA_ROAD_BUS_E!V50+FC_TRA_ROAD_LCV_E!V50+FC_TRA_ROAD_HGV_E!V50</f>
        <v>0.15542532000000001</v>
      </c>
      <c r="W50" s="8">
        <f>FC_TRA_ROAD_P2W_E!W50+FC_TRA_ROAD_CAR_E!W50+FC_TRA_ROAD_BUS_E!W50+FC_TRA_ROAD_LCV_E!W50+FC_TRA_ROAD_HGV_E!W50</f>
        <v>0.22271471999999998</v>
      </c>
      <c r="X50" s="8">
        <f>FC_TRA_ROAD_P2W_E!X50+FC_TRA_ROAD_CAR_E!X50+FC_TRA_ROAD_BUS_E!X50+FC_TRA_ROAD_LCV_E!X50+FC_TRA_ROAD_HGV_E!X50</f>
        <v>0.32246136000000003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876.55668804000004</v>
      </c>
      <c r="D51" s="27">
        <f>FC_TRA_ROAD_P2W_E!D51+FC_TRA_ROAD_CAR_E!D51+FC_TRA_ROAD_BUS_E!D51+FC_TRA_ROAD_LCV_E!D51+FC_TRA_ROAD_HGV_E!D51</f>
        <v>1047.2633780400004</v>
      </c>
      <c r="E51" s="27">
        <f>FC_TRA_ROAD_P2W_E!E51+FC_TRA_ROAD_CAR_E!E51+FC_TRA_ROAD_BUS_E!E51+FC_TRA_ROAD_LCV_E!E51+FC_TRA_ROAD_HGV_E!E51</f>
        <v>1081.3443300000004</v>
      </c>
      <c r="F51" s="27">
        <f>FC_TRA_ROAD_P2W_E!F51+FC_TRA_ROAD_CAR_E!F51+FC_TRA_ROAD_BUS_E!F51+FC_TRA_ROAD_LCV_E!F51+FC_TRA_ROAD_HGV_E!F51</f>
        <v>1149.2539858800001</v>
      </c>
      <c r="G51" s="27">
        <f>FC_TRA_ROAD_P2W_E!G51+FC_TRA_ROAD_CAR_E!G51+FC_TRA_ROAD_BUS_E!G51+FC_TRA_ROAD_LCV_E!G51+FC_TRA_ROAD_HGV_E!G51</f>
        <v>1193.2006838399998</v>
      </c>
      <c r="H51" s="27">
        <f>FC_TRA_ROAD_P2W_E!H51+FC_TRA_ROAD_CAR_E!H51+FC_TRA_ROAD_BUS_E!H51+FC_TRA_ROAD_LCV_E!H51+FC_TRA_ROAD_HGV_E!H51</f>
        <v>1352.9667967199998</v>
      </c>
      <c r="I51" s="27">
        <f>FC_TRA_ROAD_P2W_E!I51+FC_TRA_ROAD_CAR_E!I51+FC_TRA_ROAD_BUS_E!I51+FC_TRA_ROAD_LCV_E!I51+FC_TRA_ROAD_HGV_E!I51</f>
        <v>1615.5012654000002</v>
      </c>
      <c r="J51" s="27">
        <f>FC_TRA_ROAD_P2W_E!J51+FC_TRA_ROAD_CAR_E!J51+FC_TRA_ROAD_BUS_E!J51+FC_TRA_ROAD_LCV_E!J51+FC_TRA_ROAD_HGV_E!J51</f>
        <v>1819.9324479600002</v>
      </c>
      <c r="K51" s="27">
        <f>FC_TRA_ROAD_P2W_E!K51+FC_TRA_ROAD_CAR_E!K51+FC_TRA_ROAD_BUS_E!K51+FC_TRA_ROAD_LCV_E!K51+FC_TRA_ROAD_HGV_E!K51</f>
        <v>1946.8998529199998</v>
      </c>
      <c r="L51" s="27">
        <f>FC_TRA_ROAD_P2W_E!L51+FC_TRA_ROAD_CAR_E!L51+FC_TRA_ROAD_BUS_E!L51+FC_TRA_ROAD_LCV_E!L51+FC_TRA_ROAD_HGV_E!L51</f>
        <v>2254.7297084400002</v>
      </c>
      <c r="M51" s="27">
        <f>FC_TRA_ROAD_P2W_E!M51+FC_TRA_ROAD_CAR_E!M51+FC_TRA_ROAD_BUS_E!M51+FC_TRA_ROAD_LCV_E!M51+FC_TRA_ROAD_HGV_E!M51</f>
        <v>2583.1738231200002</v>
      </c>
      <c r="N51" s="27">
        <f>FC_TRA_ROAD_P2W_E!N51+FC_TRA_ROAD_CAR_E!N51+FC_TRA_ROAD_BUS_E!N51+FC_TRA_ROAD_LCV_E!N51+FC_TRA_ROAD_HGV_E!N51</f>
        <v>2855.08468872</v>
      </c>
      <c r="O51" s="27">
        <f>FC_TRA_ROAD_P2W_E!O51+FC_TRA_ROAD_CAR_E!O51+FC_TRA_ROAD_BUS_E!O51+FC_TRA_ROAD_LCV_E!O51+FC_TRA_ROAD_HGV_E!O51</f>
        <v>3032.2650045600003</v>
      </c>
      <c r="P51" s="27">
        <f>FC_TRA_ROAD_P2W_E!P51+FC_TRA_ROAD_CAR_E!P51+FC_TRA_ROAD_BUS_E!P51+FC_TRA_ROAD_LCV_E!P51+FC_TRA_ROAD_HGV_E!P51</f>
        <v>3235.5486504000005</v>
      </c>
      <c r="Q51" s="27">
        <f>FC_TRA_ROAD_P2W_E!Q51+FC_TRA_ROAD_CAR_E!Q51+FC_TRA_ROAD_BUS_E!Q51+FC_TRA_ROAD_LCV_E!Q51+FC_TRA_ROAD_HGV_E!Q51</f>
        <v>3457.8712673999999</v>
      </c>
      <c r="R51" s="27">
        <f>FC_TRA_ROAD_P2W_E!R51+FC_TRA_ROAD_CAR_E!R51+FC_TRA_ROAD_BUS_E!R51+FC_TRA_ROAD_LCV_E!R51+FC_TRA_ROAD_HGV_E!R51</f>
        <v>3634.3344232800005</v>
      </c>
      <c r="S51" s="27">
        <f>FC_TRA_ROAD_P2W_E!S51+FC_TRA_ROAD_CAR_E!S51+FC_TRA_ROAD_BUS_E!S51+FC_TRA_ROAD_LCV_E!S51+FC_TRA_ROAD_HGV_E!S51</f>
        <v>3720.4596594</v>
      </c>
      <c r="T51" s="27">
        <f>FC_TRA_ROAD_P2W_E!T51+FC_TRA_ROAD_CAR_E!T51+FC_TRA_ROAD_BUS_E!T51+FC_TRA_ROAD_LCV_E!T51+FC_TRA_ROAD_HGV_E!T51</f>
        <v>3623.4629164800003</v>
      </c>
      <c r="U51" s="27">
        <f>FC_TRA_ROAD_P2W_E!U51+FC_TRA_ROAD_CAR_E!U51+FC_TRA_ROAD_BUS_E!U51+FC_TRA_ROAD_LCV_E!U51+FC_TRA_ROAD_HGV_E!U51</f>
        <v>3717.7495581600001</v>
      </c>
      <c r="V51" s="27">
        <f>FC_TRA_ROAD_P2W_E!V51+FC_TRA_ROAD_CAR_E!V51+FC_TRA_ROAD_BUS_E!V51+FC_TRA_ROAD_LCV_E!V51+FC_TRA_ROAD_HGV_E!V51</f>
        <v>4274.6197229999989</v>
      </c>
      <c r="W51" s="27">
        <f>FC_TRA_ROAD_P2W_E!W51+FC_TRA_ROAD_CAR_E!W51+FC_TRA_ROAD_BUS_E!W51+FC_TRA_ROAD_LCV_E!W51+FC_TRA_ROAD_HGV_E!W51</f>
        <v>3975.6187508400003</v>
      </c>
      <c r="X51" s="27">
        <f>FC_TRA_ROAD_P2W_E!X51+FC_TRA_ROAD_CAR_E!X51+FC_TRA_ROAD_BUS_E!X51+FC_TRA_ROAD_LCV_E!X51+FC_TRA_ROAD_HGV_E!X51</f>
        <v>4744.8799477199991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1">SUM(C53:C54)</f>
        <v>0</v>
      </c>
      <c r="D52" s="27">
        <f t="shared" ref="D52:X52" si="12">SUM(D53:D54)</f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3">SUM(C62:C72)</f>
        <v>2113.6071470400002</v>
      </c>
      <c r="D61" s="49">
        <f t="shared" ref="D61:X61" si="14">SUM(D62:D72)</f>
        <v>2490.5175091200003</v>
      </c>
      <c r="E61" s="49">
        <f t="shared" si="14"/>
        <v>3302.8699608000002</v>
      </c>
      <c r="F61" s="49">
        <f t="shared" si="14"/>
        <v>4086.8449560000004</v>
      </c>
      <c r="G61" s="49">
        <f t="shared" si="14"/>
        <v>5570.8660713600011</v>
      </c>
      <c r="H61" s="49">
        <f t="shared" si="14"/>
        <v>9327.1306622400007</v>
      </c>
      <c r="I61" s="49">
        <f t="shared" si="14"/>
        <v>15575.95776096</v>
      </c>
      <c r="J61" s="49">
        <f t="shared" si="14"/>
        <v>21726.524891519999</v>
      </c>
      <c r="K61" s="49">
        <f t="shared" si="14"/>
        <v>26567.1755424</v>
      </c>
      <c r="L61" s="49">
        <f t="shared" si="14"/>
        <v>31308.308418959998</v>
      </c>
      <c r="M61" s="49">
        <f t="shared" si="14"/>
        <v>35516.979150479994</v>
      </c>
      <c r="N61" s="49">
        <f t="shared" si="14"/>
        <v>37453.383092159995</v>
      </c>
      <c r="O61" s="49">
        <f t="shared" si="14"/>
        <v>39925.500258960012</v>
      </c>
      <c r="P61" s="49">
        <f t="shared" si="14"/>
        <v>35490.311374320001</v>
      </c>
      <c r="Q61" s="49">
        <f t="shared" si="14"/>
        <v>38371.59982512</v>
      </c>
      <c r="R61" s="49">
        <f t="shared" si="14"/>
        <v>38371.49676288</v>
      </c>
      <c r="S61" s="49">
        <f t="shared" si="14"/>
        <v>37383.058973519997</v>
      </c>
      <c r="T61" s="49">
        <f t="shared" si="14"/>
        <v>40775.785185599998</v>
      </c>
      <c r="U61" s="49">
        <f t="shared" si="14"/>
        <v>45012.473485199997</v>
      </c>
      <c r="V61" s="49">
        <f t="shared" si="14"/>
        <v>46547.600574959994</v>
      </c>
      <c r="W61" s="49">
        <f t="shared" si="14"/>
        <v>47096.808857999997</v>
      </c>
      <c r="X61" s="49">
        <f t="shared" si="14"/>
        <v>49161.74620247999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43.571455200000003</v>
      </c>
      <c r="L64" s="52">
        <f>FC_TRA_ROAD_P2W_E!L64+FC_TRA_ROAD_CAR_E!L64+FC_TRA_ROAD_BUS_E!L64+FC_TRA_ROAD_LCV_E!L64+FC_TRA_ROAD_HGV_E!L64</f>
        <v>50.945010479999993</v>
      </c>
      <c r="M64" s="52">
        <f>FC_TRA_ROAD_P2W_E!M64+FC_TRA_ROAD_CAR_E!M64+FC_TRA_ROAD_BUS_E!M64+FC_TRA_ROAD_LCV_E!M64+FC_TRA_ROAD_HGV_E!M64</f>
        <v>63.231582959999997</v>
      </c>
      <c r="N64" s="52">
        <f>FC_TRA_ROAD_P2W_E!N64+FC_TRA_ROAD_CAR_E!N64+FC_TRA_ROAD_BUS_E!N64+FC_TRA_ROAD_LCV_E!N64+FC_TRA_ROAD_HGV_E!N64</f>
        <v>161.63286048000003</v>
      </c>
      <c r="O64" s="52">
        <f>FC_TRA_ROAD_P2W_E!O64+FC_TRA_ROAD_CAR_E!O64+FC_TRA_ROAD_BUS_E!O64+FC_TRA_ROAD_LCV_E!O64+FC_TRA_ROAD_HGV_E!O64</f>
        <v>224.64979992000002</v>
      </c>
      <c r="P64" s="52">
        <f>FC_TRA_ROAD_P2W_E!P64+FC_TRA_ROAD_CAR_E!P64+FC_TRA_ROAD_BUS_E!P64+FC_TRA_ROAD_LCV_E!P64+FC_TRA_ROAD_HGV_E!P64</f>
        <v>266.48956152</v>
      </c>
      <c r="Q64" s="52">
        <f>FC_TRA_ROAD_P2W_E!Q64+FC_TRA_ROAD_CAR_E!Q64+FC_TRA_ROAD_BUS_E!Q64+FC_TRA_ROAD_LCV_E!Q64+FC_TRA_ROAD_HGV_E!Q64</f>
        <v>280.96915392</v>
      </c>
      <c r="R64" s="52">
        <f>FC_TRA_ROAD_P2W_E!R64+FC_TRA_ROAD_CAR_E!R64+FC_TRA_ROAD_BUS_E!R64+FC_TRA_ROAD_LCV_E!R64+FC_TRA_ROAD_HGV_E!R64</f>
        <v>291.0290947200001</v>
      </c>
      <c r="S64" s="52">
        <f>FC_TRA_ROAD_P2W_E!S64+FC_TRA_ROAD_CAR_E!S64+FC_TRA_ROAD_BUS_E!S64+FC_TRA_ROAD_LCV_E!S64+FC_TRA_ROAD_HGV_E!S64</f>
        <v>302.11527527999999</v>
      </c>
      <c r="T64" s="52">
        <f>FC_TRA_ROAD_P2W_E!T64+FC_TRA_ROAD_CAR_E!T64+FC_TRA_ROAD_BUS_E!T64+FC_TRA_ROAD_LCV_E!T64+FC_TRA_ROAD_HGV_E!T64</f>
        <v>343.69616736000006</v>
      </c>
      <c r="U64" s="52">
        <f>FC_TRA_ROAD_P2W_E!U64+FC_TRA_ROAD_CAR_E!U64+FC_TRA_ROAD_BUS_E!U64+FC_TRA_ROAD_LCV_E!U64+FC_TRA_ROAD_HGV_E!U64</f>
        <v>353.08446264000003</v>
      </c>
      <c r="V64" s="52">
        <f>FC_TRA_ROAD_P2W_E!V64+FC_TRA_ROAD_CAR_E!V64+FC_TRA_ROAD_BUS_E!V64+FC_TRA_ROAD_LCV_E!V64+FC_TRA_ROAD_HGV_E!V64</f>
        <v>363.02450184000003</v>
      </c>
      <c r="W64" s="52">
        <f>FC_TRA_ROAD_P2W_E!W64+FC_TRA_ROAD_CAR_E!W64+FC_TRA_ROAD_BUS_E!W64+FC_TRA_ROAD_LCV_E!W64+FC_TRA_ROAD_HGV_E!W64</f>
        <v>395.34840072000003</v>
      </c>
      <c r="X64" s="52">
        <f>FC_TRA_ROAD_P2W_E!X64+FC_TRA_ROAD_CAR_E!X64+FC_TRA_ROAD_BUS_E!X64+FC_TRA_ROAD_LCV_E!X64+FC_TRA_ROAD_HGV_E!X64</f>
        <v>248.05262664000003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40.020238079999991</v>
      </c>
      <c r="H66" s="52">
        <f>FC_TRA_ROAD_P2W_E!H66+FC_TRA_ROAD_CAR_E!H66+FC_TRA_ROAD_BUS_E!H66+FC_TRA_ROAD_LCV_E!H66+FC_TRA_ROAD_HGV_E!H66</f>
        <v>23.48948592</v>
      </c>
      <c r="I66" s="52">
        <f>FC_TRA_ROAD_P2W_E!I66+FC_TRA_ROAD_CAR_E!I66+FC_TRA_ROAD_BUS_E!I66+FC_TRA_ROAD_LCV_E!I66+FC_TRA_ROAD_HGV_E!I66</f>
        <v>27.188049599999996</v>
      </c>
      <c r="J66" s="52">
        <f>FC_TRA_ROAD_P2W_E!J66+FC_TRA_ROAD_CAR_E!J66+FC_TRA_ROAD_BUS_E!J66+FC_TRA_ROAD_LCV_E!J66+FC_TRA_ROAD_HGV_E!J66</f>
        <v>42.511180319999994</v>
      </c>
      <c r="K66" s="52">
        <f>FC_TRA_ROAD_P2W_E!K66+FC_TRA_ROAD_CAR_E!K66+FC_TRA_ROAD_BUS_E!K66+FC_TRA_ROAD_LCV_E!K66+FC_TRA_ROAD_HGV_E!K66</f>
        <v>48.171045599999999</v>
      </c>
      <c r="L66" s="52">
        <f>FC_TRA_ROAD_P2W_E!L66+FC_TRA_ROAD_CAR_E!L66+FC_TRA_ROAD_BUS_E!L66+FC_TRA_ROAD_LCV_E!L66+FC_TRA_ROAD_HGV_E!L66</f>
        <v>48.003334559999999</v>
      </c>
      <c r="M66" s="52">
        <f>FC_TRA_ROAD_P2W_E!M66+FC_TRA_ROAD_CAR_E!M66+FC_TRA_ROAD_BUS_E!M66+FC_TRA_ROAD_LCV_E!M66+FC_TRA_ROAD_HGV_E!M66</f>
        <v>67.836566880000021</v>
      </c>
      <c r="N66" s="52">
        <f>FC_TRA_ROAD_P2W_E!N66+FC_TRA_ROAD_CAR_E!N66+FC_TRA_ROAD_BUS_E!N66+FC_TRA_ROAD_LCV_E!N66+FC_TRA_ROAD_HGV_E!N66</f>
        <v>82.450876320000006</v>
      </c>
      <c r="O66" s="52">
        <f>FC_TRA_ROAD_P2W_E!O66+FC_TRA_ROAD_CAR_E!O66+FC_TRA_ROAD_BUS_E!O66+FC_TRA_ROAD_LCV_E!O66+FC_TRA_ROAD_HGV_E!O66</f>
        <v>86.210611199999988</v>
      </c>
      <c r="P66" s="52">
        <f>FC_TRA_ROAD_P2W_E!P66+FC_TRA_ROAD_CAR_E!P66+FC_TRA_ROAD_BUS_E!P66+FC_TRA_ROAD_LCV_E!P66+FC_TRA_ROAD_HGV_E!P66</f>
        <v>74.458349279999993</v>
      </c>
      <c r="Q66" s="52">
        <f>FC_TRA_ROAD_P2W_E!Q66+FC_TRA_ROAD_CAR_E!Q66+FC_TRA_ROAD_BUS_E!Q66+FC_TRA_ROAD_LCV_E!Q66+FC_TRA_ROAD_HGV_E!Q66</f>
        <v>64.321516799999969</v>
      </c>
      <c r="R66" s="52">
        <f>FC_TRA_ROAD_P2W_E!R66+FC_TRA_ROAD_CAR_E!R66+FC_TRA_ROAD_BUS_E!R66+FC_TRA_ROAD_LCV_E!R66+FC_TRA_ROAD_HGV_E!R66</f>
        <v>62.152233120000027</v>
      </c>
      <c r="S66" s="52">
        <f>FC_TRA_ROAD_P2W_E!S66+FC_TRA_ROAD_CAR_E!S66+FC_TRA_ROAD_BUS_E!S66+FC_TRA_ROAD_LCV_E!S66+FC_TRA_ROAD_HGV_E!S66</f>
        <v>31.516676639999993</v>
      </c>
      <c r="T66" s="52">
        <f>FC_TRA_ROAD_P2W_E!T66+FC_TRA_ROAD_CAR_E!T66+FC_TRA_ROAD_BUS_E!T66+FC_TRA_ROAD_LCV_E!T66+FC_TRA_ROAD_HGV_E!T66</f>
        <v>22.571408159999997</v>
      </c>
      <c r="U66" s="52">
        <f>FC_TRA_ROAD_P2W_E!U66+FC_TRA_ROAD_CAR_E!U66+FC_TRA_ROAD_BUS_E!U66+FC_TRA_ROAD_LCV_E!U66+FC_TRA_ROAD_HGV_E!U66</f>
        <v>17.742961439999998</v>
      </c>
      <c r="V66" s="52">
        <f>FC_TRA_ROAD_P2W_E!V66+FC_TRA_ROAD_CAR_E!V66+FC_TRA_ROAD_BUS_E!V66+FC_TRA_ROAD_LCV_E!V66+FC_TRA_ROAD_HGV_E!V66</f>
        <v>11.062301759999999</v>
      </c>
      <c r="W66" s="52">
        <f>FC_TRA_ROAD_P2W_E!W66+FC_TRA_ROAD_CAR_E!W66+FC_TRA_ROAD_BUS_E!W66+FC_TRA_ROAD_LCV_E!W66+FC_TRA_ROAD_HGV_E!W66</f>
        <v>10.247960160000002</v>
      </c>
      <c r="X66" s="52">
        <f>FC_TRA_ROAD_P2W_E!X66+FC_TRA_ROAD_CAR_E!X66+FC_TRA_ROAD_BUS_E!X66+FC_TRA_ROAD_LCV_E!X66+FC_TRA_ROAD_HGV_E!X66</f>
        <v>7.554388320000001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173.95560000000003</v>
      </c>
      <c r="D67" s="52">
        <f>FC_TRA_ROAD_P2W_E!D67+FC_TRA_ROAD_CAR_E!D67+FC_TRA_ROAD_BUS_E!D67+FC_TRA_ROAD_LCV_E!D67+FC_TRA_ROAD_HGV_E!D67</f>
        <v>194.98320000000001</v>
      </c>
      <c r="E67" s="52">
        <f>FC_TRA_ROAD_P2W_E!E67+FC_TRA_ROAD_CAR_E!E67+FC_TRA_ROAD_BUS_E!E67+FC_TRA_ROAD_LCV_E!E67+FC_TRA_ROAD_HGV_E!E67</f>
        <v>472.20394176000002</v>
      </c>
      <c r="F67" s="52">
        <f>FC_TRA_ROAD_P2W_E!F67+FC_TRA_ROAD_CAR_E!F67+FC_TRA_ROAD_BUS_E!F67+FC_TRA_ROAD_LCV_E!F67+FC_TRA_ROAD_HGV_E!F67</f>
        <v>718.99430544000006</v>
      </c>
      <c r="G67" s="52">
        <f>FC_TRA_ROAD_P2W_E!G67+FC_TRA_ROAD_CAR_E!G67+FC_TRA_ROAD_BUS_E!G67+FC_TRA_ROAD_LCV_E!G67+FC_TRA_ROAD_HGV_E!G67</f>
        <v>867.87965376000022</v>
      </c>
      <c r="H67" s="52">
        <f>FC_TRA_ROAD_P2W_E!H67+FC_TRA_ROAD_CAR_E!H67+FC_TRA_ROAD_BUS_E!H67+FC_TRA_ROAD_LCV_E!H67+FC_TRA_ROAD_HGV_E!H67</f>
        <v>1587.4951017600001</v>
      </c>
      <c r="I67" s="52">
        <f>FC_TRA_ROAD_P2W_E!I67+FC_TRA_ROAD_CAR_E!I67+FC_TRA_ROAD_BUS_E!I67+FC_TRA_ROAD_LCV_E!I67+FC_TRA_ROAD_HGV_E!I67</f>
        <v>2466.5583801600005</v>
      </c>
      <c r="J67" s="52">
        <f>FC_TRA_ROAD_P2W_E!J67+FC_TRA_ROAD_CAR_E!J67+FC_TRA_ROAD_BUS_E!J67+FC_TRA_ROAD_LCV_E!J67+FC_TRA_ROAD_HGV_E!J67</f>
        <v>3191.4860371200002</v>
      </c>
      <c r="K67" s="52">
        <f>FC_TRA_ROAD_P2W_E!K67+FC_TRA_ROAD_CAR_E!K67+FC_TRA_ROAD_BUS_E!K67+FC_TRA_ROAD_LCV_E!K67+FC_TRA_ROAD_HGV_E!K67</f>
        <v>4965.725852640001</v>
      </c>
      <c r="L67" s="52">
        <f>FC_TRA_ROAD_P2W_E!L67+FC_TRA_ROAD_CAR_E!L67+FC_TRA_ROAD_BUS_E!L67+FC_TRA_ROAD_LCV_E!L67+FC_TRA_ROAD_HGV_E!L67</f>
        <v>6082.1795203199999</v>
      </c>
      <c r="M67" s="52">
        <f>FC_TRA_ROAD_P2W_E!M67+FC_TRA_ROAD_CAR_E!M67+FC_TRA_ROAD_BUS_E!M67+FC_TRA_ROAD_LCV_E!M67+FC_TRA_ROAD_HGV_E!M67</f>
        <v>7276.9116787199991</v>
      </c>
      <c r="N67" s="52">
        <f>FC_TRA_ROAD_P2W_E!N67+FC_TRA_ROAD_CAR_E!N67+FC_TRA_ROAD_BUS_E!N67+FC_TRA_ROAD_LCV_E!N67+FC_TRA_ROAD_HGV_E!N67</f>
        <v>7426.1497809599996</v>
      </c>
      <c r="O67" s="52">
        <f>FC_TRA_ROAD_P2W_E!O67+FC_TRA_ROAD_CAR_E!O67+FC_TRA_ROAD_BUS_E!O67+FC_TRA_ROAD_LCV_E!O67+FC_TRA_ROAD_HGV_E!O67</f>
        <v>7230.6020217599998</v>
      </c>
      <c r="P67" s="52">
        <f>FC_TRA_ROAD_P2W_E!P67+FC_TRA_ROAD_CAR_E!P67+FC_TRA_ROAD_BUS_E!P67+FC_TRA_ROAD_LCV_E!P67+FC_TRA_ROAD_HGV_E!P67</f>
        <v>6721.8722467199996</v>
      </c>
      <c r="Q67" s="52">
        <f>FC_TRA_ROAD_P2W_E!Q67+FC_TRA_ROAD_CAR_E!Q67+FC_TRA_ROAD_BUS_E!Q67+FC_TRA_ROAD_LCV_E!Q67+FC_TRA_ROAD_HGV_E!Q67</f>
        <v>6700.6583294399989</v>
      </c>
      <c r="R67" s="52">
        <f>FC_TRA_ROAD_P2W_E!R67+FC_TRA_ROAD_CAR_E!R67+FC_TRA_ROAD_BUS_E!R67+FC_TRA_ROAD_LCV_E!R67+FC_TRA_ROAD_HGV_E!R67</f>
        <v>6831.795873600001</v>
      </c>
      <c r="S67" s="52">
        <f>FC_TRA_ROAD_P2W_E!S67+FC_TRA_ROAD_CAR_E!S67+FC_TRA_ROAD_BUS_E!S67+FC_TRA_ROAD_LCV_E!S67+FC_TRA_ROAD_HGV_E!S67</f>
        <v>6758.3307916799995</v>
      </c>
      <c r="T67" s="52">
        <f>FC_TRA_ROAD_P2W_E!T67+FC_TRA_ROAD_CAR_E!T67+FC_TRA_ROAD_BUS_E!T67+FC_TRA_ROAD_LCV_E!T67+FC_TRA_ROAD_HGV_E!T67</f>
        <v>7147.8796982400027</v>
      </c>
      <c r="U67" s="52">
        <f>FC_TRA_ROAD_P2W_E!U67+FC_TRA_ROAD_CAR_E!U67+FC_TRA_ROAD_BUS_E!U67+FC_TRA_ROAD_LCV_E!U67+FC_TRA_ROAD_HGV_E!U67</f>
        <v>7683.005865600001</v>
      </c>
      <c r="V67" s="52">
        <f>FC_TRA_ROAD_P2W_E!V67+FC_TRA_ROAD_CAR_E!V67+FC_TRA_ROAD_BUS_E!V67+FC_TRA_ROAD_LCV_E!V67+FC_TRA_ROAD_HGV_E!V67</f>
        <v>8001.3048523199996</v>
      </c>
      <c r="W67" s="52">
        <f>FC_TRA_ROAD_P2W_E!W67+FC_TRA_ROAD_CAR_E!W67+FC_TRA_ROAD_BUS_E!W67+FC_TRA_ROAD_LCV_E!W67+FC_TRA_ROAD_HGV_E!W67</f>
        <v>7884.8450827199986</v>
      </c>
      <c r="X67" s="52">
        <f>FC_TRA_ROAD_P2W_E!X67+FC_TRA_ROAD_CAR_E!X67+FC_TRA_ROAD_BUS_E!X67+FC_TRA_ROAD_LCV_E!X67+FC_TRA_ROAD_HGV_E!X67</f>
        <v>8966.14595568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705.08550384</v>
      </c>
      <c r="D68" s="52">
        <f>FC_TRA_ROAD_P2W_E!D68+FC_TRA_ROAD_CAR_E!D68+FC_TRA_ROAD_BUS_E!D68+FC_TRA_ROAD_LCV_E!D68+FC_TRA_ROAD_HGV_E!D68</f>
        <v>973.1259777600003</v>
      </c>
      <c r="E68" s="52">
        <f>FC_TRA_ROAD_P2W_E!E68+FC_TRA_ROAD_CAR_E!E68+FC_TRA_ROAD_BUS_E!E68+FC_TRA_ROAD_LCV_E!E68+FC_TRA_ROAD_HGV_E!E68</f>
        <v>1502.7439334399999</v>
      </c>
      <c r="F68" s="52">
        <f>FC_TRA_ROAD_P2W_E!F68+FC_TRA_ROAD_CAR_E!F68+FC_TRA_ROAD_BUS_E!F68+FC_TRA_ROAD_LCV_E!F68+FC_TRA_ROAD_HGV_E!F68</f>
        <v>2082.9114748800002</v>
      </c>
      <c r="G68" s="52">
        <f>FC_TRA_ROAD_P2W_E!G68+FC_TRA_ROAD_CAR_E!G68+FC_TRA_ROAD_BUS_E!G68+FC_TRA_ROAD_LCV_E!G68+FC_TRA_ROAD_HGV_E!G68</f>
        <v>1902.8910052800002</v>
      </c>
      <c r="H68" s="52">
        <f>FC_TRA_ROAD_P2W_E!H68+FC_TRA_ROAD_CAR_E!H68+FC_TRA_ROAD_BUS_E!H68+FC_TRA_ROAD_LCV_E!H68+FC_TRA_ROAD_HGV_E!H68</f>
        <v>2875.9364409599998</v>
      </c>
      <c r="I68" s="52">
        <f>FC_TRA_ROAD_P2W_E!I68+FC_TRA_ROAD_CAR_E!I68+FC_TRA_ROAD_BUS_E!I68+FC_TRA_ROAD_LCV_E!I68+FC_TRA_ROAD_HGV_E!I68</f>
        <v>4999.7107871999997</v>
      </c>
      <c r="J68" s="52">
        <f>FC_TRA_ROAD_P2W_E!J68+FC_TRA_ROAD_CAR_E!J68+FC_TRA_ROAD_BUS_E!J68+FC_TRA_ROAD_LCV_E!J68+FC_TRA_ROAD_HGV_E!J68</f>
        <v>4979.1554798400011</v>
      </c>
      <c r="K68" s="52">
        <f>FC_TRA_ROAD_P2W_E!K68+FC_TRA_ROAD_CAR_E!K68+FC_TRA_ROAD_BUS_E!K68+FC_TRA_ROAD_LCV_E!K68+FC_TRA_ROAD_HGV_E!K68</f>
        <v>3165.7576852799998</v>
      </c>
      <c r="L68" s="52">
        <f>FC_TRA_ROAD_P2W_E!L68+FC_TRA_ROAD_CAR_E!L68+FC_TRA_ROAD_BUS_E!L68+FC_TRA_ROAD_LCV_E!L68+FC_TRA_ROAD_HGV_E!L68</f>
        <v>1514.2961145600002</v>
      </c>
      <c r="M68" s="52">
        <f>FC_TRA_ROAD_P2W_E!M68+FC_TRA_ROAD_CAR_E!M68+FC_TRA_ROAD_BUS_E!M68+FC_TRA_ROAD_LCV_E!M68+FC_TRA_ROAD_HGV_E!M68</f>
        <v>1636.1618889599999</v>
      </c>
      <c r="N68" s="52">
        <f>FC_TRA_ROAD_P2W_E!N68+FC_TRA_ROAD_CAR_E!N68+FC_TRA_ROAD_BUS_E!N68+FC_TRA_ROAD_LCV_E!N68+FC_TRA_ROAD_HGV_E!N68</f>
        <v>1232.1085262400002</v>
      </c>
      <c r="O68" s="52">
        <f>FC_TRA_ROAD_P2W_E!O68+FC_TRA_ROAD_CAR_E!O68+FC_TRA_ROAD_BUS_E!O68+FC_TRA_ROAD_LCV_E!O68+FC_TRA_ROAD_HGV_E!O68</f>
        <v>892.14601391999986</v>
      </c>
      <c r="P68" s="52">
        <f>FC_TRA_ROAD_P2W_E!P68+FC_TRA_ROAD_CAR_E!P68+FC_TRA_ROAD_BUS_E!P68+FC_TRA_ROAD_LCV_E!P68+FC_TRA_ROAD_HGV_E!P68</f>
        <v>585.34593840000002</v>
      </c>
      <c r="Q68" s="52">
        <f>FC_TRA_ROAD_P2W_E!Q68+FC_TRA_ROAD_CAR_E!Q68+FC_TRA_ROAD_BUS_E!Q68+FC_TRA_ROAD_LCV_E!Q68+FC_TRA_ROAD_HGV_E!Q68</f>
        <v>1063.1998051200001</v>
      </c>
      <c r="R68" s="52">
        <f>FC_TRA_ROAD_P2W_E!R68+FC_TRA_ROAD_CAR_E!R68+FC_TRA_ROAD_BUS_E!R68+FC_TRA_ROAD_LCV_E!R68+FC_TRA_ROAD_HGV_E!R68</f>
        <v>1234.4360903999998</v>
      </c>
      <c r="S68" s="52">
        <f>FC_TRA_ROAD_P2W_E!S68+FC_TRA_ROAD_CAR_E!S68+FC_TRA_ROAD_BUS_E!S68+FC_TRA_ROAD_LCV_E!S68+FC_TRA_ROAD_HGV_E!S68</f>
        <v>967.18625424000004</v>
      </c>
      <c r="T68" s="52">
        <f>FC_TRA_ROAD_P2W_E!T68+FC_TRA_ROAD_CAR_E!T68+FC_TRA_ROAD_BUS_E!T68+FC_TRA_ROAD_LCV_E!T68+FC_TRA_ROAD_HGV_E!T68</f>
        <v>1486.4053607999999</v>
      </c>
      <c r="U68" s="52">
        <f>FC_TRA_ROAD_P2W_E!U68+FC_TRA_ROAD_CAR_E!U68+FC_TRA_ROAD_BUS_E!U68+FC_TRA_ROAD_LCV_E!U68+FC_TRA_ROAD_HGV_E!U68</f>
        <v>1448.2513540800001</v>
      </c>
      <c r="V68" s="52">
        <f>FC_TRA_ROAD_P2W_E!V68+FC_TRA_ROAD_CAR_E!V68+FC_TRA_ROAD_BUS_E!V68+FC_TRA_ROAD_LCV_E!V68+FC_TRA_ROAD_HGV_E!V68</f>
        <v>1360.1502979200002</v>
      </c>
      <c r="W68" s="52">
        <f>FC_TRA_ROAD_P2W_E!W68+FC_TRA_ROAD_CAR_E!W68+FC_TRA_ROAD_BUS_E!W68+FC_TRA_ROAD_LCV_E!W68+FC_TRA_ROAD_HGV_E!W68</f>
        <v>1263.0591143999995</v>
      </c>
      <c r="X68" s="52">
        <f>FC_TRA_ROAD_P2W_E!X68+FC_TRA_ROAD_CAR_E!X68+FC_TRA_ROAD_BUS_E!X68+FC_TRA_ROAD_LCV_E!X68+FC_TRA_ROAD_HGV_E!X68</f>
        <v>1344.0660955200001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1186.67871504</v>
      </c>
      <c r="D69" s="52">
        <f>FC_TRA_ROAD_P2W_E!D69+FC_TRA_ROAD_CAR_E!D69+FC_TRA_ROAD_BUS_E!D69+FC_TRA_ROAD_LCV_E!D69+FC_TRA_ROAD_HGV_E!D69</f>
        <v>1262.54909952</v>
      </c>
      <c r="E69" s="52">
        <f>FC_TRA_ROAD_P2W_E!E69+FC_TRA_ROAD_CAR_E!E69+FC_TRA_ROAD_BUS_E!E69+FC_TRA_ROAD_LCV_E!E69+FC_TRA_ROAD_HGV_E!E69</f>
        <v>1256.0909500800003</v>
      </c>
      <c r="F69" s="52">
        <f>FC_TRA_ROAD_P2W_E!F69+FC_TRA_ROAD_CAR_E!F69+FC_TRA_ROAD_BUS_E!F69+FC_TRA_ROAD_LCV_E!F69+FC_TRA_ROAD_HGV_E!F69</f>
        <v>1273.5002736000001</v>
      </c>
      <c r="G69" s="52">
        <f>FC_TRA_ROAD_P2W_E!G69+FC_TRA_ROAD_CAR_E!G69+FC_TRA_ROAD_BUS_E!G69+FC_TRA_ROAD_LCV_E!G69+FC_TRA_ROAD_HGV_E!G69</f>
        <v>2727.7861665600003</v>
      </c>
      <c r="H69" s="52">
        <f>FC_TRA_ROAD_P2W_E!H69+FC_TRA_ROAD_CAR_E!H69+FC_TRA_ROAD_BUS_E!H69+FC_TRA_ROAD_LCV_E!H69+FC_TRA_ROAD_HGV_E!H69</f>
        <v>4354.1150399999997</v>
      </c>
      <c r="I69" s="52">
        <f>FC_TRA_ROAD_P2W_E!I69+FC_TRA_ROAD_CAR_E!I69+FC_TRA_ROAD_BUS_E!I69+FC_TRA_ROAD_LCV_E!I69+FC_TRA_ROAD_HGV_E!I69</f>
        <v>6062.1321888000002</v>
      </c>
      <c r="J69" s="52">
        <f>FC_TRA_ROAD_P2W_E!J69+FC_TRA_ROAD_CAR_E!J69+FC_TRA_ROAD_BUS_E!J69+FC_TRA_ROAD_LCV_E!J69+FC_TRA_ROAD_HGV_E!J69</f>
        <v>11147.327943839999</v>
      </c>
      <c r="K69" s="52">
        <f>FC_TRA_ROAD_P2W_E!K69+FC_TRA_ROAD_CAR_E!K69+FC_TRA_ROAD_BUS_E!K69+FC_TRA_ROAD_LCV_E!K69+FC_TRA_ROAD_HGV_E!K69</f>
        <v>17381.840064479999</v>
      </c>
      <c r="L69" s="52">
        <f>FC_TRA_ROAD_P2W_E!L69+FC_TRA_ROAD_CAR_E!L69+FC_TRA_ROAD_BUS_E!L69+FC_TRA_ROAD_LCV_E!L69+FC_TRA_ROAD_HGV_E!L69</f>
        <v>23359.722433919997</v>
      </c>
      <c r="M69" s="52">
        <f>FC_TRA_ROAD_P2W_E!M69+FC_TRA_ROAD_CAR_E!M69+FC_TRA_ROAD_BUS_E!M69+FC_TRA_ROAD_LCV_E!M69+FC_TRA_ROAD_HGV_E!M69</f>
        <v>26300.141475839999</v>
      </c>
      <c r="N69" s="52">
        <f>FC_TRA_ROAD_P2W_E!N69+FC_TRA_ROAD_CAR_E!N69+FC_TRA_ROAD_BUS_E!N69+FC_TRA_ROAD_LCV_E!N69+FC_TRA_ROAD_HGV_E!N69</f>
        <v>28496.114660159998</v>
      </c>
      <c r="O69" s="52">
        <f>FC_TRA_ROAD_P2W_E!O69+FC_TRA_ROAD_CAR_E!O69+FC_TRA_ROAD_BUS_E!O69+FC_TRA_ROAD_LCV_E!O69+FC_TRA_ROAD_HGV_E!O69</f>
        <v>31438.771038720006</v>
      </c>
      <c r="P69" s="52">
        <f>FC_TRA_ROAD_P2W_E!P69+FC_TRA_ROAD_CAR_E!P69+FC_TRA_ROAD_BUS_E!P69+FC_TRA_ROAD_LCV_E!P69+FC_TRA_ROAD_HGV_E!P69</f>
        <v>27828.351999359998</v>
      </c>
      <c r="Q69" s="52">
        <f>FC_TRA_ROAD_P2W_E!Q69+FC_TRA_ROAD_CAR_E!Q69+FC_TRA_ROAD_BUS_E!Q69+FC_TRA_ROAD_LCV_E!Q69+FC_TRA_ROAD_HGV_E!Q69</f>
        <v>30236.466905280002</v>
      </c>
      <c r="R69" s="52">
        <f>FC_TRA_ROAD_P2W_E!R69+FC_TRA_ROAD_CAR_E!R69+FC_TRA_ROAD_BUS_E!R69+FC_TRA_ROAD_LCV_E!R69+FC_TRA_ROAD_HGV_E!R69</f>
        <v>29939.113192320001</v>
      </c>
      <c r="S69" s="52">
        <f>FC_TRA_ROAD_P2W_E!S69+FC_TRA_ROAD_CAR_E!S69+FC_TRA_ROAD_BUS_E!S69+FC_TRA_ROAD_LCV_E!S69+FC_TRA_ROAD_HGV_E!S69</f>
        <v>29310.979528799999</v>
      </c>
      <c r="T69" s="52">
        <f>FC_TRA_ROAD_P2W_E!T69+FC_TRA_ROAD_CAR_E!T69+FC_TRA_ROAD_BUS_E!T69+FC_TRA_ROAD_LCV_E!T69+FC_TRA_ROAD_HGV_E!T69</f>
        <v>31769.602220159999</v>
      </c>
      <c r="U69" s="52">
        <f>FC_TRA_ROAD_P2W_E!U69+FC_TRA_ROAD_CAR_E!U69+FC_TRA_ROAD_BUS_E!U69+FC_TRA_ROAD_LCV_E!U69+FC_TRA_ROAD_HGV_E!U69</f>
        <v>35508.103812000001</v>
      </c>
      <c r="V69" s="52">
        <f>FC_TRA_ROAD_P2W_E!V69+FC_TRA_ROAD_CAR_E!V69+FC_TRA_ROAD_BUS_E!V69+FC_TRA_ROAD_LCV_E!V69+FC_TRA_ROAD_HGV_E!V69</f>
        <v>36807.708640320001</v>
      </c>
      <c r="W69" s="52">
        <f>FC_TRA_ROAD_P2W_E!W69+FC_TRA_ROAD_CAR_E!W69+FC_TRA_ROAD_BUS_E!W69+FC_TRA_ROAD_LCV_E!W69+FC_TRA_ROAD_HGV_E!W69</f>
        <v>37540.85133456</v>
      </c>
      <c r="X69" s="52">
        <f>FC_TRA_ROAD_P2W_E!X69+FC_TRA_ROAD_CAR_E!X69+FC_TRA_ROAD_BUS_E!X69+FC_TRA_ROAD_LCV_E!X69+FC_TRA_ROAD_HGV_E!X69</f>
        <v>38591.276554079988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47.887328159999996</v>
      </c>
      <c r="D72" s="55">
        <f>FC_TRA_ROAD_P2W_E!D72+FC_TRA_ROAD_CAR_E!D72+FC_TRA_ROAD_BUS_E!D72+FC_TRA_ROAD_LCV_E!D72+FC_TRA_ROAD_HGV_E!D72</f>
        <v>59.859231840000007</v>
      </c>
      <c r="E72" s="55">
        <f>FC_TRA_ROAD_P2W_E!E72+FC_TRA_ROAD_CAR_E!E72+FC_TRA_ROAD_BUS_E!E72+FC_TRA_ROAD_LCV_E!E72+FC_TRA_ROAD_HGV_E!E72</f>
        <v>71.831135520000004</v>
      </c>
      <c r="F72" s="55">
        <f>FC_TRA_ROAD_P2W_E!F72+FC_TRA_ROAD_CAR_E!F72+FC_TRA_ROAD_BUS_E!F72+FC_TRA_ROAD_LCV_E!F72+FC_TRA_ROAD_HGV_E!F72</f>
        <v>11.438902080000002</v>
      </c>
      <c r="G72" s="55">
        <f>FC_TRA_ROAD_P2W_E!G72+FC_TRA_ROAD_CAR_E!G72+FC_TRA_ROAD_BUS_E!G72+FC_TRA_ROAD_LCV_E!G72+FC_TRA_ROAD_HGV_E!G72</f>
        <v>32.289007679999997</v>
      </c>
      <c r="H72" s="55">
        <f>FC_TRA_ROAD_P2W_E!H72+FC_TRA_ROAD_CAR_E!H72+FC_TRA_ROAD_BUS_E!H72+FC_TRA_ROAD_LCV_E!H72+FC_TRA_ROAD_HGV_E!H72</f>
        <v>486.09459359999988</v>
      </c>
      <c r="I72" s="55">
        <f>FC_TRA_ROAD_P2W_E!I72+FC_TRA_ROAD_CAR_E!I72+FC_TRA_ROAD_BUS_E!I72+FC_TRA_ROAD_LCV_E!I72+FC_TRA_ROAD_HGV_E!I72</f>
        <v>2020.3683551999998</v>
      </c>
      <c r="J72" s="55">
        <f>FC_TRA_ROAD_P2W_E!J72+FC_TRA_ROAD_CAR_E!J72+FC_TRA_ROAD_BUS_E!J72+FC_TRA_ROAD_LCV_E!J72+FC_TRA_ROAD_HGV_E!J72</f>
        <v>2366.0442503999993</v>
      </c>
      <c r="K72" s="55">
        <f>FC_TRA_ROAD_P2W_E!K72+FC_TRA_ROAD_CAR_E!K72+FC_TRA_ROAD_BUS_E!K72+FC_TRA_ROAD_LCV_E!K72+FC_TRA_ROAD_HGV_E!K72</f>
        <v>962.1094392</v>
      </c>
      <c r="L72" s="55">
        <f>FC_TRA_ROAD_P2W_E!L72+FC_TRA_ROAD_CAR_E!L72+FC_TRA_ROAD_BUS_E!L72+FC_TRA_ROAD_LCV_E!L72+FC_TRA_ROAD_HGV_E!L72</f>
        <v>253.16200511999995</v>
      </c>
      <c r="M72" s="55">
        <f>FC_TRA_ROAD_P2W_E!M72+FC_TRA_ROAD_CAR_E!M72+FC_TRA_ROAD_BUS_E!M72+FC_TRA_ROAD_LCV_E!M72+FC_TRA_ROAD_HGV_E!M72</f>
        <v>172.69595712</v>
      </c>
      <c r="N72" s="55">
        <f>FC_TRA_ROAD_P2W_E!N72+FC_TRA_ROAD_CAR_E!N72+FC_TRA_ROAD_BUS_E!N72+FC_TRA_ROAD_LCV_E!N72+FC_TRA_ROAD_HGV_E!N72</f>
        <v>54.926387999999989</v>
      </c>
      <c r="O72" s="55">
        <f>FC_TRA_ROAD_P2W_E!O72+FC_TRA_ROAD_CAR_E!O72+FC_TRA_ROAD_BUS_E!O72+FC_TRA_ROAD_LCV_E!O72+FC_TRA_ROAD_HGV_E!O72</f>
        <v>53.120773440000001</v>
      </c>
      <c r="P72" s="55">
        <f>FC_TRA_ROAD_P2W_E!P72+FC_TRA_ROAD_CAR_E!P72+FC_TRA_ROAD_BUS_E!P72+FC_TRA_ROAD_LCV_E!P72+FC_TRA_ROAD_HGV_E!P72</f>
        <v>13.793279039999998</v>
      </c>
      <c r="Q72" s="55">
        <f>FC_TRA_ROAD_P2W_E!Q72+FC_TRA_ROAD_CAR_E!Q72+FC_TRA_ROAD_BUS_E!Q72+FC_TRA_ROAD_LCV_E!Q72+FC_TRA_ROAD_HGV_E!Q72</f>
        <v>25.984114560000002</v>
      </c>
      <c r="R72" s="55">
        <f>FC_TRA_ROAD_P2W_E!R72+FC_TRA_ROAD_CAR_E!R72+FC_TRA_ROAD_BUS_E!R72+FC_TRA_ROAD_LCV_E!R72+FC_TRA_ROAD_HGV_E!R72</f>
        <v>12.970278719999996</v>
      </c>
      <c r="S72" s="55">
        <f>FC_TRA_ROAD_P2W_E!S72+FC_TRA_ROAD_CAR_E!S72+FC_TRA_ROAD_BUS_E!S72+FC_TRA_ROAD_LCV_E!S72+FC_TRA_ROAD_HGV_E!S72</f>
        <v>12.930446879999998</v>
      </c>
      <c r="T72" s="55">
        <f>FC_TRA_ROAD_P2W_E!T72+FC_TRA_ROAD_CAR_E!T72+FC_TRA_ROAD_BUS_E!T72+FC_TRA_ROAD_LCV_E!T72+FC_TRA_ROAD_HGV_E!T72</f>
        <v>5.6303308799999989</v>
      </c>
      <c r="U72" s="55">
        <f>FC_TRA_ROAD_P2W_E!U72+FC_TRA_ROAD_CAR_E!U72+FC_TRA_ROAD_BUS_E!U72+FC_TRA_ROAD_LCV_E!U72+FC_TRA_ROAD_HGV_E!U72</f>
        <v>2.2850294399999997</v>
      </c>
      <c r="V72" s="55">
        <f>FC_TRA_ROAD_P2W_E!V72+FC_TRA_ROAD_CAR_E!V72+FC_TRA_ROAD_BUS_E!V72+FC_TRA_ROAD_LCV_E!V72+FC_TRA_ROAD_HGV_E!V72</f>
        <v>4.3499807999999991</v>
      </c>
      <c r="W72" s="55">
        <f>FC_TRA_ROAD_P2W_E!W72+FC_TRA_ROAD_CAR_E!W72+FC_TRA_ROAD_BUS_E!W72+FC_TRA_ROAD_LCV_E!W72+FC_TRA_ROAD_HGV_E!W72</f>
        <v>2.4569654399999998</v>
      </c>
      <c r="X72" s="55">
        <f>FC_TRA_ROAD_P2W_E!X72+FC_TRA_ROAD_CAR_E!X72+FC_TRA_ROAD_BUS_E!X72+FC_TRA_ROAD_LCV_E!X72+FC_TRA_ROAD_HGV_E!X72</f>
        <v>4.6505822399999985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9875.9120016382767</v>
      </c>
      <c r="D2" s="21">
        <f t="shared" ref="D2:X2" si="0">SUM(D3,D17,D22,D25,D26,D51,D52)</f>
        <v>10100.742054078064</v>
      </c>
      <c r="E2" s="21">
        <f t="shared" si="0"/>
        <v>10146.88267958325</v>
      </c>
      <c r="F2" s="21">
        <f t="shared" si="0"/>
        <v>10305.183003479677</v>
      </c>
      <c r="G2" s="21">
        <f t="shared" si="0"/>
        <v>10496.73954853093</v>
      </c>
      <c r="H2" s="21">
        <f t="shared" si="0"/>
        <v>10688.614804590341</v>
      </c>
      <c r="I2" s="21">
        <f t="shared" si="0"/>
        <v>10446.129027328592</v>
      </c>
      <c r="J2" s="21">
        <f t="shared" si="0"/>
        <v>9978.3268664778025</v>
      </c>
      <c r="K2" s="21">
        <f t="shared" si="0"/>
        <v>10211.419595779354</v>
      </c>
      <c r="L2" s="21">
        <f t="shared" si="0"/>
        <v>9978.8529891855833</v>
      </c>
      <c r="M2" s="21">
        <f t="shared" si="0"/>
        <v>10093.732193449405</v>
      </c>
      <c r="N2" s="21">
        <f t="shared" si="0"/>
        <v>10071.680364514601</v>
      </c>
      <c r="O2" s="21">
        <f t="shared" si="0"/>
        <v>9812.8094972585677</v>
      </c>
      <c r="P2" s="21">
        <f t="shared" si="0"/>
        <v>9721.309104790249</v>
      </c>
      <c r="Q2" s="21">
        <f t="shared" si="0"/>
        <v>9963.8517332181073</v>
      </c>
      <c r="R2" s="21">
        <f t="shared" si="0"/>
        <v>10046.731184497014</v>
      </c>
      <c r="S2" s="21">
        <f t="shared" si="0"/>
        <v>10067.426748916852</v>
      </c>
      <c r="T2" s="21">
        <f t="shared" si="0"/>
        <v>9538.1299713843364</v>
      </c>
      <c r="U2" s="21">
        <f t="shared" si="0"/>
        <v>9080.6847039610602</v>
      </c>
      <c r="V2" s="21">
        <f t="shared" si="0"/>
        <v>9481.4838102669655</v>
      </c>
      <c r="W2" s="21">
        <f t="shared" si="0"/>
        <v>8292.1761492533005</v>
      </c>
      <c r="X2" s="21">
        <f t="shared" si="0"/>
        <v>8236.6816172325616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0</v>
      </c>
      <c r="D11" s="19">
        <f t="shared" ref="D11:X11" si="6">SUM(D12:D16)</f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9875.9120016382767</v>
      </c>
      <c r="D26" s="27">
        <f t="shared" ref="D26:X26" si="12">SUM(D27,D33)</f>
        <v>10100.742054078064</v>
      </c>
      <c r="E26" s="27">
        <f t="shared" si="12"/>
        <v>10146.88267958325</v>
      </c>
      <c r="F26" s="27">
        <f t="shared" si="12"/>
        <v>10305.183003479677</v>
      </c>
      <c r="G26" s="27">
        <f t="shared" si="12"/>
        <v>10496.73954853093</v>
      </c>
      <c r="H26" s="27">
        <f t="shared" si="12"/>
        <v>10688.614804590341</v>
      </c>
      <c r="I26" s="27">
        <f t="shared" si="12"/>
        <v>10446.129027328592</v>
      </c>
      <c r="J26" s="27">
        <f t="shared" si="12"/>
        <v>9978.3268664778025</v>
      </c>
      <c r="K26" s="27">
        <f t="shared" si="12"/>
        <v>10211.419595779354</v>
      </c>
      <c r="L26" s="27">
        <f t="shared" si="12"/>
        <v>9978.8529891855833</v>
      </c>
      <c r="M26" s="27">
        <f t="shared" si="12"/>
        <v>10093.732193449405</v>
      </c>
      <c r="N26" s="27">
        <f t="shared" si="12"/>
        <v>10071.680364514601</v>
      </c>
      <c r="O26" s="27">
        <f t="shared" si="12"/>
        <v>9812.8094972585677</v>
      </c>
      <c r="P26" s="27">
        <f t="shared" si="12"/>
        <v>9721.309104790249</v>
      </c>
      <c r="Q26" s="27">
        <f t="shared" si="12"/>
        <v>9963.8517332181073</v>
      </c>
      <c r="R26" s="27">
        <f t="shared" si="12"/>
        <v>10046.731184497014</v>
      </c>
      <c r="S26" s="27">
        <f t="shared" si="12"/>
        <v>10067.426748916852</v>
      </c>
      <c r="T26" s="27">
        <f t="shared" si="12"/>
        <v>9538.1299713843364</v>
      </c>
      <c r="U26" s="27">
        <f t="shared" si="12"/>
        <v>9080.6847039610602</v>
      </c>
      <c r="V26" s="27">
        <f t="shared" si="12"/>
        <v>9481.4838102669655</v>
      </c>
      <c r="W26" s="27">
        <f t="shared" si="12"/>
        <v>8292.1761492533005</v>
      </c>
      <c r="X26" s="27">
        <f t="shared" si="12"/>
        <v>8236.6816172325616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9875.9120016382767</v>
      </c>
      <c r="D33" s="19">
        <f t="shared" ref="D33:X33" si="16">SUM(D34:D50)</f>
        <v>10100.742054078064</v>
      </c>
      <c r="E33" s="19">
        <f t="shared" si="16"/>
        <v>10146.88267958325</v>
      </c>
      <c r="F33" s="19">
        <f t="shared" si="16"/>
        <v>10305.183003479677</v>
      </c>
      <c r="G33" s="19">
        <f t="shared" si="16"/>
        <v>10496.73954853093</v>
      </c>
      <c r="H33" s="19">
        <f t="shared" si="16"/>
        <v>10688.614804590341</v>
      </c>
      <c r="I33" s="19">
        <f t="shared" si="16"/>
        <v>10446.129027328592</v>
      </c>
      <c r="J33" s="19">
        <f t="shared" si="16"/>
        <v>9978.3268664778025</v>
      </c>
      <c r="K33" s="19">
        <f t="shared" si="16"/>
        <v>10211.419595779354</v>
      </c>
      <c r="L33" s="19">
        <f t="shared" si="16"/>
        <v>9978.8529891855833</v>
      </c>
      <c r="M33" s="19">
        <f t="shared" si="16"/>
        <v>10093.732193449405</v>
      </c>
      <c r="N33" s="19">
        <f t="shared" si="16"/>
        <v>10071.680364514601</v>
      </c>
      <c r="O33" s="19">
        <f t="shared" si="16"/>
        <v>9812.8094972585677</v>
      </c>
      <c r="P33" s="19">
        <f t="shared" si="16"/>
        <v>9721.309104790249</v>
      </c>
      <c r="Q33" s="19">
        <f t="shared" si="16"/>
        <v>9963.8517332181073</v>
      </c>
      <c r="R33" s="19">
        <f t="shared" si="16"/>
        <v>10046.731184497014</v>
      </c>
      <c r="S33" s="19">
        <f t="shared" si="16"/>
        <v>10067.426748916852</v>
      </c>
      <c r="T33" s="19">
        <f t="shared" si="16"/>
        <v>9538.1299713843364</v>
      </c>
      <c r="U33" s="19">
        <f t="shared" si="16"/>
        <v>9080.6847039610602</v>
      </c>
      <c r="V33" s="19">
        <f t="shared" si="16"/>
        <v>9481.4838102669655</v>
      </c>
      <c r="W33" s="19">
        <f t="shared" si="16"/>
        <v>8292.1761492533005</v>
      </c>
      <c r="X33" s="19">
        <f t="shared" si="16"/>
        <v>8236.6816172325616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9875.3621578302882</v>
      </c>
      <c r="D37" s="8">
        <v>10100.108792009101</v>
      </c>
      <c r="E37" s="8">
        <v>10146.151612958542</v>
      </c>
      <c r="F37" s="8">
        <v>10304.504422855574</v>
      </c>
      <c r="G37" s="8">
        <v>10496.657253151598</v>
      </c>
      <c r="H37" s="8">
        <v>10688.352338675668</v>
      </c>
      <c r="I37" s="8">
        <v>10445.753782071053</v>
      </c>
      <c r="J37" s="8">
        <v>9978.0209407849543</v>
      </c>
      <c r="K37" s="8">
        <v>10210.204779086147</v>
      </c>
      <c r="L37" s="8">
        <v>9978.4548267181362</v>
      </c>
      <c r="M37" s="8">
        <v>10093.17211961391</v>
      </c>
      <c r="N37" s="8">
        <v>10071.214852919777</v>
      </c>
      <c r="O37" s="8">
        <v>9812.2575550742658</v>
      </c>
      <c r="P37" s="8">
        <v>9720.3407860538628</v>
      </c>
      <c r="Q37" s="8">
        <v>9962.5404970183081</v>
      </c>
      <c r="R37" s="8">
        <v>10045.290009570524</v>
      </c>
      <c r="S37" s="8">
        <v>10065.820329492823</v>
      </c>
      <c r="T37" s="8">
        <v>9536.4251143343226</v>
      </c>
      <c r="U37" s="8">
        <v>9079.3443223245868</v>
      </c>
      <c r="V37" s="8">
        <v>9480.1150946953203</v>
      </c>
      <c r="W37" s="8">
        <v>8290.8504076768968</v>
      </c>
      <c r="X37" s="8">
        <v>8235.351085798693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4.3859875688313848E-3</v>
      </c>
      <c r="S38" s="8">
        <v>1.447442439799956E-3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0.5498438079880088</v>
      </c>
      <c r="D41" s="8">
        <v>0.63326206896341863</v>
      </c>
      <c r="E41" s="8">
        <v>0.73106662470897166</v>
      </c>
      <c r="F41" s="8">
        <v>0.678580624103166</v>
      </c>
      <c r="G41" s="8">
        <v>8.2295379332230315E-2</v>
      </c>
      <c r="H41" s="8">
        <v>4.1586283697577428E-2</v>
      </c>
      <c r="I41" s="8">
        <v>9.5474022235403952E-2</v>
      </c>
      <c r="J41" s="8">
        <v>0.12532776156711786</v>
      </c>
      <c r="K41" s="8">
        <v>0.1196946008827398</v>
      </c>
      <c r="L41" s="8">
        <v>6.4450961106105695E-2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0.11481446812687317</v>
      </c>
      <c r="T41" s="8">
        <v>0.17118715760157874</v>
      </c>
      <c r="U41" s="8">
        <v>1.2953257705310185E-2</v>
      </c>
      <c r="V41" s="8">
        <v>0</v>
      </c>
      <c r="W41" s="8">
        <v>2.5096498873803722E-2</v>
      </c>
      <c r="X41" s="8">
        <v>1.888120438029962E-2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2.61127001870422E-2</v>
      </c>
      <c r="K42" s="8">
        <v>3.1187064440849423E-2</v>
      </c>
      <c r="L42" s="8">
        <v>3.3563656955717086E-2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0.22087963097577162</v>
      </c>
      <c r="I45" s="8">
        <v>0.27977123530340176</v>
      </c>
      <c r="J45" s="8">
        <v>0.15448523109387641</v>
      </c>
      <c r="K45" s="8">
        <v>1.063935027884594</v>
      </c>
      <c r="L45" s="8">
        <v>0.30014784938455735</v>
      </c>
      <c r="M45" s="8">
        <v>0.56007383549470602</v>
      </c>
      <c r="N45" s="8">
        <v>0.46551159482488907</v>
      </c>
      <c r="O45" s="8">
        <v>0.55194218430130981</v>
      </c>
      <c r="P45" s="8">
        <v>0.96831873638601129</v>
      </c>
      <c r="Q45" s="8">
        <v>1.3112361997996738</v>
      </c>
      <c r="R45" s="8">
        <v>1.4367889389190971</v>
      </c>
      <c r="S45" s="8">
        <v>1.4901575134633043</v>
      </c>
      <c r="T45" s="8">
        <v>1.5336698924133756</v>
      </c>
      <c r="U45" s="8">
        <v>1.327428378769463</v>
      </c>
      <c r="V45" s="8">
        <v>1.3687155716449955</v>
      </c>
      <c r="W45" s="8">
        <v>1.3006450775292597</v>
      </c>
      <c r="X45" s="8">
        <v>1.3116502294894283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0</v>
      </c>
      <c r="Q52" s="27">
        <f t="shared" si="18"/>
        <v>0</v>
      </c>
      <c r="R52" s="27">
        <f t="shared" si="18"/>
        <v>0</v>
      </c>
      <c r="S52" s="27">
        <f t="shared" si="18"/>
        <v>0</v>
      </c>
      <c r="T52" s="27">
        <f t="shared" si="18"/>
        <v>0</v>
      </c>
      <c r="U52" s="27">
        <f t="shared" si="18"/>
        <v>0</v>
      </c>
      <c r="V52" s="27">
        <f t="shared" si="18"/>
        <v>0</v>
      </c>
      <c r="W52" s="27">
        <f t="shared" si="18"/>
        <v>0</v>
      </c>
      <c r="X52" s="27">
        <f t="shared" si="18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4.3786827034902727</v>
      </c>
      <c r="D61" s="49">
        <f t="shared" ref="D61:X61" si="20">SUM(D62:D72)</f>
        <v>4.6928263118285232</v>
      </c>
      <c r="E61" s="49">
        <f t="shared" si="20"/>
        <v>15.075451728389433</v>
      </c>
      <c r="F61" s="49">
        <f t="shared" si="20"/>
        <v>22.275599677599867</v>
      </c>
      <c r="G61" s="49">
        <f t="shared" si="20"/>
        <v>22.767992547953476</v>
      </c>
      <c r="H61" s="49">
        <f t="shared" si="20"/>
        <v>46.612846958938235</v>
      </c>
      <c r="I61" s="49">
        <f t="shared" si="20"/>
        <v>70.919542759622587</v>
      </c>
      <c r="J61" s="49">
        <f t="shared" si="20"/>
        <v>102.53996307716767</v>
      </c>
      <c r="K61" s="49">
        <f t="shared" si="20"/>
        <v>180.94318026875527</v>
      </c>
      <c r="L61" s="49">
        <f t="shared" si="20"/>
        <v>228.84522020500367</v>
      </c>
      <c r="M61" s="49">
        <f t="shared" si="20"/>
        <v>293.75113289436598</v>
      </c>
      <c r="N61" s="49">
        <f t="shared" si="20"/>
        <v>300.43590438404198</v>
      </c>
      <c r="O61" s="49">
        <f t="shared" si="20"/>
        <v>302.62296449110227</v>
      </c>
      <c r="P61" s="49">
        <f t="shared" si="20"/>
        <v>282.89433024900217</v>
      </c>
      <c r="Q61" s="49">
        <f t="shared" si="20"/>
        <v>278.89184246146777</v>
      </c>
      <c r="R61" s="49">
        <f t="shared" si="20"/>
        <v>298.75609824191088</v>
      </c>
      <c r="S61" s="49">
        <f t="shared" si="20"/>
        <v>281.78098780188225</v>
      </c>
      <c r="T61" s="49">
        <f t="shared" si="20"/>
        <v>278.41455690175383</v>
      </c>
      <c r="U61" s="49">
        <f t="shared" si="20"/>
        <v>285.93716050272781</v>
      </c>
      <c r="V61" s="49">
        <f t="shared" si="20"/>
        <v>299.70766196516104</v>
      </c>
      <c r="W61" s="49">
        <f t="shared" si="20"/>
        <v>287.65336986099931</v>
      </c>
      <c r="X61" s="49">
        <f t="shared" si="20"/>
        <v>299.66024475488814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0.76089454620938046</v>
      </c>
      <c r="H66" s="52">
        <v>0.17919100730160267</v>
      </c>
      <c r="I66" s="52">
        <v>0.22689650944997256</v>
      </c>
      <c r="J66" s="52">
        <v>0.49099141709773686</v>
      </c>
      <c r="K66" s="52">
        <v>0.59367853654650005</v>
      </c>
      <c r="L66" s="52">
        <v>0.61003102864498215</v>
      </c>
      <c r="M66" s="52">
        <v>0.98467603647523072</v>
      </c>
      <c r="N66" s="52">
        <v>1.191448639300883</v>
      </c>
      <c r="O66" s="52">
        <v>1.249583324220723</v>
      </c>
      <c r="P66" s="52">
        <v>1.0802979910416715</v>
      </c>
      <c r="Q66" s="52">
        <v>0.92613137917403354</v>
      </c>
      <c r="R66" s="52">
        <v>0.87180868682712875</v>
      </c>
      <c r="S66" s="52">
        <v>0.39442127906463209</v>
      </c>
      <c r="T66" s="52">
        <v>0.27639778700417489</v>
      </c>
      <c r="U66" s="52">
        <v>0.28490676517576285</v>
      </c>
      <c r="V66" s="52">
        <v>0.28413323655194317</v>
      </c>
      <c r="W66" s="52">
        <v>0.20748890307494761</v>
      </c>
      <c r="X66" s="52">
        <v>9.1107410655335383E-2</v>
      </c>
    </row>
    <row r="67" spans="1:24" ht="11.25" customHeight="1" x14ac:dyDescent="0.2">
      <c r="A67" s="50" t="s">
        <v>102</v>
      </c>
      <c r="B67" s="51" t="s">
        <v>103</v>
      </c>
      <c r="C67" s="52">
        <v>4.3786827034902727</v>
      </c>
      <c r="D67" s="52">
        <v>4.6928263118285232</v>
      </c>
      <c r="E67" s="52">
        <v>15.075451728389433</v>
      </c>
      <c r="F67" s="52">
        <v>22.275599677599867</v>
      </c>
      <c r="G67" s="52">
        <v>22.007098001744094</v>
      </c>
      <c r="H67" s="52">
        <v>46.433655951636631</v>
      </c>
      <c r="I67" s="52">
        <v>70.692646250172615</v>
      </c>
      <c r="J67" s="52">
        <v>102.04897166006994</v>
      </c>
      <c r="K67" s="52">
        <v>180.34950173220878</v>
      </c>
      <c r="L67" s="52">
        <v>228.23518917635869</v>
      </c>
      <c r="M67" s="52">
        <v>292.76645685789077</v>
      </c>
      <c r="N67" s="52">
        <v>299.24445574474112</v>
      </c>
      <c r="O67" s="52">
        <v>301.37338116688153</v>
      </c>
      <c r="P67" s="52">
        <v>281.81403225796049</v>
      </c>
      <c r="Q67" s="52">
        <v>277.96571108229375</v>
      </c>
      <c r="R67" s="52">
        <v>297.88428955508374</v>
      </c>
      <c r="S67" s="52">
        <v>281.38656652281759</v>
      </c>
      <c r="T67" s="52">
        <v>278.13815911474967</v>
      </c>
      <c r="U67" s="52">
        <v>285.65225373755203</v>
      </c>
      <c r="V67" s="52">
        <v>299.42352872860909</v>
      </c>
      <c r="W67" s="52">
        <v>287.44588095792437</v>
      </c>
      <c r="X67" s="52">
        <v>299.56913734423279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442066.57936055824</v>
      </c>
      <c r="D2" s="21">
        <f t="shared" ref="D2:X2" si="0">SUM(D3,D17,D22,D25,D26,D51,D52)</f>
        <v>448754.9085386208</v>
      </c>
      <c r="E2" s="21">
        <f t="shared" si="0"/>
        <v>457911.57748749398</v>
      </c>
      <c r="F2" s="21">
        <f t="shared" si="0"/>
        <v>460387.19539714506</v>
      </c>
      <c r="G2" s="21">
        <f t="shared" si="0"/>
        <v>467576.37514656864</v>
      </c>
      <c r="H2" s="21">
        <f t="shared" si="0"/>
        <v>462259.52982419479</v>
      </c>
      <c r="I2" s="21">
        <f t="shared" si="0"/>
        <v>468411.90791057248</v>
      </c>
      <c r="J2" s="21">
        <f t="shared" si="0"/>
        <v>472680.5146462199</v>
      </c>
      <c r="K2" s="21">
        <f t="shared" si="0"/>
        <v>466763.35820949764</v>
      </c>
      <c r="L2" s="21">
        <f t="shared" si="0"/>
        <v>464392.34404734516</v>
      </c>
      <c r="M2" s="21">
        <f t="shared" si="0"/>
        <v>455050.99888818321</v>
      </c>
      <c r="N2" s="21">
        <f t="shared" si="0"/>
        <v>452286.16082666785</v>
      </c>
      <c r="O2" s="21">
        <f t="shared" si="0"/>
        <v>436647.58353113168</v>
      </c>
      <c r="P2" s="21">
        <f t="shared" si="0"/>
        <v>438125.02258272015</v>
      </c>
      <c r="Q2" s="21">
        <f t="shared" si="0"/>
        <v>449016.34151762031</v>
      </c>
      <c r="R2" s="21">
        <f t="shared" si="0"/>
        <v>455392.43487741455</v>
      </c>
      <c r="S2" s="21">
        <f t="shared" si="0"/>
        <v>462918.29926545313</v>
      </c>
      <c r="T2" s="21">
        <f t="shared" si="0"/>
        <v>468014.56096125982</v>
      </c>
      <c r="U2" s="21">
        <f t="shared" si="0"/>
        <v>463895.9791480538</v>
      </c>
      <c r="V2" s="21">
        <f t="shared" si="0"/>
        <v>466879.05953971972</v>
      </c>
      <c r="W2" s="21">
        <f t="shared" si="0"/>
        <v>394393.22789491579</v>
      </c>
      <c r="X2" s="21">
        <f t="shared" si="0"/>
        <v>421659.41607017786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0</v>
      </c>
      <c r="D11" s="19">
        <f t="shared" ref="D11:X11" si="6">SUM(D12:D16)</f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441336.71950871398</v>
      </c>
      <c r="D26" s="27">
        <f t="shared" ref="D26:X26" si="12">SUM(D27,D33)</f>
        <v>447922.01808345411</v>
      </c>
      <c r="E26" s="27">
        <f t="shared" si="12"/>
        <v>457095.14990251232</v>
      </c>
      <c r="F26" s="27">
        <f t="shared" si="12"/>
        <v>459561.62187979498</v>
      </c>
      <c r="G26" s="27">
        <f t="shared" si="12"/>
        <v>466752.75872153137</v>
      </c>
      <c r="H26" s="27">
        <f t="shared" si="12"/>
        <v>461246.92921999982</v>
      </c>
      <c r="I26" s="27">
        <f t="shared" si="12"/>
        <v>467257.1150549443</v>
      </c>
      <c r="J26" s="27">
        <f t="shared" si="12"/>
        <v>471390.56149358116</v>
      </c>
      <c r="K26" s="27">
        <f t="shared" si="12"/>
        <v>465432.82293590461</v>
      </c>
      <c r="L26" s="27">
        <f t="shared" si="12"/>
        <v>462818.24087269366</v>
      </c>
      <c r="M26" s="27">
        <f t="shared" si="12"/>
        <v>453288.97574695019</v>
      </c>
      <c r="N26" s="27">
        <f t="shared" si="12"/>
        <v>450527.04809287406</v>
      </c>
      <c r="O26" s="27">
        <f t="shared" si="12"/>
        <v>434893.90034037881</v>
      </c>
      <c r="P26" s="27">
        <f t="shared" si="12"/>
        <v>436255.32465832797</v>
      </c>
      <c r="Q26" s="27">
        <f t="shared" si="12"/>
        <v>446936.30269771279</v>
      </c>
      <c r="R26" s="27">
        <f t="shared" si="12"/>
        <v>453247.34663916263</v>
      </c>
      <c r="S26" s="27">
        <f t="shared" si="12"/>
        <v>460731.97258535563</v>
      </c>
      <c r="T26" s="27">
        <f t="shared" si="12"/>
        <v>465962.64855508733</v>
      </c>
      <c r="U26" s="27">
        <f t="shared" si="12"/>
        <v>461776.56343947351</v>
      </c>
      <c r="V26" s="27">
        <f t="shared" si="12"/>
        <v>464541.16869618394</v>
      </c>
      <c r="W26" s="27">
        <f t="shared" si="12"/>
        <v>392410.04195487325</v>
      </c>
      <c r="X26" s="27">
        <f t="shared" si="12"/>
        <v>419585.17154959193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441336.71950871398</v>
      </c>
      <c r="D33" s="19">
        <f t="shared" ref="D33:X33" si="16">SUM(D34:D50)</f>
        <v>447922.01808345411</v>
      </c>
      <c r="E33" s="19">
        <f t="shared" si="16"/>
        <v>457095.14990251232</v>
      </c>
      <c r="F33" s="19">
        <f t="shared" si="16"/>
        <v>459561.62187979498</v>
      </c>
      <c r="G33" s="19">
        <f t="shared" si="16"/>
        <v>466752.75872153137</v>
      </c>
      <c r="H33" s="19">
        <f t="shared" si="16"/>
        <v>461246.92921999982</v>
      </c>
      <c r="I33" s="19">
        <f t="shared" si="16"/>
        <v>467257.1150549443</v>
      </c>
      <c r="J33" s="19">
        <f t="shared" si="16"/>
        <v>471390.56149358116</v>
      </c>
      <c r="K33" s="19">
        <f t="shared" si="16"/>
        <v>465432.82293590461</v>
      </c>
      <c r="L33" s="19">
        <f t="shared" si="16"/>
        <v>462818.24087269366</v>
      </c>
      <c r="M33" s="19">
        <f t="shared" si="16"/>
        <v>453288.97574695019</v>
      </c>
      <c r="N33" s="19">
        <f t="shared" si="16"/>
        <v>450527.04809287406</v>
      </c>
      <c r="O33" s="19">
        <f t="shared" si="16"/>
        <v>434893.90034037881</v>
      </c>
      <c r="P33" s="19">
        <f t="shared" si="16"/>
        <v>436255.32465832797</v>
      </c>
      <c r="Q33" s="19">
        <f t="shared" si="16"/>
        <v>446936.30269771279</v>
      </c>
      <c r="R33" s="19">
        <f t="shared" si="16"/>
        <v>453247.34663916263</v>
      </c>
      <c r="S33" s="19">
        <f t="shared" si="16"/>
        <v>460731.97258535563</v>
      </c>
      <c r="T33" s="19">
        <f t="shared" si="16"/>
        <v>465962.64855508733</v>
      </c>
      <c r="U33" s="19">
        <f t="shared" si="16"/>
        <v>461776.56343947351</v>
      </c>
      <c r="V33" s="19">
        <f t="shared" si="16"/>
        <v>464541.16869618394</v>
      </c>
      <c r="W33" s="19">
        <f t="shared" si="16"/>
        <v>392410.04195487325</v>
      </c>
      <c r="X33" s="19">
        <f t="shared" si="16"/>
        <v>419585.17154959193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9137.9094431128779</v>
      </c>
      <c r="D36" s="8">
        <v>9624.8346511396157</v>
      </c>
      <c r="E36" s="8">
        <v>10196.26657900865</v>
      </c>
      <c r="F36" s="8">
        <v>10564.393325531262</v>
      </c>
      <c r="G36" s="8">
        <v>11391.86440916806</v>
      </c>
      <c r="H36" s="8">
        <v>11756.448422466829</v>
      </c>
      <c r="I36" s="8">
        <v>12129.438002046514</v>
      </c>
      <c r="J36" s="8">
        <v>12082.772706660562</v>
      </c>
      <c r="K36" s="8">
        <v>12441.474648796853</v>
      </c>
      <c r="L36" s="8">
        <v>12930.561495751806</v>
      </c>
      <c r="M36" s="8">
        <v>13041.19173784188</v>
      </c>
      <c r="N36" s="8">
        <v>13568.152125966009</v>
      </c>
      <c r="O36" s="8">
        <v>13532.428950141433</v>
      </c>
      <c r="P36" s="8">
        <v>14359.010853429432</v>
      </c>
      <c r="Q36" s="8">
        <v>14524.797500321425</v>
      </c>
      <c r="R36" s="8">
        <v>14884.937773510441</v>
      </c>
      <c r="S36" s="8">
        <v>14918.435772505478</v>
      </c>
      <c r="T36" s="8">
        <v>15157.123896303799</v>
      </c>
      <c r="U36" s="8">
        <v>15045.730127531342</v>
      </c>
      <c r="V36" s="8">
        <v>15127.385180334977</v>
      </c>
      <c r="W36" s="8">
        <v>12700.943413308562</v>
      </c>
      <c r="X36" s="8">
        <v>13198.571997902978</v>
      </c>
    </row>
    <row r="37" spans="1:24" ht="11.25" customHeight="1" x14ac:dyDescent="0.2">
      <c r="A37" s="28" t="s">
        <v>60</v>
      </c>
      <c r="B37" s="7" t="s">
        <v>61</v>
      </c>
      <c r="C37" s="8">
        <v>293710.77119781892</v>
      </c>
      <c r="D37" s="8">
        <v>289464.41630177188</v>
      </c>
      <c r="E37" s="8">
        <v>285101.1256005207</v>
      </c>
      <c r="F37" s="8">
        <v>274985.72647063574</v>
      </c>
      <c r="G37" s="8">
        <v>266257.07738969737</v>
      </c>
      <c r="H37" s="8">
        <v>253251.61540485721</v>
      </c>
      <c r="I37" s="8">
        <v>244619.37238565358</v>
      </c>
      <c r="J37" s="8">
        <v>236507.82215896965</v>
      </c>
      <c r="K37" s="8">
        <v>223993.1074505907</v>
      </c>
      <c r="L37" s="8">
        <v>215618.65824302944</v>
      </c>
      <c r="M37" s="8">
        <v>202607.08698979771</v>
      </c>
      <c r="N37" s="8">
        <v>194868.52081511464</v>
      </c>
      <c r="O37" s="8">
        <v>180503.29350635532</v>
      </c>
      <c r="P37" s="8">
        <v>174689.6350234625</v>
      </c>
      <c r="Q37" s="8">
        <v>174049.45740526693</v>
      </c>
      <c r="R37" s="8">
        <v>171433.47968485294</v>
      </c>
      <c r="S37" s="8">
        <v>172089.16235717479</v>
      </c>
      <c r="T37" s="8">
        <v>173947.46262715239</v>
      </c>
      <c r="U37" s="8">
        <v>174474.90788287931</v>
      </c>
      <c r="V37" s="8">
        <v>178234.07971131516</v>
      </c>
      <c r="W37" s="8">
        <v>152812.90357010899</v>
      </c>
      <c r="X37" s="8">
        <v>167417.87156120694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0.24803433195882404</v>
      </c>
      <c r="S38" s="8">
        <v>8.1947081216281192E-2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36.06536065770127</v>
      </c>
      <c r="D41" s="8">
        <v>39.576911478417166</v>
      </c>
      <c r="E41" s="8">
        <v>47.983744808963614</v>
      </c>
      <c r="F41" s="8">
        <v>46.820806655263574</v>
      </c>
      <c r="G41" s="8">
        <v>11.334022272650401</v>
      </c>
      <c r="H41" s="8">
        <v>5.5291460725105122</v>
      </c>
      <c r="I41" s="8">
        <v>10.91803128800842</v>
      </c>
      <c r="J41" s="8">
        <v>13.675032480260256</v>
      </c>
      <c r="K41" s="8">
        <v>10.940669577529757</v>
      </c>
      <c r="L41" s="8">
        <v>5.4896985741330306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2.9212907647127095</v>
      </c>
      <c r="T41" s="8">
        <v>4.6894112271687911</v>
      </c>
      <c r="U41" s="8">
        <v>9.5566482090624336E-2</v>
      </c>
      <c r="V41" s="8">
        <v>0</v>
      </c>
      <c r="W41" s="8">
        <v>0.16476764143772232</v>
      </c>
      <c r="X41" s="8">
        <v>0.19983634182625595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2.8492651487584704</v>
      </c>
      <c r="K42" s="8">
        <v>2.8506496084541788</v>
      </c>
      <c r="L42" s="8">
        <v>2.8588302884909984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138451.60798235692</v>
      </c>
      <c r="D43" s="8">
        <v>148793.19021906421</v>
      </c>
      <c r="E43" s="8">
        <v>161749.77397817405</v>
      </c>
      <c r="F43" s="8">
        <v>173964.6812769727</v>
      </c>
      <c r="G43" s="8">
        <v>189082.586663394</v>
      </c>
      <c r="H43" s="8">
        <v>196214.02920050724</v>
      </c>
      <c r="I43" s="8">
        <v>210481.61493733211</v>
      </c>
      <c r="J43" s="8">
        <v>222776.07248552211</v>
      </c>
      <c r="K43" s="8">
        <v>228937.58443325094</v>
      </c>
      <c r="L43" s="8">
        <v>234248.55641495486</v>
      </c>
      <c r="M43" s="8">
        <v>237618.81516048455</v>
      </c>
      <c r="N43" s="8">
        <v>242074.1128484552</v>
      </c>
      <c r="O43" s="8">
        <v>240840.16507069246</v>
      </c>
      <c r="P43" s="8">
        <v>247176.63602072952</v>
      </c>
      <c r="Q43" s="8">
        <v>258323.85416915157</v>
      </c>
      <c r="R43" s="8">
        <v>266887.73317967769</v>
      </c>
      <c r="S43" s="8">
        <v>273680.30083468929</v>
      </c>
      <c r="T43" s="8">
        <v>276810.86052129971</v>
      </c>
      <c r="U43" s="8">
        <v>272215.29134134541</v>
      </c>
      <c r="V43" s="8">
        <v>271141.09596412914</v>
      </c>
      <c r="W43" s="8">
        <v>226862.23364655831</v>
      </c>
      <c r="X43" s="8">
        <v>238930.7067612668</v>
      </c>
    </row>
    <row r="44" spans="1:24" ht="11.25" customHeight="1" x14ac:dyDescent="0.2">
      <c r="A44" s="28" t="s">
        <v>74</v>
      </c>
      <c r="B44" s="7" t="s">
        <v>75</v>
      </c>
      <c r="C44" s="8">
        <v>0.36552476755744423</v>
      </c>
      <c r="D44" s="8">
        <v>0</v>
      </c>
      <c r="E44" s="8">
        <v>0</v>
      </c>
      <c r="F44" s="8">
        <v>0</v>
      </c>
      <c r="G44" s="8">
        <v>0</v>
      </c>
      <c r="H44" s="8">
        <v>7.4025187963900914</v>
      </c>
      <c r="I44" s="8">
        <v>1.6841627460023596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0.15707859618037462</v>
      </c>
      <c r="Q44" s="8">
        <v>0</v>
      </c>
      <c r="R44" s="8">
        <v>0</v>
      </c>
      <c r="S44" s="8">
        <v>0</v>
      </c>
      <c r="T44" s="8">
        <v>0</v>
      </c>
      <c r="U44" s="8">
        <v>6.8702263065739788E-2</v>
      </c>
      <c r="V44" s="8">
        <v>3.6283533102016111E-2</v>
      </c>
      <c r="W44" s="8">
        <v>5.9754473564038839E-2</v>
      </c>
      <c r="X44" s="8">
        <v>0.19942257564147065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11.904527299687715</v>
      </c>
      <c r="I45" s="8">
        <v>14.087535878087419</v>
      </c>
      <c r="J45" s="8">
        <v>7.3698447998902994</v>
      </c>
      <c r="K45" s="8">
        <v>46.865084080153764</v>
      </c>
      <c r="L45" s="8">
        <v>12.116190094880135</v>
      </c>
      <c r="M45" s="8">
        <v>21.881858826078464</v>
      </c>
      <c r="N45" s="8">
        <v>16.262303338205601</v>
      </c>
      <c r="O45" s="8">
        <v>18.012813189593768</v>
      </c>
      <c r="P45" s="8">
        <v>29.885682110343208</v>
      </c>
      <c r="Q45" s="8">
        <v>38.193622972845318</v>
      </c>
      <c r="R45" s="8">
        <v>40.947966789589721</v>
      </c>
      <c r="S45" s="8">
        <v>41.070383140130062</v>
      </c>
      <c r="T45" s="8">
        <v>42.512099104301804</v>
      </c>
      <c r="U45" s="8">
        <v>40.00726884492402</v>
      </c>
      <c r="V45" s="8">
        <v>38.534352927855096</v>
      </c>
      <c r="W45" s="8">
        <v>33.681006903825761</v>
      </c>
      <c r="X45" s="8">
        <v>37.541473084060009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9.8962369992502737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0.46255012732593598</v>
      </c>
      <c r="V50" s="8">
        <v>3.720394372925484E-2</v>
      </c>
      <c r="W50" s="8">
        <v>5.5795878582161715E-2</v>
      </c>
      <c r="X50" s="8">
        <v>8.049721367761993E-2</v>
      </c>
    </row>
    <row r="51" spans="1:24" ht="11.25" customHeight="1" x14ac:dyDescent="0.2">
      <c r="A51" s="25" t="s">
        <v>88</v>
      </c>
      <c r="B51" s="26" t="s">
        <v>89</v>
      </c>
      <c r="C51" s="27">
        <v>729.85985184426477</v>
      </c>
      <c r="D51" s="27">
        <v>832.89045516672138</v>
      </c>
      <c r="E51" s="27">
        <v>816.42758498168575</v>
      </c>
      <c r="F51" s="27">
        <v>825.57351735005875</v>
      </c>
      <c r="G51" s="27">
        <v>823.61642503726307</v>
      </c>
      <c r="H51" s="27">
        <v>1012.6006041949714</v>
      </c>
      <c r="I51" s="27">
        <v>1154.7928556281827</v>
      </c>
      <c r="J51" s="27">
        <v>1289.9531526387416</v>
      </c>
      <c r="K51" s="27">
        <v>1330.5352735930285</v>
      </c>
      <c r="L51" s="27">
        <v>1574.1031746515168</v>
      </c>
      <c r="M51" s="27">
        <v>1762.0231412330406</v>
      </c>
      <c r="N51" s="27">
        <v>1759.112733793793</v>
      </c>
      <c r="O51" s="27">
        <v>1753.6831907528876</v>
      </c>
      <c r="P51" s="27">
        <v>1869.6979243922103</v>
      </c>
      <c r="Q51" s="27">
        <v>2080.0388199075319</v>
      </c>
      <c r="R51" s="27">
        <v>2145.088238251928</v>
      </c>
      <c r="S51" s="27">
        <v>2186.326680097498</v>
      </c>
      <c r="T51" s="27">
        <v>2051.9124061725051</v>
      </c>
      <c r="U51" s="27">
        <v>2119.4157085802917</v>
      </c>
      <c r="V51" s="27">
        <v>2337.8908435357735</v>
      </c>
      <c r="W51" s="27">
        <v>1983.1859400425567</v>
      </c>
      <c r="X51" s="27">
        <v>2074.2445205859267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0</v>
      </c>
      <c r="Q52" s="27">
        <f t="shared" si="18"/>
        <v>0</v>
      </c>
      <c r="R52" s="27">
        <f t="shared" si="18"/>
        <v>0</v>
      </c>
      <c r="S52" s="27">
        <f t="shared" si="18"/>
        <v>0</v>
      </c>
      <c r="T52" s="27">
        <f t="shared" si="18"/>
        <v>0</v>
      </c>
      <c r="U52" s="27">
        <f t="shared" si="18"/>
        <v>0</v>
      </c>
      <c r="V52" s="27">
        <f t="shared" si="18"/>
        <v>0</v>
      </c>
      <c r="W52" s="27">
        <f t="shared" si="18"/>
        <v>0</v>
      </c>
      <c r="X52" s="27">
        <f t="shared" si="18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884.43887188077417</v>
      </c>
      <c r="D61" s="49">
        <f t="shared" ref="D61:X61" si="20">SUM(D62:D72)</f>
        <v>1058.9830655519697</v>
      </c>
      <c r="E61" s="49">
        <f t="shared" si="20"/>
        <v>1563.6703029958205</v>
      </c>
      <c r="F61" s="49">
        <f t="shared" si="20"/>
        <v>2039.2868515373113</v>
      </c>
      <c r="G61" s="49">
        <f t="shared" si="20"/>
        <v>2845.8762311046203</v>
      </c>
      <c r="H61" s="49">
        <f t="shared" si="20"/>
        <v>4891.5803350694769</v>
      </c>
      <c r="I61" s="49">
        <f t="shared" si="20"/>
        <v>7831.0527597838791</v>
      </c>
      <c r="J61" s="49">
        <f t="shared" si="20"/>
        <v>10930.995150288938</v>
      </c>
      <c r="K61" s="49">
        <f t="shared" si="20"/>
        <v>14162.590103070206</v>
      </c>
      <c r="L61" s="49">
        <f t="shared" si="20"/>
        <v>17470.597471310975</v>
      </c>
      <c r="M61" s="49">
        <f t="shared" si="20"/>
        <v>20060.124704584359</v>
      </c>
      <c r="N61" s="49">
        <f t="shared" si="20"/>
        <v>21182.195744276709</v>
      </c>
      <c r="O61" s="49">
        <f t="shared" si="20"/>
        <v>22743.533674894697</v>
      </c>
      <c r="P61" s="49">
        <f t="shared" si="20"/>
        <v>20240.856225543652</v>
      </c>
      <c r="Q61" s="49">
        <f t="shared" si="20"/>
        <v>21910.621189663379</v>
      </c>
      <c r="R61" s="49">
        <f t="shared" si="20"/>
        <v>22200.527771655714</v>
      </c>
      <c r="S61" s="49">
        <f t="shared" si="20"/>
        <v>21826.408537904052</v>
      </c>
      <c r="T61" s="49">
        <f t="shared" si="20"/>
        <v>23612.148433959952</v>
      </c>
      <c r="U61" s="49">
        <f t="shared" si="20"/>
        <v>25694.541358116006</v>
      </c>
      <c r="V61" s="49">
        <f t="shared" si="20"/>
        <v>26342.675368909011</v>
      </c>
      <c r="W61" s="49">
        <f t="shared" si="20"/>
        <v>25612.2791244908</v>
      </c>
      <c r="X61" s="49">
        <f t="shared" si="20"/>
        <v>26660.049521522105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8.7237413297989868</v>
      </c>
      <c r="L64" s="52">
        <v>11.969418363786527</v>
      </c>
      <c r="M64" s="52">
        <v>25.822906009264287</v>
      </c>
      <c r="N64" s="52">
        <v>44.44401637939211</v>
      </c>
      <c r="O64" s="52">
        <v>73.282287634483055</v>
      </c>
      <c r="P64" s="52">
        <v>90.153198811153459</v>
      </c>
      <c r="Q64" s="52">
        <v>96.800893396617028</v>
      </c>
      <c r="R64" s="52">
        <v>101.88823058244459</v>
      </c>
      <c r="S64" s="52">
        <v>117.55872156150264</v>
      </c>
      <c r="T64" s="52">
        <v>142.02023863734047</v>
      </c>
      <c r="U64" s="52">
        <v>141.99835753748155</v>
      </c>
      <c r="V64" s="52">
        <v>156.7888593382184</v>
      </c>
      <c r="W64" s="52">
        <v>164.17572229741631</v>
      </c>
      <c r="X64" s="52">
        <v>104.17671304044339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38.866944312133953</v>
      </c>
      <c r="H66" s="52">
        <v>22.67993951779248</v>
      </c>
      <c r="I66" s="52">
        <v>26.305433897766793</v>
      </c>
      <c r="J66" s="52">
        <v>41.190670001924929</v>
      </c>
      <c r="K66" s="52">
        <v>46.73766097996409</v>
      </c>
      <c r="L66" s="52">
        <v>46.611372955699409</v>
      </c>
      <c r="M66" s="52">
        <v>65.924686686160612</v>
      </c>
      <c r="N66" s="52">
        <v>80.084832859954361</v>
      </c>
      <c r="O66" s="52">
        <v>83.801318785365055</v>
      </c>
      <c r="P66" s="52">
        <v>72.38358442231214</v>
      </c>
      <c r="Q66" s="52">
        <v>62.546830279394584</v>
      </c>
      <c r="R66" s="52">
        <v>60.447656577948081</v>
      </c>
      <c r="S66" s="52">
        <v>30.717180086609186</v>
      </c>
      <c r="T66" s="52">
        <v>22.030675815950996</v>
      </c>
      <c r="U66" s="52">
        <v>17.25348592060195</v>
      </c>
      <c r="V66" s="52">
        <v>10.655401872413979</v>
      </c>
      <c r="W66" s="52">
        <v>9.9148358135936583</v>
      </c>
      <c r="X66" s="52">
        <v>7.3672716206523665</v>
      </c>
    </row>
    <row r="67" spans="1:24" ht="11.25" customHeight="1" x14ac:dyDescent="0.2">
      <c r="A67" s="50" t="s">
        <v>102</v>
      </c>
      <c r="B67" s="51" t="s">
        <v>103</v>
      </c>
      <c r="C67" s="52">
        <v>157.21766456593235</v>
      </c>
      <c r="D67" s="52">
        <v>178.68782195331846</v>
      </c>
      <c r="E67" s="52">
        <v>440.16288860768418</v>
      </c>
      <c r="F67" s="52">
        <v>660.84864911260149</v>
      </c>
      <c r="G67" s="52">
        <v>817.74269059729409</v>
      </c>
      <c r="H67" s="52">
        <v>1494.2212857763157</v>
      </c>
      <c r="I67" s="52">
        <v>2331.3594415693437</v>
      </c>
      <c r="J67" s="52">
        <v>3004.5378264541041</v>
      </c>
      <c r="K67" s="52">
        <v>4655.107792425455</v>
      </c>
      <c r="L67" s="52">
        <v>5699.022066408068</v>
      </c>
      <c r="M67" s="52">
        <v>6800.2367115874513</v>
      </c>
      <c r="N67" s="52">
        <v>6941.3310680022823</v>
      </c>
      <c r="O67" s="52">
        <v>6748.0986937806565</v>
      </c>
      <c r="P67" s="52">
        <v>6266.0444144227185</v>
      </c>
      <c r="Q67" s="52">
        <v>6267.0662129330767</v>
      </c>
      <c r="R67" s="52">
        <v>6379.3095930747959</v>
      </c>
      <c r="S67" s="52">
        <v>6322.2351024921027</v>
      </c>
      <c r="T67" s="52">
        <v>6705.0599369194451</v>
      </c>
      <c r="U67" s="52">
        <v>7230.5259526593409</v>
      </c>
      <c r="V67" s="52">
        <v>7522.3496387926753</v>
      </c>
      <c r="W67" s="52">
        <v>7403.3602145662071</v>
      </c>
      <c r="X67" s="52">
        <v>8447.5343034617181</v>
      </c>
    </row>
    <row r="68" spans="1:24" ht="11.25" customHeight="1" x14ac:dyDescent="0.2">
      <c r="A68" s="50" t="s">
        <v>104</v>
      </c>
      <c r="B68" s="51" t="s">
        <v>105</v>
      </c>
      <c r="C68" s="52">
        <v>228.8418691312614</v>
      </c>
      <c r="D68" s="52">
        <v>339.59532916375218</v>
      </c>
      <c r="E68" s="52">
        <v>558.95382533283055</v>
      </c>
      <c r="F68" s="52">
        <v>814.03916889277002</v>
      </c>
      <c r="G68" s="52">
        <v>798.77752720296633</v>
      </c>
      <c r="H68" s="52">
        <v>1240.8411079079817</v>
      </c>
      <c r="I68" s="52">
        <v>2061.4062344257613</v>
      </c>
      <c r="J68" s="52">
        <v>2119.4644183686028</v>
      </c>
      <c r="K68" s="52">
        <v>1356.587957866336</v>
      </c>
      <c r="L68" s="52">
        <v>630.60565876632347</v>
      </c>
      <c r="M68" s="52">
        <v>659.17067339111838</v>
      </c>
      <c r="N68" s="52">
        <v>504.18194765271699</v>
      </c>
      <c r="O68" s="52">
        <v>394.96559655828031</v>
      </c>
      <c r="P68" s="52">
        <v>264.01234952502193</v>
      </c>
      <c r="Q68" s="52">
        <v>515.24492336817934</v>
      </c>
      <c r="R68" s="52">
        <v>609.09393165015467</v>
      </c>
      <c r="S68" s="52">
        <v>493.65657449565117</v>
      </c>
      <c r="T68" s="52">
        <v>767.9571672327703</v>
      </c>
      <c r="U68" s="52">
        <v>770.84379335909125</v>
      </c>
      <c r="V68" s="52">
        <v>684.21051453799532</v>
      </c>
      <c r="W68" s="52">
        <v>623.02042799302535</v>
      </c>
      <c r="X68" s="52">
        <v>601.68205853985614</v>
      </c>
    </row>
    <row r="69" spans="1:24" ht="11.25" customHeight="1" x14ac:dyDescent="0.2">
      <c r="A69" s="50" t="s">
        <v>106</v>
      </c>
      <c r="B69" s="51" t="s">
        <v>107</v>
      </c>
      <c r="C69" s="52">
        <v>483.31639150676608</v>
      </c>
      <c r="D69" s="52">
        <v>520.17109721198335</v>
      </c>
      <c r="E69" s="52">
        <v>538.07956996609676</v>
      </c>
      <c r="F69" s="52">
        <v>559.9530156304744</v>
      </c>
      <c r="G69" s="52">
        <v>1177.2513243703781</v>
      </c>
      <c r="H69" s="52">
        <v>1924.4988165249745</v>
      </c>
      <c r="I69" s="52">
        <v>2579.4824538741782</v>
      </c>
      <c r="J69" s="52">
        <v>4764.0182875797782</v>
      </c>
      <c r="K69" s="52">
        <v>7682.4329742717573</v>
      </c>
      <c r="L69" s="52">
        <v>10970.359369727872</v>
      </c>
      <c r="M69" s="52">
        <v>12433.787520702752</v>
      </c>
      <c r="N69" s="52">
        <v>13587.414526679722</v>
      </c>
      <c r="O69" s="52">
        <v>15419.288387447683</v>
      </c>
      <c r="P69" s="52">
        <v>13540.957963057697</v>
      </c>
      <c r="Q69" s="52">
        <v>14955.801447355518</v>
      </c>
      <c r="R69" s="52">
        <v>15042.956410228664</v>
      </c>
      <c r="S69" s="52">
        <v>14855.614952752376</v>
      </c>
      <c r="T69" s="52">
        <v>15972.447488108379</v>
      </c>
      <c r="U69" s="52">
        <v>17532.868399234234</v>
      </c>
      <c r="V69" s="52">
        <v>17966.689013900595</v>
      </c>
      <c r="W69" s="52">
        <v>17410.772495237416</v>
      </c>
      <c r="X69" s="52">
        <v>17497.297508486408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15.062946676814335</v>
      </c>
      <c r="D72" s="55">
        <v>20.528817222915595</v>
      </c>
      <c r="E72" s="55">
        <v>26.474019089209094</v>
      </c>
      <c r="F72" s="55">
        <v>4.4460179014651224</v>
      </c>
      <c r="G72" s="55">
        <v>13.237744621847922</v>
      </c>
      <c r="H72" s="55">
        <v>209.33918534241303</v>
      </c>
      <c r="I72" s="55">
        <v>832.49919601683007</v>
      </c>
      <c r="J72" s="55">
        <v>1001.7839478845279</v>
      </c>
      <c r="K72" s="55">
        <v>412.99997619689486</v>
      </c>
      <c r="L72" s="55">
        <v>112.02958508922399</v>
      </c>
      <c r="M72" s="55">
        <v>75.182206207612097</v>
      </c>
      <c r="N72" s="55">
        <v>24.739352702639327</v>
      </c>
      <c r="O72" s="55">
        <v>24.097390688227186</v>
      </c>
      <c r="P72" s="55">
        <v>7.3047153047481146</v>
      </c>
      <c r="Q72" s="55">
        <v>13.160882330593326</v>
      </c>
      <c r="R72" s="55">
        <v>6.8319495417067415</v>
      </c>
      <c r="S72" s="55">
        <v>6.6260065158100119</v>
      </c>
      <c r="T72" s="55">
        <v>2.6329272460678825</v>
      </c>
      <c r="U72" s="55">
        <v>1.0513694052563747</v>
      </c>
      <c r="V72" s="55">
        <v>1.9819404671138197</v>
      </c>
      <c r="W72" s="55">
        <v>1.0354285831434435</v>
      </c>
      <c r="X72" s="55">
        <v>1.9916663730309134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42238.617486078067</v>
      </c>
      <c r="D2" s="21">
        <f t="shared" ref="D2:X2" si="0">SUM(D3,D17,D22,D25,D26,D51,D52)</f>
        <v>41898.525665437162</v>
      </c>
      <c r="E2" s="21">
        <f t="shared" si="0"/>
        <v>41514.572369344431</v>
      </c>
      <c r="F2" s="21">
        <f t="shared" si="0"/>
        <v>41846.020740190608</v>
      </c>
      <c r="G2" s="21">
        <f t="shared" si="0"/>
        <v>41422.576312910045</v>
      </c>
      <c r="H2" s="21">
        <f t="shared" si="0"/>
        <v>40493.113407120334</v>
      </c>
      <c r="I2" s="21">
        <f t="shared" si="0"/>
        <v>40475.080691583367</v>
      </c>
      <c r="J2" s="21">
        <f t="shared" si="0"/>
        <v>40326.113788185823</v>
      </c>
      <c r="K2" s="21">
        <f t="shared" si="0"/>
        <v>40140.861646262216</v>
      </c>
      <c r="L2" s="21">
        <f t="shared" si="0"/>
        <v>39854.452717327331</v>
      </c>
      <c r="M2" s="21">
        <f t="shared" si="0"/>
        <v>39851.912297237664</v>
      </c>
      <c r="N2" s="21">
        <f t="shared" si="0"/>
        <v>40070.758900442495</v>
      </c>
      <c r="O2" s="21">
        <f t="shared" si="0"/>
        <v>39176.322484918092</v>
      </c>
      <c r="P2" s="21">
        <f t="shared" si="0"/>
        <v>39271.211344596682</v>
      </c>
      <c r="Q2" s="21">
        <f t="shared" si="0"/>
        <v>39835.856690914465</v>
      </c>
      <c r="R2" s="21">
        <f t="shared" si="0"/>
        <v>41122.591745102116</v>
      </c>
      <c r="S2" s="21">
        <f t="shared" si="0"/>
        <v>42029.793128961253</v>
      </c>
      <c r="T2" s="21">
        <f t="shared" si="0"/>
        <v>41144.003858075856</v>
      </c>
      <c r="U2" s="21">
        <f t="shared" si="0"/>
        <v>41142.985060217143</v>
      </c>
      <c r="V2" s="21">
        <f t="shared" si="0"/>
        <v>41420.022917323353</v>
      </c>
      <c r="W2" s="21">
        <f t="shared" si="0"/>
        <v>37136.068695197617</v>
      </c>
      <c r="X2" s="21">
        <f t="shared" si="0"/>
        <v>38243.501671146601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0</v>
      </c>
      <c r="D11" s="19">
        <f t="shared" ref="D11:X11" si="6">SUM(D12:D16)</f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42126.890871295662</v>
      </c>
      <c r="D26" s="27">
        <f t="shared" ref="D26:X26" si="12">SUM(D27,D33)</f>
        <v>41721.992706239187</v>
      </c>
      <c r="E26" s="27">
        <f t="shared" si="12"/>
        <v>41291.86417709072</v>
      </c>
      <c r="F26" s="27">
        <f t="shared" si="12"/>
        <v>41570.116732031114</v>
      </c>
      <c r="G26" s="27">
        <f t="shared" si="12"/>
        <v>41105.783521386504</v>
      </c>
      <c r="H26" s="27">
        <f t="shared" si="12"/>
        <v>40212.126543169572</v>
      </c>
      <c r="I26" s="27">
        <f t="shared" si="12"/>
        <v>40116.212428701525</v>
      </c>
      <c r="J26" s="27">
        <f t="shared" si="12"/>
        <v>39907.578134854833</v>
      </c>
      <c r="K26" s="27">
        <f t="shared" si="12"/>
        <v>39664.382966109421</v>
      </c>
      <c r="L26" s="27">
        <f t="shared" si="12"/>
        <v>39342.974953881414</v>
      </c>
      <c r="M26" s="27">
        <f t="shared" si="12"/>
        <v>39270.265442138661</v>
      </c>
      <c r="N26" s="27">
        <f t="shared" si="12"/>
        <v>39205.695709156957</v>
      </c>
      <c r="O26" s="27">
        <f t="shared" si="12"/>
        <v>38174.716516548739</v>
      </c>
      <c r="P26" s="27">
        <f t="shared" si="12"/>
        <v>38190.300874561784</v>
      </c>
      <c r="Q26" s="27">
        <f t="shared" si="12"/>
        <v>38753.948727345007</v>
      </c>
      <c r="R26" s="27">
        <f t="shared" si="12"/>
        <v>39947.626341327712</v>
      </c>
      <c r="S26" s="27">
        <f t="shared" si="12"/>
        <v>40821.956399443203</v>
      </c>
      <c r="T26" s="27">
        <f t="shared" si="12"/>
        <v>39889.021770837302</v>
      </c>
      <c r="U26" s="27">
        <f t="shared" si="12"/>
        <v>39890.441786925796</v>
      </c>
      <c r="V26" s="27">
        <f t="shared" si="12"/>
        <v>39872.536136145303</v>
      </c>
      <c r="W26" s="27">
        <f t="shared" si="12"/>
        <v>35536.04708353326</v>
      </c>
      <c r="X26" s="27">
        <f t="shared" si="12"/>
        <v>36024.766866255581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42126.890871295662</v>
      </c>
      <c r="D33" s="19">
        <f t="shared" ref="D33:X33" si="16">SUM(D34:D50)</f>
        <v>41721.992706239187</v>
      </c>
      <c r="E33" s="19">
        <f t="shared" si="16"/>
        <v>41291.86417709072</v>
      </c>
      <c r="F33" s="19">
        <f t="shared" si="16"/>
        <v>41570.116732031114</v>
      </c>
      <c r="G33" s="19">
        <f t="shared" si="16"/>
        <v>41105.783521386504</v>
      </c>
      <c r="H33" s="19">
        <f t="shared" si="16"/>
        <v>40212.126543169572</v>
      </c>
      <c r="I33" s="19">
        <f t="shared" si="16"/>
        <v>40116.212428701525</v>
      </c>
      <c r="J33" s="19">
        <f t="shared" si="16"/>
        <v>39907.578134854833</v>
      </c>
      <c r="K33" s="19">
        <f t="shared" si="16"/>
        <v>39664.382966109421</v>
      </c>
      <c r="L33" s="19">
        <f t="shared" si="16"/>
        <v>39342.974953881414</v>
      </c>
      <c r="M33" s="19">
        <f t="shared" si="16"/>
        <v>39270.265442138661</v>
      </c>
      <c r="N33" s="19">
        <f t="shared" si="16"/>
        <v>39205.695709156957</v>
      </c>
      <c r="O33" s="19">
        <f t="shared" si="16"/>
        <v>38174.716516548739</v>
      </c>
      <c r="P33" s="19">
        <f t="shared" si="16"/>
        <v>38190.300874561784</v>
      </c>
      <c r="Q33" s="19">
        <f t="shared" si="16"/>
        <v>38753.948727345007</v>
      </c>
      <c r="R33" s="19">
        <f t="shared" si="16"/>
        <v>39947.626341327712</v>
      </c>
      <c r="S33" s="19">
        <f t="shared" si="16"/>
        <v>40821.956399443203</v>
      </c>
      <c r="T33" s="19">
        <f t="shared" si="16"/>
        <v>39889.021770837302</v>
      </c>
      <c r="U33" s="19">
        <f t="shared" si="16"/>
        <v>39890.441786925796</v>
      </c>
      <c r="V33" s="19">
        <f t="shared" si="16"/>
        <v>39872.536136145303</v>
      </c>
      <c r="W33" s="19">
        <f t="shared" si="16"/>
        <v>35536.04708353326</v>
      </c>
      <c r="X33" s="19">
        <f t="shared" si="16"/>
        <v>36024.766866255581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44.508680941608695</v>
      </c>
      <c r="D36" s="8">
        <v>42.137138922956453</v>
      </c>
      <c r="E36" s="8">
        <v>39.089225490423175</v>
      </c>
      <c r="F36" s="8">
        <v>36.935622461593162</v>
      </c>
      <c r="G36" s="8">
        <v>72.832891037302346</v>
      </c>
      <c r="H36" s="8">
        <v>71.351908624267935</v>
      </c>
      <c r="I36" s="8">
        <v>67.844785720504532</v>
      </c>
      <c r="J36" s="8">
        <v>68.022193330585878</v>
      </c>
      <c r="K36" s="8">
        <v>68.561334295231433</v>
      </c>
      <c r="L36" s="8">
        <v>70.512805439468409</v>
      </c>
      <c r="M36" s="8">
        <v>71.063917898770043</v>
      </c>
      <c r="N36" s="8">
        <v>68.962746233525323</v>
      </c>
      <c r="O36" s="8">
        <v>65.271871463589562</v>
      </c>
      <c r="P36" s="8">
        <v>62.853006510268429</v>
      </c>
      <c r="Q36" s="8">
        <v>61.446984708316194</v>
      </c>
      <c r="R36" s="8">
        <v>59.471264844790156</v>
      </c>
      <c r="S36" s="8">
        <v>55.164992716571547</v>
      </c>
      <c r="T36" s="8">
        <v>49.585612047081888</v>
      </c>
      <c r="U36" s="8">
        <v>48.582157811216035</v>
      </c>
      <c r="V36" s="8">
        <v>43.931531641330992</v>
      </c>
      <c r="W36" s="8">
        <v>40.564973165623513</v>
      </c>
      <c r="X36" s="8">
        <v>43.147973965535584</v>
      </c>
    </row>
    <row r="37" spans="1:24" ht="11.25" customHeight="1" x14ac:dyDescent="0.2">
      <c r="A37" s="28" t="s">
        <v>60</v>
      </c>
      <c r="B37" s="7" t="s">
        <v>61</v>
      </c>
      <c r="C37" s="8">
        <v>187.65877508591967</v>
      </c>
      <c r="D37" s="8">
        <v>177.39505982422563</v>
      </c>
      <c r="E37" s="8">
        <v>168.10289647172229</v>
      </c>
      <c r="F37" s="8">
        <v>138.05849901734243</v>
      </c>
      <c r="G37" s="8">
        <v>121.6094199536673</v>
      </c>
      <c r="H37" s="8">
        <v>108.64564428033681</v>
      </c>
      <c r="I37" s="8">
        <v>103.24356303193305</v>
      </c>
      <c r="J37" s="8">
        <v>92.481592481562402</v>
      </c>
      <c r="K37" s="8">
        <v>86.450143069137482</v>
      </c>
      <c r="L37" s="8">
        <v>77.704497952610467</v>
      </c>
      <c r="M37" s="8">
        <v>70.680171044511127</v>
      </c>
      <c r="N37" s="8">
        <v>64.3739690592339</v>
      </c>
      <c r="O37" s="8">
        <v>58.764355835272859</v>
      </c>
      <c r="P37" s="8">
        <v>60.514475322404103</v>
      </c>
      <c r="Q37" s="8">
        <v>52.984216692949808</v>
      </c>
      <c r="R37" s="8">
        <v>48.485583135820001</v>
      </c>
      <c r="S37" s="8">
        <v>46.726045181111942</v>
      </c>
      <c r="T37" s="8">
        <v>44.276205025353114</v>
      </c>
      <c r="U37" s="8">
        <v>41.216768726964588</v>
      </c>
      <c r="V37" s="8">
        <v>41.542247821353243</v>
      </c>
      <c r="W37" s="8">
        <v>34.996501695932913</v>
      </c>
      <c r="X37" s="8">
        <v>33.979379772653218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8.0659401491003859E-4</v>
      </c>
      <c r="S38" s="8">
        <v>2.4453475954304502E-4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7.4435146793474958E-3</v>
      </c>
      <c r="L41" s="8">
        <v>3.7732486245411955E-3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1.5155628914572073E-3</v>
      </c>
      <c r="T41" s="8">
        <v>2.2856171219721617E-3</v>
      </c>
      <c r="U41" s="8">
        <v>0</v>
      </c>
      <c r="V41" s="8">
        <v>0</v>
      </c>
      <c r="W41" s="8">
        <v>0</v>
      </c>
      <c r="X41" s="8">
        <v>3.7748268285385761E-5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1.9394473122362383E-3</v>
      </c>
      <c r="L42" s="8">
        <v>1.9649671668082315E-3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41893.635829471707</v>
      </c>
      <c r="D43" s="8">
        <v>41502.460507492004</v>
      </c>
      <c r="E43" s="8">
        <v>41084.672055128576</v>
      </c>
      <c r="F43" s="8">
        <v>41395.122610552178</v>
      </c>
      <c r="G43" s="8">
        <v>40909.086472224524</v>
      </c>
      <c r="H43" s="8">
        <v>40023.391192720141</v>
      </c>
      <c r="I43" s="8">
        <v>39943.695783988318</v>
      </c>
      <c r="J43" s="8">
        <v>39747.074089146503</v>
      </c>
      <c r="K43" s="8">
        <v>39509.360734433096</v>
      </c>
      <c r="L43" s="8">
        <v>39194.751654477681</v>
      </c>
      <c r="M43" s="8">
        <v>39128.520848687825</v>
      </c>
      <c r="N43" s="8">
        <v>39072.358697432523</v>
      </c>
      <c r="O43" s="8">
        <v>38050.679948885612</v>
      </c>
      <c r="P43" s="8">
        <v>38066.042038539825</v>
      </c>
      <c r="Q43" s="8">
        <v>38639.516960783752</v>
      </c>
      <c r="R43" s="8">
        <v>39839.668200406413</v>
      </c>
      <c r="S43" s="8">
        <v>40720.062947180093</v>
      </c>
      <c r="T43" s="8">
        <v>39795.156975135957</v>
      </c>
      <c r="U43" s="8">
        <v>39800.072493451757</v>
      </c>
      <c r="V43" s="8">
        <v>39786.993489434004</v>
      </c>
      <c r="W43" s="8">
        <v>35460.379119992765</v>
      </c>
      <c r="X43" s="8">
        <v>35947.392531450729</v>
      </c>
    </row>
    <row r="44" spans="1:24" ht="11.25" customHeight="1" x14ac:dyDescent="0.2">
      <c r="A44" s="28" t="s">
        <v>74</v>
      </c>
      <c r="B44" s="7" t="s">
        <v>75</v>
      </c>
      <c r="C44" s="8">
        <v>1.0875857964240681</v>
      </c>
      <c r="D44" s="8">
        <v>0</v>
      </c>
      <c r="E44" s="8">
        <v>0</v>
      </c>
      <c r="F44" s="8">
        <v>0</v>
      </c>
      <c r="G44" s="8">
        <v>0</v>
      </c>
      <c r="H44" s="8">
        <v>8.7373396749996779</v>
      </c>
      <c r="I44" s="8">
        <v>1.4278201131775135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0.89099081915729306</v>
      </c>
      <c r="Q44" s="8">
        <v>0</v>
      </c>
      <c r="R44" s="8">
        <v>0</v>
      </c>
      <c r="S44" s="8">
        <v>0</v>
      </c>
      <c r="T44" s="8">
        <v>0</v>
      </c>
      <c r="U44" s="8">
        <v>7.367994590608079E-2</v>
      </c>
      <c r="V44" s="8">
        <v>3.3710097515484594E-2</v>
      </c>
      <c r="W44" s="8">
        <v>5.4831308835357986E-2</v>
      </c>
      <c r="X44" s="8">
        <v>0.1754694600995011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4.5786982670943644E-4</v>
      </c>
      <c r="I45" s="8">
        <v>4.758475937663584E-4</v>
      </c>
      <c r="J45" s="8">
        <v>2.5989618112040732E-4</v>
      </c>
      <c r="K45" s="8">
        <v>1.371349967996706E-3</v>
      </c>
      <c r="L45" s="8">
        <v>2.5779586396908557E-4</v>
      </c>
      <c r="M45" s="8">
        <v>5.045075526268171E-4</v>
      </c>
      <c r="N45" s="8">
        <v>2.9643167334009456E-4</v>
      </c>
      <c r="O45" s="8">
        <v>3.4036426423263562E-4</v>
      </c>
      <c r="P45" s="8">
        <v>3.6337013598759321E-4</v>
      </c>
      <c r="Q45" s="8">
        <v>5.6515998510571735E-4</v>
      </c>
      <c r="R45" s="8">
        <v>4.8634667374231977E-4</v>
      </c>
      <c r="S45" s="8">
        <v>6.5426777582206245E-4</v>
      </c>
      <c r="T45" s="8">
        <v>6.9301179005597962E-4</v>
      </c>
      <c r="U45" s="8">
        <v>6.237332346982655E-4</v>
      </c>
      <c r="V45" s="8">
        <v>5.9192373548085488E-4</v>
      </c>
      <c r="W45" s="8">
        <v>4.585080336716817E-4</v>
      </c>
      <c r="X45" s="8">
        <v>6.4535466906829057E-4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2.2547381710100969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0.496063256717099</v>
      </c>
      <c r="V50" s="8">
        <v>3.4565227359407695E-2</v>
      </c>
      <c r="W50" s="8">
        <v>5.1198862073480234E-2</v>
      </c>
      <c r="X50" s="8">
        <v>7.0828503634013038E-2</v>
      </c>
    </row>
    <row r="51" spans="1:24" ht="11.25" customHeight="1" x14ac:dyDescent="0.2">
      <c r="A51" s="25" t="s">
        <v>88</v>
      </c>
      <c r="B51" s="26" t="s">
        <v>89</v>
      </c>
      <c r="C51" s="27">
        <v>111.72661478240826</v>
      </c>
      <c r="D51" s="27">
        <v>176.53295919797489</v>
      </c>
      <c r="E51" s="27">
        <v>222.70819225371295</v>
      </c>
      <c r="F51" s="27">
        <v>275.90400815949062</v>
      </c>
      <c r="G51" s="27">
        <v>316.79279152354042</v>
      </c>
      <c r="H51" s="27">
        <v>280.98686395075947</v>
      </c>
      <c r="I51" s="27">
        <v>358.86826288183937</v>
      </c>
      <c r="J51" s="27">
        <v>418.53565333098908</v>
      </c>
      <c r="K51" s="27">
        <v>476.47868015279801</v>
      </c>
      <c r="L51" s="27">
        <v>511.47776344591665</v>
      </c>
      <c r="M51" s="27">
        <v>581.64685509900278</v>
      </c>
      <c r="N51" s="27">
        <v>865.0631912855398</v>
      </c>
      <c r="O51" s="27">
        <v>1001.6059683693496</v>
      </c>
      <c r="P51" s="27">
        <v>1080.9104700348971</v>
      </c>
      <c r="Q51" s="27">
        <v>1081.9079635694613</v>
      </c>
      <c r="R51" s="27">
        <v>1174.9654037744026</v>
      </c>
      <c r="S51" s="27">
        <v>1207.8367295180474</v>
      </c>
      <c r="T51" s="27">
        <v>1254.9820872385569</v>
      </c>
      <c r="U51" s="27">
        <v>1252.5432732913498</v>
      </c>
      <c r="V51" s="27">
        <v>1547.4867811780507</v>
      </c>
      <c r="W51" s="27">
        <v>1600.0216116643576</v>
      </c>
      <c r="X51" s="27">
        <v>2218.7348048910235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0</v>
      </c>
      <c r="Q52" s="27">
        <f t="shared" si="18"/>
        <v>0</v>
      </c>
      <c r="R52" s="27">
        <f t="shared" si="18"/>
        <v>0</v>
      </c>
      <c r="S52" s="27">
        <f t="shared" si="18"/>
        <v>0</v>
      </c>
      <c r="T52" s="27">
        <f t="shared" si="18"/>
        <v>0</v>
      </c>
      <c r="U52" s="27">
        <f t="shared" si="18"/>
        <v>0</v>
      </c>
      <c r="V52" s="27">
        <f t="shared" si="18"/>
        <v>0</v>
      </c>
      <c r="W52" s="27">
        <f t="shared" si="18"/>
        <v>0</v>
      </c>
      <c r="X52" s="27">
        <f t="shared" si="18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158.36624951605032</v>
      </c>
      <c r="D61" s="49">
        <f t="shared" ref="D61:X61" si="20">SUM(D62:D72)</f>
        <v>192.8490076013149</v>
      </c>
      <c r="E61" s="49">
        <f t="shared" si="20"/>
        <v>214.59747818100493</v>
      </c>
      <c r="F61" s="49">
        <f t="shared" si="20"/>
        <v>245.11261584871738</v>
      </c>
      <c r="G61" s="49">
        <f t="shared" si="20"/>
        <v>341.54844250842183</v>
      </c>
      <c r="H61" s="49">
        <f t="shared" si="20"/>
        <v>536.32522290355939</v>
      </c>
      <c r="I61" s="49">
        <f t="shared" si="20"/>
        <v>912.59090642227875</v>
      </c>
      <c r="J61" s="49">
        <f t="shared" si="20"/>
        <v>1210.6644293500981</v>
      </c>
      <c r="K61" s="49">
        <f t="shared" si="20"/>
        <v>1539.280023723356</v>
      </c>
      <c r="L61" s="49">
        <f t="shared" si="20"/>
        <v>1831.5792054813901</v>
      </c>
      <c r="M61" s="49">
        <f t="shared" si="20"/>
        <v>1988.2191033641009</v>
      </c>
      <c r="N61" s="49">
        <f t="shared" si="20"/>
        <v>2237.4395172412119</v>
      </c>
      <c r="O61" s="49">
        <f t="shared" si="20"/>
        <v>2452.6588385324735</v>
      </c>
      <c r="P61" s="49">
        <f t="shared" si="20"/>
        <v>2298.5197025374077</v>
      </c>
      <c r="Q61" s="49">
        <f t="shared" si="20"/>
        <v>2494.4913462210625</v>
      </c>
      <c r="R61" s="49">
        <f t="shared" si="20"/>
        <v>2533.8791454996485</v>
      </c>
      <c r="S61" s="49">
        <f t="shared" si="20"/>
        <v>2393.6500783095712</v>
      </c>
      <c r="T61" s="49">
        <f t="shared" si="20"/>
        <v>2584.179726249552</v>
      </c>
      <c r="U61" s="49">
        <f t="shared" si="20"/>
        <v>2805.014645950549</v>
      </c>
      <c r="V61" s="49">
        <f t="shared" si="20"/>
        <v>2955.9200561919133</v>
      </c>
      <c r="W61" s="49">
        <f t="shared" si="20"/>
        <v>3108.0239152633594</v>
      </c>
      <c r="X61" s="49">
        <f t="shared" si="20"/>
        <v>2958.5787501644572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33.652784164459405</v>
      </c>
      <c r="L64" s="52">
        <v>36.787194985549931</v>
      </c>
      <c r="M64" s="52">
        <v>33.494598695278491</v>
      </c>
      <c r="N64" s="52">
        <v>112.40058193506877</v>
      </c>
      <c r="O64" s="52">
        <v>142.20687058901967</v>
      </c>
      <c r="P64" s="52">
        <v>165.45616330454197</v>
      </c>
      <c r="Q64" s="52">
        <v>173.3033927846069</v>
      </c>
      <c r="R64" s="52">
        <v>178.49523111604012</v>
      </c>
      <c r="S64" s="52">
        <v>172.90853771520617</v>
      </c>
      <c r="T64" s="52">
        <v>185.9019553897549</v>
      </c>
      <c r="U64" s="52">
        <v>190.56574668092713</v>
      </c>
      <c r="V64" s="52">
        <v>182.63826454258472</v>
      </c>
      <c r="W64" s="52">
        <v>205.13513669617134</v>
      </c>
      <c r="X64" s="52">
        <v>120.66548588226493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1.040812129757232E-2</v>
      </c>
      <c r="I66" s="52">
        <v>1.0089695676324313E-2</v>
      </c>
      <c r="J66" s="52">
        <v>1.0332535912988125E-2</v>
      </c>
      <c r="K66" s="52">
        <v>9.3049249322077164E-3</v>
      </c>
      <c r="L66" s="52">
        <v>8.5109521583688879E-3</v>
      </c>
      <c r="M66" s="52">
        <v>3.9361774226273792E-3</v>
      </c>
      <c r="N66" s="52">
        <v>9.3635705724993152E-3</v>
      </c>
      <c r="O66" s="52">
        <v>8.706551440843275E-3</v>
      </c>
      <c r="P66" s="52">
        <v>9.0014838363170809E-3</v>
      </c>
      <c r="Q66" s="52">
        <v>8.018241395888687E-3</v>
      </c>
      <c r="R66" s="52">
        <v>7.9059099997989025E-3</v>
      </c>
      <c r="S66" s="52">
        <v>5.5767905572130481E-3</v>
      </c>
      <c r="T66" s="52">
        <v>3.9563014355975855E-3</v>
      </c>
      <c r="U66" s="52">
        <v>3.2548445531790787E-3</v>
      </c>
      <c r="V66" s="52">
        <v>1.9362404816384339E-3</v>
      </c>
      <c r="W66" s="52">
        <v>1.7974024893191822E-3</v>
      </c>
      <c r="X66" s="52">
        <v>1.1324553790391955E-3</v>
      </c>
    </row>
    <row r="67" spans="1:24" ht="11.25" customHeight="1" x14ac:dyDescent="0.2">
      <c r="A67" s="50" t="s">
        <v>102</v>
      </c>
      <c r="B67" s="51" t="s">
        <v>103</v>
      </c>
      <c r="C67" s="52">
        <v>3.4810990608591399E-2</v>
      </c>
      <c r="D67" s="52">
        <v>7.6209952749395016E-2</v>
      </c>
      <c r="E67" s="52">
        <v>0.21217986842133896</v>
      </c>
      <c r="F67" s="52">
        <v>0.30365580863284786</v>
      </c>
      <c r="G67" s="52">
        <v>0.34351932808652608</v>
      </c>
      <c r="H67" s="52">
        <v>0.38851316078747</v>
      </c>
      <c r="I67" s="52">
        <v>0.53842138374282256</v>
      </c>
      <c r="J67" s="52">
        <v>0.69000595042406943</v>
      </c>
      <c r="K67" s="52">
        <v>1.1788112661353114</v>
      </c>
      <c r="L67" s="52">
        <v>1.4243544563777555</v>
      </c>
      <c r="M67" s="52">
        <v>2.0516027710899527</v>
      </c>
      <c r="N67" s="52">
        <v>2.1714821239715265</v>
      </c>
      <c r="O67" s="52">
        <v>2.0762020623944788</v>
      </c>
      <c r="P67" s="52">
        <v>1.9562170127529159</v>
      </c>
      <c r="Q67" s="52">
        <v>1.9191476346275411</v>
      </c>
      <c r="R67" s="52">
        <v>1.6884322955721669</v>
      </c>
      <c r="S67" s="52">
        <v>1.4283979235196171</v>
      </c>
      <c r="T67" s="52">
        <v>1.5495517408463877</v>
      </c>
      <c r="U67" s="52">
        <v>1.5423466096153706</v>
      </c>
      <c r="V67" s="52">
        <v>1.6219716477299293</v>
      </c>
      <c r="W67" s="52">
        <v>1.7309420985169011</v>
      </c>
      <c r="X67" s="52">
        <v>1.6370402962421315</v>
      </c>
    </row>
    <row r="68" spans="1:24" ht="11.25" customHeight="1" x14ac:dyDescent="0.2">
      <c r="A68" s="50" t="s">
        <v>104</v>
      </c>
      <c r="B68" s="51" t="s">
        <v>105</v>
      </c>
      <c r="C68" s="52">
        <v>57.250647384711769</v>
      </c>
      <c r="D68" s="52">
        <v>77.471014269838136</v>
      </c>
      <c r="E68" s="52">
        <v>115.11507500802347</v>
      </c>
      <c r="F68" s="52">
        <v>158.0379086287497</v>
      </c>
      <c r="G68" s="52">
        <v>138.59624696794765</v>
      </c>
      <c r="H68" s="52">
        <v>207.24679836877615</v>
      </c>
      <c r="I68" s="52">
        <v>341.85023561951857</v>
      </c>
      <c r="J68" s="52">
        <v>314.66882307322754</v>
      </c>
      <c r="K68" s="52">
        <v>231.33028860276445</v>
      </c>
      <c r="L68" s="52">
        <v>174.1072995618527</v>
      </c>
      <c r="M68" s="52">
        <v>113.11932597131612</v>
      </c>
      <c r="N68" s="52">
        <v>92.166207152665805</v>
      </c>
      <c r="O68" s="52">
        <v>91.257845218780531</v>
      </c>
      <c r="P68" s="52">
        <v>74.75723116256097</v>
      </c>
      <c r="Q68" s="52">
        <v>99.579598606551542</v>
      </c>
      <c r="R68" s="52">
        <v>112.77385096094545</v>
      </c>
      <c r="S68" s="52">
        <v>83.885310198472354</v>
      </c>
      <c r="T68" s="52">
        <v>145.20126043115832</v>
      </c>
      <c r="U68" s="52">
        <v>120.55859640140424</v>
      </c>
      <c r="V68" s="52">
        <v>132.12161311744563</v>
      </c>
      <c r="W68" s="52">
        <v>128.95287501403925</v>
      </c>
      <c r="X68" s="52">
        <v>154.39434472170947</v>
      </c>
    </row>
    <row r="69" spans="1:24" ht="11.25" customHeight="1" x14ac:dyDescent="0.2">
      <c r="A69" s="50" t="s">
        <v>106</v>
      </c>
      <c r="B69" s="51" t="s">
        <v>107</v>
      </c>
      <c r="C69" s="52">
        <v>97.142294692412094</v>
      </c>
      <c r="D69" s="52">
        <v>110.47090954746787</v>
      </c>
      <c r="E69" s="52">
        <v>93.710144646122231</v>
      </c>
      <c r="F69" s="52">
        <v>85.895728846248119</v>
      </c>
      <c r="G69" s="52">
        <v>200.33516490888428</v>
      </c>
      <c r="H69" s="52">
        <v>293.67042841553342</v>
      </c>
      <c r="I69" s="52">
        <v>430.58011829611314</v>
      </c>
      <c r="J69" s="52">
        <v>744.37602984976172</v>
      </c>
      <c r="K69" s="52">
        <v>1213.0776461797693</v>
      </c>
      <c r="L69" s="52">
        <v>1603.6315662836676</v>
      </c>
      <c r="M69" s="52">
        <v>1828.0630534520785</v>
      </c>
      <c r="N69" s="52">
        <v>2027.4224338717843</v>
      </c>
      <c r="O69" s="52">
        <v>2213.9917397986555</v>
      </c>
      <c r="P69" s="52">
        <v>2055.8108545009432</v>
      </c>
      <c r="Q69" s="52">
        <v>2218.2532801458192</v>
      </c>
      <c r="R69" s="52">
        <v>2240.2621268136868</v>
      </c>
      <c r="S69" s="52">
        <v>2134.6896266442659</v>
      </c>
      <c r="T69" s="52">
        <v>2251.1520763394615</v>
      </c>
      <c r="U69" s="52">
        <v>2492.1887021026287</v>
      </c>
      <c r="V69" s="52">
        <v>2639.2353694894127</v>
      </c>
      <c r="W69" s="52">
        <v>2772.0357083399858</v>
      </c>
      <c r="X69" s="52">
        <v>2681.5597974865391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3.9384964483178506</v>
      </c>
      <c r="D72" s="55">
        <v>4.8308738312595194</v>
      </c>
      <c r="E72" s="55">
        <v>5.5600786584378659</v>
      </c>
      <c r="F72" s="55">
        <v>0.8753225650867299</v>
      </c>
      <c r="G72" s="55">
        <v>2.2735113035033798</v>
      </c>
      <c r="H72" s="55">
        <v>35.009074837164754</v>
      </c>
      <c r="I72" s="55">
        <v>139.61204142722798</v>
      </c>
      <c r="J72" s="55">
        <v>150.91923794077195</v>
      </c>
      <c r="K72" s="55">
        <v>60.031188585295226</v>
      </c>
      <c r="L72" s="55">
        <v>15.620279241783726</v>
      </c>
      <c r="M72" s="55">
        <v>11.486586296915329</v>
      </c>
      <c r="N72" s="55">
        <v>3.2694485871489425</v>
      </c>
      <c r="O72" s="55">
        <v>3.1174743121823965</v>
      </c>
      <c r="P72" s="55">
        <v>0.5302350727724332</v>
      </c>
      <c r="Q72" s="55">
        <v>1.4279088080614342</v>
      </c>
      <c r="R72" s="55">
        <v>0.65159840340420672</v>
      </c>
      <c r="S72" s="55">
        <v>0.73262903754989039</v>
      </c>
      <c r="T72" s="55">
        <v>0.37092604689523745</v>
      </c>
      <c r="U72" s="55">
        <v>0.15599931142056692</v>
      </c>
      <c r="V72" s="55">
        <v>0.30090115425845521</v>
      </c>
      <c r="W72" s="55">
        <v>0.16745571215706337</v>
      </c>
      <c r="X72" s="55">
        <v>0.32094932232241763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97348.347844621137</v>
      </c>
      <c r="D2" s="21">
        <f t="shared" ref="D2:X2" si="0">SUM(D3,D17,D22,D25,D26,D51,D52)</f>
        <v>97185.001551388457</v>
      </c>
      <c r="E2" s="21">
        <f t="shared" si="0"/>
        <v>96638.587640390717</v>
      </c>
      <c r="F2" s="21">
        <f t="shared" si="0"/>
        <v>98004.78869893268</v>
      </c>
      <c r="G2" s="21">
        <f t="shared" si="0"/>
        <v>98731.892404879778</v>
      </c>
      <c r="H2" s="21">
        <f t="shared" si="0"/>
        <v>99056.40516501735</v>
      </c>
      <c r="I2" s="21">
        <f t="shared" si="0"/>
        <v>96358.006497762632</v>
      </c>
      <c r="J2" s="21">
        <f t="shared" si="0"/>
        <v>98425.238637340575</v>
      </c>
      <c r="K2" s="21">
        <f t="shared" si="0"/>
        <v>95981.007872402086</v>
      </c>
      <c r="L2" s="21">
        <f t="shared" si="0"/>
        <v>92900.751375660708</v>
      </c>
      <c r="M2" s="21">
        <f t="shared" si="0"/>
        <v>94196.452293227587</v>
      </c>
      <c r="N2" s="21">
        <f t="shared" si="0"/>
        <v>94736.843187269711</v>
      </c>
      <c r="O2" s="21">
        <f t="shared" si="0"/>
        <v>89403.374248587075</v>
      </c>
      <c r="P2" s="21">
        <f t="shared" si="0"/>
        <v>87526.952578500568</v>
      </c>
      <c r="Q2" s="21">
        <f t="shared" si="0"/>
        <v>88538.966682725586</v>
      </c>
      <c r="R2" s="21">
        <f t="shared" si="0"/>
        <v>88035.346180975888</v>
      </c>
      <c r="S2" s="21">
        <f t="shared" si="0"/>
        <v>87766.743706706256</v>
      </c>
      <c r="T2" s="21">
        <f t="shared" si="0"/>
        <v>89012.960144792334</v>
      </c>
      <c r="U2" s="21">
        <f t="shared" si="0"/>
        <v>89177.700384572847</v>
      </c>
      <c r="V2" s="21">
        <f t="shared" si="0"/>
        <v>89877.104592270582</v>
      </c>
      <c r="W2" s="21">
        <f t="shared" si="0"/>
        <v>82698.968441938545</v>
      </c>
      <c r="X2" s="21">
        <f t="shared" si="0"/>
        <v>92304.356571621349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0</v>
      </c>
      <c r="D11" s="19">
        <f t="shared" ref="D11:X11" si="6">SUM(D12:D16)</f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97313.377623207809</v>
      </c>
      <c r="D26" s="27">
        <f t="shared" ref="D26:X26" si="12">SUM(D27,D33)</f>
        <v>97147.161587713155</v>
      </c>
      <c r="E26" s="27">
        <f t="shared" si="12"/>
        <v>96596.379087626119</v>
      </c>
      <c r="F26" s="27">
        <f t="shared" si="12"/>
        <v>97957.012238562224</v>
      </c>
      <c r="G26" s="27">
        <f t="shared" si="12"/>
        <v>98679.100937600582</v>
      </c>
      <c r="H26" s="27">
        <f t="shared" si="12"/>
        <v>98997.025836443077</v>
      </c>
      <c r="I26" s="27">
        <f t="shared" si="12"/>
        <v>96256.166350872649</v>
      </c>
      <c r="J26" s="27">
        <f t="shared" si="12"/>
        <v>98313.794995350312</v>
      </c>
      <c r="K26" s="27">
        <f t="shared" si="12"/>
        <v>95841.121973227913</v>
      </c>
      <c r="L26" s="27">
        <f t="shared" si="12"/>
        <v>92731.602605318141</v>
      </c>
      <c r="M26" s="27">
        <f t="shared" si="12"/>
        <v>93956.94846643963</v>
      </c>
      <c r="N26" s="27">
        <f t="shared" si="12"/>
        <v>94505.934423629049</v>
      </c>
      <c r="O26" s="27">
        <f t="shared" si="12"/>
        <v>89126.398403149316</v>
      </c>
      <c r="P26" s="27">
        <f t="shared" si="12"/>
        <v>87242.012322527677</v>
      </c>
      <c r="Q26" s="27">
        <f t="shared" si="12"/>
        <v>88243.042198802577</v>
      </c>
      <c r="R26" s="27">
        <f t="shared" si="12"/>
        <v>87721.065399722225</v>
      </c>
      <c r="S26" s="27">
        <f t="shared" si="12"/>
        <v>87440.4474569218</v>
      </c>
      <c r="T26" s="27">
        <f t="shared" si="12"/>
        <v>88696.391721723397</v>
      </c>
      <c r="U26" s="27">
        <f t="shared" si="12"/>
        <v>88831.909808284487</v>
      </c>
      <c r="V26" s="27">
        <f t="shared" si="12"/>
        <v>89487.862493984401</v>
      </c>
      <c r="W26" s="27">
        <f t="shared" si="12"/>
        <v>82306.557242805458</v>
      </c>
      <c r="X26" s="27">
        <f t="shared" si="12"/>
        <v>91852.455949378302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97313.377623207809</v>
      </c>
      <c r="D33" s="19">
        <f t="shared" ref="D33:X33" si="16">SUM(D34:D50)</f>
        <v>97147.161587713155</v>
      </c>
      <c r="E33" s="19">
        <f t="shared" si="16"/>
        <v>96596.379087626119</v>
      </c>
      <c r="F33" s="19">
        <f t="shared" si="16"/>
        <v>97957.012238562224</v>
      </c>
      <c r="G33" s="19">
        <f t="shared" si="16"/>
        <v>98679.100937600582</v>
      </c>
      <c r="H33" s="19">
        <f t="shared" si="16"/>
        <v>98997.025836443077</v>
      </c>
      <c r="I33" s="19">
        <f t="shared" si="16"/>
        <v>96256.166350872649</v>
      </c>
      <c r="J33" s="19">
        <f t="shared" si="16"/>
        <v>98313.794995350312</v>
      </c>
      <c r="K33" s="19">
        <f t="shared" si="16"/>
        <v>95841.121973227913</v>
      </c>
      <c r="L33" s="19">
        <f t="shared" si="16"/>
        <v>92731.602605318141</v>
      </c>
      <c r="M33" s="19">
        <f t="shared" si="16"/>
        <v>93956.94846643963</v>
      </c>
      <c r="N33" s="19">
        <f t="shared" si="16"/>
        <v>94505.934423629049</v>
      </c>
      <c r="O33" s="19">
        <f t="shared" si="16"/>
        <v>89126.398403149316</v>
      </c>
      <c r="P33" s="19">
        <f t="shared" si="16"/>
        <v>87242.012322527677</v>
      </c>
      <c r="Q33" s="19">
        <f t="shared" si="16"/>
        <v>88243.042198802577</v>
      </c>
      <c r="R33" s="19">
        <f t="shared" si="16"/>
        <v>87721.065399722225</v>
      </c>
      <c r="S33" s="19">
        <f t="shared" si="16"/>
        <v>87440.4474569218</v>
      </c>
      <c r="T33" s="19">
        <f t="shared" si="16"/>
        <v>88696.391721723397</v>
      </c>
      <c r="U33" s="19">
        <f t="shared" si="16"/>
        <v>88831.909808284487</v>
      </c>
      <c r="V33" s="19">
        <f t="shared" si="16"/>
        <v>89487.862493984401</v>
      </c>
      <c r="W33" s="19">
        <f t="shared" si="16"/>
        <v>82306.557242805458</v>
      </c>
      <c r="X33" s="19">
        <f t="shared" si="16"/>
        <v>91852.455949378302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479.19847238551341</v>
      </c>
      <c r="D36" s="8">
        <v>500.19688265742712</v>
      </c>
      <c r="E36" s="8">
        <v>542.45960986092643</v>
      </c>
      <c r="F36" s="8">
        <v>555.32346996714466</v>
      </c>
      <c r="G36" s="8">
        <v>558.43785631463686</v>
      </c>
      <c r="H36" s="8">
        <v>554.17652434890647</v>
      </c>
      <c r="I36" s="8">
        <v>594.11680231298283</v>
      </c>
      <c r="J36" s="8">
        <v>587.30886520885474</v>
      </c>
      <c r="K36" s="8">
        <v>600.65220670791621</v>
      </c>
      <c r="L36" s="8">
        <v>611.87623376872739</v>
      </c>
      <c r="M36" s="8">
        <v>624.48958293935073</v>
      </c>
      <c r="N36" s="8">
        <v>641.36380608046807</v>
      </c>
      <c r="O36" s="8">
        <v>614.8214963549832</v>
      </c>
      <c r="P36" s="8">
        <v>605.84710562030045</v>
      </c>
      <c r="Q36" s="8">
        <v>649.69791921025865</v>
      </c>
      <c r="R36" s="8">
        <v>642.24250964477267</v>
      </c>
      <c r="S36" s="8">
        <v>645.92719525795405</v>
      </c>
      <c r="T36" s="8">
        <v>640.63380872911955</v>
      </c>
      <c r="U36" s="8">
        <v>651.61681269744599</v>
      </c>
      <c r="V36" s="8">
        <v>663.44330406368977</v>
      </c>
      <c r="W36" s="8">
        <v>628.13811444581575</v>
      </c>
      <c r="X36" s="8">
        <v>660.92998269148654</v>
      </c>
    </row>
    <row r="37" spans="1:24" ht="11.25" customHeight="1" x14ac:dyDescent="0.2">
      <c r="A37" s="28" t="s">
        <v>60</v>
      </c>
      <c r="B37" s="7" t="s">
        <v>61</v>
      </c>
      <c r="C37" s="8">
        <v>13344.512205944782</v>
      </c>
      <c r="D37" s="8">
        <v>12768.003344474755</v>
      </c>
      <c r="E37" s="8">
        <v>11649.240725328937</v>
      </c>
      <c r="F37" s="8">
        <v>10769.146052171287</v>
      </c>
      <c r="G37" s="8">
        <v>9803.6664720374156</v>
      </c>
      <c r="H37" s="8">
        <v>8983.3821038268106</v>
      </c>
      <c r="I37" s="8">
        <v>8351.7893683634666</v>
      </c>
      <c r="J37" s="8">
        <v>7801.0753148037866</v>
      </c>
      <c r="K37" s="8">
        <v>7191.1060006140115</v>
      </c>
      <c r="L37" s="8">
        <v>6612.2026190598081</v>
      </c>
      <c r="M37" s="8">
        <v>6211.0133797838344</v>
      </c>
      <c r="N37" s="8">
        <v>5821.4541733062597</v>
      </c>
      <c r="O37" s="8">
        <v>5344.5922316151782</v>
      </c>
      <c r="P37" s="8">
        <v>5158.1427890411878</v>
      </c>
      <c r="Q37" s="8">
        <v>4807.032501541803</v>
      </c>
      <c r="R37" s="8">
        <v>4544.4002306407456</v>
      </c>
      <c r="S37" s="8">
        <v>4497.6596621512645</v>
      </c>
      <c r="T37" s="8">
        <v>4446.1462910480222</v>
      </c>
      <c r="U37" s="8">
        <v>4465.9165195890946</v>
      </c>
      <c r="V37" s="8">
        <v>4420.2225371681325</v>
      </c>
      <c r="W37" s="8">
        <v>4052.4262002782111</v>
      </c>
      <c r="X37" s="8">
        <v>4345.6064641417215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7.3410864574345444E-3</v>
      </c>
      <c r="S38" s="8">
        <v>2.29294158437583E-3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1.1754355343107321</v>
      </c>
      <c r="D41" s="8">
        <v>0.72977273261942899</v>
      </c>
      <c r="E41" s="8">
        <v>1.6727948463274309</v>
      </c>
      <c r="F41" s="8">
        <v>2.1691614806332589</v>
      </c>
      <c r="G41" s="8">
        <v>1.1806486280173698</v>
      </c>
      <c r="H41" s="8">
        <v>0.61062568379191229</v>
      </c>
      <c r="I41" s="8">
        <v>1.349469609756174</v>
      </c>
      <c r="J41" s="8">
        <v>1.6622236781726314</v>
      </c>
      <c r="K41" s="8">
        <v>1.296979106908156</v>
      </c>
      <c r="L41" s="8">
        <v>0.62809437613632224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5.3964164268960356E-2</v>
      </c>
      <c r="T41" s="8">
        <v>9.0019398107659465E-2</v>
      </c>
      <c r="U41" s="8">
        <v>1.520578020406547E-2</v>
      </c>
      <c r="V41" s="8">
        <v>0</v>
      </c>
      <c r="W41" s="8">
        <v>2.9632179688473998E-2</v>
      </c>
      <c r="X41" s="8">
        <v>1.7763855251590362E-3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0.34633307105448707</v>
      </c>
      <c r="K42" s="8">
        <v>0.33793479979273505</v>
      </c>
      <c r="L42" s="8">
        <v>0.32708812738647514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83487.956920076889</v>
      </c>
      <c r="D43" s="8">
        <v>83878.23158784835</v>
      </c>
      <c r="E43" s="8">
        <v>84403.005957589921</v>
      </c>
      <c r="F43" s="8">
        <v>86630.373554943159</v>
      </c>
      <c r="G43" s="8">
        <v>88308.601579781345</v>
      </c>
      <c r="H43" s="8">
        <v>89454.112527335456</v>
      </c>
      <c r="I43" s="8">
        <v>87307.79580378723</v>
      </c>
      <c r="J43" s="8">
        <v>89923.304410835597</v>
      </c>
      <c r="K43" s="8">
        <v>88047.125905097288</v>
      </c>
      <c r="L43" s="8">
        <v>85506.410492086201</v>
      </c>
      <c r="M43" s="8">
        <v>87121.166553485571</v>
      </c>
      <c r="N43" s="8">
        <v>88042.886571287017</v>
      </c>
      <c r="O43" s="8">
        <v>83166.723516197308</v>
      </c>
      <c r="P43" s="8">
        <v>81477.023610703167</v>
      </c>
      <c r="Q43" s="8">
        <v>82785.736996943146</v>
      </c>
      <c r="R43" s="8">
        <v>82533.78838430543</v>
      </c>
      <c r="S43" s="8">
        <v>82296.1789365281</v>
      </c>
      <c r="T43" s="8">
        <v>83608.865473156649</v>
      </c>
      <c r="U43" s="8">
        <v>83713.320213705243</v>
      </c>
      <c r="V43" s="8">
        <v>84403.56546291837</v>
      </c>
      <c r="W43" s="8">
        <v>77625.299501895206</v>
      </c>
      <c r="X43" s="8">
        <v>86845.112127038738</v>
      </c>
    </row>
    <row r="44" spans="1:24" ht="11.25" customHeight="1" x14ac:dyDescent="0.2">
      <c r="A44" s="28" t="s">
        <v>74</v>
      </c>
      <c r="B44" s="7" t="s">
        <v>75</v>
      </c>
      <c r="C44" s="8">
        <v>0.53458926631055104</v>
      </c>
      <c r="D44" s="8">
        <v>0</v>
      </c>
      <c r="E44" s="8">
        <v>0</v>
      </c>
      <c r="F44" s="8">
        <v>0</v>
      </c>
      <c r="G44" s="8">
        <v>0</v>
      </c>
      <c r="H44" s="8">
        <v>4.5797090486025667</v>
      </c>
      <c r="I44" s="8">
        <v>0.92337464018195037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0.56862409988857809</v>
      </c>
      <c r="Q44" s="8">
        <v>0</v>
      </c>
      <c r="R44" s="8">
        <v>0</v>
      </c>
      <c r="S44" s="8">
        <v>0</v>
      </c>
      <c r="T44" s="8">
        <v>0</v>
      </c>
      <c r="U44" s="8">
        <v>5.6155813182082778E-2</v>
      </c>
      <c r="V44" s="8">
        <v>2.5005114207021208E-2</v>
      </c>
      <c r="W44" s="8">
        <v>3.5447857040496356E-2</v>
      </c>
      <c r="X44" s="8">
        <v>0.1216693132247981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0.16434619950980398</v>
      </c>
      <c r="I45" s="8">
        <v>0.1915321590154129</v>
      </c>
      <c r="J45" s="8">
        <v>9.7847752834703081E-2</v>
      </c>
      <c r="K45" s="8">
        <v>0.60294690199363943</v>
      </c>
      <c r="L45" s="8">
        <v>0.1580778998713358</v>
      </c>
      <c r="M45" s="8">
        <v>0.27895023087420484</v>
      </c>
      <c r="N45" s="8">
        <v>0.22987295529617102</v>
      </c>
      <c r="O45" s="8">
        <v>0.26115898184068442</v>
      </c>
      <c r="P45" s="8">
        <v>0.43019306313480044</v>
      </c>
      <c r="Q45" s="8">
        <v>0.57478110736991761</v>
      </c>
      <c r="R45" s="8">
        <v>0.62693404481745396</v>
      </c>
      <c r="S45" s="8">
        <v>0.62540587863080854</v>
      </c>
      <c r="T45" s="8">
        <v>0.65612939149476801</v>
      </c>
      <c r="U45" s="8">
        <v>0.60682176307182811</v>
      </c>
      <c r="V45" s="8">
        <v>0.58054529676443234</v>
      </c>
      <c r="W45" s="8">
        <v>0.59524663061129823</v>
      </c>
      <c r="X45" s="8">
        <v>0.63481781178148688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7.2143808391714819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0.37807893624419669</v>
      </c>
      <c r="V50" s="8">
        <v>2.5639423241556252E-2</v>
      </c>
      <c r="W50" s="8">
        <v>3.3099518905638198E-2</v>
      </c>
      <c r="X50" s="8">
        <v>4.9111995836789976E-2</v>
      </c>
    </row>
    <row r="51" spans="1:24" ht="11.25" customHeight="1" x14ac:dyDescent="0.2">
      <c r="A51" s="25" t="s">
        <v>88</v>
      </c>
      <c r="B51" s="26" t="s">
        <v>89</v>
      </c>
      <c r="C51" s="27">
        <v>34.970221413327117</v>
      </c>
      <c r="D51" s="27">
        <v>37.839963675303942</v>
      </c>
      <c r="E51" s="27">
        <v>42.208552764601514</v>
      </c>
      <c r="F51" s="27">
        <v>47.776460370450692</v>
      </c>
      <c r="G51" s="27">
        <v>52.791467279196354</v>
      </c>
      <c r="H51" s="27">
        <v>59.37932857426911</v>
      </c>
      <c r="I51" s="27">
        <v>101.84014688997814</v>
      </c>
      <c r="J51" s="27">
        <v>111.44364199026953</v>
      </c>
      <c r="K51" s="27">
        <v>139.88589917417346</v>
      </c>
      <c r="L51" s="27">
        <v>169.14877034256676</v>
      </c>
      <c r="M51" s="27">
        <v>239.50382678795691</v>
      </c>
      <c r="N51" s="27">
        <v>230.90876364066693</v>
      </c>
      <c r="O51" s="27">
        <v>276.9758454377627</v>
      </c>
      <c r="P51" s="27">
        <v>284.94025597289288</v>
      </c>
      <c r="Q51" s="27">
        <v>295.92448392300702</v>
      </c>
      <c r="R51" s="27">
        <v>314.28078125366994</v>
      </c>
      <c r="S51" s="27">
        <v>326.29624978445469</v>
      </c>
      <c r="T51" s="27">
        <v>316.5684230689381</v>
      </c>
      <c r="U51" s="27">
        <v>345.79057628835869</v>
      </c>
      <c r="V51" s="27">
        <v>389.24209828617529</v>
      </c>
      <c r="W51" s="27">
        <v>392.4111991330862</v>
      </c>
      <c r="X51" s="27">
        <v>451.90062224304899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0</v>
      </c>
      <c r="Q52" s="27">
        <f t="shared" si="18"/>
        <v>0</v>
      </c>
      <c r="R52" s="27">
        <f t="shared" si="18"/>
        <v>0</v>
      </c>
      <c r="S52" s="27">
        <f t="shared" si="18"/>
        <v>0</v>
      </c>
      <c r="T52" s="27">
        <f t="shared" si="18"/>
        <v>0</v>
      </c>
      <c r="U52" s="27">
        <f t="shared" si="18"/>
        <v>0</v>
      </c>
      <c r="V52" s="27">
        <f t="shared" si="18"/>
        <v>0</v>
      </c>
      <c r="W52" s="27">
        <f t="shared" si="18"/>
        <v>0</v>
      </c>
      <c r="X52" s="27">
        <f t="shared" si="18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311.36221055356691</v>
      </c>
      <c r="D61" s="49">
        <f t="shared" ref="D61:X61" si="20">SUM(D62:D72)</f>
        <v>366.46357562630476</v>
      </c>
      <c r="E61" s="49">
        <f t="shared" si="20"/>
        <v>422.0001883811675</v>
      </c>
      <c r="F61" s="49">
        <f t="shared" si="20"/>
        <v>497.80973553804756</v>
      </c>
      <c r="G61" s="49">
        <f t="shared" si="20"/>
        <v>772.1073691680557</v>
      </c>
      <c r="H61" s="49">
        <f t="shared" si="20"/>
        <v>1146.0861441885218</v>
      </c>
      <c r="I61" s="49">
        <f t="shared" si="20"/>
        <v>1732.7137010488595</v>
      </c>
      <c r="J61" s="49">
        <f t="shared" si="20"/>
        <v>2584.0787671065323</v>
      </c>
      <c r="K61" s="49">
        <f t="shared" si="20"/>
        <v>3400.4101057257549</v>
      </c>
      <c r="L61" s="49">
        <f t="shared" si="20"/>
        <v>4218.0078637816123</v>
      </c>
      <c r="M61" s="49">
        <f t="shared" si="20"/>
        <v>4743.9712782510505</v>
      </c>
      <c r="N61" s="49">
        <f t="shared" si="20"/>
        <v>5073.176477176341</v>
      </c>
      <c r="O61" s="49">
        <f t="shared" si="20"/>
        <v>5257.2240918883117</v>
      </c>
      <c r="P61" s="49">
        <f t="shared" si="20"/>
        <v>4781.6644155737768</v>
      </c>
      <c r="Q61" s="49">
        <f t="shared" si="20"/>
        <v>5218.7412748981715</v>
      </c>
      <c r="R61" s="49">
        <f t="shared" si="20"/>
        <v>5098.3298809156377</v>
      </c>
      <c r="S61" s="49">
        <f t="shared" si="20"/>
        <v>4659.2234731040526</v>
      </c>
      <c r="T61" s="49">
        <f t="shared" si="20"/>
        <v>5191.9539402545388</v>
      </c>
      <c r="U61" s="49">
        <f t="shared" si="20"/>
        <v>5751.3866879958914</v>
      </c>
      <c r="V61" s="49">
        <f t="shared" si="20"/>
        <v>6083.375398170554</v>
      </c>
      <c r="W61" s="49">
        <f t="shared" si="20"/>
        <v>6322.4031057549673</v>
      </c>
      <c r="X61" s="49">
        <f t="shared" si="20"/>
        <v>6952.6038393318395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1.1949297057416166</v>
      </c>
      <c r="L64" s="52">
        <v>2.1883971306635344</v>
      </c>
      <c r="M64" s="52">
        <v>3.9140782554572233</v>
      </c>
      <c r="N64" s="52">
        <v>4.7882621655391384</v>
      </c>
      <c r="O64" s="52">
        <v>9.1606416964972972</v>
      </c>
      <c r="P64" s="52">
        <v>10.880199404304573</v>
      </c>
      <c r="Q64" s="52">
        <v>10.864867738776072</v>
      </c>
      <c r="R64" s="52">
        <v>10.645633021515355</v>
      </c>
      <c r="S64" s="52">
        <v>11.64801600329122</v>
      </c>
      <c r="T64" s="52">
        <v>15.773973332904685</v>
      </c>
      <c r="U64" s="52">
        <v>20.520358421591336</v>
      </c>
      <c r="V64" s="52">
        <v>23.597377959196898</v>
      </c>
      <c r="W64" s="52">
        <v>26.037541726412393</v>
      </c>
      <c r="X64" s="52">
        <v>23.210427717291712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0.39239922165665797</v>
      </c>
      <c r="H66" s="52">
        <v>0.61994727360834223</v>
      </c>
      <c r="I66" s="52">
        <v>0.64562949710690698</v>
      </c>
      <c r="J66" s="52">
        <v>0.81918636506433762</v>
      </c>
      <c r="K66" s="52">
        <v>0.83040115855720364</v>
      </c>
      <c r="L66" s="52">
        <v>0.77341962349723958</v>
      </c>
      <c r="M66" s="52">
        <v>0.9232679799415362</v>
      </c>
      <c r="N66" s="52">
        <v>1.1652312501722537</v>
      </c>
      <c r="O66" s="52">
        <v>1.1510025389733702</v>
      </c>
      <c r="P66" s="52">
        <v>0.98546538280986284</v>
      </c>
      <c r="Q66" s="52">
        <v>0.84053690003547066</v>
      </c>
      <c r="R66" s="52">
        <v>0.82486194522501544</v>
      </c>
      <c r="S66" s="52">
        <v>0.39949848376896235</v>
      </c>
      <c r="T66" s="52">
        <v>0.26037825560922928</v>
      </c>
      <c r="U66" s="52">
        <v>0.20131390966910706</v>
      </c>
      <c r="V66" s="52">
        <v>0.12083041055243747</v>
      </c>
      <c r="W66" s="52">
        <v>0.1238380408420752</v>
      </c>
      <c r="X66" s="52">
        <v>9.4876833313259468E-2</v>
      </c>
    </row>
    <row r="67" spans="1:24" ht="11.25" customHeight="1" x14ac:dyDescent="0.2">
      <c r="A67" s="50" t="s">
        <v>102</v>
      </c>
      <c r="B67" s="51" t="s">
        <v>103</v>
      </c>
      <c r="C67" s="52">
        <v>12.324441739968803</v>
      </c>
      <c r="D67" s="52">
        <v>11.52634178210363</v>
      </c>
      <c r="E67" s="52">
        <v>16.753421555505042</v>
      </c>
      <c r="F67" s="52">
        <v>35.566400841165837</v>
      </c>
      <c r="G67" s="52">
        <v>27.786345832875504</v>
      </c>
      <c r="H67" s="52">
        <v>46.451646871260358</v>
      </c>
      <c r="I67" s="52">
        <v>63.967870956741358</v>
      </c>
      <c r="J67" s="52">
        <v>84.209233055401711</v>
      </c>
      <c r="K67" s="52">
        <v>129.08974721620251</v>
      </c>
      <c r="L67" s="52">
        <v>153.49791027919557</v>
      </c>
      <c r="M67" s="52">
        <v>181.85690750356619</v>
      </c>
      <c r="N67" s="52">
        <v>183.40277508900465</v>
      </c>
      <c r="O67" s="52">
        <v>179.05374475006784</v>
      </c>
      <c r="P67" s="52">
        <v>172.0575830265681</v>
      </c>
      <c r="Q67" s="52">
        <v>153.70725779000088</v>
      </c>
      <c r="R67" s="52">
        <v>152.91355867454948</v>
      </c>
      <c r="S67" s="52">
        <v>153.28072474155914</v>
      </c>
      <c r="T67" s="52">
        <v>163.1320504649612</v>
      </c>
      <c r="U67" s="52">
        <v>165.28531259349253</v>
      </c>
      <c r="V67" s="52">
        <v>177.90971315098508</v>
      </c>
      <c r="W67" s="52">
        <v>192.30804509734995</v>
      </c>
      <c r="X67" s="52">
        <v>217.40547457780613</v>
      </c>
    </row>
    <row r="68" spans="1:24" ht="11.25" customHeight="1" x14ac:dyDescent="0.2">
      <c r="A68" s="50" t="s">
        <v>104</v>
      </c>
      <c r="B68" s="51" t="s">
        <v>105</v>
      </c>
      <c r="C68" s="52">
        <v>79.803770683709118</v>
      </c>
      <c r="D68" s="52">
        <v>114.51705690998755</v>
      </c>
      <c r="E68" s="52">
        <v>175.72415478580149</v>
      </c>
      <c r="F68" s="52">
        <v>243.41826725530905</v>
      </c>
      <c r="G68" s="52">
        <v>210.89677768833144</v>
      </c>
      <c r="H68" s="52">
        <v>325.53421520519129</v>
      </c>
      <c r="I68" s="52">
        <v>536.54739959995948</v>
      </c>
      <c r="J68" s="52">
        <v>524.20059350574354</v>
      </c>
      <c r="K68" s="52">
        <v>334.3843630503506</v>
      </c>
      <c r="L68" s="52">
        <v>184.34852495381639</v>
      </c>
      <c r="M68" s="52">
        <v>203.71602763476861</v>
      </c>
      <c r="N68" s="52">
        <v>171.39196114104101</v>
      </c>
      <c r="O68" s="52">
        <v>105.28770440740617</v>
      </c>
      <c r="P68" s="52">
        <v>71.759147406120803</v>
      </c>
      <c r="Q68" s="52">
        <v>121.41454109448084</v>
      </c>
      <c r="R68" s="52">
        <v>138.81472023043474</v>
      </c>
      <c r="S68" s="52">
        <v>114.60250823178782</v>
      </c>
      <c r="T68" s="52">
        <v>199.19342829314803</v>
      </c>
      <c r="U68" s="52">
        <v>178.36961245438627</v>
      </c>
      <c r="V68" s="52">
        <v>181.77788915006622</v>
      </c>
      <c r="W68" s="52">
        <v>180.44750349718834</v>
      </c>
      <c r="X68" s="52">
        <v>207.8073081445923</v>
      </c>
    </row>
    <row r="69" spans="1:24" ht="11.25" customHeight="1" x14ac:dyDescent="0.2">
      <c r="A69" s="50" t="s">
        <v>106</v>
      </c>
      <c r="B69" s="51" t="s">
        <v>107</v>
      </c>
      <c r="C69" s="52">
        <v>213.75180983991254</v>
      </c>
      <c r="D69" s="52">
        <v>233.27989910675339</v>
      </c>
      <c r="E69" s="52">
        <v>221.03866676977654</v>
      </c>
      <c r="F69" s="52">
        <v>217.47673639022833</v>
      </c>
      <c r="G69" s="52">
        <v>529.58022210846059</v>
      </c>
      <c r="H69" s="52">
        <v>718.41272954327439</v>
      </c>
      <c r="I69" s="52">
        <v>914.57644606020847</v>
      </c>
      <c r="J69" s="52">
        <v>1722.8596162197846</v>
      </c>
      <c r="K69" s="52">
        <v>2831.8611318666303</v>
      </c>
      <c r="L69" s="52">
        <v>3848.6740380555093</v>
      </c>
      <c r="M69" s="52">
        <v>4334.2165570466732</v>
      </c>
      <c r="N69" s="52">
        <v>4705.0128738369012</v>
      </c>
      <c r="O69" s="52">
        <v>4955.7384832236166</v>
      </c>
      <c r="P69" s="52">
        <v>4523.0230495005781</v>
      </c>
      <c r="Q69" s="52">
        <v>4927.2703824033442</v>
      </c>
      <c r="R69" s="52">
        <v>4792.4966060441166</v>
      </c>
      <c r="S69" s="52">
        <v>4377.0702646321542</v>
      </c>
      <c r="T69" s="52">
        <v>4813.0028815246105</v>
      </c>
      <c r="U69" s="52">
        <v>5386.7651805498008</v>
      </c>
      <c r="V69" s="52">
        <v>5699.4930780051263</v>
      </c>
      <c r="W69" s="52">
        <v>5923.2034398966052</v>
      </c>
      <c r="X69" s="52">
        <v>6503.502297592041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5.4821882899764338</v>
      </c>
      <c r="D72" s="55">
        <v>7.1402778274602099</v>
      </c>
      <c r="E72" s="55">
        <v>8.4839452700843996</v>
      </c>
      <c r="F72" s="55">
        <v>1.3483310513443443</v>
      </c>
      <c r="G72" s="55">
        <v>3.4516243167314076</v>
      </c>
      <c r="H72" s="55">
        <v>55.067605295187477</v>
      </c>
      <c r="I72" s="55">
        <v>216.9763549348433</v>
      </c>
      <c r="J72" s="55">
        <v>251.99013796053808</v>
      </c>
      <c r="K72" s="55">
        <v>103.04953272827241</v>
      </c>
      <c r="L72" s="55">
        <v>28.525573738929474</v>
      </c>
      <c r="M72" s="55">
        <v>19.344439830644003</v>
      </c>
      <c r="N72" s="55">
        <v>7.4153736936826267</v>
      </c>
      <c r="O72" s="55">
        <v>6.8325152717510189</v>
      </c>
      <c r="P72" s="55">
        <v>2.9589708533951251</v>
      </c>
      <c r="Q72" s="55">
        <v>4.6436889715342557</v>
      </c>
      <c r="R72" s="55">
        <v>2.6345009997968147</v>
      </c>
      <c r="S72" s="55">
        <v>2.2224610114907923</v>
      </c>
      <c r="T72" s="55">
        <v>0.59122838330528904</v>
      </c>
      <c r="U72" s="55">
        <v>0.24491006695061862</v>
      </c>
      <c r="V72" s="55">
        <v>0.47650949462727177</v>
      </c>
      <c r="W72" s="55">
        <v>0.2827374965687291</v>
      </c>
      <c r="X72" s="55">
        <v>0.58345446679534885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136890.09597951773</v>
      </c>
      <c r="D2" s="21">
        <f t="shared" ref="D2:X2" si="0">SUM(D3,D17,D22,D25,D26,D51,D52)</f>
        <v>143958.51134808018</v>
      </c>
      <c r="E2" s="21">
        <f t="shared" si="0"/>
        <v>145547.64753794367</v>
      </c>
      <c r="F2" s="21">
        <f t="shared" si="0"/>
        <v>149473.5465946552</v>
      </c>
      <c r="G2" s="21">
        <f t="shared" si="0"/>
        <v>159891.45403374668</v>
      </c>
      <c r="H2" s="21">
        <f t="shared" si="0"/>
        <v>163584.74490333072</v>
      </c>
      <c r="I2" s="21">
        <f t="shared" si="0"/>
        <v>172795.2863650358</v>
      </c>
      <c r="J2" s="21">
        <f t="shared" si="0"/>
        <v>174812.81273947144</v>
      </c>
      <c r="K2" s="21">
        <f t="shared" si="0"/>
        <v>167500.22026634507</v>
      </c>
      <c r="L2" s="21">
        <f t="shared" si="0"/>
        <v>151367.12158192403</v>
      </c>
      <c r="M2" s="21">
        <f t="shared" si="0"/>
        <v>153800.52907814726</v>
      </c>
      <c r="N2" s="21">
        <f t="shared" si="0"/>
        <v>150323.12538337096</v>
      </c>
      <c r="O2" s="21">
        <f t="shared" si="0"/>
        <v>143255.32729592713</v>
      </c>
      <c r="P2" s="21">
        <f t="shared" si="0"/>
        <v>140513.35507953994</v>
      </c>
      <c r="Q2" s="21">
        <f t="shared" si="0"/>
        <v>137376.17861913232</v>
      </c>
      <c r="R2" s="21">
        <f t="shared" si="0"/>
        <v>140317.76309305342</v>
      </c>
      <c r="S2" s="21">
        <f t="shared" si="0"/>
        <v>150486.78796616971</v>
      </c>
      <c r="T2" s="21">
        <f t="shared" si="0"/>
        <v>158017.34710874612</v>
      </c>
      <c r="U2" s="21">
        <f t="shared" si="0"/>
        <v>161529.57603085955</v>
      </c>
      <c r="V2" s="21">
        <f t="shared" si="0"/>
        <v>162706.95442168682</v>
      </c>
      <c r="W2" s="21">
        <f t="shared" si="0"/>
        <v>150056.1879542603</v>
      </c>
      <c r="X2" s="21">
        <f t="shared" si="0"/>
        <v>165580.17985784245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0</v>
      </c>
      <c r="D11" s="19">
        <f t="shared" ref="D11:X11" si="6">SUM(D12:D16)</f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136890.09597951773</v>
      </c>
      <c r="D26" s="27">
        <f t="shared" ref="D26:X26" si="12">SUM(D27,D33)</f>
        <v>143958.51134808018</v>
      </c>
      <c r="E26" s="27">
        <f t="shared" si="12"/>
        <v>145547.64753794367</v>
      </c>
      <c r="F26" s="27">
        <f t="shared" si="12"/>
        <v>149473.5465946552</v>
      </c>
      <c r="G26" s="27">
        <f t="shared" si="12"/>
        <v>159891.45403374668</v>
      </c>
      <c r="H26" s="27">
        <f t="shared" si="12"/>
        <v>163584.74490333072</v>
      </c>
      <c r="I26" s="27">
        <f t="shared" si="12"/>
        <v>172795.2863650358</v>
      </c>
      <c r="J26" s="27">
        <f t="shared" si="12"/>
        <v>174812.81273947144</v>
      </c>
      <c r="K26" s="27">
        <f t="shared" si="12"/>
        <v>167500.22026634507</v>
      </c>
      <c r="L26" s="27">
        <f t="shared" si="12"/>
        <v>151367.12158192403</v>
      </c>
      <c r="M26" s="27">
        <f t="shared" si="12"/>
        <v>153800.52907814726</v>
      </c>
      <c r="N26" s="27">
        <f t="shared" si="12"/>
        <v>150323.12538337096</v>
      </c>
      <c r="O26" s="27">
        <f t="shared" si="12"/>
        <v>143255.32729592713</v>
      </c>
      <c r="P26" s="27">
        <f t="shared" si="12"/>
        <v>140513.35507953994</v>
      </c>
      <c r="Q26" s="27">
        <f t="shared" si="12"/>
        <v>137376.17861913232</v>
      </c>
      <c r="R26" s="27">
        <f t="shared" si="12"/>
        <v>140317.76309305342</v>
      </c>
      <c r="S26" s="27">
        <f t="shared" si="12"/>
        <v>150486.78796616971</v>
      </c>
      <c r="T26" s="27">
        <f t="shared" si="12"/>
        <v>158017.34710874612</v>
      </c>
      <c r="U26" s="27">
        <f t="shared" si="12"/>
        <v>161529.57603085955</v>
      </c>
      <c r="V26" s="27">
        <f t="shared" si="12"/>
        <v>162706.95442168682</v>
      </c>
      <c r="W26" s="27">
        <f t="shared" si="12"/>
        <v>150056.1879542603</v>
      </c>
      <c r="X26" s="27">
        <f t="shared" si="12"/>
        <v>165580.17985784245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136890.09597951773</v>
      </c>
      <c r="D33" s="19">
        <f t="shared" ref="D33:X33" si="16">SUM(D34:D50)</f>
        <v>143958.51134808018</v>
      </c>
      <c r="E33" s="19">
        <f t="shared" si="16"/>
        <v>145547.64753794367</v>
      </c>
      <c r="F33" s="19">
        <f t="shared" si="16"/>
        <v>149473.5465946552</v>
      </c>
      <c r="G33" s="19">
        <f t="shared" si="16"/>
        <v>159891.45403374668</v>
      </c>
      <c r="H33" s="19">
        <f t="shared" si="16"/>
        <v>163584.74490333072</v>
      </c>
      <c r="I33" s="19">
        <f t="shared" si="16"/>
        <v>172795.2863650358</v>
      </c>
      <c r="J33" s="19">
        <f t="shared" si="16"/>
        <v>174812.81273947144</v>
      </c>
      <c r="K33" s="19">
        <f t="shared" si="16"/>
        <v>167500.22026634507</v>
      </c>
      <c r="L33" s="19">
        <f t="shared" si="16"/>
        <v>151367.12158192403</v>
      </c>
      <c r="M33" s="19">
        <f t="shared" si="16"/>
        <v>153800.52907814726</v>
      </c>
      <c r="N33" s="19">
        <f t="shared" si="16"/>
        <v>150323.12538337096</v>
      </c>
      <c r="O33" s="19">
        <f t="shared" si="16"/>
        <v>143255.32729592713</v>
      </c>
      <c r="P33" s="19">
        <f t="shared" si="16"/>
        <v>140513.35507953994</v>
      </c>
      <c r="Q33" s="19">
        <f t="shared" si="16"/>
        <v>137376.17861913232</v>
      </c>
      <c r="R33" s="19">
        <f t="shared" si="16"/>
        <v>140317.76309305342</v>
      </c>
      <c r="S33" s="19">
        <f t="shared" si="16"/>
        <v>150486.78796616971</v>
      </c>
      <c r="T33" s="19">
        <f t="shared" si="16"/>
        <v>158017.34710874612</v>
      </c>
      <c r="U33" s="19">
        <f t="shared" si="16"/>
        <v>161529.57603085955</v>
      </c>
      <c r="V33" s="19">
        <f t="shared" si="16"/>
        <v>162706.95442168682</v>
      </c>
      <c r="W33" s="19">
        <f t="shared" si="16"/>
        <v>150056.1879542603</v>
      </c>
      <c r="X33" s="19">
        <f t="shared" si="16"/>
        <v>165580.17985784245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136888.95678126803</v>
      </c>
      <c r="D43" s="8">
        <v>143958.51134808018</v>
      </c>
      <c r="E43" s="8">
        <v>145547.64753794367</v>
      </c>
      <c r="F43" s="8">
        <v>149473.5465946552</v>
      </c>
      <c r="G43" s="8">
        <v>159887.36336043611</v>
      </c>
      <c r="H43" s="8">
        <v>163574.19493277071</v>
      </c>
      <c r="I43" s="8">
        <v>172793.06792637517</v>
      </c>
      <c r="J43" s="8">
        <v>174812.81273947144</v>
      </c>
      <c r="K43" s="8">
        <v>167500.22026634507</v>
      </c>
      <c r="L43" s="8">
        <v>151367.12158192403</v>
      </c>
      <c r="M43" s="8">
        <v>153800.52907814726</v>
      </c>
      <c r="N43" s="8">
        <v>150323.12538337096</v>
      </c>
      <c r="O43" s="8">
        <v>143255.32729592713</v>
      </c>
      <c r="P43" s="8">
        <v>140511.87580401517</v>
      </c>
      <c r="Q43" s="8">
        <v>137376.17861913232</v>
      </c>
      <c r="R43" s="8">
        <v>140317.76309305342</v>
      </c>
      <c r="S43" s="8">
        <v>150486.78796616971</v>
      </c>
      <c r="T43" s="8">
        <v>158017.34710874612</v>
      </c>
      <c r="U43" s="8">
        <v>161528.646361002</v>
      </c>
      <c r="V43" s="8">
        <v>162706.83982354598</v>
      </c>
      <c r="W43" s="8">
        <v>150056.0168515993</v>
      </c>
      <c r="X43" s="8">
        <v>165579.75553466455</v>
      </c>
    </row>
    <row r="44" spans="1:24" ht="11.25" customHeight="1" x14ac:dyDescent="0.2">
      <c r="A44" s="28" t="s">
        <v>74</v>
      </c>
      <c r="B44" s="7" t="s">
        <v>75</v>
      </c>
      <c r="C44" s="8">
        <v>1.1391982497079371</v>
      </c>
      <c r="D44" s="8">
        <v>0</v>
      </c>
      <c r="E44" s="8">
        <v>0</v>
      </c>
      <c r="F44" s="8">
        <v>0</v>
      </c>
      <c r="G44" s="8">
        <v>0</v>
      </c>
      <c r="H44" s="8">
        <v>10.549970560007667</v>
      </c>
      <c r="I44" s="8">
        <v>2.2184386606381783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1.4792755247737546</v>
      </c>
      <c r="Q44" s="8">
        <v>0</v>
      </c>
      <c r="R44" s="8">
        <v>0</v>
      </c>
      <c r="S44" s="8">
        <v>0</v>
      </c>
      <c r="T44" s="8">
        <v>0</v>
      </c>
      <c r="U44" s="8">
        <v>0.12022613784609668</v>
      </c>
      <c r="V44" s="8">
        <v>5.6581415175478128E-2</v>
      </c>
      <c r="W44" s="8">
        <v>8.8482200560106847E-2</v>
      </c>
      <c r="X44" s="8">
        <v>0.3022995310342303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4.0906733105681461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0.80944371971276829</v>
      </c>
      <c r="V50" s="8">
        <v>5.8016725669781201E-2</v>
      </c>
      <c r="W50" s="8">
        <v>8.2620460438719859E-2</v>
      </c>
      <c r="X50" s="8">
        <v>0.12202364685157709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0</v>
      </c>
      <c r="Q52" s="27">
        <f t="shared" si="18"/>
        <v>0</v>
      </c>
      <c r="R52" s="27">
        <f t="shared" si="18"/>
        <v>0</v>
      </c>
      <c r="S52" s="27">
        <f t="shared" si="18"/>
        <v>0</v>
      </c>
      <c r="T52" s="27">
        <f t="shared" si="18"/>
        <v>0</v>
      </c>
      <c r="U52" s="27">
        <f t="shared" si="18"/>
        <v>0</v>
      </c>
      <c r="V52" s="27">
        <f t="shared" si="18"/>
        <v>0</v>
      </c>
      <c r="W52" s="27">
        <f t="shared" si="18"/>
        <v>0</v>
      </c>
      <c r="X52" s="27">
        <f t="shared" si="18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755.0611323861184</v>
      </c>
      <c r="D61" s="49">
        <f t="shared" ref="D61:X61" si="20">SUM(D62:D72)</f>
        <v>867.52903402858237</v>
      </c>
      <c r="E61" s="49">
        <f t="shared" si="20"/>
        <v>1087.5265395136175</v>
      </c>
      <c r="F61" s="49">
        <f t="shared" si="20"/>
        <v>1282.3601533983242</v>
      </c>
      <c r="G61" s="49">
        <f t="shared" si="20"/>
        <v>1588.5660360309494</v>
      </c>
      <c r="H61" s="49">
        <f t="shared" si="20"/>
        <v>2706.526113119503</v>
      </c>
      <c r="I61" s="49">
        <f t="shared" si="20"/>
        <v>5028.6808509453595</v>
      </c>
      <c r="J61" s="49">
        <f t="shared" si="20"/>
        <v>6898.2465816972626</v>
      </c>
      <c r="K61" s="49">
        <f t="shared" si="20"/>
        <v>7283.9521296119274</v>
      </c>
      <c r="L61" s="49">
        <f t="shared" si="20"/>
        <v>7559.2786581810178</v>
      </c>
      <c r="M61" s="49">
        <f t="shared" si="20"/>
        <v>8430.9129313861213</v>
      </c>
      <c r="N61" s="49">
        <f t="shared" si="20"/>
        <v>8660.1354490816921</v>
      </c>
      <c r="O61" s="49">
        <f t="shared" si="20"/>
        <v>9169.4606891534186</v>
      </c>
      <c r="P61" s="49">
        <f t="shared" si="20"/>
        <v>7886.3767004161582</v>
      </c>
      <c r="Q61" s="49">
        <f t="shared" si="20"/>
        <v>8468.854171875917</v>
      </c>
      <c r="R61" s="49">
        <f t="shared" si="20"/>
        <v>8240.0038665670891</v>
      </c>
      <c r="S61" s="49">
        <f t="shared" si="20"/>
        <v>8221.9958964004418</v>
      </c>
      <c r="T61" s="49">
        <f t="shared" si="20"/>
        <v>9109.0885282342024</v>
      </c>
      <c r="U61" s="49">
        <f t="shared" si="20"/>
        <v>10475.593632634829</v>
      </c>
      <c r="V61" s="49">
        <f t="shared" si="20"/>
        <v>10865.922089723359</v>
      </c>
      <c r="W61" s="49">
        <f t="shared" si="20"/>
        <v>11766.449342629867</v>
      </c>
      <c r="X61" s="49">
        <f t="shared" si="20"/>
        <v>12290.853846706699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339.18921664031768</v>
      </c>
      <c r="D68" s="52">
        <v>441.54257741642238</v>
      </c>
      <c r="E68" s="52">
        <v>652.95087831334433</v>
      </c>
      <c r="F68" s="52">
        <v>867.4161301031711</v>
      </c>
      <c r="G68" s="52">
        <v>754.62045342075487</v>
      </c>
      <c r="H68" s="52">
        <v>1102.3143194780507</v>
      </c>
      <c r="I68" s="52">
        <v>2059.9069175547602</v>
      </c>
      <c r="J68" s="52">
        <v>2020.8216448924272</v>
      </c>
      <c r="K68" s="52">
        <v>1243.4550757605487</v>
      </c>
      <c r="L68" s="52">
        <v>525.23463127800767</v>
      </c>
      <c r="M68" s="52">
        <v>660.15586196279673</v>
      </c>
      <c r="N68" s="52">
        <v>464.36841029357635</v>
      </c>
      <c r="O68" s="52">
        <v>300.63486773553291</v>
      </c>
      <c r="P68" s="52">
        <v>174.81721030629626</v>
      </c>
      <c r="Q68" s="52">
        <v>326.96074205078833</v>
      </c>
      <c r="R68" s="52">
        <v>373.75358755846497</v>
      </c>
      <c r="S68" s="52">
        <v>275.04186131408869</v>
      </c>
      <c r="T68" s="52">
        <v>374.05350484292325</v>
      </c>
      <c r="U68" s="52">
        <v>378.47935186511836</v>
      </c>
      <c r="V68" s="52">
        <v>362.04028111449304</v>
      </c>
      <c r="W68" s="52">
        <v>330.63830789574666</v>
      </c>
      <c r="X68" s="52">
        <v>380.18238411384209</v>
      </c>
    </row>
    <row r="69" spans="1:24" ht="11.25" customHeight="1" x14ac:dyDescent="0.2">
      <c r="A69" s="50" t="s">
        <v>106</v>
      </c>
      <c r="B69" s="51" t="s">
        <v>107</v>
      </c>
      <c r="C69" s="52">
        <v>392.46821900090936</v>
      </c>
      <c r="D69" s="52">
        <v>398.62719365379536</v>
      </c>
      <c r="E69" s="52">
        <v>403.26256869800471</v>
      </c>
      <c r="F69" s="52">
        <v>410.17479273304934</v>
      </c>
      <c r="G69" s="52">
        <v>820.6194551722773</v>
      </c>
      <c r="H69" s="52">
        <v>1417.5330655162177</v>
      </c>
      <c r="I69" s="52">
        <v>2137.4931705695003</v>
      </c>
      <c r="J69" s="52">
        <v>3916.0740101906731</v>
      </c>
      <c r="K69" s="52">
        <v>5654.4683121618418</v>
      </c>
      <c r="L69" s="52">
        <v>6937.0574598529474</v>
      </c>
      <c r="M69" s="52">
        <v>7704.0743446384959</v>
      </c>
      <c r="N69" s="52">
        <v>8176.2648257715873</v>
      </c>
      <c r="O69" s="52">
        <v>8849.7524282500472</v>
      </c>
      <c r="P69" s="52">
        <v>7708.5601323007777</v>
      </c>
      <c r="Q69" s="52">
        <v>8135.1417953753171</v>
      </c>
      <c r="R69" s="52">
        <v>7863.3980492335322</v>
      </c>
      <c r="S69" s="52">
        <v>7943.6046847712032</v>
      </c>
      <c r="T69" s="52">
        <v>8732.9997741875486</v>
      </c>
      <c r="U69" s="52">
        <v>10096.281530113338</v>
      </c>
      <c r="V69" s="52">
        <v>10502.291178924866</v>
      </c>
      <c r="W69" s="52">
        <v>11434.83969108599</v>
      </c>
      <c r="X69" s="52">
        <v>11908.916950515006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23.403696744891381</v>
      </c>
      <c r="D72" s="55">
        <v>27.359262958364681</v>
      </c>
      <c r="E72" s="55">
        <v>31.313092502268638</v>
      </c>
      <c r="F72" s="55">
        <v>4.7692305621038047</v>
      </c>
      <c r="G72" s="55">
        <v>13.32612743791729</v>
      </c>
      <c r="H72" s="55">
        <v>186.67872812523461</v>
      </c>
      <c r="I72" s="55">
        <v>831.28076282109839</v>
      </c>
      <c r="J72" s="55">
        <v>961.35092661416161</v>
      </c>
      <c r="K72" s="55">
        <v>386.02874168953741</v>
      </c>
      <c r="L72" s="55">
        <v>96.986567050062789</v>
      </c>
      <c r="M72" s="55">
        <v>66.682724784828579</v>
      </c>
      <c r="N72" s="55">
        <v>19.502213016529087</v>
      </c>
      <c r="O72" s="55">
        <v>19.073393167839399</v>
      </c>
      <c r="P72" s="55">
        <v>2.999357809084326</v>
      </c>
      <c r="Q72" s="55">
        <v>6.7516344498109842</v>
      </c>
      <c r="R72" s="55">
        <v>2.852229775092233</v>
      </c>
      <c r="S72" s="55">
        <v>3.3493503151493043</v>
      </c>
      <c r="T72" s="55">
        <v>2.0352492037315901</v>
      </c>
      <c r="U72" s="55">
        <v>0.83275065637243961</v>
      </c>
      <c r="V72" s="55">
        <v>1.5906296840004521</v>
      </c>
      <c r="W72" s="55">
        <v>0.97134364813076379</v>
      </c>
      <c r="X72" s="55">
        <v>1.7545120778513188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17109.945984240007</v>
      </c>
      <c r="D2" s="21">
        <f t="shared" ref="D2:X2" si="0">SUM(D3,D17,D22,D25,D26,D51,D52)</f>
        <v>16684.522686000004</v>
      </c>
      <c r="E2" s="21">
        <f t="shared" si="0"/>
        <v>15647.967612</v>
      </c>
      <c r="F2" s="21">
        <f t="shared" si="0"/>
        <v>15768.623736720003</v>
      </c>
      <c r="G2" s="21">
        <f t="shared" si="0"/>
        <v>16338.291802199999</v>
      </c>
      <c r="H2" s="21">
        <f t="shared" si="0"/>
        <v>17463.73356108</v>
      </c>
      <c r="I2" s="21">
        <f t="shared" si="0"/>
        <v>17873.02604484</v>
      </c>
      <c r="J2" s="21">
        <f t="shared" si="0"/>
        <v>18730.694519280005</v>
      </c>
      <c r="K2" s="21">
        <f t="shared" si="0"/>
        <v>18136.421278560003</v>
      </c>
      <c r="L2" s="21">
        <f t="shared" si="0"/>
        <v>16445.395678320001</v>
      </c>
      <c r="M2" s="21">
        <f t="shared" si="0"/>
        <v>16921.332355320003</v>
      </c>
      <c r="N2" s="21">
        <f t="shared" si="0"/>
        <v>17980.995535919999</v>
      </c>
      <c r="O2" s="21">
        <f t="shared" si="0"/>
        <v>16649.983640520004</v>
      </c>
      <c r="P2" s="21">
        <f t="shared" si="0"/>
        <v>15559.56779076</v>
      </c>
      <c r="Q2" s="21">
        <f t="shared" si="0"/>
        <v>15635.315979360001</v>
      </c>
      <c r="R2" s="21">
        <f t="shared" si="0"/>
        <v>16242.122945160005</v>
      </c>
      <c r="S2" s="21">
        <f t="shared" si="0"/>
        <v>17211.269844359998</v>
      </c>
      <c r="T2" s="21">
        <f t="shared" si="0"/>
        <v>17990.043716880002</v>
      </c>
      <c r="U2" s="21">
        <f t="shared" si="0"/>
        <v>18786.669827400001</v>
      </c>
      <c r="V2" s="21">
        <f t="shared" si="0"/>
        <v>19505.890377</v>
      </c>
      <c r="W2" s="21">
        <f t="shared" si="0"/>
        <v>9061.4541456000006</v>
      </c>
      <c r="X2" s="21">
        <f t="shared" si="0"/>
        <v>12808.024144920004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17109.945984240007</v>
      </c>
      <c r="D26" s="27">
        <f t="shared" ref="D26:X26" si="14">SUM(D27,D33)</f>
        <v>16684.522686000004</v>
      </c>
      <c r="E26" s="27">
        <f t="shared" si="14"/>
        <v>15647.967612</v>
      </c>
      <c r="F26" s="27">
        <f t="shared" si="14"/>
        <v>15768.623736720003</v>
      </c>
      <c r="G26" s="27">
        <f t="shared" si="14"/>
        <v>16338.291802199999</v>
      </c>
      <c r="H26" s="27">
        <f t="shared" si="14"/>
        <v>17463.73356108</v>
      </c>
      <c r="I26" s="27">
        <f t="shared" si="14"/>
        <v>17873.02604484</v>
      </c>
      <c r="J26" s="27">
        <f t="shared" si="14"/>
        <v>18730.694519280005</v>
      </c>
      <c r="K26" s="27">
        <f t="shared" si="14"/>
        <v>18136.421278560003</v>
      </c>
      <c r="L26" s="27">
        <f t="shared" si="14"/>
        <v>16445.395678320001</v>
      </c>
      <c r="M26" s="27">
        <f t="shared" si="14"/>
        <v>16921.332355320003</v>
      </c>
      <c r="N26" s="27">
        <f t="shared" si="14"/>
        <v>17980.995535919999</v>
      </c>
      <c r="O26" s="27">
        <f t="shared" si="14"/>
        <v>16649.983640520004</v>
      </c>
      <c r="P26" s="27">
        <f t="shared" si="14"/>
        <v>15559.56779076</v>
      </c>
      <c r="Q26" s="27">
        <f t="shared" si="14"/>
        <v>15635.315979360001</v>
      </c>
      <c r="R26" s="27">
        <f t="shared" si="14"/>
        <v>16242.122945160005</v>
      </c>
      <c r="S26" s="27">
        <f t="shared" si="14"/>
        <v>17211.269844359998</v>
      </c>
      <c r="T26" s="27">
        <f t="shared" si="14"/>
        <v>17990.043716880002</v>
      </c>
      <c r="U26" s="27">
        <f t="shared" si="14"/>
        <v>18786.669827400001</v>
      </c>
      <c r="V26" s="27">
        <f t="shared" si="14"/>
        <v>19505.890377</v>
      </c>
      <c r="W26" s="27">
        <f t="shared" si="14"/>
        <v>9061.4541456000006</v>
      </c>
      <c r="X26" s="27">
        <f t="shared" si="14"/>
        <v>12808.024144920004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17109.945984240007</v>
      </c>
      <c r="D33" s="19">
        <f t="shared" ref="D33:X33" si="18">SUM(D34:D50)</f>
        <v>16684.522686000004</v>
      </c>
      <c r="E33" s="19">
        <f t="shared" si="18"/>
        <v>15647.967612</v>
      </c>
      <c r="F33" s="19">
        <f t="shared" si="18"/>
        <v>15768.623736720003</v>
      </c>
      <c r="G33" s="19">
        <f t="shared" si="18"/>
        <v>16338.291802199999</v>
      </c>
      <c r="H33" s="19">
        <f t="shared" si="18"/>
        <v>17463.73356108</v>
      </c>
      <c r="I33" s="19">
        <f t="shared" si="18"/>
        <v>17873.02604484</v>
      </c>
      <c r="J33" s="19">
        <f t="shared" si="18"/>
        <v>18730.694519280005</v>
      </c>
      <c r="K33" s="19">
        <f t="shared" si="18"/>
        <v>18136.421278560003</v>
      </c>
      <c r="L33" s="19">
        <f t="shared" si="18"/>
        <v>16445.395678320001</v>
      </c>
      <c r="M33" s="19">
        <f t="shared" si="18"/>
        <v>16921.332355320003</v>
      </c>
      <c r="N33" s="19">
        <f t="shared" si="18"/>
        <v>17980.995535919999</v>
      </c>
      <c r="O33" s="19">
        <f t="shared" si="18"/>
        <v>16649.983640520004</v>
      </c>
      <c r="P33" s="19">
        <f t="shared" si="18"/>
        <v>15559.56779076</v>
      </c>
      <c r="Q33" s="19">
        <f t="shared" si="18"/>
        <v>15635.315979360001</v>
      </c>
      <c r="R33" s="19">
        <f t="shared" si="18"/>
        <v>16242.122945160005</v>
      </c>
      <c r="S33" s="19">
        <f t="shared" si="18"/>
        <v>17211.269844359998</v>
      </c>
      <c r="T33" s="19">
        <f t="shared" si="18"/>
        <v>17990.043716880002</v>
      </c>
      <c r="U33" s="19">
        <f t="shared" si="18"/>
        <v>18786.669827400001</v>
      </c>
      <c r="V33" s="19">
        <f t="shared" si="18"/>
        <v>19505.890377</v>
      </c>
      <c r="W33" s="19">
        <f t="shared" si="18"/>
        <v>9061.4541456000006</v>
      </c>
      <c r="X33" s="19">
        <f t="shared" si="18"/>
        <v>12808.024144920004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6.1801185600000004</v>
      </c>
      <c r="I37" s="8">
        <f>FC_TRA_DAVI_PA_E!I37+FC_TRA_DAVI_FR_E!I37</f>
        <v>18.540106199999997</v>
      </c>
      <c r="J37" s="8">
        <f>FC_TRA_DAVI_PA_E!J37+FC_TRA_DAVI_FR_E!J37</f>
        <v>12.234998160000002</v>
      </c>
      <c r="K37" s="8">
        <f>FC_TRA_DAVI_PA_E!K37+FC_TRA_DAVI_FR_E!K37</f>
        <v>6.1801185600000004</v>
      </c>
      <c r="L37" s="8">
        <f>FC_TRA_DAVI_PA_E!L37+FC_TRA_DAVI_FR_E!L37</f>
        <v>6.1801185600000021</v>
      </c>
      <c r="M37" s="8">
        <f>FC_TRA_DAVI_PA_E!M37+FC_TRA_DAVI_FR_E!M37</f>
        <v>6.1801185600000013</v>
      </c>
      <c r="N37" s="8">
        <f>FC_TRA_DAVI_PA_E!N37+FC_TRA_DAVI_FR_E!N37</f>
        <v>6.1801185600000021</v>
      </c>
      <c r="O37" s="8">
        <f>FC_TRA_DAVI_PA_E!O37+FC_TRA_DAVI_FR_E!O37</f>
        <v>6.1801185600000021</v>
      </c>
      <c r="P37" s="8">
        <f>FC_TRA_DAVI_PA_E!P37+FC_TRA_DAVI_FR_E!P37</f>
        <v>6.1801185600000013</v>
      </c>
      <c r="Q37" s="8">
        <f>FC_TRA_DAVI_PA_E!Q37+FC_TRA_DAVI_FR_E!Q37</f>
        <v>6.1801185600000021</v>
      </c>
      <c r="R37" s="8">
        <f>FC_TRA_DAVI_PA_E!R37+FC_TRA_DAVI_FR_E!R37</f>
        <v>6.1801185600000021</v>
      </c>
      <c r="S37" s="8">
        <f>FC_TRA_DAVI_PA_E!S37+FC_TRA_DAVI_FR_E!S37</f>
        <v>3.0900592799999997</v>
      </c>
      <c r="T37" s="8">
        <f>FC_TRA_DAVI_PA_E!T37+FC_TRA_DAVI_FR_E!T37</f>
        <v>2.21862564</v>
      </c>
      <c r="U37" s="8">
        <f>FC_TRA_DAVI_PA_E!U37+FC_TRA_DAVI_FR_E!U37</f>
        <v>1.94045544</v>
      </c>
      <c r="V37" s="8">
        <f>FC_TRA_DAVI_PA_E!V37+FC_TRA_DAVI_FR_E!V37</f>
        <v>2.1752161200000004</v>
      </c>
      <c r="W37" s="8">
        <f>FC_TRA_DAVI_PA_E!W37+FC_TRA_DAVI_FR_E!W37</f>
        <v>2.2365881999999999</v>
      </c>
      <c r="X37" s="8">
        <f>FC_TRA_DAVI_PA_E!X37+FC_TRA_DAVI_FR_E!X37</f>
        <v>2.2403303999999999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287.86035599999997</v>
      </c>
      <c r="D38" s="8">
        <f>FC_TRA_DAVI_PA_E!D38+FC_TRA_DAVI_FR_E!D38</f>
        <v>287.72049600000003</v>
      </c>
      <c r="E38" s="8">
        <f>FC_TRA_DAVI_PA_E!E38+FC_TRA_DAVI_FR_E!E38</f>
        <v>285.9948</v>
      </c>
      <c r="F38" s="8">
        <f>FC_TRA_DAVI_PA_E!F38+FC_TRA_DAVI_FR_E!F38</f>
        <v>269.16598799999997</v>
      </c>
      <c r="G38" s="8">
        <f>FC_TRA_DAVI_PA_E!G38+FC_TRA_DAVI_FR_E!G38</f>
        <v>256.87468799999994</v>
      </c>
      <c r="H38" s="8">
        <f>FC_TRA_DAVI_PA_E!H38+FC_TRA_DAVI_FR_E!H38</f>
        <v>282.00614400000001</v>
      </c>
      <c r="I38" s="8">
        <f>FC_TRA_DAVI_PA_E!I38+FC_TRA_DAVI_FR_E!I38</f>
        <v>253.63875599999994</v>
      </c>
      <c r="J38" s="8">
        <f>FC_TRA_DAVI_PA_E!J38+FC_TRA_DAVI_FR_E!J38</f>
        <v>252.77212800000001</v>
      </c>
      <c r="K38" s="8">
        <f>FC_TRA_DAVI_PA_E!K38+FC_TRA_DAVI_FR_E!K38</f>
        <v>233.68287599999999</v>
      </c>
      <c r="L38" s="8">
        <f>FC_TRA_DAVI_PA_E!L38+FC_TRA_DAVI_FR_E!L38</f>
        <v>289.90130399999998</v>
      </c>
      <c r="M38" s="8">
        <f>FC_TRA_DAVI_PA_E!M38+FC_TRA_DAVI_FR_E!M38</f>
        <v>267.08396399999998</v>
      </c>
      <c r="N38" s="8">
        <f>FC_TRA_DAVI_PA_E!N38+FC_TRA_DAVI_FR_E!N38</f>
        <v>244.02848399999993</v>
      </c>
      <c r="O38" s="8">
        <f>FC_TRA_DAVI_PA_E!O38+FC_TRA_DAVI_FR_E!O38</f>
        <v>199.978128</v>
      </c>
      <c r="P38" s="8">
        <f>FC_TRA_DAVI_PA_E!P38+FC_TRA_DAVI_FR_E!P38</f>
        <v>184.178988</v>
      </c>
      <c r="Q38" s="8">
        <f>FC_TRA_DAVI_PA_E!Q38+FC_TRA_DAVI_FR_E!Q38</f>
        <v>164.45016000000004</v>
      </c>
      <c r="R38" s="8">
        <f>FC_TRA_DAVI_PA_E!R38+FC_TRA_DAVI_FR_E!R38</f>
        <v>170.46489600000007</v>
      </c>
      <c r="S38" s="8">
        <f>FC_TRA_DAVI_PA_E!S38+FC_TRA_DAVI_FR_E!S38</f>
        <v>154.00501199999999</v>
      </c>
      <c r="T38" s="8">
        <f>FC_TRA_DAVI_PA_E!T38+FC_TRA_DAVI_FR_E!T38</f>
        <v>150.40720799999997</v>
      </c>
      <c r="U38" s="8">
        <f>FC_TRA_DAVI_PA_E!U38+FC_TRA_DAVI_FR_E!U38</f>
        <v>159.309864</v>
      </c>
      <c r="V38" s="8">
        <f>FC_TRA_DAVI_PA_E!V38+FC_TRA_DAVI_FR_E!V38</f>
        <v>150.71893200000005</v>
      </c>
      <c r="W38" s="8">
        <f>FC_TRA_DAVI_PA_E!W38+FC_TRA_DAVI_FR_E!W38</f>
        <v>126.78246000000003</v>
      </c>
      <c r="X38" s="8">
        <f>FC_TRA_DAVI_PA_E!X38+FC_TRA_DAVI_FR_E!X38</f>
        <v>152.50611600000002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372.66489000000024</v>
      </c>
      <c r="D39" s="8">
        <f>FC_TRA_DAVI_PA_E!D39+FC_TRA_DAVI_FR_E!D39</f>
        <v>248.44343255999999</v>
      </c>
      <c r="E39" s="8">
        <f>FC_TRA_DAVI_PA_E!E39+FC_TRA_DAVI_FR_E!E39</f>
        <v>57.333060000000017</v>
      </c>
      <c r="F39" s="8">
        <f>FC_TRA_DAVI_PA_E!F39+FC_TRA_DAVI_FR_E!F39</f>
        <v>63.703371239999989</v>
      </c>
      <c r="G39" s="8">
        <f>FC_TRA_DAVI_PA_E!G39+FC_TRA_DAVI_FR_E!G39</f>
        <v>70.073682480000016</v>
      </c>
      <c r="H39" s="8">
        <f>FC_TRA_DAVI_PA_E!H39+FC_TRA_DAVI_FR_E!H39</f>
        <v>44.592437520000018</v>
      </c>
      <c r="I39" s="8">
        <f>FC_TRA_DAVI_PA_E!I39+FC_TRA_DAVI_FR_E!I39</f>
        <v>47.777463720000007</v>
      </c>
      <c r="J39" s="8">
        <f>FC_TRA_DAVI_PA_E!J39+FC_TRA_DAVI_FR_E!J39</f>
        <v>9.5555962800000014</v>
      </c>
      <c r="K39" s="8">
        <f>FC_TRA_DAVI_PA_E!K39+FC_TRA_DAVI_FR_E!K39</f>
        <v>3.1852850399999988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16446.293174520004</v>
      </c>
      <c r="D40" s="8">
        <f>FC_TRA_DAVI_PA_E!D40+FC_TRA_DAVI_FR_E!D40</f>
        <v>16145.231193720003</v>
      </c>
      <c r="E40" s="8">
        <f>FC_TRA_DAVI_PA_E!E40+FC_TRA_DAVI_FR_E!E40</f>
        <v>15301.512188280001</v>
      </c>
      <c r="F40" s="8">
        <f>FC_TRA_DAVI_PA_E!F40+FC_TRA_DAVI_FR_E!F40</f>
        <v>15432.626813760004</v>
      </c>
      <c r="G40" s="8">
        <f>FC_TRA_DAVI_PA_E!G40+FC_TRA_DAVI_FR_E!G40</f>
        <v>15982.666731719999</v>
      </c>
      <c r="H40" s="8">
        <f>FC_TRA_DAVI_PA_E!H40+FC_TRA_DAVI_FR_E!H40</f>
        <v>17127.768679559998</v>
      </c>
      <c r="I40" s="8">
        <f>FC_TRA_DAVI_PA_E!I40+FC_TRA_DAVI_FR_E!I40</f>
        <v>17553.06971892</v>
      </c>
      <c r="J40" s="8">
        <f>FC_TRA_DAVI_PA_E!J40+FC_TRA_DAVI_FR_E!J40</f>
        <v>18452.945615400004</v>
      </c>
      <c r="K40" s="8">
        <f>FC_TRA_DAVI_PA_E!K40+FC_TRA_DAVI_FR_E!K40</f>
        <v>17890.186817520003</v>
      </c>
      <c r="L40" s="8">
        <f>FC_TRA_DAVI_PA_E!L40+FC_TRA_DAVI_FR_E!L40</f>
        <v>16146.128074320002</v>
      </c>
      <c r="M40" s="8">
        <f>FC_TRA_DAVI_PA_E!M40+FC_TRA_DAVI_FR_E!M40</f>
        <v>16648.068272760003</v>
      </c>
      <c r="N40" s="8">
        <f>FC_TRA_DAVI_PA_E!N40+FC_TRA_DAVI_FR_E!N40</f>
        <v>17730.786933359999</v>
      </c>
      <c r="O40" s="8">
        <f>FC_TRA_DAVI_PA_E!O40+FC_TRA_DAVI_FR_E!O40</f>
        <v>16443.825393960004</v>
      </c>
      <c r="P40" s="8">
        <f>FC_TRA_DAVI_PA_E!P40+FC_TRA_DAVI_FR_E!P40</f>
        <v>15369.208684200001</v>
      </c>
      <c r="Q40" s="8">
        <f>FC_TRA_DAVI_PA_E!Q40+FC_TRA_DAVI_FR_E!Q40</f>
        <v>15464.685700800001</v>
      </c>
      <c r="R40" s="8">
        <f>FC_TRA_DAVI_PA_E!R40+FC_TRA_DAVI_FR_E!R40</f>
        <v>16065.477930600005</v>
      </c>
      <c r="S40" s="8">
        <f>FC_TRA_DAVI_PA_E!S40+FC_TRA_DAVI_FR_E!S40</f>
        <v>17054.174773079998</v>
      </c>
      <c r="T40" s="8">
        <f>FC_TRA_DAVI_PA_E!T40+FC_TRA_DAVI_FR_E!T40</f>
        <v>17837.417883240003</v>
      </c>
      <c r="U40" s="8">
        <f>FC_TRA_DAVI_PA_E!U40+FC_TRA_DAVI_FR_E!U40</f>
        <v>18625.419507959999</v>
      </c>
      <c r="V40" s="8">
        <f>FC_TRA_DAVI_PA_E!V40+FC_TRA_DAVI_FR_E!V40</f>
        <v>19352.996228879998</v>
      </c>
      <c r="W40" s="8">
        <f>FC_TRA_DAVI_PA_E!W40+FC_TRA_DAVI_FR_E!W40</f>
        <v>8932.4350974000008</v>
      </c>
      <c r="X40" s="8">
        <f>FC_TRA_DAVI_PA_E!X40+FC_TRA_DAVI_FR_E!X40</f>
        <v>12653.277698520003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3.1275637200000013</v>
      </c>
      <c r="D41" s="8">
        <f>FC_TRA_DAVI_PA_E!D41+FC_TRA_DAVI_FR_E!D41</f>
        <v>3.1275637200000004</v>
      </c>
      <c r="E41" s="8">
        <f>FC_TRA_DAVI_PA_E!E41+FC_TRA_DAVI_FR_E!E41</f>
        <v>3.1275637200000008</v>
      </c>
      <c r="F41" s="8">
        <f>FC_TRA_DAVI_PA_E!F41+FC_TRA_DAVI_FR_E!F41</f>
        <v>3.1275637200000008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28.676699999999997</v>
      </c>
      <c r="H43" s="8">
        <f>FC_TRA_DAVI_PA_E!H43+FC_TRA_DAVI_FR_E!H43</f>
        <v>3.1861814400000004</v>
      </c>
      <c r="I43" s="8">
        <f>FC_TRA_DAVI_PA_E!I43+FC_TRA_DAVI_FR_E!I43</f>
        <v>0</v>
      </c>
      <c r="J43" s="8">
        <f>FC_TRA_DAVI_PA_E!J43+FC_TRA_DAVI_FR_E!J43</f>
        <v>3.1861814399999999</v>
      </c>
      <c r="K43" s="8">
        <f>FC_TRA_DAVI_PA_E!K43+FC_TRA_DAVI_FR_E!K43</f>
        <v>3.1861814399999995</v>
      </c>
      <c r="L43" s="8">
        <f>FC_TRA_DAVI_PA_E!L43+FC_TRA_DAVI_FR_E!L43</f>
        <v>3.1861814399999995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16490.840052533731</v>
      </c>
      <c r="D2" s="21">
        <f t="shared" ref="D2:X2" si="0">SUM(D3,D17,D22,D25,D26,D51,D52)</f>
        <v>16018.140932197954</v>
      </c>
      <c r="E2" s="21">
        <f t="shared" si="0"/>
        <v>15069.905921400235</v>
      </c>
      <c r="F2" s="21">
        <f t="shared" si="0"/>
        <v>15282.832104084087</v>
      </c>
      <c r="G2" s="21">
        <f t="shared" si="0"/>
        <v>15818.660487891422</v>
      </c>
      <c r="H2" s="21">
        <f t="shared" si="0"/>
        <v>16944.090516962882</v>
      </c>
      <c r="I2" s="21">
        <f t="shared" si="0"/>
        <v>17357.76969373782</v>
      </c>
      <c r="J2" s="21">
        <f t="shared" si="0"/>
        <v>18245.29319295206</v>
      </c>
      <c r="K2" s="21">
        <f t="shared" si="0"/>
        <v>17660.438235585651</v>
      </c>
      <c r="L2" s="21">
        <f t="shared" si="0"/>
        <v>16050.154244292647</v>
      </c>
      <c r="M2" s="21">
        <f t="shared" si="0"/>
        <v>16554.303031646847</v>
      </c>
      <c r="N2" s="21">
        <f t="shared" si="0"/>
        <v>17636.493655083104</v>
      </c>
      <c r="O2" s="21">
        <f t="shared" si="0"/>
        <v>16327.561253991711</v>
      </c>
      <c r="P2" s="21">
        <f t="shared" si="0"/>
        <v>15257.019821848908</v>
      </c>
      <c r="Q2" s="21">
        <f t="shared" si="0"/>
        <v>15318.822972258537</v>
      </c>
      <c r="R2" s="21">
        <f t="shared" si="0"/>
        <v>15932.158657664047</v>
      </c>
      <c r="S2" s="21">
        <f t="shared" si="0"/>
        <v>16930.167829536407</v>
      </c>
      <c r="T2" s="21">
        <f t="shared" si="0"/>
        <v>17685.452874707404</v>
      </c>
      <c r="U2" s="21">
        <f t="shared" si="0"/>
        <v>18484.950612445464</v>
      </c>
      <c r="V2" s="21">
        <f t="shared" si="0"/>
        <v>19199.293050831464</v>
      </c>
      <c r="W2" s="21">
        <f t="shared" si="0"/>
        <v>8771.9293477329848</v>
      </c>
      <c r="X2" s="21">
        <f t="shared" si="0"/>
        <v>12496.2545044817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16490.840052533731</v>
      </c>
      <c r="D26" s="27">
        <f t="shared" ref="D26:X26" si="14">SUM(D27,D33)</f>
        <v>16018.140932197954</v>
      </c>
      <c r="E26" s="27">
        <f t="shared" si="14"/>
        <v>15069.905921400235</v>
      </c>
      <c r="F26" s="27">
        <f t="shared" si="14"/>
        <v>15282.832104084087</v>
      </c>
      <c r="G26" s="27">
        <f t="shared" si="14"/>
        <v>15818.660487891422</v>
      </c>
      <c r="H26" s="27">
        <f t="shared" si="14"/>
        <v>16944.090516962882</v>
      </c>
      <c r="I26" s="27">
        <f t="shared" si="14"/>
        <v>17357.76969373782</v>
      </c>
      <c r="J26" s="27">
        <f t="shared" si="14"/>
        <v>18245.29319295206</v>
      </c>
      <c r="K26" s="27">
        <f t="shared" si="14"/>
        <v>17660.438235585651</v>
      </c>
      <c r="L26" s="27">
        <f t="shared" si="14"/>
        <v>16050.154244292647</v>
      </c>
      <c r="M26" s="27">
        <f t="shared" si="14"/>
        <v>16554.303031646847</v>
      </c>
      <c r="N26" s="27">
        <f t="shared" si="14"/>
        <v>17636.493655083104</v>
      </c>
      <c r="O26" s="27">
        <f t="shared" si="14"/>
        <v>16327.561253991711</v>
      </c>
      <c r="P26" s="27">
        <f t="shared" si="14"/>
        <v>15257.019821848908</v>
      </c>
      <c r="Q26" s="27">
        <f t="shared" si="14"/>
        <v>15318.822972258537</v>
      </c>
      <c r="R26" s="27">
        <f t="shared" si="14"/>
        <v>15932.158657664047</v>
      </c>
      <c r="S26" s="27">
        <f t="shared" si="14"/>
        <v>16930.167829536407</v>
      </c>
      <c r="T26" s="27">
        <f t="shared" si="14"/>
        <v>17685.452874707404</v>
      </c>
      <c r="U26" s="27">
        <f t="shared" si="14"/>
        <v>18484.950612445464</v>
      </c>
      <c r="V26" s="27">
        <f t="shared" si="14"/>
        <v>19199.293050831464</v>
      </c>
      <c r="W26" s="27">
        <f t="shared" si="14"/>
        <v>8771.9293477329848</v>
      </c>
      <c r="X26" s="27">
        <f t="shared" si="14"/>
        <v>12496.2545044817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16490.840052533731</v>
      </c>
      <c r="D33" s="19">
        <f t="shared" ref="D33:X33" si="18">SUM(D34:D50)</f>
        <v>16018.140932197954</v>
      </c>
      <c r="E33" s="19">
        <f t="shared" si="18"/>
        <v>15069.905921400235</v>
      </c>
      <c r="F33" s="19">
        <f t="shared" si="18"/>
        <v>15282.832104084087</v>
      </c>
      <c r="G33" s="19">
        <f t="shared" si="18"/>
        <v>15818.660487891422</v>
      </c>
      <c r="H33" s="19">
        <f t="shared" si="18"/>
        <v>16944.090516962882</v>
      </c>
      <c r="I33" s="19">
        <f t="shared" si="18"/>
        <v>17357.76969373782</v>
      </c>
      <c r="J33" s="19">
        <f t="shared" si="18"/>
        <v>18245.29319295206</v>
      </c>
      <c r="K33" s="19">
        <f t="shared" si="18"/>
        <v>17660.438235585651</v>
      </c>
      <c r="L33" s="19">
        <f t="shared" si="18"/>
        <v>16050.154244292647</v>
      </c>
      <c r="M33" s="19">
        <f t="shared" si="18"/>
        <v>16554.303031646847</v>
      </c>
      <c r="N33" s="19">
        <f t="shared" si="18"/>
        <v>17636.493655083104</v>
      </c>
      <c r="O33" s="19">
        <f t="shared" si="18"/>
        <v>16327.561253991711</v>
      </c>
      <c r="P33" s="19">
        <f t="shared" si="18"/>
        <v>15257.019821848908</v>
      </c>
      <c r="Q33" s="19">
        <f t="shared" si="18"/>
        <v>15318.822972258537</v>
      </c>
      <c r="R33" s="19">
        <f t="shared" si="18"/>
        <v>15932.158657664047</v>
      </c>
      <c r="S33" s="19">
        <f t="shared" si="18"/>
        <v>16930.167829536407</v>
      </c>
      <c r="T33" s="19">
        <f t="shared" si="18"/>
        <v>17685.452874707404</v>
      </c>
      <c r="U33" s="19">
        <f t="shared" si="18"/>
        <v>18484.950612445464</v>
      </c>
      <c r="V33" s="19">
        <f t="shared" si="18"/>
        <v>19199.293050831464</v>
      </c>
      <c r="W33" s="19">
        <f t="shared" si="18"/>
        <v>8771.9293477329848</v>
      </c>
      <c r="X33" s="19">
        <f t="shared" si="18"/>
        <v>12496.2545044817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5.8008351926677673</v>
      </c>
      <c r="I37" s="8">
        <v>16.974246805945807</v>
      </c>
      <c r="J37" s="8">
        <v>11.782193986433889</v>
      </c>
      <c r="K37" s="8">
        <v>5.8099100995866779</v>
      </c>
      <c r="L37" s="8">
        <v>5.7496800157990187</v>
      </c>
      <c r="M37" s="8">
        <v>5.6629728764667107</v>
      </c>
      <c r="N37" s="8">
        <v>5.3535710163194743</v>
      </c>
      <c r="O37" s="8">
        <v>4.9093058627706334</v>
      </c>
      <c r="P37" s="8">
        <v>5.0150300748981378</v>
      </c>
      <c r="Q37" s="8">
        <v>5.2663592305251861</v>
      </c>
      <c r="R37" s="8">
        <v>5.2979334713864157</v>
      </c>
      <c r="S37" s="8">
        <v>2.7454655533707739</v>
      </c>
      <c r="T37" s="8">
        <v>1.9226074210491628</v>
      </c>
      <c r="U37" s="8">
        <v>1.6814838772314447</v>
      </c>
      <c r="V37" s="8">
        <v>1.9936365887141838</v>
      </c>
      <c r="W37" s="8">
        <v>2.0389193458756165</v>
      </c>
      <c r="X37" s="8">
        <v>1.8719879567275106</v>
      </c>
    </row>
    <row r="38" spans="1:24" ht="11.25" customHeight="1" x14ac:dyDescent="0.2">
      <c r="A38" s="28" t="s">
        <v>62</v>
      </c>
      <c r="B38" s="7" t="s">
        <v>63</v>
      </c>
      <c r="C38" s="8">
        <v>276.11166324364319</v>
      </c>
      <c r="D38" s="8">
        <v>275.37477312012061</v>
      </c>
      <c r="E38" s="8">
        <v>275.55518260298254</v>
      </c>
      <c r="F38" s="8">
        <v>260.93827698944307</v>
      </c>
      <c r="G38" s="8">
        <v>248.84676547958694</v>
      </c>
      <c r="H38" s="8">
        <v>273.7442672011091</v>
      </c>
      <c r="I38" s="8">
        <v>245.91810536494418</v>
      </c>
      <c r="J38" s="8">
        <v>245.66484228553367</v>
      </c>
      <c r="K38" s="8">
        <v>227.42300381083967</v>
      </c>
      <c r="L38" s="8">
        <v>282.9945392486747</v>
      </c>
      <c r="M38" s="8">
        <v>261.50193514218461</v>
      </c>
      <c r="N38" s="8">
        <v>239.34117681637144</v>
      </c>
      <c r="O38" s="8">
        <v>195.94181831050221</v>
      </c>
      <c r="P38" s="8">
        <v>180.48903303464414</v>
      </c>
      <c r="Q38" s="8">
        <v>161.09581926933734</v>
      </c>
      <c r="R38" s="8">
        <v>166.98971308771945</v>
      </c>
      <c r="S38" s="8">
        <v>151.44470975049978</v>
      </c>
      <c r="T38" s="8">
        <v>147.61658776521836</v>
      </c>
      <c r="U38" s="8">
        <v>155.86906187215811</v>
      </c>
      <c r="V38" s="8">
        <v>146.61811441170741</v>
      </c>
      <c r="W38" s="8">
        <v>121.61226633664731</v>
      </c>
      <c r="X38" s="8">
        <v>147.01003310484461</v>
      </c>
    </row>
    <row r="39" spans="1:24" ht="11.25" customHeight="1" x14ac:dyDescent="0.2">
      <c r="A39" s="28" t="s">
        <v>64</v>
      </c>
      <c r="B39" s="7" t="s">
        <v>65</v>
      </c>
      <c r="C39" s="8">
        <v>361.70447886537818</v>
      </c>
      <c r="D39" s="8">
        <v>240.47401348468372</v>
      </c>
      <c r="E39" s="8">
        <v>55.116383107808787</v>
      </c>
      <c r="F39" s="8">
        <v>61.568096745939066</v>
      </c>
      <c r="G39" s="8">
        <v>68.818180710707651</v>
      </c>
      <c r="H39" s="8">
        <v>43.806760960989273</v>
      </c>
      <c r="I39" s="8">
        <v>46.940928045505622</v>
      </c>
      <c r="J39" s="8">
        <v>9.4198908378301986</v>
      </c>
      <c r="K39" s="8">
        <v>3.1339232300749331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15849.913042580623</v>
      </c>
      <c r="D40" s="8">
        <v>15499.18187646867</v>
      </c>
      <c r="E40" s="8">
        <v>14736.122111179122</v>
      </c>
      <c r="F40" s="8">
        <v>14957.207227252031</v>
      </c>
      <c r="G40" s="8">
        <v>15472.46436263328</v>
      </c>
      <c r="H40" s="8">
        <v>16617.559347089882</v>
      </c>
      <c r="I40" s="8">
        <v>17047.936413521424</v>
      </c>
      <c r="J40" s="8">
        <v>17975.254372323856</v>
      </c>
      <c r="K40" s="8">
        <v>17420.893273989252</v>
      </c>
      <c r="L40" s="8">
        <v>15758.229381872472</v>
      </c>
      <c r="M40" s="8">
        <v>16287.138123628194</v>
      </c>
      <c r="N40" s="8">
        <v>17391.798907250413</v>
      </c>
      <c r="O40" s="8">
        <v>16126.710129818439</v>
      </c>
      <c r="P40" s="8">
        <v>15071.515758739366</v>
      </c>
      <c r="Q40" s="8">
        <v>15152.460793758673</v>
      </c>
      <c r="R40" s="8">
        <v>15759.871011104942</v>
      </c>
      <c r="S40" s="8">
        <v>16775.977654232538</v>
      </c>
      <c r="T40" s="8">
        <v>17535.913679521138</v>
      </c>
      <c r="U40" s="8">
        <v>18327.400066696075</v>
      </c>
      <c r="V40" s="8">
        <v>19050.681299831042</v>
      </c>
      <c r="W40" s="8">
        <v>8648.2781620504611</v>
      </c>
      <c r="X40" s="8">
        <v>12347.372483420128</v>
      </c>
    </row>
    <row r="41" spans="1:24" ht="11.25" customHeight="1" x14ac:dyDescent="0.2">
      <c r="A41" s="28" t="s">
        <v>68</v>
      </c>
      <c r="B41" s="7" t="s">
        <v>69</v>
      </c>
      <c r="C41" s="8">
        <v>3.1108678440880997</v>
      </c>
      <c r="D41" s="8">
        <v>3.110269124480463</v>
      </c>
      <c r="E41" s="8">
        <v>3.1122445103220402</v>
      </c>
      <c r="F41" s="8">
        <v>3.1185030966746123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28.531179067847908</v>
      </c>
      <c r="H43" s="8">
        <v>3.1793065182345726</v>
      </c>
      <c r="I43" s="8">
        <v>0</v>
      </c>
      <c r="J43" s="8">
        <v>3.171893518407237</v>
      </c>
      <c r="K43" s="8">
        <v>3.1781244558992681</v>
      </c>
      <c r="L43" s="8">
        <v>3.1806431557022243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619.10593170627055</v>
      </c>
      <c r="D2" s="21">
        <f t="shared" ref="D2:X2" si="0">SUM(D3,D17,D22,D25,D26,D51,D52)</f>
        <v>666.38175380204711</v>
      </c>
      <c r="E2" s="21">
        <f t="shared" si="0"/>
        <v>578.06169059976514</v>
      </c>
      <c r="F2" s="21">
        <f t="shared" si="0"/>
        <v>485.7916326359167</v>
      </c>
      <c r="G2" s="21">
        <f t="shared" si="0"/>
        <v>519.63131430857652</v>
      </c>
      <c r="H2" s="21">
        <f t="shared" si="0"/>
        <v>519.6430441171151</v>
      </c>
      <c r="I2" s="21">
        <f t="shared" si="0"/>
        <v>515.25635110218127</v>
      </c>
      <c r="J2" s="21">
        <f t="shared" si="0"/>
        <v>485.40132632794177</v>
      </c>
      <c r="K2" s="21">
        <f t="shared" si="0"/>
        <v>475.98304297435203</v>
      </c>
      <c r="L2" s="21">
        <f t="shared" si="0"/>
        <v>395.2414340273541</v>
      </c>
      <c r="M2" s="21">
        <f t="shared" si="0"/>
        <v>367.02932367315674</v>
      </c>
      <c r="N2" s="21">
        <f t="shared" si="0"/>
        <v>344.5018808368946</v>
      </c>
      <c r="O2" s="21">
        <f t="shared" si="0"/>
        <v>322.42238652829252</v>
      </c>
      <c r="P2" s="21">
        <f t="shared" si="0"/>
        <v>302.5479689110922</v>
      </c>
      <c r="Q2" s="21">
        <f t="shared" si="0"/>
        <v>316.49300710146429</v>
      </c>
      <c r="R2" s="21">
        <f t="shared" si="0"/>
        <v>309.96428749595719</v>
      </c>
      <c r="S2" s="21">
        <f t="shared" si="0"/>
        <v>281.10201482359059</v>
      </c>
      <c r="T2" s="21">
        <f t="shared" si="0"/>
        <v>304.59084217259624</v>
      </c>
      <c r="U2" s="21">
        <f t="shared" si="0"/>
        <v>301.71921495453603</v>
      </c>
      <c r="V2" s="21">
        <f t="shared" si="0"/>
        <v>306.5973261685354</v>
      </c>
      <c r="W2" s="21">
        <f t="shared" si="0"/>
        <v>289.52479786701667</v>
      </c>
      <c r="X2" s="21">
        <f t="shared" si="0"/>
        <v>311.76964043830344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619.10593170627055</v>
      </c>
      <c r="D26" s="27">
        <f t="shared" ref="D26:X26" si="14">SUM(D27,D33)</f>
        <v>666.38175380204711</v>
      </c>
      <c r="E26" s="27">
        <f t="shared" si="14"/>
        <v>578.06169059976514</v>
      </c>
      <c r="F26" s="27">
        <f t="shared" si="14"/>
        <v>485.7916326359167</v>
      </c>
      <c r="G26" s="27">
        <f t="shared" si="14"/>
        <v>519.63131430857652</v>
      </c>
      <c r="H26" s="27">
        <f t="shared" si="14"/>
        <v>519.6430441171151</v>
      </c>
      <c r="I26" s="27">
        <f t="shared" si="14"/>
        <v>515.25635110218127</v>
      </c>
      <c r="J26" s="27">
        <f t="shared" si="14"/>
        <v>485.40132632794177</v>
      </c>
      <c r="K26" s="27">
        <f t="shared" si="14"/>
        <v>475.98304297435203</v>
      </c>
      <c r="L26" s="27">
        <f t="shared" si="14"/>
        <v>395.2414340273541</v>
      </c>
      <c r="M26" s="27">
        <f t="shared" si="14"/>
        <v>367.02932367315674</v>
      </c>
      <c r="N26" s="27">
        <f t="shared" si="14"/>
        <v>344.5018808368946</v>
      </c>
      <c r="O26" s="27">
        <f t="shared" si="14"/>
        <v>322.42238652829252</v>
      </c>
      <c r="P26" s="27">
        <f t="shared" si="14"/>
        <v>302.5479689110922</v>
      </c>
      <c r="Q26" s="27">
        <f t="shared" si="14"/>
        <v>316.49300710146429</v>
      </c>
      <c r="R26" s="27">
        <f t="shared" si="14"/>
        <v>309.96428749595719</v>
      </c>
      <c r="S26" s="27">
        <f t="shared" si="14"/>
        <v>281.10201482359059</v>
      </c>
      <c r="T26" s="27">
        <f t="shared" si="14"/>
        <v>304.59084217259624</v>
      </c>
      <c r="U26" s="27">
        <f t="shared" si="14"/>
        <v>301.71921495453603</v>
      </c>
      <c r="V26" s="27">
        <f t="shared" si="14"/>
        <v>306.5973261685354</v>
      </c>
      <c r="W26" s="27">
        <f t="shared" si="14"/>
        <v>289.52479786701667</v>
      </c>
      <c r="X26" s="27">
        <f t="shared" si="14"/>
        <v>311.76964043830344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619.10593170627055</v>
      </c>
      <c r="D33" s="19">
        <f t="shared" ref="D33:X33" si="18">SUM(D34:D50)</f>
        <v>666.38175380204711</v>
      </c>
      <c r="E33" s="19">
        <f t="shared" si="18"/>
        <v>578.06169059976514</v>
      </c>
      <c r="F33" s="19">
        <f t="shared" si="18"/>
        <v>485.7916326359167</v>
      </c>
      <c r="G33" s="19">
        <f t="shared" si="18"/>
        <v>519.63131430857652</v>
      </c>
      <c r="H33" s="19">
        <f t="shared" si="18"/>
        <v>519.6430441171151</v>
      </c>
      <c r="I33" s="19">
        <f t="shared" si="18"/>
        <v>515.25635110218127</v>
      </c>
      <c r="J33" s="19">
        <f t="shared" si="18"/>
        <v>485.40132632794177</v>
      </c>
      <c r="K33" s="19">
        <f t="shared" si="18"/>
        <v>475.98304297435203</v>
      </c>
      <c r="L33" s="19">
        <f t="shared" si="18"/>
        <v>395.2414340273541</v>
      </c>
      <c r="M33" s="19">
        <f t="shared" si="18"/>
        <v>367.02932367315674</v>
      </c>
      <c r="N33" s="19">
        <f t="shared" si="18"/>
        <v>344.5018808368946</v>
      </c>
      <c r="O33" s="19">
        <f t="shared" si="18"/>
        <v>322.42238652829252</v>
      </c>
      <c r="P33" s="19">
        <f t="shared" si="18"/>
        <v>302.5479689110922</v>
      </c>
      <c r="Q33" s="19">
        <f t="shared" si="18"/>
        <v>316.49300710146429</v>
      </c>
      <c r="R33" s="19">
        <f t="shared" si="18"/>
        <v>309.96428749595719</v>
      </c>
      <c r="S33" s="19">
        <f t="shared" si="18"/>
        <v>281.10201482359059</v>
      </c>
      <c r="T33" s="19">
        <f t="shared" si="18"/>
        <v>304.59084217259624</v>
      </c>
      <c r="U33" s="19">
        <f t="shared" si="18"/>
        <v>301.71921495453603</v>
      </c>
      <c r="V33" s="19">
        <f t="shared" si="18"/>
        <v>306.5973261685354</v>
      </c>
      <c r="W33" s="19">
        <f t="shared" si="18"/>
        <v>289.52479786701667</v>
      </c>
      <c r="X33" s="19">
        <f t="shared" si="18"/>
        <v>311.76964043830344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0.3792833673322335</v>
      </c>
      <c r="I37" s="8">
        <v>1.5658593940541898</v>
      </c>
      <c r="J37" s="8">
        <v>0.45280417356611224</v>
      </c>
      <c r="K37" s="8">
        <v>0.37020846041332256</v>
      </c>
      <c r="L37" s="8">
        <v>0.43043854420098315</v>
      </c>
      <c r="M37" s="8">
        <v>0.51714568353329082</v>
      </c>
      <c r="N37" s="8">
        <v>0.82654754368052796</v>
      </c>
      <c r="O37" s="8">
        <v>1.270812697229369</v>
      </c>
      <c r="P37" s="8">
        <v>1.1650884851018637</v>
      </c>
      <c r="Q37" s="8">
        <v>0.91375932947481608</v>
      </c>
      <c r="R37" s="8">
        <v>0.88218508861358613</v>
      </c>
      <c r="S37" s="8">
        <v>0.34459372662922577</v>
      </c>
      <c r="T37" s="8">
        <v>0.29601821895083708</v>
      </c>
      <c r="U37" s="8">
        <v>0.25897156276855543</v>
      </c>
      <c r="V37" s="8">
        <v>0.18157953128581644</v>
      </c>
      <c r="W37" s="8">
        <v>0.19766885412438323</v>
      </c>
      <c r="X37" s="8">
        <v>0.36834244327248922</v>
      </c>
    </row>
    <row r="38" spans="1:24" ht="11.25" customHeight="1" x14ac:dyDescent="0.2">
      <c r="A38" s="28" t="s">
        <v>62</v>
      </c>
      <c r="B38" s="7" t="s">
        <v>63</v>
      </c>
      <c r="C38" s="8">
        <v>11.748692756356785</v>
      </c>
      <c r="D38" s="8">
        <v>12.345722879879437</v>
      </c>
      <c r="E38" s="8">
        <v>10.439617397017457</v>
      </c>
      <c r="F38" s="8">
        <v>8.2277110105569182</v>
      </c>
      <c r="G38" s="8">
        <v>8.0279225204129965</v>
      </c>
      <c r="H38" s="8">
        <v>8.261876798890885</v>
      </c>
      <c r="I38" s="8">
        <v>7.7206506350557698</v>
      </c>
      <c r="J38" s="8">
        <v>7.1072857144663439</v>
      </c>
      <c r="K38" s="8">
        <v>6.2598721891603093</v>
      </c>
      <c r="L38" s="8">
        <v>6.906764751325281</v>
      </c>
      <c r="M38" s="8">
        <v>5.5820288578153638</v>
      </c>
      <c r="N38" s="8">
        <v>4.687307183628497</v>
      </c>
      <c r="O38" s="8">
        <v>4.0363096894977764</v>
      </c>
      <c r="P38" s="8">
        <v>3.6899549653558688</v>
      </c>
      <c r="Q38" s="8">
        <v>3.3543407306627055</v>
      </c>
      <c r="R38" s="8">
        <v>3.4751829122806015</v>
      </c>
      <c r="S38" s="8">
        <v>2.5603022495002152</v>
      </c>
      <c r="T38" s="8">
        <v>2.7906202347816063</v>
      </c>
      <c r="U38" s="8">
        <v>3.4408021278418892</v>
      </c>
      <c r="V38" s="8">
        <v>4.1008175882926308</v>
      </c>
      <c r="W38" s="8">
        <v>5.1701936633527241</v>
      </c>
      <c r="X38" s="8">
        <v>5.4960828951554124</v>
      </c>
    </row>
    <row r="39" spans="1:24" ht="11.25" customHeight="1" x14ac:dyDescent="0.2">
      <c r="A39" s="28" t="s">
        <v>64</v>
      </c>
      <c r="B39" s="7" t="s">
        <v>65</v>
      </c>
      <c r="C39" s="8">
        <v>10.960411134622035</v>
      </c>
      <c r="D39" s="8">
        <v>7.9694190753162788</v>
      </c>
      <c r="E39" s="8">
        <v>2.2166768921912321</v>
      </c>
      <c r="F39" s="8">
        <v>2.135274494060925</v>
      </c>
      <c r="G39" s="8">
        <v>1.2555017692923611</v>
      </c>
      <c r="H39" s="8">
        <v>0.78567655901074218</v>
      </c>
      <c r="I39" s="8">
        <v>0.83653567449438782</v>
      </c>
      <c r="J39" s="8">
        <v>0.13570544216980288</v>
      </c>
      <c r="K39" s="8">
        <v>5.1361809925065817E-2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596.38013193937991</v>
      </c>
      <c r="D40" s="8">
        <v>646.0493172513319</v>
      </c>
      <c r="E40" s="8">
        <v>565.39007710087844</v>
      </c>
      <c r="F40" s="8">
        <v>475.41958650797346</v>
      </c>
      <c r="G40" s="8">
        <v>510.2023690867191</v>
      </c>
      <c r="H40" s="8">
        <v>510.20933247011578</v>
      </c>
      <c r="I40" s="8">
        <v>505.13330539857691</v>
      </c>
      <c r="J40" s="8">
        <v>477.69124307614675</v>
      </c>
      <c r="K40" s="8">
        <v>469.29354353075257</v>
      </c>
      <c r="L40" s="8">
        <v>387.8986924475301</v>
      </c>
      <c r="M40" s="8">
        <v>360.93014913180809</v>
      </c>
      <c r="N40" s="8">
        <v>338.98802610958558</v>
      </c>
      <c r="O40" s="8">
        <v>317.11526414156538</v>
      </c>
      <c r="P40" s="8">
        <v>297.69292546063446</v>
      </c>
      <c r="Q40" s="8">
        <v>312.22490704132679</v>
      </c>
      <c r="R40" s="8">
        <v>305.60691949506298</v>
      </c>
      <c r="S40" s="8">
        <v>278.19711884746113</v>
      </c>
      <c r="T40" s="8">
        <v>301.50420371886378</v>
      </c>
      <c r="U40" s="8">
        <v>298.01944126392556</v>
      </c>
      <c r="V40" s="8">
        <v>302.31492904895697</v>
      </c>
      <c r="W40" s="8">
        <v>284.15693534953959</v>
      </c>
      <c r="X40" s="8">
        <v>305.90521509987553</v>
      </c>
    </row>
    <row r="41" spans="1:24" ht="11.25" customHeight="1" x14ac:dyDescent="0.2">
      <c r="A41" s="28" t="s">
        <v>68</v>
      </c>
      <c r="B41" s="7" t="s">
        <v>69</v>
      </c>
      <c r="C41" s="8">
        <v>1.669587591190138E-2</v>
      </c>
      <c r="D41" s="8">
        <v>1.7294595519537492E-2</v>
      </c>
      <c r="E41" s="8">
        <v>1.5319209677960809E-2</v>
      </c>
      <c r="F41" s="8">
        <v>9.0606233253885827E-3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0.14552093215208947</v>
      </c>
      <c r="H43" s="8">
        <v>6.8749217654278287E-3</v>
      </c>
      <c r="I43" s="8">
        <v>0</v>
      </c>
      <c r="J43" s="8">
        <v>1.4287921592762969E-2</v>
      </c>
      <c r="K43" s="8">
        <v>8.0569841007315946E-3</v>
      </c>
      <c r="L43" s="8">
        <v>5.5382842977750044E-3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16453.5649101864</v>
      </c>
      <c r="D2" s="21">
        <f t="shared" ref="D2:X2" si="0">SUM(D3,D17,D22,D25,D26,D51,D52)</f>
        <v>16976.722517755203</v>
      </c>
      <c r="E2" s="21">
        <f t="shared" si="0"/>
        <v>16818.825758563762</v>
      </c>
      <c r="F2" s="21">
        <f t="shared" si="0"/>
        <v>17683.915366756799</v>
      </c>
      <c r="G2" s="21">
        <f t="shared" si="0"/>
        <v>17966.543014404</v>
      </c>
      <c r="H2" s="21">
        <f t="shared" si="0"/>
        <v>17638.694104226404</v>
      </c>
      <c r="I2" s="21">
        <f t="shared" si="0"/>
        <v>18049.7416491972</v>
      </c>
      <c r="J2" s="21">
        <f t="shared" si="0"/>
        <v>17616.052114664402</v>
      </c>
      <c r="K2" s="21">
        <f t="shared" si="0"/>
        <v>17352.610817313598</v>
      </c>
      <c r="L2" s="21">
        <f t="shared" si="0"/>
        <v>16911.6872838372</v>
      </c>
      <c r="M2" s="21">
        <f t="shared" si="0"/>
        <v>16036.876547794804</v>
      </c>
      <c r="N2" s="21">
        <f t="shared" si="0"/>
        <v>14371.571336414399</v>
      </c>
      <c r="O2" s="21">
        <f t="shared" si="0"/>
        <v>13934.2803091776</v>
      </c>
      <c r="P2" s="21">
        <f t="shared" si="0"/>
        <v>12666.897461372399</v>
      </c>
      <c r="Q2" s="21">
        <f t="shared" si="0"/>
        <v>11749.357161709202</v>
      </c>
      <c r="R2" s="21">
        <f t="shared" si="0"/>
        <v>12487.8560550372</v>
      </c>
      <c r="S2" s="21">
        <f t="shared" si="0"/>
        <v>12974.349464992802</v>
      </c>
      <c r="T2" s="21">
        <f t="shared" si="0"/>
        <v>13638.365818221602</v>
      </c>
      <c r="U2" s="21">
        <f t="shared" si="0"/>
        <v>13218.139666335601</v>
      </c>
      <c r="V2" s="21">
        <f t="shared" si="0"/>
        <v>13396.415990612402</v>
      </c>
      <c r="W2" s="21">
        <f t="shared" si="0"/>
        <v>11421.920816474401</v>
      </c>
      <c r="X2" s="21">
        <f t="shared" si="0"/>
        <v>12356.093153779198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16453.5649101864</v>
      </c>
      <c r="D26" s="27">
        <f t="shared" ref="D26:X26" si="14">SUM(D27,D33)</f>
        <v>16976.722517755203</v>
      </c>
      <c r="E26" s="27">
        <f t="shared" si="14"/>
        <v>16818.825758563762</v>
      </c>
      <c r="F26" s="27">
        <f t="shared" si="14"/>
        <v>17683.915366756799</v>
      </c>
      <c r="G26" s="27">
        <f t="shared" si="14"/>
        <v>17966.543014404</v>
      </c>
      <c r="H26" s="27">
        <f t="shared" si="14"/>
        <v>17638.694104226404</v>
      </c>
      <c r="I26" s="27">
        <f t="shared" si="14"/>
        <v>18049.7416491972</v>
      </c>
      <c r="J26" s="27">
        <f t="shared" si="14"/>
        <v>17616.052114664402</v>
      </c>
      <c r="K26" s="27">
        <f t="shared" si="14"/>
        <v>17352.610817313598</v>
      </c>
      <c r="L26" s="27">
        <f t="shared" si="14"/>
        <v>16911.6872838372</v>
      </c>
      <c r="M26" s="27">
        <f t="shared" si="14"/>
        <v>16036.876547794804</v>
      </c>
      <c r="N26" s="27">
        <f t="shared" si="14"/>
        <v>14371.571336414399</v>
      </c>
      <c r="O26" s="27">
        <f t="shared" si="14"/>
        <v>13934.2803091776</v>
      </c>
      <c r="P26" s="27">
        <f t="shared" si="14"/>
        <v>12666.897461372399</v>
      </c>
      <c r="Q26" s="27">
        <f t="shared" si="14"/>
        <v>11749.357161709202</v>
      </c>
      <c r="R26" s="27">
        <f t="shared" si="14"/>
        <v>12487.8560550372</v>
      </c>
      <c r="S26" s="27">
        <f t="shared" si="14"/>
        <v>12974.349464992802</v>
      </c>
      <c r="T26" s="27">
        <f t="shared" si="14"/>
        <v>13638.365818221602</v>
      </c>
      <c r="U26" s="27">
        <f t="shared" si="14"/>
        <v>13218.139666335601</v>
      </c>
      <c r="V26" s="27">
        <f t="shared" si="14"/>
        <v>13396.415990612402</v>
      </c>
      <c r="W26" s="27">
        <f t="shared" si="14"/>
        <v>11421.920816474401</v>
      </c>
      <c r="X26" s="27">
        <f t="shared" si="14"/>
        <v>12356.093153779198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16453.5649101864</v>
      </c>
      <c r="D33" s="19">
        <f t="shared" ref="D33:X33" si="18">SUM(D34:D50)</f>
        <v>16976.722517755203</v>
      </c>
      <c r="E33" s="19">
        <f t="shared" si="18"/>
        <v>16818.825758563762</v>
      </c>
      <c r="F33" s="19">
        <f t="shared" si="18"/>
        <v>17683.915366756799</v>
      </c>
      <c r="G33" s="19">
        <f t="shared" si="18"/>
        <v>17966.543014404</v>
      </c>
      <c r="H33" s="19">
        <f t="shared" si="18"/>
        <v>17638.694104226404</v>
      </c>
      <c r="I33" s="19">
        <f t="shared" si="18"/>
        <v>18049.7416491972</v>
      </c>
      <c r="J33" s="19">
        <f t="shared" si="18"/>
        <v>17616.052114664402</v>
      </c>
      <c r="K33" s="19">
        <f t="shared" si="18"/>
        <v>17352.610817313598</v>
      </c>
      <c r="L33" s="19">
        <f t="shared" si="18"/>
        <v>16911.6872838372</v>
      </c>
      <c r="M33" s="19">
        <f t="shared" si="18"/>
        <v>16036.876547794804</v>
      </c>
      <c r="N33" s="19">
        <f t="shared" si="18"/>
        <v>14371.571336414399</v>
      </c>
      <c r="O33" s="19">
        <f t="shared" si="18"/>
        <v>13934.2803091776</v>
      </c>
      <c r="P33" s="19">
        <f t="shared" si="18"/>
        <v>12666.897461372399</v>
      </c>
      <c r="Q33" s="19">
        <f t="shared" si="18"/>
        <v>11749.357161709202</v>
      </c>
      <c r="R33" s="19">
        <f t="shared" si="18"/>
        <v>12487.8560550372</v>
      </c>
      <c r="S33" s="19">
        <f t="shared" si="18"/>
        <v>12974.349464992802</v>
      </c>
      <c r="T33" s="19">
        <f t="shared" si="18"/>
        <v>13638.365818221602</v>
      </c>
      <c r="U33" s="19">
        <f t="shared" si="18"/>
        <v>13218.139666335601</v>
      </c>
      <c r="V33" s="19">
        <f t="shared" si="18"/>
        <v>13396.415990612402</v>
      </c>
      <c r="W33" s="19">
        <f t="shared" si="18"/>
        <v>11421.920816474401</v>
      </c>
      <c r="X33" s="19">
        <f t="shared" si="18"/>
        <v>12356.093153779198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2.9846552400000008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3.0373563599999995</v>
      </c>
      <c r="K36" s="8">
        <f>FC_TRA_DNAVI_DCS_E!K36+FC_TRA_DNAVI_IWW_E!K36</f>
        <v>18.224365320000004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888.97956839999995</v>
      </c>
      <c r="D37" s="8">
        <f>FC_TRA_DNAVI_DCS_E!D37+FC_TRA_DNAVI_IWW_E!D37</f>
        <v>818.34978455999999</v>
      </c>
      <c r="E37" s="8">
        <f>FC_TRA_DNAVI_DCS_E!E37+FC_TRA_DNAVI_IWW_E!E37</f>
        <v>839.83974227999988</v>
      </c>
      <c r="F37" s="8">
        <f>FC_TRA_DNAVI_DCS_E!F37+FC_TRA_DNAVI_IWW_E!F37</f>
        <v>856.44862379999984</v>
      </c>
      <c r="G37" s="8">
        <f>FC_TRA_DNAVI_DCS_E!G37+FC_TRA_DNAVI_IWW_E!G37</f>
        <v>981.63768779999998</v>
      </c>
      <c r="H37" s="8">
        <f>FC_TRA_DNAVI_DCS_E!H37+FC_TRA_DNAVI_IWW_E!H37</f>
        <v>876.87230399999999</v>
      </c>
      <c r="I37" s="8">
        <f>FC_TRA_DNAVI_DCS_E!I37+FC_TRA_DNAVI_IWW_E!I37</f>
        <v>898.19036999999992</v>
      </c>
      <c r="J37" s="8">
        <f>FC_TRA_DNAVI_DCS_E!J37+FC_TRA_DNAVI_IWW_E!J37</f>
        <v>901.0800968399999</v>
      </c>
      <c r="K37" s="8">
        <f>FC_TRA_DNAVI_DCS_E!K37+FC_TRA_DNAVI_IWW_E!K37</f>
        <v>904.63219307999998</v>
      </c>
      <c r="L37" s="8">
        <f>FC_TRA_DNAVI_DCS_E!L37+FC_TRA_DNAVI_IWW_E!L37</f>
        <v>916.59500856000022</v>
      </c>
      <c r="M37" s="8">
        <f>FC_TRA_DNAVI_DCS_E!M37+FC_TRA_DNAVI_IWW_E!M37</f>
        <v>937.7257150800001</v>
      </c>
      <c r="N37" s="8">
        <f>FC_TRA_DNAVI_DCS_E!N37+FC_TRA_DNAVI_IWW_E!N37</f>
        <v>947.76454080000008</v>
      </c>
      <c r="O37" s="8">
        <f>FC_TRA_DNAVI_DCS_E!O37+FC_TRA_DNAVI_IWW_E!O37</f>
        <v>935.36388792000025</v>
      </c>
      <c r="P37" s="8">
        <f>FC_TRA_DNAVI_DCS_E!P37+FC_TRA_DNAVI_IWW_E!P37</f>
        <v>954.22856759999991</v>
      </c>
      <c r="Q37" s="8">
        <f>FC_TRA_DNAVI_DCS_E!Q37+FC_TRA_DNAVI_IWW_E!Q37</f>
        <v>960.33608748000006</v>
      </c>
      <c r="R37" s="8">
        <f>FC_TRA_DNAVI_DCS_E!R37+FC_TRA_DNAVI_IWW_E!R37</f>
        <v>987.70678775999977</v>
      </c>
      <c r="S37" s="8">
        <f>FC_TRA_DNAVI_DCS_E!S37+FC_TRA_DNAVI_IWW_E!S37</f>
        <v>990.59551668000017</v>
      </c>
      <c r="T37" s="8">
        <f>FC_TRA_DNAVI_DCS_E!T37+FC_TRA_DNAVI_IWW_E!T37</f>
        <v>998.08515576000013</v>
      </c>
      <c r="U37" s="8">
        <f>FC_TRA_DNAVI_DCS_E!U37+FC_TRA_DNAVI_IWW_E!U37</f>
        <v>987.74396028000024</v>
      </c>
      <c r="V37" s="8">
        <f>FC_TRA_DNAVI_DCS_E!V37+FC_TRA_DNAVI_IWW_E!V37</f>
        <v>1010.6527107600002</v>
      </c>
      <c r="W37" s="8">
        <f>FC_TRA_DNAVI_DCS_E!W37+FC_TRA_DNAVI_IWW_E!W37</f>
        <v>897.41274083999997</v>
      </c>
      <c r="X37" s="8">
        <f>FC_TRA_DNAVI_DCS_E!X37+FC_TRA_DNAVI_IWW_E!X37</f>
        <v>1056.4297959599999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27.825300000000002</v>
      </c>
      <c r="D41" s="8">
        <f>FC_TRA_DNAVI_DCS_E!D41+FC_TRA_DNAVI_IWW_E!D41</f>
        <v>24.73371504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15.458442480000002</v>
      </c>
      <c r="J41" s="8">
        <f>FC_TRA_DNAVI_DCS_E!J41+FC_TRA_DNAVI_IWW_E!J41</f>
        <v>18.550286280000002</v>
      </c>
      <c r="K41" s="8">
        <f>FC_TRA_DNAVI_DCS_E!K41+FC_TRA_DNAVI_IWW_E!K41</f>
        <v>12.36685752</v>
      </c>
      <c r="L41" s="8">
        <f>FC_TRA_DNAVI_DCS_E!L41+FC_TRA_DNAVI_IWW_E!L41</f>
        <v>15.458442479999999</v>
      </c>
      <c r="M41" s="8">
        <f>FC_TRA_DNAVI_DCS_E!M41+FC_TRA_DNAVI_IWW_E!M41</f>
        <v>21.641871240000004</v>
      </c>
      <c r="N41" s="8">
        <f>FC_TRA_DNAVI_DCS_E!N41+FC_TRA_DNAVI_IWW_E!N41</f>
        <v>18.550286280000005</v>
      </c>
      <c r="O41" s="8">
        <f>FC_TRA_DNAVI_DCS_E!O41+FC_TRA_DNAVI_IWW_E!O41</f>
        <v>15.458442480000002</v>
      </c>
      <c r="P41" s="8">
        <f>FC_TRA_DNAVI_DCS_E!P41+FC_TRA_DNAVI_IWW_E!P41</f>
        <v>12.366857520000002</v>
      </c>
      <c r="Q41" s="8">
        <f>FC_TRA_DNAVI_DCS_E!Q41+FC_TRA_DNAVI_IWW_E!Q41</f>
        <v>6.18342876</v>
      </c>
      <c r="R41" s="8">
        <f>FC_TRA_DNAVI_DCS_E!R41+FC_TRA_DNAVI_IWW_E!R41</f>
        <v>6.1834287599999991</v>
      </c>
      <c r="S41" s="8">
        <f>FC_TRA_DNAVI_DCS_E!S41+FC_TRA_DNAVI_IWW_E!S41</f>
        <v>6.18342876</v>
      </c>
      <c r="T41" s="8">
        <f>FC_TRA_DNAVI_DCS_E!T41+FC_TRA_DNAVI_IWW_E!T41</f>
        <v>3.4008987600000009</v>
      </c>
      <c r="U41" s="8">
        <f>FC_TRA_DNAVI_DCS_E!U41+FC_TRA_DNAVI_IWW_E!U41</f>
        <v>3.4008987600000009</v>
      </c>
      <c r="V41" s="8">
        <f>FC_TRA_DNAVI_DCS_E!V41+FC_TRA_DNAVI_IWW_E!V41</f>
        <v>3.0915849599999996</v>
      </c>
      <c r="W41" s="8">
        <f>FC_TRA_DNAVI_DCS_E!W41+FC_TRA_DNAVI_IWW_E!W41</f>
        <v>3.1493062799999989</v>
      </c>
      <c r="X41" s="8">
        <f>FC_TRA_DNAVI_DCS_E!X41+FC_TRA_DNAVI_IWW_E!X41</f>
        <v>3.1493062799999989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11298.853785866399</v>
      </c>
      <c r="D43" s="8">
        <f>FC_TRA_DNAVI_DCS_E!D43+FC_TRA_DNAVI_IWW_E!D43</f>
        <v>11532.869363995202</v>
      </c>
      <c r="E43" s="8">
        <f>FC_TRA_DNAVI_DCS_E!E43+FC_TRA_DNAVI_IWW_E!E43</f>
        <v>11344.269230083761</v>
      </c>
      <c r="F43" s="8">
        <f>FC_TRA_DNAVI_DCS_E!F43+FC_TRA_DNAVI_IWW_E!F43</f>
        <v>11725.417041436798</v>
      </c>
      <c r="G43" s="8">
        <f>FC_TRA_DNAVI_DCS_E!G43+FC_TRA_DNAVI_IWW_E!G43</f>
        <v>12230.580512123999</v>
      </c>
      <c r="H43" s="8">
        <f>FC_TRA_DNAVI_DCS_E!H43+FC_TRA_DNAVI_IWW_E!H43</f>
        <v>12343.469673506403</v>
      </c>
      <c r="I43" s="8">
        <f>FC_TRA_DNAVI_DCS_E!I43+FC_TRA_DNAVI_IWW_E!I43</f>
        <v>12133.189655917198</v>
      </c>
      <c r="J43" s="8">
        <f>FC_TRA_DNAVI_DCS_E!J43+FC_TRA_DNAVI_IWW_E!J43</f>
        <v>11404.308161984402</v>
      </c>
      <c r="K43" s="8">
        <f>FC_TRA_DNAVI_DCS_E!K43+FC_TRA_DNAVI_IWW_E!K43</f>
        <v>11395.012021473598</v>
      </c>
      <c r="L43" s="8">
        <f>FC_TRA_DNAVI_DCS_E!L43+FC_TRA_DNAVI_IWW_E!L43</f>
        <v>10207.170718477199</v>
      </c>
      <c r="M43" s="8">
        <f>FC_TRA_DNAVI_DCS_E!M43+FC_TRA_DNAVI_IWW_E!M43</f>
        <v>10493.8185461148</v>
      </c>
      <c r="N43" s="8">
        <f>FC_TRA_DNAVI_DCS_E!N43+FC_TRA_DNAVI_IWW_E!N43</f>
        <v>9700.9241194944007</v>
      </c>
      <c r="O43" s="8">
        <f>FC_TRA_DNAVI_DCS_E!O43+FC_TRA_DNAVI_IWW_E!O43</f>
        <v>9654.8824958976002</v>
      </c>
      <c r="P43" s="8">
        <f>FC_TRA_DNAVI_DCS_E!P43+FC_TRA_DNAVI_IWW_E!P43</f>
        <v>8667.172446332399</v>
      </c>
      <c r="Q43" s="8">
        <f>FC_TRA_DNAVI_DCS_E!Q43+FC_TRA_DNAVI_IWW_E!Q43</f>
        <v>7885.8601973892019</v>
      </c>
      <c r="R43" s="8">
        <f>FC_TRA_DNAVI_DCS_E!R43+FC_TRA_DNAVI_IWW_E!R43</f>
        <v>8434.8207463571998</v>
      </c>
      <c r="S43" s="8">
        <f>FC_TRA_DNAVI_DCS_E!S43+FC_TRA_DNAVI_IWW_E!S43</f>
        <v>8286.0307707528009</v>
      </c>
      <c r="T43" s="8">
        <f>FC_TRA_DNAVI_DCS_E!T43+FC_TRA_DNAVI_IWW_E!T43</f>
        <v>8307.3048487415999</v>
      </c>
      <c r="U43" s="8">
        <f>FC_TRA_DNAVI_DCS_E!U43+FC_TRA_DNAVI_IWW_E!U43</f>
        <v>7816.3959307355999</v>
      </c>
      <c r="V43" s="8">
        <f>FC_TRA_DNAVI_DCS_E!V43+FC_TRA_DNAVI_IWW_E!V43</f>
        <v>7727.0352467723997</v>
      </c>
      <c r="W43" s="8">
        <f>FC_TRA_DNAVI_DCS_E!W43+FC_TRA_DNAVI_IWW_E!W43</f>
        <v>6843.8494265543995</v>
      </c>
      <c r="X43" s="8">
        <f>FC_TRA_DNAVI_DCS_E!X43+FC_TRA_DNAVI_IWW_E!X43</f>
        <v>7635.2615185392006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4237.9062559200011</v>
      </c>
      <c r="D44" s="8">
        <f>FC_TRA_DNAVI_DCS_E!D44+FC_TRA_DNAVI_IWW_E!D44</f>
        <v>4600.7696541599998</v>
      </c>
      <c r="E44" s="8">
        <f>FC_TRA_DNAVI_DCS_E!E44+FC_TRA_DNAVI_IWW_E!E44</f>
        <v>4631.7321309600011</v>
      </c>
      <c r="F44" s="8">
        <f>FC_TRA_DNAVI_DCS_E!F44+FC_TRA_DNAVI_IWW_E!F44</f>
        <v>5102.0497015200008</v>
      </c>
      <c r="G44" s="8">
        <f>FC_TRA_DNAVI_DCS_E!G44+FC_TRA_DNAVI_IWW_E!G44</f>
        <v>4754.32481448</v>
      </c>
      <c r="H44" s="8">
        <f>FC_TRA_DNAVI_DCS_E!H44+FC_TRA_DNAVI_IWW_E!H44</f>
        <v>4418.3521267200003</v>
      </c>
      <c r="I44" s="8">
        <f>FC_TRA_DNAVI_DCS_E!I44+FC_TRA_DNAVI_IWW_E!I44</f>
        <v>5002.9031808000009</v>
      </c>
      <c r="J44" s="8">
        <f>FC_TRA_DNAVI_DCS_E!J44+FC_TRA_DNAVI_IWW_E!J44</f>
        <v>5289.0762132000009</v>
      </c>
      <c r="K44" s="8">
        <f>FC_TRA_DNAVI_DCS_E!K44+FC_TRA_DNAVI_IWW_E!K44</f>
        <v>5022.3753799200013</v>
      </c>
      <c r="L44" s="8">
        <f>FC_TRA_DNAVI_DCS_E!L44+FC_TRA_DNAVI_IWW_E!L44</f>
        <v>5772.4631143200022</v>
      </c>
      <c r="M44" s="8">
        <f>FC_TRA_DNAVI_DCS_E!M44+FC_TRA_DNAVI_IWW_E!M44</f>
        <v>4583.6904153600017</v>
      </c>
      <c r="N44" s="8">
        <f>FC_TRA_DNAVI_DCS_E!N44+FC_TRA_DNAVI_IWW_E!N44</f>
        <v>3704.3323898400004</v>
      </c>
      <c r="O44" s="8">
        <f>FC_TRA_DNAVI_DCS_E!O44+FC_TRA_DNAVI_IWW_E!O44</f>
        <v>3328.57548288</v>
      </c>
      <c r="P44" s="8">
        <f>FC_TRA_DNAVI_DCS_E!P44+FC_TRA_DNAVI_IWW_E!P44</f>
        <v>3033.1295899199995</v>
      </c>
      <c r="Q44" s="8">
        <f>FC_TRA_DNAVI_DCS_E!Q44+FC_TRA_DNAVI_IWW_E!Q44</f>
        <v>2896.9774480800002</v>
      </c>
      <c r="R44" s="8">
        <f>FC_TRA_DNAVI_DCS_E!R44+FC_TRA_DNAVI_IWW_E!R44</f>
        <v>3059.1450921600008</v>
      </c>
      <c r="S44" s="8">
        <f>FC_TRA_DNAVI_DCS_E!S44+FC_TRA_DNAVI_IWW_E!S44</f>
        <v>3691.5397488000003</v>
      </c>
      <c r="T44" s="8">
        <f>FC_TRA_DNAVI_DCS_E!T44+FC_TRA_DNAVI_IWW_E!T44</f>
        <v>4329.5749149600006</v>
      </c>
      <c r="U44" s="8">
        <f>FC_TRA_DNAVI_DCS_E!U44+FC_TRA_DNAVI_IWW_E!U44</f>
        <v>4410.5872658400012</v>
      </c>
      <c r="V44" s="8">
        <f>FC_TRA_DNAVI_DCS_E!V44+FC_TRA_DNAVI_IWW_E!V44</f>
        <v>4655.6277400800009</v>
      </c>
      <c r="W44" s="8">
        <f>FC_TRA_DNAVI_DCS_E!W44+FC_TRA_DNAVI_IWW_E!W44</f>
        <v>3677.5035374400009</v>
      </c>
      <c r="X44" s="8">
        <f>FC_TRA_DNAVI_DCS_E!X44+FC_TRA_DNAVI_IWW_E!X44</f>
        <v>3661.2496303199996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1.1610719999999998E-2</v>
      </c>
      <c r="V50" s="8">
        <f>FC_TRA_DNAVI_DCS_E!V50+FC_TRA_DNAVI_IWW_E!V50</f>
        <v>8.7080400000000002E-3</v>
      </c>
      <c r="W50" s="8">
        <f>FC_TRA_DNAVI_DCS_E!W50+FC_TRA_DNAVI_IWW_E!W50</f>
        <v>5.8053600000000016E-3</v>
      </c>
      <c r="X50" s="8">
        <f>FC_TRA_DNAVI_DCS_E!X50+FC_TRA_DNAVI_IWW_E!X50</f>
        <v>2.9026799999999999E-3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0.11208959999999998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3.811730400000001</v>
      </c>
      <c r="L61" s="49">
        <f t="shared" si="22"/>
        <v>8.4538598400000016</v>
      </c>
      <c r="M61" s="49">
        <f t="shared" si="22"/>
        <v>6.5116742400000005</v>
      </c>
      <c r="N61" s="49">
        <f t="shared" si="22"/>
        <v>11.05720416</v>
      </c>
      <c r="O61" s="49">
        <f t="shared" si="22"/>
        <v>11.1713904</v>
      </c>
      <c r="P61" s="49">
        <f t="shared" si="22"/>
        <v>9.2202839999999977</v>
      </c>
      <c r="Q61" s="49">
        <f t="shared" si="22"/>
        <v>13.7839104</v>
      </c>
      <c r="R61" s="49">
        <f t="shared" si="22"/>
        <v>11.933736479999997</v>
      </c>
      <c r="S61" s="49">
        <f t="shared" si="22"/>
        <v>23.354144639999998</v>
      </c>
      <c r="T61" s="49">
        <f t="shared" si="22"/>
        <v>25.396498079999994</v>
      </c>
      <c r="U61" s="49">
        <f t="shared" si="22"/>
        <v>32.174267039999997</v>
      </c>
      <c r="V61" s="49">
        <f t="shared" si="22"/>
        <v>49.285126080000005</v>
      </c>
      <c r="W61" s="49">
        <f t="shared" si="22"/>
        <v>52.572568320000002</v>
      </c>
      <c r="X61" s="49">
        <f t="shared" si="22"/>
        <v>65.279355839999994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0.11208959999999998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3.811730400000001</v>
      </c>
      <c r="L67" s="52">
        <f>FC_TRA_DNAVI_DCS_E!L67+FC_TRA_DNAVI_IWW_E!L67</f>
        <v>5.8342032000000019</v>
      </c>
      <c r="M67" s="52">
        <f>FC_TRA_DNAVI_DCS_E!M67+FC_TRA_DNAVI_IWW_E!M67</f>
        <v>6.5116742400000005</v>
      </c>
      <c r="N67" s="52">
        <f>FC_TRA_DNAVI_DCS_E!N67+FC_TRA_DNAVI_IWW_E!N67</f>
        <v>5.7969907200000002</v>
      </c>
      <c r="O67" s="52">
        <f>FC_TRA_DNAVI_DCS_E!O67+FC_TRA_DNAVI_IWW_E!O67</f>
        <v>5.8477118400000005</v>
      </c>
      <c r="P67" s="52">
        <f>FC_TRA_DNAVI_DCS_E!P67+FC_TRA_DNAVI_IWW_E!P67</f>
        <v>3.8897236799999986</v>
      </c>
      <c r="Q67" s="52">
        <f>FC_TRA_DNAVI_DCS_E!Q67+FC_TRA_DNAVI_IWW_E!Q67</f>
        <v>5.870651040000002</v>
      </c>
      <c r="R67" s="52">
        <f>FC_TRA_DNAVI_DCS_E!R67+FC_TRA_DNAVI_IWW_E!R67</f>
        <v>4.0120660799999985</v>
      </c>
      <c r="S67" s="52">
        <f>FC_TRA_DNAVI_DCS_E!S67+FC_TRA_DNAVI_IWW_E!S67</f>
        <v>4.2241262400000004</v>
      </c>
      <c r="T67" s="52">
        <f>FC_TRA_DNAVI_DCS_E!T67+FC_TRA_DNAVI_IWW_E!T67</f>
        <v>5.9366649599999999</v>
      </c>
      <c r="U67" s="52">
        <f>FC_TRA_DNAVI_DCS_E!U67+FC_TRA_DNAVI_IWW_E!U67</f>
        <v>5.8668278400000009</v>
      </c>
      <c r="V67" s="52">
        <f>FC_TRA_DNAVI_DCS_E!V67+FC_TRA_DNAVI_IWW_E!V67</f>
        <v>5.924430720000001</v>
      </c>
      <c r="W67" s="52">
        <f>FC_TRA_DNAVI_DCS_E!W67+FC_TRA_DNAVI_IWW_E!W67</f>
        <v>8.1569246400000015</v>
      </c>
      <c r="X67" s="52">
        <f>FC_TRA_DNAVI_DCS_E!X67+FC_TRA_DNAVI_IWW_E!X67</f>
        <v>12.700670400000003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2.0900160000000001E-2</v>
      </c>
      <c r="O68" s="52">
        <f>FC_TRA_DNAVI_DCS_E!O68+FC_TRA_DNAVI_IWW_E!O68</f>
        <v>6.0151679999999985E-2</v>
      </c>
      <c r="P68" s="52">
        <f>FC_TRA_DNAVI_DCS_E!P68+FC_TRA_DNAVI_IWW_E!P68</f>
        <v>6.4229759999999997E-2</v>
      </c>
      <c r="Q68" s="52">
        <f>FC_TRA_DNAVI_DCS_E!Q68+FC_TRA_DNAVI_IWW_E!Q68</f>
        <v>3.3389280000000007E-2</v>
      </c>
      <c r="R68" s="52">
        <f>FC_TRA_DNAVI_DCS_E!R68+FC_TRA_DNAVI_IWW_E!R68</f>
        <v>2.5233120000000001E-2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11.908758239999999</v>
      </c>
      <c r="W68" s="52">
        <f>FC_TRA_DNAVI_DCS_E!W68+FC_TRA_DNAVI_IWW_E!W68</f>
        <v>20.840518080000002</v>
      </c>
      <c r="X68" s="52">
        <f>FC_TRA_DNAVI_DCS_E!X68+FC_TRA_DNAVI_IWW_E!X68</f>
        <v>20.840518079999999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2.6196566399999996</v>
      </c>
      <c r="M69" s="52">
        <f>FC_TRA_DNAVI_DCS_E!M69+FC_TRA_DNAVI_IWW_E!M69</f>
        <v>0</v>
      </c>
      <c r="N69" s="52">
        <f>FC_TRA_DNAVI_DCS_E!N69+FC_TRA_DNAVI_IWW_E!N69</f>
        <v>5.2393132799999993</v>
      </c>
      <c r="O69" s="52">
        <f>FC_TRA_DNAVI_DCS_E!O69+FC_TRA_DNAVI_IWW_E!O69</f>
        <v>5.2635268799999997</v>
      </c>
      <c r="P69" s="52">
        <f>FC_TRA_DNAVI_DCS_E!P69+FC_TRA_DNAVI_IWW_E!P69</f>
        <v>5.2663305599999992</v>
      </c>
      <c r="Q69" s="52">
        <f>FC_TRA_DNAVI_DCS_E!Q69+FC_TRA_DNAVI_IWW_E!Q69</f>
        <v>7.879870079999999</v>
      </c>
      <c r="R69" s="52">
        <f>FC_TRA_DNAVI_DCS_E!R69+FC_TRA_DNAVI_IWW_E!R69</f>
        <v>7.8964372799999989</v>
      </c>
      <c r="S69" s="52">
        <f>FC_TRA_DNAVI_DCS_E!S69+FC_TRA_DNAVI_IWW_E!S69</f>
        <v>19.130018399999997</v>
      </c>
      <c r="T69" s="52">
        <f>FC_TRA_DNAVI_DCS_E!T69+FC_TRA_DNAVI_IWW_E!T69</f>
        <v>19.459833119999995</v>
      </c>
      <c r="U69" s="52">
        <f>FC_TRA_DNAVI_DCS_E!U69+FC_TRA_DNAVI_IWW_E!U69</f>
        <v>26.307439199999997</v>
      </c>
      <c r="V69" s="52">
        <f>FC_TRA_DNAVI_DCS_E!V69+FC_TRA_DNAVI_IWW_E!V69</f>
        <v>31.451937120000004</v>
      </c>
      <c r="W69" s="52">
        <f>FC_TRA_DNAVI_DCS_E!W69+FC_TRA_DNAVI_IWW_E!W69</f>
        <v>23.5751256</v>
      </c>
      <c r="X69" s="52">
        <f>FC_TRA_DNAVI_DCS_E!X69+FC_TRA_DNAVI_IWW_E!X69</f>
        <v>31.738167359999998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13033.345033032783</v>
      </c>
      <c r="D2" s="21">
        <f t="shared" ref="D2:X2" si="0">SUM(D3,D17,D22,D25,D26,D51,D52)</f>
        <v>13555.448306706719</v>
      </c>
      <c r="E2" s="21">
        <f t="shared" si="0"/>
        <v>13579.786408939441</v>
      </c>
      <c r="F2" s="21">
        <f t="shared" si="0"/>
        <v>14389.555145282937</v>
      </c>
      <c r="G2" s="21">
        <f t="shared" si="0"/>
        <v>14606.701719931581</v>
      </c>
      <c r="H2" s="21">
        <f t="shared" si="0"/>
        <v>14278.720078508328</v>
      </c>
      <c r="I2" s="21">
        <f t="shared" si="0"/>
        <v>15173.947333699658</v>
      </c>
      <c r="J2" s="21">
        <f t="shared" si="0"/>
        <v>14295.846643023409</v>
      </c>
      <c r="K2" s="21">
        <f t="shared" si="0"/>
        <v>14071.28939064623</v>
      </c>
      <c r="L2" s="21">
        <f t="shared" si="0"/>
        <v>13640.395180549702</v>
      </c>
      <c r="M2" s="21">
        <f t="shared" si="0"/>
        <v>12623.079396881927</v>
      </c>
      <c r="N2" s="21">
        <f t="shared" si="0"/>
        <v>10960.861689950651</v>
      </c>
      <c r="O2" s="21">
        <f t="shared" si="0"/>
        <v>10608.573635007555</v>
      </c>
      <c r="P2" s="21">
        <f t="shared" si="0"/>
        <v>9052.243997378966</v>
      </c>
      <c r="Q2" s="21">
        <f t="shared" si="0"/>
        <v>8444.19041988967</v>
      </c>
      <c r="R2" s="21">
        <f t="shared" si="0"/>
        <v>9044.8051675702663</v>
      </c>
      <c r="S2" s="21">
        <f t="shared" si="0"/>
        <v>9718.3463014221688</v>
      </c>
      <c r="T2" s="21">
        <f t="shared" si="0"/>
        <v>10541.949773033401</v>
      </c>
      <c r="U2" s="21">
        <f t="shared" si="0"/>
        <v>10137.862557903807</v>
      </c>
      <c r="V2" s="21">
        <f t="shared" si="0"/>
        <v>10288.975994276843</v>
      </c>
      <c r="W2" s="21">
        <f t="shared" si="0"/>
        <v>8655.7401411591472</v>
      </c>
      <c r="X2" s="21">
        <f t="shared" si="0"/>
        <v>9343.9260896299802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13033.345033032783</v>
      </c>
      <c r="D26" s="27">
        <f t="shared" ref="D26:X26" si="14">SUM(D27,D33)</f>
        <v>13555.448306706719</v>
      </c>
      <c r="E26" s="27">
        <f t="shared" si="14"/>
        <v>13579.786408939441</v>
      </c>
      <c r="F26" s="27">
        <f t="shared" si="14"/>
        <v>14389.555145282937</v>
      </c>
      <c r="G26" s="27">
        <f t="shared" si="14"/>
        <v>14606.701719931581</v>
      </c>
      <c r="H26" s="27">
        <f t="shared" si="14"/>
        <v>14278.720078508328</v>
      </c>
      <c r="I26" s="27">
        <f t="shared" si="14"/>
        <v>15173.947333699658</v>
      </c>
      <c r="J26" s="27">
        <f t="shared" si="14"/>
        <v>14295.846643023409</v>
      </c>
      <c r="K26" s="27">
        <f t="shared" si="14"/>
        <v>14071.28939064623</v>
      </c>
      <c r="L26" s="27">
        <f t="shared" si="14"/>
        <v>13640.395180549702</v>
      </c>
      <c r="M26" s="27">
        <f t="shared" si="14"/>
        <v>12623.079396881927</v>
      </c>
      <c r="N26" s="27">
        <f t="shared" si="14"/>
        <v>10960.861689950651</v>
      </c>
      <c r="O26" s="27">
        <f t="shared" si="14"/>
        <v>10608.573635007555</v>
      </c>
      <c r="P26" s="27">
        <f t="shared" si="14"/>
        <v>9052.243997378966</v>
      </c>
      <c r="Q26" s="27">
        <f t="shared" si="14"/>
        <v>8444.19041988967</v>
      </c>
      <c r="R26" s="27">
        <f t="shared" si="14"/>
        <v>9044.8051675702663</v>
      </c>
      <c r="S26" s="27">
        <f t="shared" si="14"/>
        <v>9718.3463014221688</v>
      </c>
      <c r="T26" s="27">
        <f t="shared" si="14"/>
        <v>10541.949773033401</v>
      </c>
      <c r="U26" s="27">
        <f t="shared" si="14"/>
        <v>10137.862557903807</v>
      </c>
      <c r="V26" s="27">
        <f t="shared" si="14"/>
        <v>10288.975994276843</v>
      </c>
      <c r="W26" s="27">
        <f t="shared" si="14"/>
        <v>8655.7401411591472</v>
      </c>
      <c r="X26" s="27">
        <f t="shared" si="14"/>
        <v>9343.9260896299802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13033.345033032783</v>
      </c>
      <c r="D33" s="19">
        <f t="shared" ref="D33:X33" si="18">SUM(D34:D50)</f>
        <v>13555.448306706719</v>
      </c>
      <c r="E33" s="19">
        <f t="shared" si="18"/>
        <v>13579.786408939441</v>
      </c>
      <c r="F33" s="19">
        <f t="shared" si="18"/>
        <v>14389.555145282937</v>
      </c>
      <c r="G33" s="19">
        <f t="shared" si="18"/>
        <v>14606.701719931581</v>
      </c>
      <c r="H33" s="19">
        <f t="shared" si="18"/>
        <v>14278.720078508328</v>
      </c>
      <c r="I33" s="19">
        <f t="shared" si="18"/>
        <v>15173.947333699658</v>
      </c>
      <c r="J33" s="19">
        <f t="shared" si="18"/>
        <v>14295.846643023409</v>
      </c>
      <c r="K33" s="19">
        <f t="shared" si="18"/>
        <v>14071.28939064623</v>
      </c>
      <c r="L33" s="19">
        <f t="shared" si="18"/>
        <v>13640.395180549702</v>
      </c>
      <c r="M33" s="19">
        <f t="shared" si="18"/>
        <v>12623.079396881927</v>
      </c>
      <c r="N33" s="19">
        <f t="shared" si="18"/>
        <v>10960.861689950651</v>
      </c>
      <c r="O33" s="19">
        <f t="shared" si="18"/>
        <v>10608.573635007555</v>
      </c>
      <c r="P33" s="19">
        <f t="shared" si="18"/>
        <v>9052.243997378966</v>
      </c>
      <c r="Q33" s="19">
        <f t="shared" si="18"/>
        <v>8444.19041988967</v>
      </c>
      <c r="R33" s="19">
        <f t="shared" si="18"/>
        <v>9044.8051675702663</v>
      </c>
      <c r="S33" s="19">
        <f t="shared" si="18"/>
        <v>9718.3463014221688</v>
      </c>
      <c r="T33" s="19">
        <f t="shared" si="18"/>
        <v>10541.949773033401</v>
      </c>
      <c r="U33" s="19">
        <f t="shared" si="18"/>
        <v>10137.862557903807</v>
      </c>
      <c r="V33" s="19">
        <f t="shared" si="18"/>
        <v>10288.975994276843</v>
      </c>
      <c r="W33" s="19">
        <f t="shared" si="18"/>
        <v>8655.7401411591472</v>
      </c>
      <c r="X33" s="19">
        <f t="shared" si="18"/>
        <v>9343.9260896299802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732.57184345268718</v>
      </c>
      <c r="D37" s="8">
        <v>646.10194899267458</v>
      </c>
      <c r="E37" s="8">
        <v>660.5483627480362</v>
      </c>
      <c r="F37" s="8">
        <v>640.24436143877313</v>
      </c>
      <c r="G37" s="8">
        <v>714.54080076389596</v>
      </c>
      <c r="H37" s="8">
        <v>666.52163997807713</v>
      </c>
      <c r="I37" s="8">
        <v>740.07475096638905</v>
      </c>
      <c r="J37" s="8">
        <v>674.75505310379742</v>
      </c>
      <c r="K37" s="8">
        <v>747.40998234993413</v>
      </c>
      <c r="L37" s="8">
        <v>717.81082736118583</v>
      </c>
      <c r="M37" s="8">
        <v>759.02488587637163</v>
      </c>
      <c r="N37" s="8">
        <v>767.11867293110754</v>
      </c>
      <c r="O37" s="8">
        <v>723.36484279850879</v>
      </c>
      <c r="P37" s="8">
        <v>617.22286773928568</v>
      </c>
      <c r="Q37" s="8">
        <v>732.14216369837493</v>
      </c>
      <c r="R37" s="8">
        <v>774.1765370744522</v>
      </c>
      <c r="S37" s="8">
        <v>731.97035927710647</v>
      </c>
      <c r="T37" s="8">
        <v>778.3816947323553</v>
      </c>
      <c r="U37" s="8">
        <v>800.54769965386276</v>
      </c>
      <c r="V37" s="8">
        <v>816.32842292139139</v>
      </c>
      <c r="W37" s="8">
        <v>732.7439750760941</v>
      </c>
      <c r="X37" s="8">
        <v>854.18722289926563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1.6169368776390549</v>
      </c>
      <c r="D41" s="8">
        <v>1.2175600234988384</v>
      </c>
      <c r="E41" s="8">
        <v>0</v>
      </c>
      <c r="F41" s="8">
        <v>0</v>
      </c>
      <c r="G41" s="8">
        <v>0</v>
      </c>
      <c r="H41" s="8">
        <v>0</v>
      </c>
      <c r="I41" s="8">
        <v>1.0885682491941593</v>
      </c>
      <c r="J41" s="8">
        <v>1.4339005215907441</v>
      </c>
      <c r="K41" s="8">
        <v>1.0417702274854763</v>
      </c>
      <c r="L41" s="8">
        <v>0.88766086998603455</v>
      </c>
      <c r="M41" s="8">
        <v>1.0552752789619404</v>
      </c>
      <c r="N41" s="8">
        <v>0.82058526456871561</v>
      </c>
      <c r="O41" s="8">
        <v>0.62186605707424558</v>
      </c>
      <c r="P41" s="8">
        <v>0.4985583500536806</v>
      </c>
      <c r="Q41" s="8">
        <v>0.25113592978977328</v>
      </c>
      <c r="R41" s="8">
        <v>0.22633561608774763</v>
      </c>
      <c r="S41" s="8">
        <v>0.26925401464979837</v>
      </c>
      <c r="T41" s="8">
        <v>0.11443946972875581</v>
      </c>
      <c r="U41" s="8">
        <v>0.14802902952966945</v>
      </c>
      <c r="V41" s="8">
        <v>0.16510570687889792</v>
      </c>
      <c r="W41" s="8">
        <v>0.1710710699818726</v>
      </c>
      <c r="X41" s="8">
        <v>0.20331147714973363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8737.3131853243522</v>
      </c>
      <c r="D43" s="8">
        <v>9034.4135446359742</v>
      </c>
      <c r="E43" s="8">
        <v>8896.0177281329579</v>
      </c>
      <c r="F43" s="8">
        <v>9299.7087601379317</v>
      </c>
      <c r="G43" s="8">
        <v>9577.6705620572957</v>
      </c>
      <c r="H43" s="8">
        <v>9504.0812824544792</v>
      </c>
      <c r="I43" s="8">
        <v>9526.9002576139792</v>
      </c>
      <c r="J43" s="8">
        <v>8459.0358298566025</v>
      </c>
      <c r="K43" s="8">
        <v>8377.5164868489246</v>
      </c>
      <c r="L43" s="8">
        <v>7232.6215968498636</v>
      </c>
      <c r="M43" s="8">
        <v>7350.5097308750592</v>
      </c>
      <c r="N43" s="8">
        <v>6522.7614401456676</v>
      </c>
      <c r="O43" s="8">
        <v>6596.9490289331216</v>
      </c>
      <c r="P43" s="8">
        <v>5447.6745141749043</v>
      </c>
      <c r="Q43" s="8">
        <v>4841.6979912953702</v>
      </c>
      <c r="R43" s="8">
        <v>5234.0350610991218</v>
      </c>
      <c r="S43" s="8">
        <v>5313.5149171680541</v>
      </c>
      <c r="T43" s="8">
        <v>5451.3854534939537</v>
      </c>
      <c r="U43" s="8">
        <v>4942.6925907637842</v>
      </c>
      <c r="V43" s="8">
        <v>4829.9500030890349</v>
      </c>
      <c r="W43" s="8">
        <v>4257.2947135132481</v>
      </c>
      <c r="X43" s="8">
        <v>4841.962590217925</v>
      </c>
    </row>
    <row r="44" spans="1:24" ht="11.25" customHeight="1" x14ac:dyDescent="0.2">
      <c r="A44" s="28" t="s">
        <v>74</v>
      </c>
      <c r="B44" s="7" t="s">
        <v>75</v>
      </c>
      <c r="C44" s="8">
        <v>3561.8430673781031</v>
      </c>
      <c r="D44" s="8">
        <v>3873.7152530545723</v>
      </c>
      <c r="E44" s="8">
        <v>4020.2356628184466</v>
      </c>
      <c r="F44" s="8">
        <v>4449.6020237062312</v>
      </c>
      <c r="G44" s="8">
        <v>4314.4903571103896</v>
      </c>
      <c r="H44" s="8">
        <v>4108.1171560757721</v>
      </c>
      <c r="I44" s="8">
        <v>4905.8837568700965</v>
      </c>
      <c r="J44" s="8">
        <v>5160.6218595414193</v>
      </c>
      <c r="K44" s="8">
        <v>4945.3211512198877</v>
      </c>
      <c r="L44" s="8">
        <v>5689.0750954686673</v>
      </c>
      <c r="M44" s="8">
        <v>4512.4895048515336</v>
      </c>
      <c r="N44" s="8">
        <v>3670.1609916093062</v>
      </c>
      <c r="O44" s="8">
        <v>3287.6378972188509</v>
      </c>
      <c r="P44" s="8">
        <v>2986.8480571147211</v>
      </c>
      <c r="Q44" s="8">
        <v>2870.099128966136</v>
      </c>
      <c r="R44" s="8">
        <v>3036.3672337806038</v>
      </c>
      <c r="S44" s="8">
        <v>3672.5917709623586</v>
      </c>
      <c r="T44" s="8">
        <v>4312.0681853373626</v>
      </c>
      <c r="U44" s="8">
        <v>4394.4626277366315</v>
      </c>
      <c r="V44" s="8">
        <v>4642.5237545195378</v>
      </c>
      <c r="W44" s="8">
        <v>3665.5245761398232</v>
      </c>
      <c r="X44" s="8">
        <v>3647.5700623556399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1.1610719999999998E-2</v>
      </c>
      <c r="V50" s="8">
        <v>8.7080400000000002E-3</v>
      </c>
      <c r="W50" s="8">
        <v>5.8053600000000016E-3</v>
      </c>
      <c r="X50" s="8">
        <v>2.9026799999999999E-3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3.4579322658788008</v>
      </c>
      <c r="L61" s="49">
        <f t="shared" si="22"/>
        <v>7.9396736326432107</v>
      </c>
      <c r="M61" s="49">
        <f t="shared" si="22"/>
        <v>6.169788933316199</v>
      </c>
      <c r="N61" s="49">
        <f t="shared" si="22"/>
        <v>10.731708550191005</v>
      </c>
      <c r="O61" s="49">
        <f t="shared" si="22"/>
        <v>10.478017754452388</v>
      </c>
      <c r="P61" s="49">
        <f t="shared" si="22"/>
        <v>8.6058124003362195</v>
      </c>
      <c r="Q61" s="49">
        <f t="shared" si="22"/>
        <v>12.984167553858098</v>
      </c>
      <c r="R61" s="49">
        <f t="shared" si="22"/>
        <v>11.447616414693039</v>
      </c>
      <c r="S61" s="49">
        <f t="shared" si="22"/>
        <v>21.334374074877431</v>
      </c>
      <c r="T61" s="49">
        <f t="shared" si="22"/>
        <v>22.761861368877071</v>
      </c>
      <c r="U61" s="49">
        <f t="shared" si="22"/>
        <v>25.246513733588287</v>
      </c>
      <c r="V61" s="49">
        <f t="shared" si="22"/>
        <v>37.722449515404939</v>
      </c>
      <c r="W61" s="49">
        <f t="shared" si="22"/>
        <v>44.967909318114636</v>
      </c>
      <c r="X61" s="49">
        <f t="shared" si="22"/>
        <v>56.958396883112684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3.4579322658788008</v>
      </c>
      <c r="L67" s="52">
        <v>5.320016992643211</v>
      </c>
      <c r="M67" s="52">
        <v>6.169788933316199</v>
      </c>
      <c r="N67" s="52">
        <v>5.4714951101910057</v>
      </c>
      <c r="O67" s="52">
        <v>5.1785527944523881</v>
      </c>
      <c r="P67" s="52">
        <v>3.3022693603362199</v>
      </c>
      <c r="Q67" s="52">
        <v>5.1060816338580999</v>
      </c>
      <c r="R67" s="52">
        <v>3.5636682546930398</v>
      </c>
      <c r="S67" s="52">
        <v>3.8763536405263594</v>
      </c>
      <c r="T67" s="52">
        <v>5.4261945195634294</v>
      </c>
      <c r="U67" s="52">
        <v>5.4530123387815603</v>
      </c>
      <c r="V67" s="52">
        <v>5.6491371524475076</v>
      </c>
      <c r="W67" s="52">
        <v>7.4258611151554037</v>
      </c>
      <c r="X67" s="52">
        <v>10.802932925679347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2.0900160000000001E-2</v>
      </c>
      <c r="O68" s="52">
        <v>6.0151679999999985E-2</v>
      </c>
      <c r="P68" s="52">
        <v>6.4229759999999997E-2</v>
      </c>
      <c r="Q68" s="52">
        <v>3.3389280000000007E-2</v>
      </c>
      <c r="R68" s="52">
        <v>2.5233120000000001E-2</v>
      </c>
      <c r="S68" s="52">
        <v>0</v>
      </c>
      <c r="T68" s="52">
        <v>0</v>
      </c>
      <c r="U68" s="52">
        <v>0</v>
      </c>
      <c r="V68" s="52">
        <v>11.861678540955852</v>
      </c>
      <c r="W68" s="52">
        <v>20.706964833693149</v>
      </c>
      <c r="X68" s="52">
        <v>20.634478415197407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2.6196566399999996</v>
      </c>
      <c r="M69" s="52">
        <v>0</v>
      </c>
      <c r="N69" s="52">
        <v>5.2393132799999993</v>
      </c>
      <c r="O69" s="52">
        <v>5.2393132799999993</v>
      </c>
      <c r="P69" s="52">
        <v>5.2393132799999993</v>
      </c>
      <c r="Q69" s="52">
        <v>7.8446966399999987</v>
      </c>
      <c r="R69" s="52">
        <v>7.858715039999999</v>
      </c>
      <c r="S69" s="52">
        <v>17.45802043435107</v>
      </c>
      <c r="T69" s="52">
        <v>17.335666849313643</v>
      </c>
      <c r="U69" s="52">
        <v>19.793501394806729</v>
      </c>
      <c r="V69" s="52">
        <v>20.211633822001581</v>
      </c>
      <c r="W69" s="52">
        <v>16.835083369266087</v>
      </c>
      <c r="X69" s="52">
        <v>25.520985542235927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3420.2198771536168</v>
      </c>
      <c r="D2" s="21">
        <f t="shared" ref="D2:X2" si="0">SUM(D3,D17,D22,D25,D26,D51,D52)</f>
        <v>3421.2742110484824</v>
      </c>
      <c r="E2" s="21">
        <f t="shared" si="0"/>
        <v>3239.0393496243205</v>
      </c>
      <c r="F2" s="21">
        <f t="shared" si="0"/>
        <v>3294.3602214738617</v>
      </c>
      <c r="G2" s="21">
        <f t="shared" si="0"/>
        <v>3359.8412944724168</v>
      </c>
      <c r="H2" s="21">
        <f t="shared" si="0"/>
        <v>3359.9740257180738</v>
      </c>
      <c r="I2" s="21">
        <f t="shared" si="0"/>
        <v>2875.7943154975405</v>
      </c>
      <c r="J2" s="21">
        <f t="shared" si="0"/>
        <v>3320.205471640993</v>
      </c>
      <c r="K2" s="21">
        <f t="shared" si="0"/>
        <v>3281.3214266673676</v>
      </c>
      <c r="L2" s="21">
        <f t="shared" si="0"/>
        <v>3271.2921032874992</v>
      </c>
      <c r="M2" s="21">
        <f t="shared" si="0"/>
        <v>3413.7971509128756</v>
      </c>
      <c r="N2" s="21">
        <f t="shared" si="0"/>
        <v>3410.7096464637516</v>
      </c>
      <c r="O2" s="21">
        <f t="shared" si="0"/>
        <v>3325.7066741700442</v>
      </c>
      <c r="P2" s="21">
        <f t="shared" si="0"/>
        <v>3614.6534639934334</v>
      </c>
      <c r="Q2" s="21">
        <f t="shared" si="0"/>
        <v>3305.1667418195311</v>
      </c>
      <c r="R2" s="21">
        <f t="shared" si="0"/>
        <v>3443.050887466934</v>
      </c>
      <c r="S2" s="21">
        <f t="shared" si="0"/>
        <v>3256.0031635706314</v>
      </c>
      <c r="T2" s="21">
        <f t="shared" si="0"/>
        <v>3096.4160451882003</v>
      </c>
      <c r="U2" s="21">
        <f t="shared" si="0"/>
        <v>3080.2771084317937</v>
      </c>
      <c r="V2" s="21">
        <f t="shared" si="0"/>
        <v>3107.4399963355577</v>
      </c>
      <c r="W2" s="21">
        <f t="shared" si="0"/>
        <v>2766.1806753152532</v>
      </c>
      <c r="X2" s="21">
        <f t="shared" si="0"/>
        <v>3012.1670641492192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3420.2198771536168</v>
      </c>
      <c r="D26" s="27">
        <f t="shared" ref="D26:X26" si="14">SUM(D27,D33)</f>
        <v>3421.2742110484824</v>
      </c>
      <c r="E26" s="27">
        <f t="shared" si="14"/>
        <v>3239.0393496243205</v>
      </c>
      <c r="F26" s="27">
        <f t="shared" si="14"/>
        <v>3294.3602214738617</v>
      </c>
      <c r="G26" s="27">
        <f t="shared" si="14"/>
        <v>3359.8412944724168</v>
      </c>
      <c r="H26" s="27">
        <f t="shared" si="14"/>
        <v>3359.9740257180738</v>
      </c>
      <c r="I26" s="27">
        <f t="shared" si="14"/>
        <v>2875.7943154975405</v>
      </c>
      <c r="J26" s="27">
        <f t="shared" si="14"/>
        <v>3320.205471640993</v>
      </c>
      <c r="K26" s="27">
        <f t="shared" si="14"/>
        <v>3281.3214266673676</v>
      </c>
      <c r="L26" s="27">
        <f t="shared" si="14"/>
        <v>3271.2921032874992</v>
      </c>
      <c r="M26" s="27">
        <f t="shared" si="14"/>
        <v>3413.7971509128756</v>
      </c>
      <c r="N26" s="27">
        <f t="shared" si="14"/>
        <v>3410.7096464637516</v>
      </c>
      <c r="O26" s="27">
        <f t="shared" si="14"/>
        <v>3325.7066741700442</v>
      </c>
      <c r="P26" s="27">
        <f t="shared" si="14"/>
        <v>3614.6534639934334</v>
      </c>
      <c r="Q26" s="27">
        <f t="shared" si="14"/>
        <v>3305.1667418195311</v>
      </c>
      <c r="R26" s="27">
        <f t="shared" si="14"/>
        <v>3443.050887466934</v>
      </c>
      <c r="S26" s="27">
        <f t="shared" si="14"/>
        <v>3256.0031635706314</v>
      </c>
      <c r="T26" s="27">
        <f t="shared" si="14"/>
        <v>3096.4160451882003</v>
      </c>
      <c r="U26" s="27">
        <f t="shared" si="14"/>
        <v>3080.2771084317937</v>
      </c>
      <c r="V26" s="27">
        <f t="shared" si="14"/>
        <v>3107.4399963355577</v>
      </c>
      <c r="W26" s="27">
        <f t="shared" si="14"/>
        <v>2766.1806753152532</v>
      </c>
      <c r="X26" s="27">
        <f t="shared" si="14"/>
        <v>3012.1670641492192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3420.2198771536168</v>
      </c>
      <c r="D33" s="19">
        <f t="shared" ref="D33:X33" si="18">SUM(D34:D50)</f>
        <v>3421.2742110484824</v>
      </c>
      <c r="E33" s="19">
        <f t="shared" si="18"/>
        <v>3239.0393496243205</v>
      </c>
      <c r="F33" s="19">
        <f t="shared" si="18"/>
        <v>3294.3602214738617</v>
      </c>
      <c r="G33" s="19">
        <f t="shared" si="18"/>
        <v>3359.8412944724168</v>
      </c>
      <c r="H33" s="19">
        <f t="shared" si="18"/>
        <v>3359.9740257180738</v>
      </c>
      <c r="I33" s="19">
        <f t="shared" si="18"/>
        <v>2875.7943154975405</v>
      </c>
      <c r="J33" s="19">
        <f t="shared" si="18"/>
        <v>3320.205471640993</v>
      </c>
      <c r="K33" s="19">
        <f t="shared" si="18"/>
        <v>3281.3214266673676</v>
      </c>
      <c r="L33" s="19">
        <f t="shared" si="18"/>
        <v>3271.2921032874992</v>
      </c>
      <c r="M33" s="19">
        <f t="shared" si="18"/>
        <v>3413.7971509128756</v>
      </c>
      <c r="N33" s="19">
        <f t="shared" si="18"/>
        <v>3410.7096464637516</v>
      </c>
      <c r="O33" s="19">
        <f t="shared" si="18"/>
        <v>3325.7066741700442</v>
      </c>
      <c r="P33" s="19">
        <f t="shared" si="18"/>
        <v>3614.6534639934334</v>
      </c>
      <c r="Q33" s="19">
        <f t="shared" si="18"/>
        <v>3305.1667418195311</v>
      </c>
      <c r="R33" s="19">
        <f t="shared" si="18"/>
        <v>3443.050887466934</v>
      </c>
      <c r="S33" s="19">
        <f t="shared" si="18"/>
        <v>3256.0031635706314</v>
      </c>
      <c r="T33" s="19">
        <f t="shared" si="18"/>
        <v>3096.4160451882003</v>
      </c>
      <c r="U33" s="19">
        <f t="shared" si="18"/>
        <v>3080.2771084317937</v>
      </c>
      <c r="V33" s="19">
        <f t="shared" si="18"/>
        <v>3107.4399963355577</v>
      </c>
      <c r="W33" s="19">
        <f t="shared" si="18"/>
        <v>2766.1806753152532</v>
      </c>
      <c r="X33" s="19">
        <f t="shared" si="18"/>
        <v>3012.1670641492192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3.0373563599999995</v>
      </c>
      <c r="K36" s="8">
        <v>18.224365320000004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156.4077249473128</v>
      </c>
      <c r="D37" s="8">
        <v>172.24783556732547</v>
      </c>
      <c r="E37" s="8">
        <v>179.29137953196371</v>
      </c>
      <c r="F37" s="8">
        <v>216.20426236122671</v>
      </c>
      <c r="G37" s="8">
        <v>267.09688703610402</v>
      </c>
      <c r="H37" s="8">
        <v>210.35066402192288</v>
      </c>
      <c r="I37" s="8">
        <v>158.1156190336109</v>
      </c>
      <c r="J37" s="8">
        <v>226.32504373620247</v>
      </c>
      <c r="K37" s="8">
        <v>157.22221073006588</v>
      </c>
      <c r="L37" s="8">
        <v>198.78418119881439</v>
      </c>
      <c r="M37" s="8">
        <v>178.70082920362847</v>
      </c>
      <c r="N37" s="8">
        <v>180.64586786889248</v>
      </c>
      <c r="O37" s="8">
        <v>211.99904512149146</v>
      </c>
      <c r="P37" s="8">
        <v>337.00569986071429</v>
      </c>
      <c r="Q37" s="8">
        <v>228.19392378162507</v>
      </c>
      <c r="R37" s="8">
        <v>213.53025068554754</v>
      </c>
      <c r="S37" s="8">
        <v>258.62515740289365</v>
      </c>
      <c r="T37" s="8">
        <v>219.70346102764478</v>
      </c>
      <c r="U37" s="8">
        <v>187.19626062613747</v>
      </c>
      <c r="V37" s="8">
        <v>194.32428783860877</v>
      </c>
      <c r="W37" s="8">
        <v>164.66876576390581</v>
      </c>
      <c r="X37" s="8">
        <v>202.24257306073429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26.208363122360947</v>
      </c>
      <c r="D41" s="8">
        <v>23.516155016501163</v>
      </c>
      <c r="E41" s="8">
        <v>0</v>
      </c>
      <c r="F41" s="8">
        <v>0</v>
      </c>
      <c r="G41" s="8">
        <v>0</v>
      </c>
      <c r="H41" s="8">
        <v>0</v>
      </c>
      <c r="I41" s="8">
        <v>14.369874230805843</v>
      </c>
      <c r="J41" s="8">
        <v>17.116385758409258</v>
      </c>
      <c r="K41" s="8">
        <v>11.325087292514523</v>
      </c>
      <c r="L41" s="8">
        <v>14.570781610013965</v>
      </c>
      <c r="M41" s="8">
        <v>20.586595961038064</v>
      </c>
      <c r="N41" s="8">
        <v>17.729701015431289</v>
      </c>
      <c r="O41" s="8">
        <v>14.836576422925756</v>
      </c>
      <c r="P41" s="8">
        <v>11.868299169946321</v>
      </c>
      <c r="Q41" s="8">
        <v>5.9322928302102262</v>
      </c>
      <c r="R41" s="8">
        <v>5.9570931439122514</v>
      </c>
      <c r="S41" s="8">
        <v>5.9141747453502012</v>
      </c>
      <c r="T41" s="8">
        <v>3.2864592902712451</v>
      </c>
      <c r="U41" s="8">
        <v>3.2528697304703313</v>
      </c>
      <c r="V41" s="8">
        <v>2.9264792531211019</v>
      </c>
      <c r="W41" s="8">
        <v>2.9782352100181262</v>
      </c>
      <c r="X41" s="8">
        <v>2.9459948028502652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2561.5406005420455</v>
      </c>
      <c r="D43" s="8">
        <v>2498.4558193592275</v>
      </c>
      <c r="E43" s="8">
        <v>2448.2515019508023</v>
      </c>
      <c r="F43" s="8">
        <v>2425.708281298866</v>
      </c>
      <c r="G43" s="8">
        <v>2652.909950066703</v>
      </c>
      <c r="H43" s="8">
        <v>2839.3883910519226</v>
      </c>
      <c r="I43" s="8">
        <v>2606.2893983032195</v>
      </c>
      <c r="J43" s="8">
        <v>2945.2723321277999</v>
      </c>
      <c r="K43" s="8">
        <v>3017.4955346246734</v>
      </c>
      <c r="L43" s="8">
        <v>2974.5491216273358</v>
      </c>
      <c r="M43" s="8">
        <v>3143.3088152397409</v>
      </c>
      <c r="N43" s="8">
        <v>3178.1626793487335</v>
      </c>
      <c r="O43" s="8">
        <v>3057.9334669644777</v>
      </c>
      <c r="P43" s="8">
        <v>3219.4979321574938</v>
      </c>
      <c r="Q43" s="8">
        <v>3044.1622060938316</v>
      </c>
      <c r="R43" s="8">
        <v>3200.7856852580771</v>
      </c>
      <c r="S43" s="8">
        <v>2972.5158535847459</v>
      </c>
      <c r="T43" s="8">
        <v>2855.9193952476467</v>
      </c>
      <c r="U43" s="8">
        <v>2873.7033399718161</v>
      </c>
      <c r="V43" s="8">
        <v>2897.0852436833648</v>
      </c>
      <c r="W43" s="8">
        <v>2586.5547130411519</v>
      </c>
      <c r="X43" s="8">
        <v>2793.2989283212751</v>
      </c>
    </row>
    <row r="44" spans="1:24" ht="11.25" customHeight="1" x14ac:dyDescent="0.2">
      <c r="A44" s="28" t="s">
        <v>74</v>
      </c>
      <c r="B44" s="7" t="s">
        <v>75</v>
      </c>
      <c r="C44" s="8">
        <v>676.06318854189749</v>
      </c>
      <c r="D44" s="8">
        <v>727.05440110542804</v>
      </c>
      <c r="E44" s="8">
        <v>611.49646814155449</v>
      </c>
      <c r="F44" s="8">
        <v>652.44767781376925</v>
      </c>
      <c r="G44" s="8">
        <v>439.83445736961011</v>
      </c>
      <c r="H44" s="8">
        <v>310.23497064422833</v>
      </c>
      <c r="I44" s="8">
        <v>97.019423929904221</v>
      </c>
      <c r="J44" s="8">
        <v>128.45435365858134</v>
      </c>
      <c r="K44" s="8">
        <v>77.054228700113939</v>
      </c>
      <c r="L44" s="8">
        <v>83.388018851334891</v>
      </c>
      <c r="M44" s="8">
        <v>71.200910508467842</v>
      </c>
      <c r="N44" s="8">
        <v>34.171398230694066</v>
      </c>
      <c r="O44" s="8">
        <v>40.937585661149051</v>
      </c>
      <c r="P44" s="8">
        <v>46.28153280527863</v>
      </c>
      <c r="Q44" s="8">
        <v>26.878319113864194</v>
      </c>
      <c r="R44" s="8">
        <v>22.777858379396786</v>
      </c>
      <c r="S44" s="8">
        <v>18.947977837641865</v>
      </c>
      <c r="T44" s="8">
        <v>17.506729622637707</v>
      </c>
      <c r="U44" s="8">
        <v>16.124638103369556</v>
      </c>
      <c r="V44" s="8">
        <v>13.103985560462959</v>
      </c>
      <c r="W44" s="8">
        <v>11.978961300177486</v>
      </c>
      <c r="X44" s="8">
        <v>13.679567964359865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0.11208959999999998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0.35379813412119998</v>
      </c>
      <c r="L61" s="49">
        <f t="shared" si="22"/>
        <v>0.51418620735679077</v>
      </c>
      <c r="M61" s="49">
        <f t="shared" si="22"/>
        <v>0.34188530668380124</v>
      </c>
      <c r="N61" s="49">
        <f t="shared" si="22"/>
        <v>0.32549560980899428</v>
      </c>
      <c r="O61" s="49">
        <f t="shared" si="22"/>
        <v>0.69337264554761202</v>
      </c>
      <c r="P61" s="49">
        <f t="shared" si="22"/>
        <v>0.61447159966377862</v>
      </c>
      <c r="Q61" s="49">
        <f t="shared" si="22"/>
        <v>0.79974284614190239</v>
      </c>
      <c r="R61" s="49">
        <f t="shared" si="22"/>
        <v>0.486120065306959</v>
      </c>
      <c r="S61" s="49">
        <f t="shared" si="22"/>
        <v>2.0197705651225699</v>
      </c>
      <c r="T61" s="49">
        <f t="shared" si="22"/>
        <v>2.6346367111229236</v>
      </c>
      <c r="U61" s="49">
        <f t="shared" si="22"/>
        <v>6.9277533064117085</v>
      </c>
      <c r="V61" s="49">
        <f t="shared" si="22"/>
        <v>11.562676564595064</v>
      </c>
      <c r="W61" s="49">
        <f t="shared" si="22"/>
        <v>7.6046590018853628</v>
      </c>
      <c r="X61" s="49">
        <f t="shared" si="22"/>
        <v>8.3209589568873206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0.11208959999999998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0.35379813412119998</v>
      </c>
      <c r="L67" s="52">
        <v>0.51418620735679077</v>
      </c>
      <c r="M67" s="52">
        <v>0.34188530668380124</v>
      </c>
      <c r="N67" s="52">
        <v>0.32549560980899428</v>
      </c>
      <c r="O67" s="52">
        <v>0.66915904554761207</v>
      </c>
      <c r="P67" s="52">
        <v>0.58745431966377859</v>
      </c>
      <c r="Q67" s="52">
        <v>0.76456940614190239</v>
      </c>
      <c r="R67" s="52">
        <v>0.44839782530695899</v>
      </c>
      <c r="S67" s="52">
        <v>0.34777259947364092</v>
      </c>
      <c r="T67" s="52">
        <v>0.51047044043657008</v>
      </c>
      <c r="U67" s="52">
        <v>0.4138155012184403</v>
      </c>
      <c r="V67" s="52">
        <v>0.27529356755249335</v>
      </c>
      <c r="W67" s="52">
        <v>0.7310635248445978</v>
      </c>
      <c r="X67" s="52">
        <v>1.897737474320657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4.7079699044146432E-2</v>
      </c>
      <c r="W68" s="52">
        <v>0.13355324630685264</v>
      </c>
      <c r="X68" s="52">
        <v>0.20603966480259323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2.4213599999999998E-2</v>
      </c>
      <c r="P69" s="52">
        <v>2.7017279999999998E-2</v>
      </c>
      <c r="Q69" s="52">
        <v>3.517344E-2</v>
      </c>
      <c r="R69" s="52">
        <v>3.7722239999999997E-2</v>
      </c>
      <c r="S69" s="52">
        <v>1.671997965648929</v>
      </c>
      <c r="T69" s="52">
        <v>2.1241662706863536</v>
      </c>
      <c r="U69" s="52">
        <v>6.5139378051932679</v>
      </c>
      <c r="V69" s="52">
        <v>11.240303297998423</v>
      </c>
      <c r="W69" s="52">
        <v>6.7400422307339127</v>
      </c>
      <c r="X69" s="52">
        <v>6.2171818177640699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1152.2284646400001</v>
      </c>
      <c r="D2" s="21">
        <f t="shared" ref="D2:X2" si="0">SUM(D3,D17,D22,D25,D26,D51,D52)</f>
        <v>2878.7908075200003</v>
      </c>
      <c r="E2" s="21">
        <f t="shared" si="0"/>
        <v>2395.0264831200002</v>
      </c>
      <c r="F2" s="21">
        <f t="shared" si="0"/>
        <v>4546.3454452799997</v>
      </c>
      <c r="G2" s="21">
        <f t="shared" si="0"/>
        <v>5233.0474742400002</v>
      </c>
      <c r="H2" s="21">
        <f t="shared" si="0"/>
        <v>5204.5553656800002</v>
      </c>
      <c r="I2" s="21">
        <f t="shared" si="0"/>
        <v>4681.2113103600004</v>
      </c>
      <c r="J2" s="21">
        <f t="shared" si="0"/>
        <v>4694.2545999599997</v>
      </c>
      <c r="K2" s="21">
        <f t="shared" si="0"/>
        <v>4856.65638588</v>
      </c>
      <c r="L2" s="21">
        <f t="shared" si="0"/>
        <v>3711.52968048</v>
      </c>
      <c r="M2" s="21">
        <f t="shared" si="0"/>
        <v>3668.6547486000009</v>
      </c>
      <c r="N2" s="21">
        <f t="shared" si="0"/>
        <v>4269.8898705599995</v>
      </c>
      <c r="O2" s="21">
        <f t="shared" si="0"/>
        <v>3626.9322361200002</v>
      </c>
      <c r="P2" s="21">
        <f t="shared" si="0"/>
        <v>4095.8936560800007</v>
      </c>
      <c r="Q2" s="21">
        <f t="shared" si="0"/>
        <v>3577.1175903600006</v>
      </c>
      <c r="R2" s="21">
        <f t="shared" si="0"/>
        <v>3404.6795070000003</v>
      </c>
      <c r="S2" s="21">
        <f t="shared" si="0"/>
        <v>3710.6048797200001</v>
      </c>
      <c r="T2" s="21">
        <f t="shared" si="0"/>
        <v>4058.6501789999998</v>
      </c>
      <c r="U2" s="21">
        <f t="shared" si="0"/>
        <v>4475.1454030800005</v>
      </c>
      <c r="V2" s="21">
        <f t="shared" si="0"/>
        <v>4428.1653102000009</v>
      </c>
      <c r="W2" s="21">
        <f t="shared" si="0"/>
        <v>3227.7045002400005</v>
      </c>
      <c r="X2" s="21">
        <f t="shared" si="0"/>
        <v>3297.2747824800003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6.3130795200000005</v>
      </c>
      <c r="D26" s="27">
        <f t="shared" ref="D26:X26" si="14">SUM(D27,D33)</f>
        <v>18.88270812</v>
      </c>
      <c r="E26" s="27">
        <f t="shared" si="14"/>
        <v>9.3238970400000003</v>
      </c>
      <c r="F26" s="27">
        <f t="shared" si="14"/>
        <v>18.88270812</v>
      </c>
      <c r="G26" s="27">
        <f t="shared" si="14"/>
        <v>22.068889560000002</v>
      </c>
      <c r="H26" s="27">
        <f t="shared" si="14"/>
        <v>9.3831803999999988</v>
      </c>
      <c r="I26" s="27">
        <f t="shared" si="14"/>
        <v>3.1861814399999999</v>
      </c>
      <c r="J26" s="27">
        <f t="shared" si="14"/>
        <v>6.2562823199999986</v>
      </c>
      <c r="K26" s="27">
        <f t="shared" si="14"/>
        <v>3.1861814399999999</v>
      </c>
      <c r="L26" s="27">
        <f t="shared" si="14"/>
        <v>6.3270892799999991</v>
      </c>
      <c r="M26" s="27">
        <f t="shared" si="14"/>
        <v>3.2085892799999982</v>
      </c>
      <c r="N26" s="27">
        <f t="shared" si="14"/>
        <v>3.2085892799999982</v>
      </c>
      <c r="O26" s="27">
        <f t="shared" si="14"/>
        <v>3.2085892799999982</v>
      </c>
      <c r="P26" s="27">
        <f t="shared" si="14"/>
        <v>3.2085892799999982</v>
      </c>
      <c r="Q26" s="27">
        <f t="shared" si="14"/>
        <v>3.2085892799999982</v>
      </c>
      <c r="R26" s="27">
        <f t="shared" si="14"/>
        <v>3.1861814399999999</v>
      </c>
      <c r="S26" s="27">
        <f t="shared" si="14"/>
        <v>3.1861814399999999</v>
      </c>
      <c r="T26" s="27">
        <f t="shared" si="14"/>
        <v>3.1194914400000013</v>
      </c>
      <c r="U26" s="27">
        <f t="shared" si="14"/>
        <v>0</v>
      </c>
      <c r="V26" s="27">
        <f t="shared" si="14"/>
        <v>0.28036475999999999</v>
      </c>
      <c r="W26" s="27">
        <f t="shared" si="14"/>
        <v>3.8146679999999995E-2</v>
      </c>
      <c r="X26" s="27">
        <f t="shared" si="14"/>
        <v>4.7750040000000007E-2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6.3130795200000005</v>
      </c>
      <c r="D33" s="19">
        <f t="shared" ref="D33:X33" si="18">SUM(D34:D50)</f>
        <v>18.88270812</v>
      </c>
      <c r="E33" s="19">
        <f t="shared" si="18"/>
        <v>9.3238970400000003</v>
      </c>
      <c r="F33" s="19">
        <f t="shared" si="18"/>
        <v>18.88270812</v>
      </c>
      <c r="G33" s="19">
        <f t="shared" si="18"/>
        <v>22.068889560000002</v>
      </c>
      <c r="H33" s="19">
        <f t="shared" si="18"/>
        <v>9.3831803999999988</v>
      </c>
      <c r="I33" s="19">
        <f t="shared" si="18"/>
        <v>3.1861814399999999</v>
      </c>
      <c r="J33" s="19">
        <f t="shared" si="18"/>
        <v>6.2562823199999986</v>
      </c>
      <c r="K33" s="19">
        <f t="shared" si="18"/>
        <v>3.1861814399999999</v>
      </c>
      <c r="L33" s="19">
        <f t="shared" si="18"/>
        <v>6.3270892799999991</v>
      </c>
      <c r="M33" s="19">
        <f t="shared" si="18"/>
        <v>3.2085892799999982</v>
      </c>
      <c r="N33" s="19">
        <f t="shared" si="18"/>
        <v>3.2085892799999982</v>
      </c>
      <c r="O33" s="19">
        <f t="shared" si="18"/>
        <v>3.2085892799999982</v>
      </c>
      <c r="P33" s="19">
        <f t="shared" si="18"/>
        <v>3.2085892799999982</v>
      </c>
      <c r="Q33" s="19">
        <f t="shared" si="18"/>
        <v>3.2085892799999982</v>
      </c>
      <c r="R33" s="19">
        <f t="shared" si="18"/>
        <v>3.1861814399999999</v>
      </c>
      <c r="S33" s="19">
        <f t="shared" si="18"/>
        <v>3.1861814399999999</v>
      </c>
      <c r="T33" s="19">
        <f t="shared" si="18"/>
        <v>3.1194914400000013</v>
      </c>
      <c r="U33" s="19">
        <f t="shared" si="18"/>
        <v>0</v>
      </c>
      <c r="V33" s="19">
        <f t="shared" si="18"/>
        <v>0.28036475999999999</v>
      </c>
      <c r="W33" s="19">
        <f t="shared" si="18"/>
        <v>3.8146679999999995E-2</v>
      </c>
      <c r="X33" s="19">
        <f t="shared" si="18"/>
        <v>4.7750040000000007E-2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3.0701008799999987</v>
      </c>
      <c r="E37" s="8">
        <v>3.0701008799999987</v>
      </c>
      <c r="F37" s="8">
        <v>3.0701008799999987</v>
      </c>
      <c r="G37" s="8">
        <v>3.0701008799999987</v>
      </c>
      <c r="H37" s="8">
        <v>3.0701008799999987</v>
      </c>
      <c r="I37" s="8">
        <v>0</v>
      </c>
      <c r="J37" s="8">
        <v>3.0701008799999987</v>
      </c>
      <c r="K37" s="8">
        <v>0</v>
      </c>
      <c r="L37" s="8">
        <v>3.1185000000000005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9.5588110799999999</v>
      </c>
      <c r="E43" s="8">
        <v>0</v>
      </c>
      <c r="F43" s="8">
        <v>9.5588110799999999</v>
      </c>
      <c r="G43" s="8">
        <v>12.74499252</v>
      </c>
      <c r="H43" s="8">
        <v>3.1861814399999999</v>
      </c>
      <c r="I43" s="8">
        <v>3.1861814399999999</v>
      </c>
      <c r="J43" s="8">
        <v>3.1861814399999999</v>
      </c>
      <c r="K43" s="8">
        <v>3.1861814399999999</v>
      </c>
      <c r="L43" s="8">
        <v>3.2085892799999982</v>
      </c>
      <c r="M43" s="8">
        <v>3.2085892799999982</v>
      </c>
      <c r="N43" s="8">
        <v>3.2085892799999982</v>
      </c>
      <c r="O43" s="8">
        <v>3.2085892799999982</v>
      </c>
      <c r="P43" s="8">
        <v>3.2085892799999982</v>
      </c>
      <c r="Q43" s="8">
        <v>3.2085892799999982</v>
      </c>
      <c r="R43" s="8">
        <v>3.1861814399999999</v>
      </c>
      <c r="S43" s="8">
        <v>3.1861814399999999</v>
      </c>
      <c r="T43" s="8">
        <v>3.1194914400000013</v>
      </c>
      <c r="U43" s="8">
        <v>0</v>
      </c>
      <c r="V43" s="8">
        <v>0.28036475999999999</v>
      </c>
      <c r="W43" s="8">
        <v>3.8146679999999995E-2</v>
      </c>
      <c r="X43" s="8">
        <v>4.7750040000000007E-2</v>
      </c>
    </row>
    <row r="44" spans="1:24" ht="11.25" customHeight="1" x14ac:dyDescent="0.2">
      <c r="A44" s="28" t="s">
        <v>74</v>
      </c>
      <c r="B44" s="7" t="s">
        <v>75</v>
      </c>
      <c r="C44" s="8">
        <v>3.1268980800000001</v>
      </c>
      <c r="D44" s="8">
        <v>6.253796160000002</v>
      </c>
      <c r="E44" s="8">
        <v>6.253796160000002</v>
      </c>
      <c r="F44" s="8">
        <v>6.253796160000002</v>
      </c>
      <c r="G44" s="8">
        <v>6.253796160000002</v>
      </c>
      <c r="H44" s="8">
        <v>3.1268980800000001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1145.9153851200001</v>
      </c>
      <c r="D51" s="27">
        <v>2859.9080994000001</v>
      </c>
      <c r="E51" s="27">
        <v>2385.7025860800004</v>
      </c>
      <c r="F51" s="27">
        <v>4527.46273716</v>
      </c>
      <c r="G51" s="27">
        <v>5210.9785846800005</v>
      </c>
      <c r="H51" s="27">
        <v>5195.1721852800001</v>
      </c>
      <c r="I51" s="27">
        <v>4678.0251289200005</v>
      </c>
      <c r="J51" s="27">
        <v>4687.9983176400001</v>
      </c>
      <c r="K51" s="27">
        <v>4853.4702044400001</v>
      </c>
      <c r="L51" s="27">
        <v>3705.2025911999999</v>
      </c>
      <c r="M51" s="27">
        <v>3665.4461593200008</v>
      </c>
      <c r="N51" s="27">
        <v>4266.6812812799999</v>
      </c>
      <c r="O51" s="27">
        <v>3623.7236468400001</v>
      </c>
      <c r="P51" s="27">
        <v>4092.6850668000006</v>
      </c>
      <c r="Q51" s="27">
        <v>3573.9090010800005</v>
      </c>
      <c r="R51" s="27">
        <v>3401.4933255600004</v>
      </c>
      <c r="S51" s="27">
        <v>3707.4186982800002</v>
      </c>
      <c r="T51" s="27">
        <v>4055.5306875599999</v>
      </c>
      <c r="U51" s="27">
        <v>4475.1454030800005</v>
      </c>
      <c r="V51" s="27">
        <v>4427.8849454400006</v>
      </c>
      <c r="W51" s="27">
        <v>3227.6663535600005</v>
      </c>
      <c r="X51" s="27">
        <v>3297.2270324400001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0</v>
      </c>
      <c r="D61" s="49">
        <f t="shared" ref="D61:X61" si="22">SUM(D62:D72)</f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614850.97263505647</v>
      </c>
      <c r="D2" s="21">
        <f t="shared" ref="D2:X2" si="0">SUM(D3,D17,D22,D25,D26,D51,D52)</f>
        <v>649431.93361761374</v>
      </c>
      <c r="E2" s="21">
        <f t="shared" si="0"/>
        <v>625154.16694644559</v>
      </c>
      <c r="F2" s="21">
        <f t="shared" si="0"/>
        <v>645020.50247389579</v>
      </c>
      <c r="G2" s="21">
        <f t="shared" si="0"/>
        <v>642460.1148477922</v>
      </c>
      <c r="H2" s="21">
        <f t="shared" si="0"/>
        <v>642147.11571208725</v>
      </c>
      <c r="I2" s="21">
        <f t="shared" si="0"/>
        <v>636640.71821991901</v>
      </c>
      <c r="J2" s="21">
        <f t="shared" si="0"/>
        <v>556507.5661239149</v>
      </c>
      <c r="K2" s="21">
        <f t="shared" si="0"/>
        <v>597665.02676176722</v>
      </c>
      <c r="L2" s="21">
        <f t="shared" si="0"/>
        <v>582995.07594713522</v>
      </c>
      <c r="M2" s="21">
        <f t="shared" si="0"/>
        <v>611566.58962151979</v>
      </c>
      <c r="N2" s="21">
        <f t="shared" si="0"/>
        <v>541429.69481278688</v>
      </c>
      <c r="O2" s="21">
        <f t="shared" si="0"/>
        <v>551467.3581935541</v>
      </c>
      <c r="P2" s="21">
        <f t="shared" si="0"/>
        <v>561296.10193075822</v>
      </c>
      <c r="Q2" s="21">
        <f t="shared" si="0"/>
        <v>486452.72981984407</v>
      </c>
      <c r="R2" s="21">
        <f t="shared" si="0"/>
        <v>508248.31319364486</v>
      </c>
      <c r="S2" s="21">
        <f t="shared" si="0"/>
        <v>516647.03674513305</v>
      </c>
      <c r="T2" s="21">
        <f t="shared" si="0"/>
        <v>514777.72903502319</v>
      </c>
      <c r="U2" s="21">
        <f t="shared" si="0"/>
        <v>504110.7334798185</v>
      </c>
      <c r="V2" s="21">
        <f t="shared" si="0"/>
        <v>492518.93324700138</v>
      </c>
      <c r="W2" s="21">
        <f t="shared" si="0"/>
        <v>490321.82623916911</v>
      </c>
      <c r="X2" s="21">
        <f t="shared" si="0"/>
        <v>498998.73883779417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44829.763378091237</v>
      </c>
      <c r="D3" s="24">
        <f t="shared" si="1"/>
        <v>44718.346055500951</v>
      </c>
      <c r="E3" s="24">
        <f t="shared" si="1"/>
        <v>45914.390627281922</v>
      </c>
      <c r="F3" s="24">
        <f t="shared" si="1"/>
        <v>44959.849799742442</v>
      </c>
      <c r="G3" s="24">
        <f t="shared" si="1"/>
        <v>45563.529738706879</v>
      </c>
      <c r="H3" s="24">
        <f t="shared" si="1"/>
        <v>44883.675967167728</v>
      </c>
      <c r="I3" s="24">
        <f t="shared" si="1"/>
        <v>50455.112926758571</v>
      </c>
      <c r="J3" s="24">
        <f t="shared" si="1"/>
        <v>45487.971766907729</v>
      </c>
      <c r="K3" s="24">
        <f t="shared" si="1"/>
        <v>48482.766093111008</v>
      </c>
      <c r="L3" s="24">
        <f t="shared" si="1"/>
        <v>49922.84993998822</v>
      </c>
      <c r="M3" s="24">
        <f t="shared" si="1"/>
        <v>56275.612536816356</v>
      </c>
      <c r="N3" s="24">
        <f t="shared" si="1"/>
        <v>49103.582214468108</v>
      </c>
      <c r="O3" s="24">
        <f t="shared" si="1"/>
        <v>49254.689537197875</v>
      </c>
      <c r="P3" s="24">
        <f t="shared" si="1"/>
        <v>47637.817244373065</v>
      </c>
      <c r="Q3" s="24">
        <f t="shared" si="1"/>
        <v>42641.5628275278</v>
      </c>
      <c r="R3" s="24">
        <f t="shared" si="1"/>
        <v>42248.310114005755</v>
      </c>
      <c r="S3" s="24">
        <f t="shared" si="1"/>
        <v>43050.813686027817</v>
      </c>
      <c r="T3" s="24">
        <f t="shared" si="1"/>
        <v>42997.830465519015</v>
      </c>
      <c r="U3" s="24">
        <f t="shared" si="1"/>
        <v>40277.451667512687</v>
      </c>
      <c r="V3" s="24">
        <f t="shared" si="1"/>
        <v>32608.725855573797</v>
      </c>
      <c r="W3" s="24">
        <f t="shared" si="1"/>
        <v>32886.169977555801</v>
      </c>
      <c r="X3" s="24">
        <f t="shared" si="1"/>
        <v>31809.205027446613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26412.374723652076</v>
      </c>
      <c r="D4" s="19">
        <f t="shared" si="2"/>
        <v>29074.454139320118</v>
      </c>
      <c r="E4" s="19">
        <f t="shared" si="2"/>
        <v>30593.629019129334</v>
      </c>
      <c r="F4" s="19">
        <f t="shared" si="2"/>
        <v>30733.525294337938</v>
      </c>
      <c r="G4" s="19">
        <f t="shared" si="2"/>
        <v>32434.394209845508</v>
      </c>
      <c r="H4" s="19">
        <f t="shared" si="2"/>
        <v>35478.117180230634</v>
      </c>
      <c r="I4" s="19">
        <f t="shared" si="2"/>
        <v>39793.128284131846</v>
      </c>
      <c r="J4" s="19">
        <f t="shared" si="2"/>
        <v>37506.111287369284</v>
      </c>
      <c r="K4" s="19">
        <f t="shared" si="2"/>
        <v>39655.465976100757</v>
      </c>
      <c r="L4" s="19">
        <f t="shared" si="2"/>
        <v>40821.114683082007</v>
      </c>
      <c r="M4" s="19">
        <f t="shared" si="2"/>
        <v>45465.781370719058</v>
      </c>
      <c r="N4" s="19">
        <f t="shared" si="2"/>
        <v>39059.412562493257</v>
      </c>
      <c r="O4" s="19">
        <f t="shared" si="2"/>
        <v>40671.142633650241</v>
      </c>
      <c r="P4" s="19">
        <f t="shared" si="2"/>
        <v>38762.442901387687</v>
      </c>
      <c r="Q4" s="19">
        <f t="shared" si="2"/>
        <v>35371.293138172172</v>
      </c>
      <c r="R4" s="19">
        <f t="shared" si="2"/>
        <v>35074.701375807221</v>
      </c>
      <c r="S4" s="19">
        <f t="shared" si="2"/>
        <v>36154.428595350852</v>
      </c>
      <c r="T4" s="19">
        <f t="shared" si="2"/>
        <v>35845.144981367106</v>
      </c>
      <c r="U4" s="19">
        <f t="shared" si="2"/>
        <v>33669.197797315333</v>
      </c>
      <c r="V4" s="19">
        <f t="shared" si="2"/>
        <v>27186.45351114064</v>
      </c>
      <c r="W4" s="19">
        <f t="shared" si="2"/>
        <v>27982.284923397012</v>
      </c>
      <c r="X4" s="19">
        <f t="shared" si="2"/>
        <v>26673.900514211688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157.67497518599998</v>
      </c>
      <c r="D5" s="8">
        <f>FC_OTH_CP_E!D5+FC_OTH_HH_E!D5+FC_OTH_AFF_E!D5</f>
        <v>169.16328678240006</v>
      </c>
      <c r="E5" s="8">
        <f>FC_OTH_CP_E!E5+FC_OTH_HH_E!E5+FC_OTH_AFF_E!E5</f>
        <v>917.79474520560018</v>
      </c>
      <c r="F5" s="8">
        <f>FC_OTH_CP_E!F5+FC_OTH_HH_E!F5+FC_OTH_AFF_E!F5</f>
        <v>1107.2658819180001</v>
      </c>
      <c r="G5" s="8">
        <f>FC_OTH_CP_E!G5+FC_OTH_HH_E!G5+FC_OTH_AFF_E!G5</f>
        <v>1583.365608904659</v>
      </c>
      <c r="H5" s="8">
        <f>FC_OTH_CP_E!H5+FC_OTH_HH_E!H5+FC_OTH_AFF_E!H5</f>
        <v>1614.0809138189093</v>
      </c>
      <c r="I5" s="8">
        <f>FC_OTH_CP_E!I5+FC_OTH_HH_E!I5+FC_OTH_AFF_E!I5</f>
        <v>1790.4197224140003</v>
      </c>
      <c r="J5" s="8">
        <f>FC_OTH_CP_E!J5+FC_OTH_HH_E!J5+FC_OTH_AFF_E!J5</f>
        <v>1740.0943759727993</v>
      </c>
      <c r="K5" s="8">
        <f>FC_OTH_CP_E!K5+FC_OTH_HH_E!K5+FC_OTH_AFF_E!K5</f>
        <v>1961.5503174311993</v>
      </c>
      <c r="L5" s="8">
        <f>FC_OTH_CP_E!L5+FC_OTH_HH_E!L5+FC_OTH_AFF_E!L5</f>
        <v>1873.5333832344984</v>
      </c>
      <c r="M5" s="8">
        <f>FC_OTH_CP_E!M5+FC_OTH_HH_E!M5+FC_OTH_AFF_E!M5</f>
        <v>1774.5274074214524</v>
      </c>
      <c r="N5" s="8">
        <f>FC_OTH_CP_E!N5+FC_OTH_HH_E!N5+FC_OTH_AFF_E!N5</f>
        <v>1533.7141129046947</v>
      </c>
      <c r="O5" s="8">
        <f>FC_OTH_CP_E!O5+FC_OTH_HH_E!O5+FC_OTH_AFF_E!O5</f>
        <v>1505.9011263511161</v>
      </c>
      <c r="P5" s="8">
        <f>FC_OTH_CP_E!P5+FC_OTH_HH_E!P5+FC_OTH_AFF_E!P5</f>
        <v>1629.3826648638963</v>
      </c>
      <c r="Q5" s="8">
        <f>FC_OTH_CP_E!Q5+FC_OTH_HH_E!Q5+FC_OTH_AFF_E!Q5</f>
        <v>1339.0020825541601</v>
      </c>
      <c r="R5" s="8">
        <f>FC_OTH_CP_E!R5+FC_OTH_HH_E!R5+FC_OTH_AFF_E!R5</f>
        <v>1385.779081526003</v>
      </c>
      <c r="S5" s="8">
        <f>FC_OTH_CP_E!S5+FC_OTH_HH_E!S5+FC_OTH_AFF_E!S5</f>
        <v>1321.7311652260792</v>
      </c>
      <c r="T5" s="8">
        <f>FC_OTH_CP_E!T5+FC_OTH_HH_E!T5+FC_OTH_AFF_E!T5</f>
        <v>1147.6809030489658</v>
      </c>
      <c r="U5" s="8">
        <f>FC_OTH_CP_E!U5+FC_OTH_HH_E!U5+FC_OTH_AFF_E!U5</f>
        <v>1068.3658900683267</v>
      </c>
      <c r="V5" s="8">
        <f>FC_OTH_CP_E!V5+FC_OTH_HH_E!V5+FC_OTH_AFF_E!V5</f>
        <v>793.45583722680374</v>
      </c>
      <c r="W5" s="8">
        <f>FC_OTH_CP_E!W5+FC_OTH_HH_E!W5+FC_OTH_AFF_E!W5</f>
        <v>638.86868131654273</v>
      </c>
      <c r="X5" s="8">
        <f>FC_OTH_CP_E!X5+FC_OTH_HH_E!X5+FC_OTH_AFF_E!X5</f>
        <v>614.61115450765203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5.5346469023999996</v>
      </c>
      <c r="D6" s="8">
        <f>FC_OTH_CP_E!D6+FC_OTH_HH_E!D6+FC_OTH_AFF_E!D6</f>
        <v>5.5577816447999995</v>
      </c>
      <c r="E6" s="8">
        <f>FC_OTH_CP_E!E6+FC_OTH_HH_E!E6+FC_OTH_AFF_E!E6</f>
        <v>13.341978381600001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5.4131895048000036</v>
      </c>
      <c r="L6" s="8">
        <f>FC_OTH_CP_E!L6+FC_OTH_HH_E!L6+FC_OTH_AFF_E!L6</f>
        <v>5.4645622416000013</v>
      </c>
      <c r="M6" s="8">
        <f>FC_OTH_CP_E!M6+FC_OTH_HH_E!M6+FC_OTH_AFF_E!M6</f>
        <v>2.7700451856000008</v>
      </c>
      <c r="N6" s="8">
        <f>FC_OTH_CP_E!N6+FC_OTH_HH_E!N6+FC_OTH_AFF_E!N6</f>
        <v>2.7152702808000009</v>
      </c>
      <c r="O6" s="8">
        <f>FC_OTH_CP_E!O6+FC_OTH_HH_E!O6+FC_OTH_AFF_E!O6</f>
        <v>2.7680038848000015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0.27217343999999954</v>
      </c>
      <c r="W6" s="8">
        <f>FC_OTH_CP_E!W6+FC_OTH_HH_E!W6+FC_OTH_AFF_E!W6</f>
        <v>1.12271544E-2</v>
      </c>
      <c r="X6" s="8">
        <f>FC_OTH_CP_E!X6+FC_OTH_HH_E!X6+FC_OTH_AFF_E!X6</f>
        <v>1.9491020471999982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26249.165101563674</v>
      </c>
      <c r="D7" s="8">
        <f>FC_OTH_CP_E!D7+FC_OTH_HH_E!D7+FC_OTH_AFF_E!D7</f>
        <v>28899.733070892918</v>
      </c>
      <c r="E7" s="8">
        <f>FC_OTH_CP_E!E7+FC_OTH_HH_E!E7+FC_OTH_AFF_E!E7</f>
        <v>29662.492295542135</v>
      </c>
      <c r="F7" s="8">
        <f>FC_OTH_CP_E!F7+FC_OTH_HH_E!F7+FC_OTH_AFF_E!F7</f>
        <v>29626.259412419939</v>
      </c>
      <c r="G7" s="8">
        <f>FC_OTH_CP_E!G7+FC_OTH_HH_E!G7+FC_OTH_AFF_E!G7</f>
        <v>30851.028600940848</v>
      </c>
      <c r="H7" s="8">
        <f>FC_OTH_CP_E!H7+FC_OTH_HH_E!H7+FC_OTH_AFF_E!H7</f>
        <v>33864.036266411727</v>
      </c>
      <c r="I7" s="8">
        <f>FC_OTH_CP_E!I7+FC_OTH_HH_E!I7+FC_OTH_AFF_E!I7</f>
        <v>38002.708561717845</v>
      </c>
      <c r="J7" s="8">
        <f>FC_OTH_CP_E!J7+FC_OTH_HH_E!J7+FC_OTH_AFF_E!J7</f>
        <v>35766.016911396488</v>
      </c>
      <c r="K7" s="8">
        <f>FC_OTH_CP_E!K7+FC_OTH_HH_E!K7+FC_OTH_AFF_E!K7</f>
        <v>37688.502469164756</v>
      </c>
      <c r="L7" s="8">
        <f>FC_OTH_CP_E!L7+FC_OTH_HH_E!L7+FC_OTH_AFF_E!L7</f>
        <v>38942.116737605909</v>
      </c>
      <c r="M7" s="8">
        <f>FC_OTH_CP_E!M7+FC_OTH_HH_E!M7+FC_OTH_AFF_E!M7</f>
        <v>43688.483918112004</v>
      </c>
      <c r="N7" s="8">
        <f>FC_OTH_CP_E!N7+FC_OTH_HH_E!N7+FC_OTH_AFF_E!N7</f>
        <v>37522.983179307761</v>
      </c>
      <c r="O7" s="8">
        <f>FC_OTH_CP_E!O7+FC_OTH_HH_E!O7+FC_OTH_AFF_E!O7</f>
        <v>39162.473503414323</v>
      </c>
      <c r="P7" s="8">
        <f>FC_OTH_CP_E!P7+FC_OTH_HH_E!P7+FC_OTH_AFF_E!P7</f>
        <v>37133.060236523794</v>
      </c>
      <c r="Q7" s="8">
        <f>FC_OTH_CP_E!Q7+FC_OTH_HH_E!Q7+FC_OTH_AFF_E!Q7</f>
        <v>34032.291055618014</v>
      </c>
      <c r="R7" s="8">
        <f>FC_OTH_CP_E!R7+FC_OTH_HH_E!R7+FC_OTH_AFF_E!R7</f>
        <v>33688.922294281219</v>
      </c>
      <c r="S7" s="8">
        <f>FC_OTH_CP_E!S7+FC_OTH_HH_E!S7+FC_OTH_AFF_E!S7</f>
        <v>34832.697430124776</v>
      </c>
      <c r="T7" s="8">
        <f>FC_OTH_CP_E!T7+FC_OTH_HH_E!T7+FC_OTH_AFF_E!T7</f>
        <v>34697.464078318138</v>
      </c>
      <c r="U7" s="8">
        <f>FC_OTH_CP_E!U7+FC_OTH_HH_E!U7+FC_OTH_AFF_E!U7</f>
        <v>32600.831907247008</v>
      </c>
      <c r="V7" s="8">
        <f>FC_OTH_CP_E!V7+FC_OTH_HH_E!V7+FC_OTH_AFF_E!V7</f>
        <v>26392.725500473836</v>
      </c>
      <c r="W7" s="8">
        <f>FC_OTH_CP_E!W7+FC_OTH_HH_E!W7+FC_OTH_AFF_E!W7</f>
        <v>27343.405014926069</v>
      </c>
      <c r="X7" s="8">
        <f>FC_OTH_CP_E!X7+FC_OTH_HH_E!X7+FC_OTH_AFF_E!X7</f>
        <v>26057.340257656837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7406.5272010311728</v>
      </c>
      <c r="D8" s="19">
        <f t="shared" si="3"/>
        <v>5792.8581053299758</v>
      </c>
      <c r="E8" s="19">
        <f t="shared" si="3"/>
        <v>6420.4504800448549</v>
      </c>
      <c r="F8" s="19">
        <f t="shared" si="3"/>
        <v>6447.4830108172173</v>
      </c>
      <c r="G8" s="19">
        <f t="shared" si="3"/>
        <v>6918.65465164746</v>
      </c>
      <c r="H8" s="19">
        <f t="shared" si="3"/>
        <v>4457.4613723143857</v>
      </c>
      <c r="I8" s="19">
        <f t="shared" si="3"/>
        <v>5421.0747201705071</v>
      </c>
      <c r="J8" s="19">
        <f t="shared" si="3"/>
        <v>3864.6299440417656</v>
      </c>
      <c r="K8" s="19">
        <f t="shared" si="3"/>
        <v>4395.2942213404403</v>
      </c>
      <c r="L8" s="19">
        <f t="shared" si="3"/>
        <v>3881.9392324146743</v>
      </c>
      <c r="M8" s="19">
        <f t="shared" si="3"/>
        <v>4648.937359883168</v>
      </c>
      <c r="N8" s="19">
        <f t="shared" si="3"/>
        <v>4388.0333083567939</v>
      </c>
      <c r="O8" s="19">
        <f t="shared" si="3"/>
        <v>4203.8690645180113</v>
      </c>
      <c r="P8" s="19">
        <f t="shared" si="3"/>
        <v>4308.2172839987525</v>
      </c>
      <c r="Q8" s="19">
        <f t="shared" si="3"/>
        <v>3752.6719909601698</v>
      </c>
      <c r="R8" s="19">
        <f t="shared" si="3"/>
        <v>3668.2998786768599</v>
      </c>
      <c r="S8" s="19">
        <f t="shared" si="3"/>
        <v>3661.6923788265071</v>
      </c>
      <c r="T8" s="19">
        <f t="shared" si="3"/>
        <v>3520.4380492754876</v>
      </c>
      <c r="U8" s="19">
        <f t="shared" si="3"/>
        <v>3001.02925230237</v>
      </c>
      <c r="V8" s="19">
        <f t="shared" si="3"/>
        <v>2637.6602193078697</v>
      </c>
      <c r="W8" s="19">
        <f t="shared" si="3"/>
        <v>2334.3208361777411</v>
      </c>
      <c r="X8" s="19">
        <f t="shared" si="3"/>
        <v>2227.4249327644652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711.25585847999992</v>
      </c>
      <c r="D9" s="8">
        <f>FC_OTH_CP_E!D9+FC_OTH_HH_E!D9+FC_OTH_AFF_E!D9</f>
        <v>608.94645215999992</v>
      </c>
      <c r="E9" s="8">
        <f>FC_OTH_CP_E!E9+FC_OTH_HH_E!E9+FC_OTH_AFF_E!E9</f>
        <v>675.07095983999989</v>
      </c>
      <c r="F9" s="8">
        <f>FC_OTH_CP_E!F9+FC_OTH_HH_E!F9+FC_OTH_AFF_E!F9</f>
        <v>746.97476496000002</v>
      </c>
      <c r="G9" s="8">
        <f>FC_OTH_CP_E!G9+FC_OTH_HH_E!G9+FC_OTH_AFF_E!G9</f>
        <v>719.17471023726864</v>
      </c>
      <c r="H9" s="8">
        <f>FC_OTH_CP_E!H9+FC_OTH_HH_E!H9+FC_OTH_AFF_E!H9</f>
        <v>837.28382903999966</v>
      </c>
      <c r="I9" s="8">
        <f>FC_OTH_CP_E!I9+FC_OTH_HH_E!I9+FC_OTH_AFF_E!I9</f>
        <v>917.81480375999979</v>
      </c>
      <c r="J9" s="8">
        <f>FC_OTH_CP_E!J9+FC_OTH_HH_E!J9+FC_OTH_AFF_E!J9</f>
        <v>668.79203861999997</v>
      </c>
      <c r="K9" s="8">
        <f>FC_OTH_CP_E!K9+FC_OTH_HH_E!K9+FC_OTH_AFF_E!K9</f>
        <v>839.26896458199644</v>
      </c>
      <c r="L9" s="8">
        <f>FC_OTH_CP_E!L9+FC_OTH_HH_E!L9+FC_OTH_AFF_E!L9</f>
        <v>519.09129071999996</v>
      </c>
      <c r="M9" s="8">
        <f>FC_OTH_CP_E!M9+FC_OTH_HH_E!M9+FC_OTH_AFF_E!M9</f>
        <v>585.82836143999998</v>
      </c>
      <c r="N9" s="8">
        <f>FC_OTH_CP_E!N9+FC_OTH_HH_E!N9+FC_OTH_AFF_E!N9</f>
        <v>307.23269038326094</v>
      </c>
      <c r="O9" s="8">
        <f>FC_OTH_CP_E!O9+FC_OTH_HH_E!O9+FC_OTH_AFF_E!O9</f>
        <v>241.07091984000013</v>
      </c>
      <c r="P9" s="8">
        <f>FC_OTH_CP_E!P9+FC_OTH_HH_E!P9+FC_OTH_AFF_E!P9</f>
        <v>149.10588863999999</v>
      </c>
      <c r="Q9" s="8">
        <f>FC_OTH_CP_E!Q9+FC_OTH_HH_E!Q9+FC_OTH_AFF_E!Q9</f>
        <v>211.23342365627187</v>
      </c>
      <c r="R9" s="8">
        <f>FC_OTH_CP_E!R9+FC_OTH_HH_E!R9+FC_OTH_AFF_E!R9</f>
        <v>192.95636919035798</v>
      </c>
      <c r="S9" s="8">
        <f>FC_OTH_CP_E!S9+FC_OTH_HH_E!S9+FC_OTH_AFF_E!S9</f>
        <v>251.67761454587253</v>
      </c>
      <c r="T9" s="8">
        <f>FC_OTH_CP_E!T9+FC_OTH_HH_E!T9+FC_OTH_AFF_E!T9</f>
        <v>1.5397121999999994</v>
      </c>
      <c r="U9" s="8">
        <f>FC_OTH_CP_E!U9+FC_OTH_HH_E!U9+FC_OTH_AFF_E!U9</f>
        <v>0.87055499999999997</v>
      </c>
      <c r="V9" s="8">
        <f>FC_OTH_CP_E!V9+FC_OTH_HH_E!V9+FC_OTH_AFF_E!V9</f>
        <v>1.7866851599999998</v>
      </c>
      <c r="W9" s="8">
        <f>FC_OTH_CP_E!W9+FC_OTH_HH_E!W9+FC_OTH_AFF_E!W9</f>
        <v>1.2033286800000005</v>
      </c>
      <c r="X9" s="8">
        <f>FC_OTH_CP_E!X9+FC_OTH_HH_E!X9+FC_OTH_AFF_E!X9</f>
        <v>0.55783992000000016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6695.2713425511729</v>
      </c>
      <c r="D10" s="8">
        <f>FC_OTH_CP_E!D10+FC_OTH_HH_E!D10+FC_OTH_AFF_E!D10</f>
        <v>5183.9116531699756</v>
      </c>
      <c r="E10" s="8">
        <f>FC_OTH_CP_E!E10+FC_OTH_HH_E!E10+FC_OTH_AFF_E!E10</f>
        <v>5745.379520204855</v>
      </c>
      <c r="F10" s="8">
        <f>FC_OTH_CP_E!F10+FC_OTH_HH_E!F10+FC_OTH_AFF_E!F10</f>
        <v>5700.5082458572169</v>
      </c>
      <c r="G10" s="8">
        <f>FC_OTH_CP_E!G10+FC_OTH_HH_E!G10+FC_OTH_AFF_E!G10</f>
        <v>6199.4799414101917</v>
      </c>
      <c r="H10" s="8">
        <f>FC_OTH_CP_E!H10+FC_OTH_HH_E!H10+FC_OTH_AFF_E!H10</f>
        <v>3620.1775432743862</v>
      </c>
      <c r="I10" s="8">
        <f>FC_OTH_CP_E!I10+FC_OTH_HH_E!I10+FC_OTH_AFF_E!I10</f>
        <v>4503.2599164105077</v>
      </c>
      <c r="J10" s="8">
        <f>FC_OTH_CP_E!J10+FC_OTH_HH_E!J10+FC_OTH_AFF_E!J10</f>
        <v>3195.8379054217658</v>
      </c>
      <c r="K10" s="8">
        <f>FC_OTH_CP_E!K10+FC_OTH_HH_E!K10+FC_OTH_AFF_E!K10</f>
        <v>3556.0252567584439</v>
      </c>
      <c r="L10" s="8">
        <f>FC_OTH_CP_E!L10+FC_OTH_HH_E!L10+FC_OTH_AFF_E!L10</f>
        <v>3362.8479416946743</v>
      </c>
      <c r="M10" s="8">
        <f>FC_OTH_CP_E!M10+FC_OTH_HH_E!M10+FC_OTH_AFF_E!M10</f>
        <v>4063.1089984431683</v>
      </c>
      <c r="N10" s="8">
        <f>FC_OTH_CP_E!N10+FC_OTH_HH_E!N10+FC_OTH_AFF_E!N10</f>
        <v>4080.8006179735326</v>
      </c>
      <c r="O10" s="8">
        <f>FC_OTH_CP_E!O10+FC_OTH_HH_E!O10+FC_OTH_AFF_E!O10</f>
        <v>3962.7981446780113</v>
      </c>
      <c r="P10" s="8">
        <f>FC_OTH_CP_E!P10+FC_OTH_HH_E!P10+FC_OTH_AFF_E!P10</f>
        <v>4159.1113953587528</v>
      </c>
      <c r="Q10" s="8">
        <f>FC_OTH_CP_E!Q10+FC_OTH_HH_E!Q10+FC_OTH_AFF_E!Q10</f>
        <v>3541.4385673038978</v>
      </c>
      <c r="R10" s="8">
        <f>FC_OTH_CP_E!R10+FC_OTH_HH_E!R10+FC_OTH_AFF_E!R10</f>
        <v>3475.3435094865017</v>
      </c>
      <c r="S10" s="8">
        <f>FC_OTH_CP_E!S10+FC_OTH_HH_E!S10+FC_OTH_AFF_E!S10</f>
        <v>3410.0147642806346</v>
      </c>
      <c r="T10" s="8">
        <f>FC_OTH_CP_E!T10+FC_OTH_HH_E!T10+FC_OTH_AFF_E!T10</f>
        <v>3518.8983370754877</v>
      </c>
      <c r="U10" s="8">
        <f>FC_OTH_CP_E!U10+FC_OTH_HH_E!U10+FC_OTH_AFF_E!U10</f>
        <v>3000.15869730237</v>
      </c>
      <c r="V10" s="8">
        <f>FC_OTH_CP_E!V10+FC_OTH_HH_E!V10+FC_OTH_AFF_E!V10</f>
        <v>2635.8735341478696</v>
      </c>
      <c r="W10" s="8">
        <f>FC_OTH_CP_E!W10+FC_OTH_HH_E!W10+FC_OTH_AFF_E!W10</f>
        <v>2333.1175074977409</v>
      </c>
      <c r="X10" s="8">
        <f>FC_OTH_CP_E!X10+FC_OTH_HH_E!X10+FC_OTH_AFF_E!X10</f>
        <v>2226.8670928444653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11010.86145340799</v>
      </c>
      <c r="D11" s="19">
        <f t="shared" si="4"/>
        <v>9851.0338108508622</v>
      </c>
      <c r="E11" s="19">
        <f t="shared" si="4"/>
        <v>8900.3111281077381</v>
      </c>
      <c r="F11" s="19">
        <f t="shared" si="4"/>
        <v>7778.8414945872901</v>
      </c>
      <c r="G11" s="19">
        <f t="shared" si="4"/>
        <v>6210.4808772139095</v>
      </c>
      <c r="H11" s="19">
        <f t="shared" si="4"/>
        <v>4948.0974146227118</v>
      </c>
      <c r="I11" s="19">
        <f t="shared" si="4"/>
        <v>5240.9099224562178</v>
      </c>
      <c r="J11" s="19">
        <f t="shared" si="4"/>
        <v>4117.2305354966829</v>
      </c>
      <c r="K11" s="19">
        <f t="shared" si="4"/>
        <v>4432.0058956698103</v>
      </c>
      <c r="L11" s="19">
        <f t="shared" si="4"/>
        <v>5219.7960244915403</v>
      </c>
      <c r="M11" s="19">
        <f t="shared" si="4"/>
        <v>6160.8938062141297</v>
      </c>
      <c r="N11" s="19">
        <f t="shared" si="4"/>
        <v>5656.1363436180527</v>
      </c>
      <c r="O11" s="19">
        <f t="shared" si="4"/>
        <v>4379.677839029624</v>
      </c>
      <c r="P11" s="19">
        <f t="shared" si="4"/>
        <v>4567.1570589866242</v>
      </c>
      <c r="Q11" s="19">
        <f t="shared" si="4"/>
        <v>3517.5976983954624</v>
      </c>
      <c r="R11" s="19">
        <f t="shared" si="4"/>
        <v>3505.3088595216796</v>
      </c>
      <c r="S11" s="19">
        <f t="shared" si="4"/>
        <v>3234.6927118504632</v>
      </c>
      <c r="T11" s="19">
        <f t="shared" si="4"/>
        <v>3632.2474348764258</v>
      </c>
      <c r="U11" s="19">
        <f t="shared" si="4"/>
        <v>3607.2246178949836</v>
      </c>
      <c r="V11" s="19">
        <f t="shared" si="4"/>
        <v>2784.612125125288</v>
      </c>
      <c r="W11" s="19">
        <f t="shared" si="4"/>
        <v>2569.564217981047</v>
      </c>
      <c r="X11" s="19">
        <f t="shared" si="4"/>
        <v>2907.879580470461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1200.5159820234239</v>
      </c>
      <c r="D12" s="8">
        <f>FC_OTH_CP_E!D12+FC_OTH_HH_E!D12+FC_OTH_AFF_E!D12</f>
        <v>901.97896906393601</v>
      </c>
      <c r="E12" s="8">
        <f>FC_OTH_CP_E!E12+FC_OTH_HH_E!E12+FC_OTH_AFF_E!E12</f>
        <v>924.37815461585069</v>
      </c>
      <c r="F12" s="8">
        <f>FC_OTH_CP_E!F12+FC_OTH_HH_E!F12+FC_OTH_AFF_E!F12</f>
        <v>649.51936794005337</v>
      </c>
      <c r="G12" s="8">
        <f>FC_OTH_CP_E!G12+FC_OTH_HH_E!G12+FC_OTH_AFF_E!G12</f>
        <v>519.21401637123188</v>
      </c>
      <c r="H12" s="8">
        <f>FC_OTH_CP_E!H12+FC_OTH_HH_E!H12+FC_OTH_AFF_E!H12</f>
        <v>742.50816599359985</v>
      </c>
      <c r="I12" s="8">
        <f>FC_OTH_CP_E!I12+FC_OTH_HH_E!I12+FC_OTH_AFF_E!I12</f>
        <v>733.53475993749316</v>
      </c>
      <c r="J12" s="8">
        <f>FC_OTH_CP_E!J12+FC_OTH_HH_E!J12+FC_OTH_AFF_E!J12</f>
        <v>700.16023457555195</v>
      </c>
      <c r="K12" s="8">
        <f>FC_OTH_CP_E!K12+FC_OTH_HH_E!K12+FC_OTH_AFF_E!K12</f>
        <v>651.4972662460159</v>
      </c>
      <c r="L12" s="8">
        <f>FC_OTH_CP_E!L12+FC_OTH_HH_E!L12+FC_OTH_AFF_E!L12</f>
        <v>623.24775240234635</v>
      </c>
      <c r="M12" s="8">
        <f>FC_OTH_CP_E!M12+FC_OTH_HH_E!M12+FC_OTH_AFF_E!M12</f>
        <v>1481.7916830549332</v>
      </c>
      <c r="N12" s="8">
        <f>FC_OTH_CP_E!N12+FC_OTH_HH_E!N12+FC_OTH_AFF_E!N12</f>
        <v>996.67190347744008</v>
      </c>
      <c r="O12" s="8">
        <f>FC_OTH_CP_E!O12+FC_OTH_HH_E!O12+FC_OTH_AFF_E!O12</f>
        <v>601.07649812470368</v>
      </c>
      <c r="P12" s="8">
        <f>FC_OTH_CP_E!P12+FC_OTH_HH_E!P12+FC_OTH_AFF_E!P12</f>
        <v>630.67635154235347</v>
      </c>
      <c r="Q12" s="8">
        <f>FC_OTH_CP_E!Q12+FC_OTH_HH_E!Q12+FC_OTH_AFF_E!Q12</f>
        <v>489.84436947177602</v>
      </c>
      <c r="R12" s="8">
        <f>FC_OTH_CP_E!R12+FC_OTH_HH_E!R12+FC_OTH_AFF_E!R12</f>
        <v>630.89674871793545</v>
      </c>
      <c r="S12" s="8">
        <f>FC_OTH_CP_E!S12+FC_OTH_HH_E!S12+FC_OTH_AFF_E!S12</f>
        <v>592.89365577988826</v>
      </c>
      <c r="T12" s="8">
        <f>FC_OTH_CP_E!T12+FC_OTH_HH_E!T12+FC_OTH_AFF_E!T12</f>
        <v>519.19727783893325</v>
      </c>
      <c r="U12" s="8">
        <f>FC_OTH_CP_E!U12+FC_OTH_HH_E!U12+FC_OTH_AFF_E!U12</f>
        <v>439.4014673913918</v>
      </c>
      <c r="V12" s="8">
        <f>FC_OTH_CP_E!V12+FC_OTH_HH_E!V12+FC_OTH_AFF_E!V12</f>
        <v>305.13219200506825</v>
      </c>
      <c r="W12" s="8">
        <f>FC_OTH_CP_E!W12+FC_OTH_HH_E!W12+FC_OTH_AFF_E!W12</f>
        <v>246.19048828434231</v>
      </c>
      <c r="X12" s="8">
        <f>FC_OTH_CP_E!X12+FC_OTH_HH_E!X12+FC_OTH_AFF_E!X12</f>
        <v>268.7524142820514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5317.2626691221585</v>
      </c>
      <c r="D13" s="8">
        <f>FC_OTH_CP_E!D13+FC_OTH_HH_E!D13+FC_OTH_AFF_E!D13</f>
        <v>4825.1715699949118</v>
      </c>
      <c r="E13" s="8">
        <f>FC_OTH_CP_E!E13+FC_OTH_HH_E!E13+FC_OTH_AFF_E!E13</f>
        <v>3930.8956110182817</v>
      </c>
      <c r="F13" s="8">
        <f>FC_OTH_CP_E!F13+FC_OTH_HH_E!F13+FC_OTH_AFF_E!F13</f>
        <v>3616.1328666792351</v>
      </c>
      <c r="G13" s="8">
        <f>FC_OTH_CP_E!G13+FC_OTH_HH_E!G13+FC_OTH_AFF_E!G13</f>
        <v>2861.1383439858773</v>
      </c>
      <c r="H13" s="8">
        <f>FC_OTH_CP_E!H13+FC_OTH_HH_E!H13+FC_OTH_AFF_E!H13</f>
        <v>1494.3240215603137</v>
      </c>
      <c r="I13" s="8">
        <f>FC_OTH_CP_E!I13+FC_OTH_HH_E!I13+FC_OTH_AFF_E!I13</f>
        <v>1441.4667753307231</v>
      </c>
      <c r="J13" s="8">
        <f>FC_OTH_CP_E!J13+FC_OTH_HH_E!J13+FC_OTH_AFF_E!J13</f>
        <v>1178.0889323243316</v>
      </c>
      <c r="K13" s="8">
        <f>FC_OTH_CP_E!K13+FC_OTH_HH_E!K13+FC_OTH_AFF_E!K13</f>
        <v>949.38410669898838</v>
      </c>
      <c r="L13" s="8">
        <f>FC_OTH_CP_E!L13+FC_OTH_HH_E!L13+FC_OTH_AFF_E!L13</f>
        <v>1714.2757162891885</v>
      </c>
      <c r="M13" s="8">
        <f>FC_OTH_CP_E!M13+FC_OTH_HH_E!M13+FC_OTH_AFF_E!M13</f>
        <v>1503.73221811599</v>
      </c>
      <c r="N13" s="8">
        <f>FC_OTH_CP_E!N13+FC_OTH_HH_E!N13+FC_OTH_AFF_E!N13</f>
        <v>1933.8625284646394</v>
      </c>
      <c r="O13" s="8">
        <f>FC_OTH_CP_E!O13+FC_OTH_HH_E!O13+FC_OTH_AFF_E!O13</f>
        <v>1087.9593544793483</v>
      </c>
      <c r="P13" s="8">
        <f>FC_OTH_CP_E!P13+FC_OTH_HH_E!P13+FC_OTH_AFF_E!P13</f>
        <v>1071.2033704932735</v>
      </c>
      <c r="Q13" s="8">
        <f>FC_OTH_CP_E!Q13+FC_OTH_HH_E!Q13+FC_OTH_AFF_E!Q13</f>
        <v>1018.9526967612869</v>
      </c>
      <c r="R13" s="8">
        <f>FC_OTH_CP_E!R13+FC_OTH_HH_E!R13+FC_OTH_AFF_E!R13</f>
        <v>952.17183393582286</v>
      </c>
      <c r="S13" s="8">
        <f>FC_OTH_CP_E!S13+FC_OTH_HH_E!S13+FC_OTH_AFF_E!S13</f>
        <v>791.42487818507129</v>
      </c>
      <c r="T13" s="8">
        <f>FC_OTH_CP_E!T13+FC_OTH_HH_E!T13+FC_OTH_AFF_E!T13</f>
        <v>1097.5592213813238</v>
      </c>
      <c r="U13" s="8">
        <f>FC_OTH_CP_E!U13+FC_OTH_HH_E!U13+FC_OTH_AFF_E!U13</f>
        <v>1158.1205066564655</v>
      </c>
      <c r="V13" s="8">
        <f>FC_OTH_CP_E!V13+FC_OTH_HH_E!V13+FC_OTH_AFF_E!V13</f>
        <v>685.20451491983147</v>
      </c>
      <c r="W13" s="8">
        <f>FC_OTH_CP_E!W13+FC_OTH_HH_E!W13+FC_OTH_AFF_E!W13</f>
        <v>684.83292450633121</v>
      </c>
      <c r="X13" s="8">
        <f>FC_OTH_CP_E!X13+FC_OTH_HH_E!X13+FC_OTH_AFF_E!X13</f>
        <v>677.00113253011784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4493.0828022624064</v>
      </c>
      <c r="D16" s="8">
        <f>FC_OTH_CP_E!D16+FC_OTH_HH_E!D16+FC_OTH_AFF_E!D16</f>
        <v>4123.8832717920131</v>
      </c>
      <c r="E16" s="8">
        <f>FC_OTH_CP_E!E16+FC_OTH_HH_E!E16+FC_OTH_AFF_E!E16</f>
        <v>4045.0373624736062</v>
      </c>
      <c r="F16" s="8">
        <f>FC_OTH_CP_E!F16+FC_OTH_HH_E!F16+FC_OTH_AFF_E!F16</f>
        <v>3513.1892599680009</v>
      </c>
      <c r="G16" s="8">
        <f>FC_OTH_CP_E!G16+FC_OTH_HH_E!G16+FC_OTH_AFF_E!G16</f>
        <v>2830.1285168567997</v>
      </c>
      <c r="H16" s="8">
        <f>FC_OTH_CP_E!H16+FC_OTH_HH_E!H16+FC_OTH_AFF_E!H16</f>
        <v>2711.2652270687981</v>
      </c>
      <c r="I16" s="8">
        <f>FC_OTH_CP_E!I16+FC_OTH_HH_E!I16+FC_OTH_AFF_E!I16</f>
        <v>3065.9083871880011</v>
      </c>
      <c r="J16" s="8">
        <f>FC_OTH_CP_E!J16+FC_OTH_HH_E!J16+FC_OTH_AFF_E!J16</f>
        <v>2238.9813685967997</v>
      </c>
      <c r="K16" s="8">
        <f>FC_OTH_CP_E!K16+FC_OTH_HH_E!K16+FC_OTH_AFF_E!K16</f>
        <v>2831.124522724806</v>
      </c>
      <c r="L16" s="8">
        <f>FC_OTH_CP_E!L16+FC_OTH_HH_E!L16+FC_OTH_AFF_E!L16</f>
        <v>2882.2725558000056</v>
      </c>
      <c r="M16" s="8">
        <f>FC_OTH_CP_E!M16+FC_OTH_HH_E!M16+FC_OTH_AFF_E!M16</f>
        <v>3175.369905043206</v>
      </c>
      <c r="N16" s="8">
        <f>FC_OTH_CP_E!N16+FC_OTH_HH_E!N16+FC_OTH_AFF_E!N16</f>
        <v>2725.601911675974</v>
      </c>
      <c r="O16" s="8">
        <f>FC_OTH_CP_E!O16+FC_OTH_HH_E!O16+FC_OTH_AFF_E!O16</f>
        <v>2690.6419864255722</v>
      </c>
      <c r="P16" s="8">
        <f>FC_OTH_CP_E!P16+FC_OTH_HH_E!P16+FC_OTH_AFF_E!P16</f>
        <v>2865.2773369509969</v>
      </c>
      <c r="Q16" s="8">
        <f>FC_OTH_CP_E!Q16+FC_OTH_HH_E!Q16+FC_OTH_AFF_E!Q16</f>
        <v>2008.8006321623998</v>
      </c>
      <c r="R16" s="8">
        <f>FC_OTH_CP_E!R16+FC_OTH_HH_E!R16+FC_OTH_AFF_E!R16</f>
        <v>1922.2402768679212</v>
      </c>
      <c r="S16" s="8">
        <f>FC_OTH_CP_E!S16+FC_OTH_HH_E!S16+FC_OTH_AFF_E!S16</f>
        <v>1850.3741778855037</v>
      </c>
      <c r="T16" s="8">
        <f>FC_OTH_CP_E!T16+FC_OTH_HH_E!T16+FC_OTH_AFF_E!T16</f>
        <v>2015.4909356561689</v>
      </c>
      <c r="U16" s="8">
        <f>FC_OTH_CP_E!U16+FC_OTH_HH_E!U16+FC_OTH_AFF_E!U16</f>
        <v>2009.7026438471264</v>
      </c>
      <c r="V16" s="8">
        <f>FC_OTH_CP_E!V16+FC_OTH_HH_E!V16+FC_OTH_AFF_E!V16</f>
        <v>1794.2754182003882</v>
      </c>
      <c r="W16" s="8">
        <f>FC_OTH_CP_E!W16+FC_OTH_HH_E!W16+FC_OTH_AFF_E!W16</f>
        <v>1638.5408051903735</v>
      </c>
      <c r="X16" s="8">
        <f>FC_OTH_CP_E!X16+FC_OTH_HH_E!X16+FC_OTH_AFF_E!X16</f>
        <v>1962.1260336582918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345.17447999999996</v>
      </c>
      <c r="D17" s="27">
        <f t="shared" si="5"/>
        <v>169.90992</v>
      </c>
      <c r="E17" s="27">
        <f t="shared" si="5"/>
        <v>159.08076000000003</v>
      </c>
      <c r="F17" s="27">
        <f t="shared" si="5"/>
        <v>147.73212000000001</v>
      </c>
      <c r="G17" s="27">
        <f t="shared" si="5"/>
        <v>147.25259999999997</v>
      </c>
      <c r="H17" s="27">
        <f t="shared" si="5"/>
        <v>158.00184000000002</v>
      </c>
      <c r="I17" s="27">
        <f t="shared" si="5"/>
        <v>150.72912000000002</v>
      </c>
      <c r="J17" s="27">
        <f t="shared" si="5"/>
        <v>130.30955999999998</v>
      </c>
      <c r="K17" s="27">
        <f t="shared" si="5"/>
        <v>123.55631999999996</v>
      </c>
      <c r="L17" s="27">
        <f t="shared" si="5"/>
        <v>111.24864000000001</v>
      </c>
      <c r="M17" s="27">
        <f t="shared" si="5"/>
        <v>93.905999999999963</v>
      </c>
      <c r="N17" s="27">
        <f t="shared" si="5"/>
        <v>15.144839999999997</v>
      </c>
      <c r="O17" s="27">
        <f t="shared" si="5"/>
        <v>9.5504400000000018</v>
      </c>
      <c r="P17" s="27">
        <f t="shared" si="5"/>
        <v>6.3936000000000019</v>
      </c>
      <c r="Q17" s="27">
        <f t="shared" si="5"/>
        <v>3.9560399999999998</v>
      </c>
      <c r="R17" s="27">
        <f t="shared" si="5"/>
        <v>0.95904000000000011</v>
      </c>
      <c r="S17" s="27">
        <f t="shared" si="5"/>
        <v>0.55944000000000027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25.883370719999995</v>
      </c>
      <c r="X17" s="27">
        <f t="shared" si="5"/>
        <v>17.078744159999989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345.17447999999996</v>
      </c>
      <c r="D18" s="8">
        <f>FC_OTH_CP_E!D18+FC_OTH_HH_E!D18+FC_OTH_AFF_E!D18</f>
        <v>169.90992</v>
      </c>
      <c r="E18" s="8">
        <f>FC_OTH_CP_E!E18+FC_OTH_HH_E!E18+FC_OTH_AFF_E!E18</f>
        <v>159.08076000000003</v>
      </c>
      <c r="F18" s="8">
        <f>FC_OTH_CP_E!F18+FC_OTH_HH_E!F18+FC_OTH_AFF_E!F18</f>
        <v>147.73212000000001</v>
      </c>
      <c r="G18" s="8">
        <f>FC_OTH_CP_E!G18+FC_OTH_HH_E!G18+FC_OTH_AFF_E!G18</f>
        <v>147.25259999999997</v>
      </c>
      <c r="H18" s="8">
        <f>FC_OTH_CP_E!H18+FC_OTH_HH_E!H18+FC_OTH_AFF_E!H18</f>
        <v>158.00184000000002</v>
      </c>
      <c r="I18" s="8">
        <f>FC_OTH_CP_E!I18+FC_OTH_HH_E!I18+FC_OTH_AFF_E!I18</f>
        <v>150.68916000000002</v>
      </c>
      <c r="J18" s="8">
        <f>FC_OTH_CP_E!J18+FC_OTH_HH_E!J18+FC_OTH_AFF_E!J18</f>
        <v>129.75011999999998</v>
      </c>
      <c r="K18" s="8">
        <f>FC_OTH_CP_E!K18+FC_OTH_HH_E!K18+FC_OTH_AFF_E!K18</f>
        <v>123.51635999999996</v>
      </c>
      <c r="L18" s="8">
        <f>FC_OTH_CP_E!L18+FC_OTH_HH_E!L18+FC_OTH_AFF_E!L18</f>
        <v>111.16872000000001</v>
      </c>
      <c r="M18" s="8">
        <f>FC_OTH_CP_E!M18+FC_OTH_HH_E!M18+FC_OTH_AFF_E!M18</f>
        <v>93.86603999999997</v>
      </c>
      <c r="N18" s="8">
        <f>FC_OTH_CP_E!N18+FC_OTH_HH_E!N18+FC_OTH_AFF_E!N18</f>
        <v>15.104879999999996</v>
      </c>
      <c r="O18" s="8">
        <f>FC_OTH_CP_E!O18+FC_OTH_HH_E!O18+FC_OTH_AFF_E!O18</f>
        <v>9.5104800000000012</v>
      </c>
      <c r="P18" s="8">
        <f>FC_OTH_CP_E!P18+FC_OTH_HH_E!P18+FC_OTH_AFF_E!P18</f>
        <v>6.3936000000000019</v>
      </c>
      <c r="Q18" s="8">
        <f>FC_OTH_CP_E!Q18+FC_OTH_HH_E!Q18+FC_OTH_AFF_E!Q18</f>
        <v>3.91608</v>
      </c>
      <c r="R18" s="8">
        <f>FC_OTH_CP_E!R18+FC_OTH_HH_E!R18+FC_OTH_AFF_E!R18</f>
        <v>0.95904000000000011</v>
      </c>
      <c r="S18" s="8">
        <f>FC_OTH_CP_E!S18+FC_OTH_HH_E!S18+FC_OTH_AFF_E!S18</f>
        <v>0.55944000000000027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3.9959999999999982E-2</v>
      </c>
      <c r="J19" s="8">
        <f>FC_OTH_CP_E!J19+FC_OTH_HH_E!J19+FC_OTH_AFF_E!J19</f>
        <v>0.55943999999999994</v>
      </c>
      <c r="K19" s="8">
        <f>FC_OTH_CP_E!K19+FC_OTH_HH_E!K19+FC_OTH_AFF_E!K19</f>
        <v>3.9960000000000023E-2</v>
      </c>
      <c r="L19" s="8">
        <f>FC_OTH_CP_E!L19+FC_OTH_HH_E!L19+FC_OTH_AFF_E!L19</f>
        <v>7.9920000000000033E-2</v>
      </c>
      <c r="M19" s="8">
        <f>FC_OTH_CP_E!M19+FC_OTH_HH_E!M19+FC_OTH_AFF_E!M19</f>
        <v>3.9960000000000009E-2</v>
      </c>
      <c r="N19" s="8">
        <f>FC_OTH_CP_E!N19+FC_OTH_HH_E!N19+FC_OTH_AFF_E!N19</f>
        <v>3.9959999999999996E-2</v>
      </c>
      <c r="O19" s="8">
        <f>FC_OTH_CP_E!O19+FC_OTH_HH_E!O19+FC_OTH_AFF_E!O19</f>
        <v>3.9960000000000016E-2</v>
      </c>
      <c r="P19" s="8">
        <f>FC_OTH_CP_E!P19+FC_OTH_HH_E!P19+FC_OTH_AFF_E!P19</f>
        <v>0</v>
      </c>
      <c r="Q19" s="8">
        <f>FC_OTH_CP_E!Q19+FC_OTH_HH_E!Q19+FC_OTH_AFF_E!Q19</f>
        <v>3.9959999999999996E-2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25.883370719999995</v>
      </c>
      <c r="X19" s="8">
        <f>FC_OTH_CP_E!X19+FC_OTH_HH_E!X19+FC_OTH_AFF_E!X19</f>
        <v>17.078744159999989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1578.9058268024437</v>
      </c>
      <c r="D22" s="27">
        <f t="shared" si="6"/>
        <v>1528.7607882195289</v>
      </c>
      <c r="E22" s="27">
        <f t="shared" si="6"/>
        <v>1553.4145918371746</v>
      </c>
      <c r="F22" s="27">
        <f t="shared" si="6"/>
        <v>1474.1960397035718</v>
      </c>
      <c r="G22" s="27">
        <f t="shared" si="6"/>
        <v>1452.619427819775</v>
      </c>
      <c r="H22" s="27">
        <f t="shared" si="6"/>
        <v>1482.0965449557061</v>
      </c>
      <c r="I22" s="27">
        <f t="shared" si="6"/>
        <v>1536.6596763862694</v>
      </c>
      <c r="J22" s="27">
        <f t="shared" si="6"/>
        <v>1495.5116701477832</v>
      </c>
      <c r="K22" s="27">
        <f t="shared" si="6"/>
        <v>1579.9736236386807</v>
      </c>
      <c r="L22" s="27">
        <f t="shared" si="6"/>
        <v>1562.3350706561691</v>
      </c>
      <c r="M22" s="27">
        <f t="shared" si="6"/>
        <v>1536.9771990662384</v>
      </c>
      <c r="N22" s="27">
        <f t="shared" si="6"/>
        <v>1448.922030036581</v>
      </c>
      <c r="O22" s="27">
        <f t="shared" si="6"/>
        <v>1344.5742439642418</v>
      </c>
      <c r="P22" s="27">
        <f t="shared" si="6"/>
        <v>1369.5548336486481</v>
      </c>
      <c r="Q22" s="27">
        <f t="shared" si="6"/>
        <v>1255.4121544965906</v>
      </c>
      <c r="R22" s="27">
        <f t="shared" si="6"/>
        <v>1232.7537203036891</v>
      </c>
      <c r="S22" s="27">
        <f t="shared" si="6"/>
        <v>1257.081262332722</v>
      </c>
      <c r="T22" s="27">
        <f t="shared" si="6"/>
        <v>1235.2849103652115</v>
      </c>
      <c r="U22" s="27">
        <f t="shared" si="6"/>
        <v>1300.7002774754569</v>
      </c>
      <c r="V22" s="27">
        <f t="shared" si="6"/>
        <v>1214.0892855548018</v>
      </c>
      <c r="W22" s="27">
        <f t="shared" si="6"/>
        <v>1138.3323461295181</v>
      </c>
      <c r="X22" s="27">
        <f t="shared" si="6"/>
        <v>1109.190777244617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964.35236610876655</v>
      </c>
      <c r="D23" s="8">
        <f>FC_OTH_CP_E!D23+FC_OTH_HH_E!D23+FC_OTH_AFF_E!D23</f>
        <v>986.31246343904672</v>
      </c>
      <c r="E23" s="8">
        <f>FC_OTH_CP_E!E23+FC_OTH_HH_E!E23+FC_OTH_AFF_E!E23</f>
        <v>994.65269000214505</v>
      </c>
      <c r="F23" s="8">
        <f>FC_OTH_CP_E!F23+FC_OTH_HH_E!F23+FC_OTH_AFF_E!F23</f>
        <v>1004.578890316322</v>
      </c>
      <c r="G23" s="8">
        <f>FC_OTH_CP_E!G23+FC_OTH_HH_E!G23+FC_OTH_AFF_E!G23</f>
        <v>1004.9432586175596</v>
      </c>
      <c r="H23" s="8">
        <f>FC_OTH_CP_E!H23+FC_OTH_HH_E!H23+FC_OTH_AFF_E!H23</f>
        <v>1033.8462620336491</v>
      </c>
      <c r="I23" s="8">
        <f>FC_OTH_CP_E!I23+FC_OTH_HH_E!I23+FC_OTH_AFF_E!I23</f>
        <v>1088.7511355088434</v>
      </c>
      <c r="J23" s="8">
        <f>FC_OTH_CP_E!J23+FC_OTH_HH_E!J23+FC_OTH_AFF_E!J23</f>
        <v>1048.1024800177834</v>
      </c>
      <c r="K23" s="8">
        <f>FC_OTH_CP_E!K23+FC_OTH_HH_E!K23+FC_OTH_AFF_E!K23</f>
        <v>1015.0677429853097</v>
      </c>
      <c r="L23" s="8">
        <f>FC_OTH_CP_E!L23+FC_OTH_HH_E!L23+FC_OTH_AFF_E!L23</f>
        <v>1020.1491588350374</v>
      </c>
      <c r="M23" s="8">
        <f>FC_OTH_CP_E!M23+FC_OTH_HH_E!M23+FC_OTH_AFF_E!M23</f>
        <v>1055.61103216843</v>
      </c>
      <c r="N23" s="8">
        <f>FC_OTH_CP_E!N23+FC_OTH_HH_E!N23+FC_OTH_AFF_E!N23</f>
        <v>997.96348735827678</v>
      </c>
      <c r="O23" s="8">
        <f>FC_OTH_CP_E!O23+FC_OTH_HH_E!O23+FC_OTH_AFF_E!O23</f>
        <v>841.27831176497955</v>
      </c>
      <c r="P23" s="8">
        <f>FC_OTH_CP_E!P23+FC_OTH_HH_E!P23+FC_OTH_AFF_E!P23</f>
        <v>845.75363992799987</v>
      </c>
      <c r="Q23" s="8">
        <f>FC_OTH_CP_E!Q23+FC_OTH_HH_E!Q23+FC_OTH_AFF_E!Q23</f>
        <v>828.06959589020721</v>
      </c>
      <c r="R23" s="8">
        <f>FC_OTH_CP_E!R23+FC_OTH_HH_E!R23+FC_OTH_AFF_E!R23</f>
        <v>828.23913405960013</v>
      </c>
      <c r="S23" s="8">
        <f>FC_OTH_CP_E!S23+FC_OTH_HH_E!S23+FC_OTH_AFF_E!S23</f>
        <v>867.75420493654678</v>
      </c>
      <c r="T23" s="8">
        <f>FC_OTH_CP_E!T23+FC_OTH_HH_E!T23+FC_OTH_AFF_E!T23</f>
        <v>877.692717079575</v>
      </c>
      <c r="U23" s="8">
        <f>FC_OTH_CP_E!U23+FC_OTH_HH_E!U23+FC_OTH_AFF_E!U23</f>
        <v>892.74401337931454</v>
      </c>
      <c r="V23" s="8">
        <f>FC_OTH_CP_E!V23+FC_OTH_HH_E!V23+FC_OTH_AFF_E!V23</f>
        <v>884.62095928649353</v>
      </c>
      <c r="W23" s="8">
        <f>FC_OTH_CP_E!W23+FC_OTH_HH_E!W23+FC_OTH_AFF_E!W23</f>
        <v>805.26119408479076</v>
      </c>
      <c r="X23" s="8">
        <f>FC_OTH_CP_E!X23+FC_OTH_HH_E!X23+FC_OTH_AFF_E!X23</f>
        <v>804.23141887984104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614.55346069367704</v>
      </c>
      <c r="D24" s="8">
        <f>FC_OTH_CP_E!D24+FC_OTH_HH_E!D24+FC_OTH_AFF_E!D24</f>
        <v>542.44832478048227</v>
      </c>
      <c r="E24" s="8">
        <f>FC_OTH_CP_E!E24+FC_OTH_HH_E!E24+FC_OTH_AFF_E!E24</f>
        <v>558.76190183502945</v>
      </c>
      <c r="F24" s="8">
        <f>FC_OTH_CP_E!F24+FC_OTH_HH_E!F24+FC_OTH_AFF_E!F24</f>
        <v>469.61714938724981</v>
      </c>
      <c r="G24" s="8">
        <f>FC_OTH_CP_E!G24+FC_OTH_HH_E!G24+FC_OTH_AFF_E!G24</f>
        <v>447.67616920221531</v>
      </c>
      <c r="H24" s="8">
        <f>FC_OTH_CP_E!H24+FC_OTH_HH_E!H24+FC_OTH_AFF_E!H24</f>
        <v>448.25028292205695</v>
      </c>
      <c r="I24" s="8">
        <f>FC_OTH_CP_E!I24+FC_OTH_HH_E!I24+FC_OTH_AFF_E!I24</f>
        <v>447.90854087742599</v>
      </c>
      <c r="J24" s="8">
        <f>FC_OTH_CP_E!J24+FC_OTH_HH_E!J24+FC_OTH_AFF_E!J24</f>
        <v>447.40919012999979</v>
      </c>
      <c r="K24" s="8">
        <f>FC_OTH_CP_E!K24+FC_OTH_HH_E!K24+FC_OTH_AFF_E!K24</f>
        <v>564.90588065337101</v>
      </c>
      <c r="L24" s="8">
        <f>FC_OTH_CP_E!L24+FC_OTH_HH_E!L24+FC_OTH_AFF_E!L24</f>
        <v>542.18591182113187</v>
      </c>
      <c r="M24" s="8">
        <f>FC_OTH_CP_E!M24+FC_OTH_HH_E!M24+FC_OTH_AFF_E!M24</f>
        <v>481.36616689780851</v>
      </c>
      <c r="N24" s="8">
        <f>FC_OTH_CP_E!N24+FC_OTH_HH_E!N24+FC_OTH_AFF_E!N24</f>
        <v>450.95854267830407</v>
      </c>
      <c r="O24" s="8">
        <f>FC_OTH_CP_E!O24+FC_OTH_HH_E!O24+FC_OTH_AFF_E!O24</f>
        <v>503.29593219926221</v>
      </c>
      <c r="P24" s="8">
        <f>FC_OTH_CP_E!P24+FC_OTH_HH_E!P24+FC_OTH_AFF_E!P24</f>
        <v>523.80119372064826</v>
      </c>
      <c r="Q24" s="8">
        <f>FC_OTH_CP_E!Q24+FC_OTH_HH_E!Q24+FC_OTH_AFF_E!Q24</f>
        <v>427.34255860638348</v>
      </c>
      <c r="R24" s="8">
        <f>FC_OTH_CP_E!R24+FC_OTH_HH_E!R24+FC_OTH_AFF_E!R24</f>
        <v>404.51458624408895</v>
      </c>
      <c r="S24" s="8">
        <f>FC_OTH_CP_E!S24+FC_OTH_HH_E!S24+FC_OTH_AFF_E!S24</f>
        <v>389.32705739617518</v>
      </c>
      <c r="T24" s="8">
        <f>FC_OTH_CP_E!T24+FC_OTH_HH_E!T24+FC_OTH_AFF_E!T24</f>
        <v>357.59219328563648</v>
      </c>
      <c r="U24" s="8">
        <f>FC_OTH_CP_E!U24+FC_OTH_HH_E!U24+FC_OTH_AFF_E!U24</f>
        <v>407.95626409614232</v>
      </c>
      <c r="V24" s="8">
        <f>FC_OTH_CP_E!V24+FC_OTH_HH_E!V24+FC_OTH_AFF_E!V24</f>
        <v>329.46832626830815</v>
      </c>
      <c r="W24" s="8">
        <f>FC_OTH_CP_E!W24+FC_OTH_HH_E!W24+FC_OTH_AFF_E!W24</f>
        <v>333.07115204472723</v>
      </c>
      <c r="X24" s="8">
        <f>FC_OTH_CP_E!X24+FC_OTH_HH_E!X24+FC_OTH_AFF_E!X24</f>
        <v>304.95935836477611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292915.54937471286</v>
      </c>
      <c r="D26" s="27">
        <f t="shared" si="7"/>
        <v>313589.89128401992</v>
      </c>
      <c r="E26" s="27">
        <f t="shared" si="7"/>
        <v>293315.34198387183</v>
      </c>
      <c r="F26" s="27">
        <f t="shared" si="7"/>
        <v>299854.30212421424</v>
      </c>
      <c r="G26" s="27">
        <f t="shared" si="7"/>
        <v>290704.58601809293</v>
      </c>
      <c r="H26" s="27">
        <f t="shared" si="7"/>
        <v>288933.47176327393</v>
      </c>
      <c r="I26" s="27">
        <f t="shared" si="7"/>
        <v>274312.22668637178</v>
      </c>
      <c r="J26" s="27">
        <f t="shared" si="7"/>
        <v>226953.21211803329</v>
      </c>
      <c r="K26" s="27">
        <f t="shared" si="7"/>
        <v>251148.39987312004</v>
      </c>
      <c r="L26" s="27">
        <f t="shared" si="7"/>
        <v>231882.47829936005</v>
      </c>
      <c r="M26" s="27">
        <f t="shared" si="7"/>
        <v>228385.29412044</v>
      </c>
      <c r="N26" s="27">
        <f t="shared" si="7"/>
        <v>206760.45901031996</v>
      </c>
      <c r="O26" s="27">
        <f t="shared" si="7"/>
        <v>203328.20965248006</v>
      </c>
      <c r="P26" s="27">
        <f t="shared" si="7"/>
        <v>206370.13063751999</v>
      </c>
      <c r="Q26" s="27">
        <f t="shared" si="7"/>
        <v>185953.50175644</v>
      </c>
      <c r="R26" s="27">
        <f t="shared" si="7"/>
        <v>189785.99637468005</v>
      </c>
      <c r="S26" s="27">
        <f t="shared" si="7"/>
        <v>184721.51988756002</v>
      </c>
      <c r="T26" s="27">
        <f t="shared" si="7"/>
        <v>183995.4213138996</v>
      </c>
      <c r="U26" s="27">
        <f t="shared" si="7"/>
        <v>174462.03453492004</v>
      </c>
      <c r="V26" s="27">
        <f t="shared" si="7"/>
        <v>175998.87074628004</v>
      </c>
      <c r="W26" s="27">
        <f t="shared" si="7"/>
        <v>178804.46532167998</v>
      </c>
      <c r="X26" s="27">
        <f t="shared" si="7"/>
        <v>165260.56479336004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292915.54937471286</v>
      </c>
      <c r="D33" s="19">
        <f t="shared" si="9"/>
        <v>313589.89128401992</v>
      </c>
      <c r="E33" s="19">
        <f t="shared" si="9"/>
        <v>293315.34198387183</v>
      </c>
      <c r="F33" s="19">
        <f t="shared" si="9"/>
        <v>299854.30212421424</v>
      </c>
      <c r="G33" s="19">
        <f t="shared" si="9"/>
        <v>290704.58601809293</v>
      </c>
      <c r="H33" s="19">
        <f t="shared" si="9"/>
        <v>288933.47176327393</v>
      </c>
      <c r="I33" s="19">
        <f t="shared" si="9"/>
        <v>274312.22668637178</v>
      </c>
      <c r="J33" s="19">
        <f t="shared" si="9"/>
        <v>226953.21211803329</v>
      </c>
      <c r="K33" s="19">
        <f t="shared" si="9"/>
        <v>251148.39987312004</v>
      </c>
      <c r="L33" s="19">
        <f t="shared" si="9"/>
        <v>231882.47829936005</v>
      </c>
      <c r="M33" s="19">
        <f t="shared" si="9"/>
        <v>228385.29412044</v>
      </c>
      <c r="N33" s="19">
        <f t="shared" si="9"/>
        <v>206760.45901031996</v>
      </c>
      <c r="O33" s="19">
        <f t="shared" si="9"/>
        <v>203328.20965248006</v>
      </c>
      <c r="P33" s="19">
        <f t="shared" si="9"/>
        <v>206370.13063751999</v>
      </c>
      <c r="Q33" s="19">
        <f t="shared" si="9"/>
        <v>185953.50175644</v>
      </c>
      <c r="R33" s="19">
        <f t="shared" si="9"/>
        <v>189785.99637468005</v>
      </c>
      <c r="S33" s="19">
        <f t="shared" si="9"/>
        <v>184721.51988756002</v>
      </c>
      <c r="T33" s="19">
        <f t="shared" si="9"/>
        <v>183995.4213138996</v>
      </c>
      <c r="U33" s="19">
        <f t="shared" si="9"/>
        <v>174462.03453492004</v>
      </c>
      <c r="V33" s="19">
        <f t="shared" si="9"/>
        <v>175998.87074628004</v>
      </c>
      <c r="W33" s="19">
        <f t="shared" si="9"/>
        <v>178804.46532167998</v>
      </c>
      <c r="X33" s="19">
        <f t="shared" si="9"/>
        <v>165260.56479336004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236.64960000000008</v>
      </c>
      <c r="H34" s="8">
        <f>FC_OTH_CP_E!H34+FC_OTH_HH_E!H34+FC_OTH_AFF_E!H34</f>
        <v>13.863467520000002</v>
      </c>
      <c r="I34" s="8">
        <f>FC_OTH_CP_E!I34+FC_OTH_HH_E!I34+FC_OTH_AFF_E!I34</f>
        <v>72.094510080000006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1.0235289600000004</v>
      </c>
      <c r="V34" s="8">
        <f>FC_OTH_CP_E!V34+FC_OTH_HH_E!V34+FC_OTH_AFF_E!V34</f>
        <v>1.0919577600000003</v>
      </c>
      <c r="W34" s="8">
        <f>FC_OTH_CP_E!W34+FC_OTH_HH_E!W34+FC_OTH_AFF_E!W34</f>
        <v>1.1462860799999992</v>
      </c>
      <c r="X34" s="8">
        <f>FC_OTH_CP_E!X34+FC_OTH_HH_E!X34+FC_OTH_AFF_E!X34</f>
        <v>1.4484096000000004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29851.579450800004</v>
      </c>
      <c r="D36" s="8">
        <f>FC_OTH_CP_E!D36+FC_OTH_HH_E!D36+FC_OTH_AFF_E!D36</f>
        <v>28865.750709960004</v>
      </c>
      <c r="E36" s="8">
        <f>FC_OTH_CP_E!E36+FC_OTH_HH_E!E36+FC_OTH_AFF_E!E36</f>
        <v>28806.304073760006</v>
      </c>
      <c r="F36" s="8">
        <f>FC_OTH_CP_E!F36+FC_OTH_HH_E!F36+FC_OTH_AFF_E!F36</f>
        <v>29672.746832159995</v>
      </c>
      <c r="G36" s="8">
        <f>FC_OTH_CP_E!G36+FC_OTH_HH_E!G36+FC_OTH_AFF_E!G36</f>
        <v>30171.66629076</v>
      </c>
      <c r="H36" s="8">
        <f>FC_OTH_CP_E!H36+FC_OTH_HH_E!H36+FC_OTH_AFF_E!H36</f>
        <v>30588.507616679999</v>
      </c>
      <c r="I36" s="8">
        <f>FC_OTH_CP_E!I36+FC_OTH_HH_E!I36+FC_OTH_AFF_E!I36</f>
        <v>28001.009607120006</v>
      </c>
      <c r="J36" s="8">
        <f>FC_OTH_CP_E!J36+FC_OTH_HH_E!J36+FC_OTH_AFF_E!J36</f>
        <v>26919.957211560002</v>
      </c>
      <c r="K36" s="8">
        <f>FC_OTH_CP_E!K36+FC_OTH_HH_E!K36+FC_OTH_AFF_E!K36</f>
        <v>26685.884505600003</v>
      </c>
      <c r="L36" s="8">
        <f>FC_OTH_CP_E!L36+FC_OTH_HH_E!L36+FC_OTH_AFF_E!L36</f>
        <v>25841.49375852001</v>
      </c>
      <c r="M36" s="8">
        <f>FC_OTH_CP_E!M36+FC_OTH_HH_E!M36+FC_OTH_AFF_E!M36</f>
        <v>26299.526234399997</v>
      </c>
      <c r="N36" s="8">
        <f>FC_OTH_CP_E!N36+FC_OTH_HH_E!N36+FC_OTH_AFF_E!N36</f>
        <v>23898.24354348001</v>
      </c>
      <c r="O36" s="8">
        <f>FC_OTH_CP_E!O36+FC_OTH_HH_E!O36+FC_OTH_AFF_E!O36</f>
        <v>23016.966782760002</v>
      </c>
      <c r="P36" s="8">
        <f>FC_OTH_CP_E!P36+FC_OTH_HH_E!P36+FC_OTH_AFF_E!P36</f>
        <v>23076.698050439994</v>
      </c>
      <c r="Q36" s="8">
        <f>FC_OTH_CP_E!Q36+FC_OTH_HH_E!Q36+FC_OTH_AFF_E!Q36</f>
        <v>20881.320452640004</v>
      </c>
      <c r="R36" s="8">
        <f>FC_OTH_CP_E!R36+FC_OTH_HH_E!R36+FC_OTH_AFF_E!R36</f>
        <v>20837.32024212</v>
      </c>
      <c r="S36" s="8">
        <f>FC_OTH_CP_E!S36+FC_OTH_HH_E!S36+FC_OTH_AFF_E!S36</f>
        <v>21721.047150600003</v>
      </c>
      <c r="T36" s="8">
        <f>FC_OTH_CP_E!T36+FC_OTH_HH_E!T36+FC_OTH_AFF_E!T36</f>
        <v>20927.458082019602</v>
      </c>
      <c r="U36" s="8">
        <f>FC_OTH_CP_E!U36+FC_OTH_HH_E!U36+FC_OTH_AFF_E!U36</f>
        <v>21938.499695160004</v>
      </c>
      <c r="V36" s="8">
        <f>FC_OTH_CP_E!V36+FC_OTH_HH_E!V36+FC_OTH_AFF_E!V36</f>
        <v>21432.638681280005</v>
      </c>
      <c r="W36" s="8">
        <f>FC_OTH_CP_E!W36+FC_OTH_HH_E!W36+FC_OTH_AFF_E!W36</f>
        <v>20574.988150680001</v>
      </c>
      <c r="X36" s="8">
        <f>FC_OTH_CP_E!X36+FC_OTH_HH_E!X36+FC_OTH_AFF_E!X36</f>
        <v>20957.285709720003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1905.6407554800003</v>
      </c>
      <c r="D37" s="8">
        <f>FC_OTH_CP_E!D37+FC_OTH_HH_E!D37+FC_OTH_AFF_E!D37</f>
        <v>1876.0062736800005</v>
      </c>
      <c r="E37" s="8">
        <f>FC_OTH_CP_E!E37+FC_OTH_HH_E!E37+FC_OTH_AFF_E!E37</f>
        <v>1652.5465387200002</v>
      </c>
      <c r="F37" s="8">
        <f>FC_OTH_CP_E!F37+FC_OTH_HH_E!F37+FC_OTH_AFF_E!F37</f>
        <v>2057.0132444400001</v>
      </c>
      <c r="G37" s="8">
        <f>FC_OTH_CP_E!G37+FC_OTH_HH_E!G37+FC_OTH_AFF_E!G37</f>
        <v>2046.4103444399998</v>
      </c>
      <c r="H37" s="8">
        <f>FC_OTH_CP_E!H37+FC_OTH_HH_E!H37+FC_OTH_AFF_E!H37</f>
        <v>2749.5767098800002</v>
      </c>
      <c r="I37" s="8">
        <f>FC_OTH_CP_E!I37+FC_OTH_HH_E!I37+FC_OTH_AFF_E!I37</f>
        <v>2624.6281446000003</v>
      </c>
      <c r="J37" s="8">
        <f>FC_OTH_CP_E!J37+FC_OTH_HH_E!J37+FC_OTH_AFF_E!J37</f>
        <v>2616.6103563600004</v>
      </c>
      <c r="K37" s="8">
        <f>FC_OTH_CP_E!K37+FC_OTH_HH_E!K37+FC_OTH_AFF_E!K37</f>
        <v>2444.6527736399999</v>
      </c>
      <c r="L37" s="8">
        <f>FC_OTH_CP_E!L37+FC_OTH_HH_E!L37+FC_OTH_AFF_E!L37</f>
        <v>2307.1089610799995</v>
      </c>
      <c r="M37" s="8">
        <f>FC_OTH_CP_E!M37+FC_OTH_HH_E!M37+FC_OTH_AFF_E!M37</f>
        <v>2300.9515452000005</v>
      </c>
      <c r="N37" s="8">
        <f>FC_OTH_CP_E!N37+FC_OTH_HH_E!N37+FC_OTH_AFF_E!N37</f>
        <v>2373.8101833599994</v>
      </c>
      <c r="O37" s="8">
        <f>FC_OTH_CP_E!O37+FC_OTH_HH_E!O37+FC_OTH_AFF_E!O37</f>
        <v>2870.8903515599995</v>
      </c>
      <c r="P37" s="8">
        <f>FC_OTH_CP_E!P37+FC_OTH_HH_E!P37+FC_OTH_AFF_E!P37</f>
        <v>2439.9573105600002</v>
      </c>
      <c r="Q37" s="8">
        <f>FC_OTH_CP_E!Q37+FC_OTH_HH_E!Q37+FC_OTH_AFF_E!Q37</f>
        <v>2339.2861430399998</v>
      </c>
      <c r="R37" s="8">
        <f>FC_OTH_CP_E!R37+FC_OTH_HH_E!R37+FC_OTH_AFF_E!R37</f>
        <v>2289.1706006400009</v>
      </c>
      <c r="S37" s="8">
        <f>FC_OTH_CP_E!S37+FC_OTH_HH_E!S37+FC_OTH_AFF_E!S37</f>
        <v>2266.4781493200003</v>
      </c>
      <c r="T37" s="8">
        <f>FC_OTH_CP_E!T37+FC_OTH_HH_E!T37+FC_OTH_AFF_E!T37</f>
        <v>2256.1526710799999</v>
      </c>
      <c r="U37" s="8">
        <f>FC_OTH_CP_E!U37+FC_OTH_HH_E!U37+FC_OTH_AFF_E!U37</f>
        <v>2370.3426608400005</v>
      </c>
      <c r="V37" s="8">
        <f>FC_OTH_CP_E!V37+FC_OTH_HH_E!V37+FC_OTH_AFF_E!V37</f>
        <v>2392.5084598800004</v>
      </c>
      <c r="W37" s="8">
        <f>FC_OTH_CP_E!W37+FC_OTH_HH_E!W37+FC_OTH_AFF_E!W37</f>
        <v>2293.7470617600002</v>
      </c>
      <c r="X37" s="8">
        <f>FC_OTH_CP_E!X37+FC_OTH_HH_E!X37+FC_OTH_AFF_E!X37</f>
        <v>2874.20843556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35.384327999999996</v>
      </c>
      <c r="D38" s="8">
        <f>FC_OTH_CP_E!D38+FC_OTH_HH_E!D38+FC_OTH_AFF_E!D38</f>
        <v>35.259588000000001</v>
      </c>
      <c r="E38" s="8">
        <f>FC_OTH_CP_E!E38+FC_OTH_HH_E!E38+FC_OTH_AFF_E!E38</f>
        <v>36.512532</v>
      </c>
      <c r="F38" s="8">
        <f>FC_OTH_CP_E!F38+FC_OTH_HH_E!F38+FC_OTH_AFF_E!F38</f>
        <v>42.006383999999997</v>
      </c>
      <c r="G38" s="8">
        <f>FC_OTH_CP_E!G38+FC_OTH_HH_E!G38+FC_OTH_AFF_E!G38</f>
        <v>50.760107999999988</v>
      </c>
      <c r="H38" s="8">
        <f>FC_OTH_CP_E!H38+FC_OTH_HH_E!H38+FC_OTH_AFF_E!H38</f>
        <v>76.950720000000004</v>
      </c>
      <c r="I38" s="8">
        <f>FC_OTH_CP_E!I38+FC_OTH_HH_E!I38+FC_OTH_AFF_E!I38</f>
        <v>46.572372000000001</v>
      </c>
      <c r="J38" s="8">
        <f>FC_OTH_CP_E!J38+FC_OTH_HH_E!J38+FC_OTH_AFF_E!J38</f>
        <v>28.601495999999997</v>
      </c>
      <c r="K38" s="8">
        <f>FC_OTH_CP_E!K38+FC_OTH_HH_E!K38+FC_OTH_AFF_E!K38</f>
        <v>32.358311999999998</v>
      </c>
      <c r="L38" s="8">
        <f>FC_OTH_CP_E!L38+FC_OTH_HH_E!L38+FC_OTH_AFF_E!L38</f>
        <v>23.747723999999998</v>
      </c>
      <c r="M38" s="8">
        <f>FC_OTH_CP_E!M38+FC_OTH_HH_E!M38+FC_OTH_AFF_E!M38</f>
        <v>23.555447999999998</v>
      </c>
      <c r="N38" s="8">
        <f>FC_OTH_CP_E!N38+FC_OTH_HH_E!N38+FC_OTH_AFF_E!N38</f>
        <v>20.884499999999992</v>
      </c>
      <c r="O38" s="8">
        <f>FC_OTH_CP_E!O38+FC_OTH_HH_E!O38+FC_OTH_AFF_E!O38</f>
        <v>19.973015999999994</v>
      </c>
      <c r="P38" s="8">
        <f>FC_OTH_CP_E!P38+FC_OTH_HH_E!P38+FC_OTH_AFF_E!P38</f>
        <v>16.243668</v>
      </c>
      <c r="Q38" s="8">
        <f>FC_OTH_CP_E!Q38+FC_OTH_HH_E!Q38+FC_OTH_AFF_E!Q38</f>
        <v>16.810919999999999</v>
      </c>
      <c r="R38" s="8">
        <f>FC_OTH_CP_E!R38+FC_OTH_HH_E!R38+FC_OTH_AFF_E!R38</f>
        <v>14.635404000000001</v>
      </c>
      <c r="S38" s="8">
        <f>FC_OTH_CP_E!S38+FC_OTH_HH_E!S38+FC_OTH_AFF_E!S38</f>
        <v>17.195976000000009</v>
      </c>
      <c r="T38" s="8">
        <f>FC_OTH_CP_E!T38+FC_OTH_HH_E!T38+FC_OTH_AFF_E!T38</f>
        <v>16.975224000000001</v>
      </c>
      <c r="U38" s="8">
        <f>FC_OTH_CP_E!U38+FC_OTH_HH_E!U38+FC_OTH_AFF_E!U38</f>
        <v>17.811360000000001</v>
      </c>
      <c r="V38" s="8">
        <f>FC_OTH_CP_E!V38+FC_OTH_HH_E!V38+FC_OTH_AFF_E!V38</f>
        <v>19.420631999999998</v>
      </c>
      <c r="W38" s="8">
        <f>FC_OTH_CP_E!W38+FC_OTH_HH_E!W38+FC_OTH_AFF_E!W38</f>
        <v>15.969239999999999</v>
      </c>
      <c r="X38" s="8">
        <f>FC_OTH_CP_E!X38+FC_OTH_HH_E!X38+FC_OTH_AFF_E!X38</f>
        <v>18.099143999999999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6.2784230400000007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3.139211519999999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3126.5190417600006</v>
      </c>
      <c r="D40" s="8">
        <f>FC_OTH_CP_E!D40+FC_OTH_HH_E!D40+FC_OTH_AFF_E!D40</f>
        <v>2589.01914528</v>
      </c>
      <c r="E40" s="8">
        <f>FC_OTH_CP_E!E40+FC_OTH_HH_E!E40+FC_OTH_AFF_E!E40</f>
        <v>2454.7603903200002</v>
      </c>
      <c r="F40" s="8">
        <f>FC_OTH_CP_E!F40+FC_OTH_HH_E!F40+FC_OTH_AFF_E!F40</f>
        <v>2723.3954136000007</v>
      </c>
      <c r="G40" s="8">
        <f>FC_OTH_CP_E!G40+FC_OTH_HH_E!G40+FC_OTH_AFF_E!G40</f>
        <v>2744.1114141600005</v>
      </c>
      <c r="H40" s="8">
        <f>FC_OTH_CP_E!H40+FC_OTH_HH_E!H40+FC_OTH_AFF_E!H40</f>
        <v>2819.1323055600001</v>
      </c>
      <c r="I40" s="8">
        <f>FC_OTH_CP_E!I40+FC_OTH_HH_E!I40+FC_OTH_AFF_E!I40</f>
        <v>2623.35530664</v>
      </c>
      <c r="J40" s="8">
        <f>FC_OTH_CP_E!J40+FC_OTH_HH_E!J40+FC_OTH_AFF_E!J40</f>
        <v>2531.7318999600002</v>
      </c>
      <c r="K40" s="8">
        <f>FC_OTH_CP_E!K40+FC_OTH_HH_E!K40+FC_OTH_AFF_E!K40</f>
        <v>2473.7475985199994</v>
      </c>
      <c r="L40" s="8">
        <f>FC_OTH_CP_E!L40+FC_OTH_HH_E!L40+FC_OTH_AFF_E!L40</f>
        <v>2410.5072920400003</v>
      </c>
      <c r="M40" s="8">
        <f>FC_OTH_CP_E!M40+FC_OTH_HH_E!M40+FC_OTH_AFF_E!M40</f>
        <v>2443.9149943200005</v>
      </c>
      <c r="N40" s="8">
        <f>FC_OTH_CP_E!N40+FC_OTH_HH_E!N40+FC_OTH_AFF_E!N40</f>
        <v>2628.7047529200004</v>
      </c>
      <c r="O40" s="8">
        <f>FC_OTH_CP_E!O40+FC_OTH_HH_E!O40+FC_OTH_AFF_E!O40</f>
        <v>2721.5843101200026</v>
      </c>
      <c r="P40" s="8">
        <f>FC_OTH_CP_E!P40+FC_OTH_HH_E!P40+FC_OTH_AFF_E!P40</f>
        <v>3105.7039054799993</v>
      </c>
      <c r="Q40" s="8">
        <f>FC_OTH_CP_E!Q40+FC_OTH_HH_E!Q40+FC_OTH_AFF_E!Q40</f>
        <v>2981.0768457599997</v>
      </c>
      <c r="R40" s="8">
        <f>FC_OTH_CP_E!R40+FC_OTH_HH_E!R40+FC_OTH_AFF_E!R40</f>
        <v>2727.4017391200023</v>
      </c>
      <c r="S40" s="8">
        <f>FC_OTH_CP_E!S40+FC_OTH_HH_E!S40+FC_OTH_AFF_E!S40</f>
        <v>2322.3238689600003</v>
      </c>
      <c r="T40" s="8">
        <f>FC_OTH_CP_E!T40+FC_OTH_HH_E!T40+FC_OTH_AFF_E!T40</f>
        <v>2160.5561164800006</v>
      </c>
      <c r="U40" s="8">
        <f>FC_OTH_CP_E!U40+FC_OTH_HH_E!U40+FC_OTH_AFF_E!U40</f>
        <v>2203.8147514800007</v>
      </c>
      <c r="V40" s="8">
        <f>FC_OTH_CP_E!V40+FC_OTH_HH_E!V40+FC_OTH_AFF_E!V40</f>
        <v>2161.4781045600002</v>
      </c>
      <c r="W40" s="8">
        <f>FC_OTH_CP_E!W40+FC_OTH_HH_E!W40+FC_OTH_AFF_E!W40</f>
        <v>2094.7965202800001</v>
      </c>
      <c r="X40" s="8">
        <f>FC_OTH_CP_E!X40+FC_OTH_HH_E!X40+FC_OTH_AFF_E!X40</f>
        <v>2537.2281085200002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3154.5107758800009</v>
      </c>
      <c r="D41" s="8">
        <f>FC_OTH_CP_E!D41+FC_OTH_HH_E!D41+FC_OTH_AFF_E!D41</f>
        <v>3323.5141417200011</v>
      </c>
      <c r="E41" s="8">
        <f>FC_OTH_CP_E!E41+FC_OTH_HH_E!E41+FC_OTH_AFF_E!E41</f>
        <v>3407.9042646000007</v>
      </c>
      <c r="F41" s="8">
        <f>FC_OTH_CP_E!F41+FC_OTH_HH_E!F41+FC_OTH_AFF_E!F41</f>
        <v>3587.3153280000006</v>
      </c>
      <c r="G41" s="8">
        <f>FC_OTH_CP_E!G41+FC_OTH_HH_E!G41+FC_OTH_AFF_E!G41</f>
        <v>3722.0591491200016</v>
      </c>
      <c r="H41" s="8">
        <f>FC_OTH_CP_E!H41+FC_OTH_HH_E!H41+FC_OTH_AFF_E!H41</f>
        <v>3782.9093270399999</v>
      </c>
      <c r="I41" s="8">
        <f>FC_OTH_CP_E!I41+FC_OTH_HH_E!I41+FC_OTH_AFF_E!I41</f>
        <v>3713.5759269599998</v>
      </c>
      <c r="J41" s="8">
        <f>FC_OTH_CP_E!J41+FC_OTH_HH_E!J41+FC_OTH_AFF_E!J41</f>
        <v>3547.2528493200007</v>
      </c>
      <c r="K41" s="8">
        <f>FC_OTH_CP_E!K41+FC_OTH_HH_E!K41+FC_OTH_AFF_E!K41</f>
        <v>3982.9266428399997</v>
      </c>
      <c r="L41" s="8">
        <f>FC_OTH_CP_E!L41+FC_OTH_HH_E!L41+FC_OTH_AFF_E!L41</f>
        <v>4410.1203202799979</v>
      </c>
      <c r="M41" s="8">
        <f>FC_OTH_CP_E!M41+FC_OTH_HH_E!M41+FC_OTH_AFF_E!M41</f>
        <v>4447.7670452400007</v>
      </c>
      <c r="N41" s="8">
        <f>FC_OTH_CP_E!N41+FC_OTH_HH_E!N41+FC_OTH_AFF_E!N41</f>
        <v>3594.6987390000013</v>
      </c>
      <c r="O41" s="8">
        <f>FC_OTH_CP_E!O41+FC_OTH_HH_E!O41+FC_OTH_AFF_E!O41</f>
        <v>3152.9843963999997</v>
      </c>
      <c r="P41" s="8">
        <f>FC_OTH_CP_E!P41+FC_OTH_HH_E!P41+FC_OTH_AFF_E!P41</f>
        <v>3211.4123495999993</v>
      </c>
      <c r="Q41" s="8">
        <f>FC_OTH_CP_E!Q41+FC_OTH_HH_E!Q41+FC_OTH_AFF_E!Q41</f>
        <v>2883.0686327999997</v>
      </c>
      <c r="R41" s="8">
        <f>FC_OTH_CP_E!R41+FC_OTH_HH_E!R41+FC_OTH_AFF_E!R41</f>
        <v>3334.6603098000005</v>
      </c>
      <c r="S41" s="8">
        <f>FC_OTH_CP_E!S41+FC_OTH_HH_E!S41+FC_OTH_AFF_E!S41</f>
        <v>3505.0562348399981</v>
      </c>
      <c r="T41" s="8">
        <f>FC_OTH_CP_E!T41+FC_OTH_HH_E!T41+FC_OTH_AFF_E!T41</f>
        <v>3359.4465693599986</v>
      </c>
      <c r="U41" s="8">
        <f>FC_OTH_CP_E!U41+FC_OTH_HH_E!U41+FC_OTH_AFF_E!U41</f>
        <v>3567.9970634399979</v>
      </c>
      <c r="V41" s="8">
        <f>FC_OTH_CP_E!V41+FC_OTH_HH_E!V41+FC_OTH_AFF_E!V41</f>
        <v>3519.6524812800008</v>
      </c>
      <c r="W41" s="8">
        <f>FC_OTH_CP_E!W41+FC_OTH_HH_E!W41+FC_OTH_AFF_E!W41</f>
        <v>3932.521694280003</v>
      </c>
      <c r="X41" s="8">
        <f>FC_OTH_CP_E!X41+FC_OTH_HH_E!X41+FC_OTH_AFF_E!X41</f>
        <v>3633.7851320400023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9.7854620399999988</v>
      </c>
      <c r="E42" s="8">
        <f>FC_OTH_CP_E!E42+FC_OTH_HH_E!E42+FC_OTH_AFF_E!E42</f>
        <v>0</v>
      </c>
      <c r="F42" s="8">
        <f>FC_OTH_CP_E!F42+FC_OTH_HH_E!F42+FC_OTH_AFF_E!F42</f>
        <v>13.047282720000004</v>
      </c>
      <c r="G42" s="8">
        <f>FC_OTH_CP_E!G42+FC_OTH_HH_E!G42+FC_OTH_AFF_E!G42</f>
        <v>45.666017280000027</v>
      </c>
      <c r="H42" s="8">
        <f>FC_OTH_CP_E!H42+FC_OTH_HH_E!H42+FC_OTH_AFF_E!H42</f>
        <v>128.86131204000003</v>
      </c>
      <c r="I42" s="8">
        <f>FC_OTH_CP_E!I42+FC_OTH_HH_E!I42+FC_OTH_AFF_E!I42</f>
        <v>0</v>
      </c>
      <c r="J42" s="8">
        <f>FC_OTH_CP_E!J42+FC_OTH_HH_E!J42+FC_OTH_AFF_E!J42</f>
        <v>25.773951239999992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244301.33519159289</v>
      </c>
      <c r="D43" s="8">
        <f>FC_OTH_CP_E!D43+FC_OTH_HH_E!D43+FC_OTH_AFF_E!D43</f>
        <v>266290.05838409992</v>
      </c>
      <c r="E43" s="8">
        <f>FC_OTH_CP_E!E43+FC_OTH_HH_E!E43+FC_OTH_AFF_E!E43</f>
        <v>248113.34343147191</v>
      </c>
      <c r="F43" s="8">
        <f>FC_OTH_CP_E!F43+FC_OTH_HH_E!F43+FC_OTH_AFF_E!F43</f>
        <v>251732.87842525428</v>
      </c>
      <c r="G43" s="8">
        <f>FC_OTH_CP_E!G43+FC_OTH_HH_E!G43+FC_OTH_AFF_E!G43</f>
        <v>243232.02990581293</v>
      </c>
      <c r="H43" s="8">
        <f>FC_OTH_CP_E!H43+FC_OTH_HH_E!H43+FC_OTH_AFF_E!H43</f>
        <v>240934.751942834</v>
      </c>
      <c r="I43" s="8">
        <f>FC_OTH_CP_E!I43+FC_OTH_HH_E!I43+FC_OTH_AFF_E!I43</f>
        <v>230028.63765485186</v>
      </c>
      <c r="J43" s="8">
        <f>FC_OTH_CP_E!J43+FC_OTH_HH_E!J43+FC_OTH_AFF_E!J43</f>
        <v>186153.0721368333</v>
      </c>
      <c r="K43" s="8">
        <f>FC_OTH_CP_E!K43+FC_OTH_HH_E!K43+FC_OTH_AFF_E!K43</f>
        <v>210735.60365520002</v>
      </c>
      <c r="L43" s="8">
        <f>FC_OTH_CP_E!L43+FC_OTH_HH_E!L43+FC_OTH_AFF_E!L43</f>
        <v>193183.86776364001</v>
      </c>
      <c r="M43" s="8">
        <f>FC_OTH_CP_E!M43+FC_OTH_HH_E!M43+FC_OTH_AFF_E!M43</f>
        <v>190264.55009327998</v>
      </c>
      <c r="N43" s="8">
        <f>FC_OTH_CP_E!N43+FC_OTH_HH_E!N43+FC_OTH_AFF_E!N43</f>
        <v>172238.75047080001</v>
      </c>
      <c r="O43" s="8">
        <f>FC_OTH_CP_E!O43+FC_OTH_HH_E!O43+FC_OTH_AFF_E!O43</f>
        <v>169724.80156320002</v>
      </c>
      <c r="P43" s="8">
        <f>FC_OTH_CP_E!P43+FC_OTH_HH_E!P43+FC_OTH_AFF_E!P43</f>
        <v>172870.26982523999</v>
      </c>
      <c r="Q43" s="8">
        <f>FC_OTH_CP_E!Q43+FC_OTH_HH_E!Q43+FC_OTH_AFF_E!Q43</f>
        <v>155503.72059300001</v>
      </c>
      <c r="R43" s="8">
        <f>FC_OTH_CP_E!R43+FC_OTH_HH_E!R43+FC_OTH_AFF_E!R43</f>
        <v>159379.85463192002</v>
      </c>
      <c r="S43" s="8">
        <f>FC_OTH_CP_E!S43+FC_OTH_HH_E!S43+FC_OTH_AFF_E!S43</f>
        <v>153576.56952612</v>
      </c>
      <c r="T43" s="8">
        <f>FC_OTH_CP_E!T43+FC_OTH_HH_E!T43+FC_OTH_AFF_E!T43</f>
        <v>154224.76058027998</v>
      </c>
      <c r="U43" s="8">
        <f>FC_OTH_CP_E!U43+FC_OTH_HH_E!U43+FC_OTH_AFF_E!U43</f>
        <v>143501.41885716002</v>
      </c>
      <c r="V43" s="8">
        <f>FC_OTH_CP_E!V43+FC_OTH_HH_E!V43+FC_OTH_AFF_E!V43</f>
        <v>145660.55268960001</v>
      </c>
      <c r="W43" s="8">
        <f>FC_OTH_CP_E!W43+FC_OTH_HH_E!W43+FC_OTH_AFF_E!W43</f>
        <v>149051.38119767999</v>
      </c>
      <c r="X43" s="8">
        <f>FC_OTH_CP_E!X43+FC_OTH_HH_E!X43+FC_OTH_AFF_E!X43</f>
        <v>134430.71802264004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10164.747354480001</v>
      </c>
      <c r="D44" s="8">
        <f>FC_OTH_CP_E!D44+FC_OTH_HH_E!D44+FC_OTH_AFF_E!D44</f>
        <v>9964.5319756800018</v>
      </c>
      <c r="E44" s="8">
        <f>FC_OTH_CP_E!E44+FC_OTH_HH_E!E44+FC_OTH_AFF_E!E44</f>
        <v>8445.1387060800007</v>
      </c>
      <c r="F44" s="8">
        <f>FC_OTH_CP_E!F44+FC_OTH_HH_E!F44+FC_OTH_AFF_E!F44</f>
        <v>9515.8984485600013</v>
      </c>
      <c r="G44" s="8">
        <f>FC_OTH_CP_E!G44+FC_OTH_HH_E!G44+FC_OTH_AFF_E!G44</f>
        <v>8020.5412226400013</v>
      </c>
      <c r="H44" s="8">
        <f>FC_OTH_CP_E!H44+FC_OTH_HH_E!H44+FC_OTH_AFF_E!H44</f>
        <v>7466.8796416800014</v>
      </c>
      <c r="I44" s="8">
        <f>FC_OTH_CP_E!I44+FC_OTH_HH_E!I44+FC_OTH_AFF_E!I44</f>
        <v>6758.1705045600011</v>
      </c>
      <c r="J44" s="8">
        <f>FC_OTH_CP_E!J44+FC_OTH_HH_E!J44+FC_OTH_AFF_E!J44</f>
        <v>4698.8124818400001</v>
      </c>
      <c r="K44" s="8">
        <f>FC_OTH_CP_E!K44+FC_OTH_HH_E!K44+FC_OTH_AFF_E!K44</f>
        <v>4358.1394159200008</v>
      </c>
      <c r="L44" s="8">
        <f>FC_OTH_CP_E!L44+FC_OTH_HH_E!L44+FC_OTH_AFF_E!L44</f>
        <v>3520.9920067200001</v>
      </c>
      <c r="M44" s="8">
        <f>FC_OTH_CP_E!M44+FC_OTH_HH_E!M44+FC_OTH_AFF_E!M44</f>
        <v>2397.4347211200006</v>
      </c>
      <c r="N44" s="8">
        <f>FC_OTH_CP_E!N44+FC_OTH_HH_E!N44+FC_OTH_AFF_E!N44</f>
        <v>1855.9499868000003</v>
      </c>
      <c r="O44" s="8">
        <f>FC_OTH_CP_E!O44+FC_OTH_HH_E!O44+FC_OTH_AFF_E!O44</f>
        <v>1679.1548572800002</v>
      </c>
      <c r="P44" s="8">
        <f>FC_OTH_CP_E!P44+FC_OTH_HH_E!P44+FC_OTH_AFF_E!P44</f>
        <v>1393.9846502400001</v>
      </c>
      <c r="Q44" s="8">
        <f>FC_OTH_CP_E!Q44+FC_OTH_HH_E!Q44+FC_OTH_AFF_E!Q44</f>
        <v>1152.1610748000003</v>
      </c>
      <c r="R44" s="8">
        <f>FC_OTH_CP_E!R44+FC_OTH_HH_E!R44+FC_OTH_AFF_E!R44</f>
        <v>981.0479721600002</v>
      </c>
      <c r="S44" s="8">
        <f>FC_OTH_CP_E!S44+FC_OTH_HH_E!S44+FC_OTH_AFF_E!S44</f>
        <v>987.75455831999989</v>
      </c>
      <c r="T44" s="8">
        <f>FC_OTH_CP_E!T44+FC_OTH_HH_E!T44+FC_OTH_AFF_E!T44</f>
        <v>891.61957872000005</v>
      </c>
      <c r="U44" s="8">
        <f>FC_OTH_CP_E!U44+FC_OTH_HH_E!U44+FC_OTH_AFF_E!U44</f>
        <v>660.65265360000012</v>
      </c>
      <c r="V44" s="8">
        <f>FC_OTH_CP_E!V44+FC_OTH_HH_E!V44+FC_OTH_AFF_E!V44</f>
        <v>567.8401773600001</v>
      </c>
      <c r="W44" s="8">
        <f>FC_OTH_CP_E!W44+FC_OTH_HH_E!W44+FC_OTH_AFF_E!W44</f>
        <v>580.14408384000001</v>
      </c>
      <c r="X44" s="8">
        <f>FC_OTH_CP_E!X44+FC_OTH_HH_E!X44+FC_OTH_AFF_E!X44</f>
        <v>578.80605455999978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0.80826444000000031</v>
      </c>
      <c r="I45" s="8">
        <f>FC_OTH_CP_E!I45+FC_OTH_HH_E!I45+FC_OTH_AFF_E!I45</f>
        <v>0.78240419999999966</v>
      </c>
      <c r="J45" s="8">
        <f>FC_OTH_CP_E!J45+FC_OTH_HH_E!J45+FC_OTH_AFF_E!J45</f>
        <v>0.89877527999999995</v>
      </c>
      <c r="K45" s="8">
        <f>FC_OTH_CP_E!K45+FC_OTH_HH_E!K45+FC_OTH_AFF_E!K45</f>
        <v>0.87291503999999964</v>
      </c>
      <c r="L45" s="8">
        <f>FC_OTH_CP_E!L45+FC_OTH_HH_E!L45+FC_OTH_AFF_E!L45</f>
        <v>1.9395179999999999</v>
      </c>
      <c r="M45" s="8">
        <f>FC_OTH_CP_E!M45+FC_OTH_HH_E!M45+FC_OTH_AFF_E!M45</f>
        <v>1.9331848800000002</v>
      </c>
      <c r="N45" s="8">
        <f>FC_OTH_CP_E!N45+FC_OTH_HH_E!N45+FC_OTH_AFF_E!N45</f>
        <v>1.8102168000000005</v>
      </c>
      <c r="O45" s="8">
        <f>FC_OTH_CP_E!O45+FC_OTH_HH_E!O45+FC_OTH_AFF_E!O45</f>
        <v>3.0934652400000013</v>
      </c>
      <c r="P45" s="8">
        <f>FC_OTH_CP_E!P45+FC_OTH_HH_E!P45+FC_OTH_AFF_E!P45</f>
        <v>0.90827496000000052</v>
      </c>
      <c r="Q45" s="8">
        <f>FC_OTH_CP_E!Q45+FC_OTH_HH_E!Q45+FC_OTH_AFF_E!Q45</f>
        <v>4.1795953199999998</v>
      </c>
      <c r="R45" s="8">
        <f>FC_OTH_CP_E!R45+FC_OTH_HH_E!R45+FC_OTH_AFF_E!R45</f>
        <v>3.6462938399999998</v>
      </c>
      <c r="S45" s="8">
        <f>FC_OTH_CP_E!S45+FC_OTH_HH_E!S45+FC_OTH_AFF_E!S45</f>
        <v>0.80483399999999949</v>
      </c>
      <c r="T45" s="8">
        <f>FC_OTH_CP_E!T45+FC_OTH_HH_E!T45+FC_OTH_AFF_E!T45</f>
        <v>1.4233687199999987</v>
      </c>
      <c r="U45" s="8">
        <f>FC_OTH_CP_E!U45+FC_OTH_HH_E!U45+FC_OTH_AFF_E!U45</f>
        <v>1.10117124</v>
      </c>
      <c r="V45" s="8">
        <f>FC_OTH_CP_E!V45+FC_OTH_HH_E!V45+FC_OTH_AFF_E!V45</f>
        <v>0.76947407999999973</v>
      </c>
      <c r="W45" s="8">
        <f>FC_OTH_CP_E!W45+FC_OTH_HH_E!W45+FC_OTH_AFF_E!W45</f>
        <v>0.76947408000000039</v>
      </c>
      <c r="X45" s="8">
        <f>FC_OTH_CP_E!X45+FC_OTH_HH_E!X45+FC_OTH_AFF_E!X45</f>
        <v>0.76947408000000039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9.730676879999999</v>
      </c>
      <c r="E47" s="8">
        <f>FC_OTH_CP_E!E47+FC_OTH_HH_E!E47+FC_OTH_AFF_E!E47</f>
        <v>12.974332680000003</v>
      </c>
      <c r="F47" s="8">
        <f>FC_OTH_CP_E!F47+FC_OTH_HH_E!F47+FC_OTH_AFF_E!F47</f>
        <v>6.487021079999999</v>
      </c>
      <c r="G47" s="8">
        <f>FC_OTH_CP_E!G47+FC_OTH_HH_E!G47+FC_OTH_AFF_E!G47</f>
        <v>22.705009560000004</v>
      </c>
      <c r="H47" s="8">
        <f>FC_OTH_CP_E!H47+FC_OTH_HH_E!H47+FC_OTH_AFF_E!H47</f>
        <v>22.705009560000004</v>
      </c>
      <c r="I47" s="8">
        <f>FC_OTH_CP_E!I47+FC_OTH_HH_E!I47+FC_OTH_AFF_E!I47</f>
        <v>19.461353760000002</v>
      </c>
      <c r="J47" s="8">
        <f>FC_OTH_CP_E!J47+FC_OTH_HH_E!J47+FC_OTH_AFF_E!J47</f>
        <v>16.217988480000002</v>
      </c>
      <c r="K47" s="8">
        <f>FC_OTH_CP_E!K47+FC_OTH_HH_E!K47+FC_OTH_AFF_E!K47</f>
        <v>16.217988480000002</v>
      </c>
      <c r="L47" s="8">
        <f>FC_OTH_CP_E!L47+FC_OTH_HH_E!L47+FC_OTH_AFF_E!L47</f>
        <v>6.487021079999999</v>
      </c>
      <c r="M47" s="8">
        <f>FC_OTH_CP_E!M47+FC_OTH_HH_E!M47+FC_OTH_AFF_E!M47</f>
        <v>6.487021079999999</v>
      </c>
      <c r="N47" s="8">
        <f>FC_OTH_CP_E!N47+FC_OTH_HH_E!N47+FC_OTH_AFF_E!N47</f>
        <v>9.730676879999999</v>
      </c>
      <c r="O47" s="8">
        <f>FC_OTH_CP_E!O47+FC_OTH_HH_E!O47+FC_OTH_AFF_E!O47</f>
        <v>6.487021079999999</v>
      </c>
      <c r="P47" s="8">
        <f>FC_OTH_CP_E!P47+FC_OTH_HH_E!P47+FC_OTH_AFF_E!P47</f>
        <v>6.487021079999999</v>
      </c>
      <c r="Q47" s="8">
        <f>FC_OTH_CP_E!Q47+FC_OTH_HH_E!Q47+FC_OTH_AFF_E!Q47</f>
        <v>6.487021079999999</v>
      </c>
      <c r="R47" s="8">
        <f>FC_OTH_CP_E!R47+FC_OTH_HH_E!R47+FC_OTH_AFF_E!R47</f>
        <v>6.487021079999999</v>
      </c>
      <c r="S47" s="8">
        <f>FC_OTH_CP_E!S47+FC_OTH_HH_E!S47+FC_OTH_AFF_E!S47</f>
        <v>3.2436558</v>
      </c>
      <c r="T47" s="8">
        <f>FC_OTH_CP_E!T47+FC_OTH_HH_E!T47+FC_OTH_AFF_E!T47</f>
        <v>3.2436558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296.21486700000003</v>
      </c>
      <c r="D48" s="8">
        <f>FC_OTH_CP_E!D48+FC_OTH_HH_E!D48+FC_OTH_AFF_E!D48</f>
        <v>375.26638500000007</v>
      </c>
      <c r="E48" s="8">
        <f>FC_OTH_CP_E!E48+FC_OTH_HH_E!E48+FC_OTH_AFF_E!E48</f>
        <v>311.80032</v>
      </c>
      <c r="F48" s="8">
        <f>FC_OTH_CP_E!F48+FC_OTH_HH_E!F48+FC_OTH_AFF_E!F48</f>
        <v>324.61497900000012</v>
      </c>
      <c r="G48" s="8">
        <f>FC_OTH_CP_E!G48+FC_OTH_HH_E!G48+FC_OTH_AFF_E!G48</f>
        <v>233.21317500000009</v>
      </c>
      <c r="H48" s="8">
        <f>FC_OTH_CP_E!H48+FC_OTH_HH_E!H48+FC_OTH_AFF_E!H48</f>
        <v>306.81050399999992</v>
      </c>
      <c r="I48" s="8">
        <f>FC_OTH_CP_E!I48+FC_OTH_HH_E!I48+FC_OTH_AFF_E!I48</f>
        <v>220.81199399999994</v>
      </c>
      <c r="J48" s="8">
        <f>FC_OTH_CP_E!J48+FC_OTH_HH_E!J48+FC_OTH_AFF_E!J48</f>
        <v>246.92183099999994</v>
      </c>
      <c r="K48" s="8">
        <f>FC_OTH_CP_E!K48+FC_OTH_HH_E!K48+FC_OTH_AFF_E!K48</f>
        <v>215.29637999999994</v>
      </c>
      <c r="L48" s="8">
        <f>FC_OTH_CP_E!L48+FC_OTH_HH_E!L48+FC_OTH_AFF_E!L48</f>
        <v>176.21393399999991</v>
      </c>
      <c r="M48" s="8">
        <f>FC_OTH_CP_E!M48+FC_OTH_HH_E!M48+FC_OTH_AFF_E!M48</f>
        <v>191.51893800000005</v>
      </c>
      <c r="N48" s="8">
        <f>FC_OTH_CP_E!N48+FC_OTH_HH_E!N48+FC_OTH_AFF_E!N48</f>
        <v>135.09042300000002</v>
      </c>
      <c r="O48" s="8">
        <f>FC_OTH_CP_E!O48+FC_OTH_HH_E!O48+FC_OTH_AFF_E!O48</f>
        <v>129.37965299999996</v>
      </c>
      <c r="P48" s="8">
        <f>FC_OTH_CP_E!P48+FC_OTH_HH_E!P48+FC_OTH_AFF_E!P48</f>
        <v>204.70530599999995</v>
      </c>
      <c r="Q48" s="8">
        <f>FC_OTH_CP_E!Q48+FC_OTH_HH_E!Q48+FC_OTH_AFF_E!Q48</f>
        <v>185.39047799999997</v>
      </c>
      <c r="R48" s="8">
        <f>FC_OTH_CP_E!R48+FC_OTH_HH_E!R48+FC_OTH_AFF_E!R48</f>
        <v>185.38416000000004</v>
      </c>
      <c r="S48" s="8">
        <f>FC_OTH_CP_E!S48+FC_OTH_HH_E!S48+FC_OTH_AFF_E!S48</f>
        <v>142.41368699999992</v>
      </c>
      <c r="T48" s="8">
        <f>FC_OTH_CP_E!T48+FC_OTH_HH_E!T48+FC_OTH_AFF_E!T48</f>
        <v>144.85629599999996</v>
      </c>
      <c r="U48" s="8">
        <f>FC_OTH_CP_E!U48+FC_OTH_HH_E!U48+FC_OTH_AFF_E!U48</f>
        <v>195.30692999999985</v>
      </c>
      <c r="V48" s="8">
        <f>FC_OTH_CP_E!V48+FC_OTH_HH_E!V48+FC_OTH_AFF_E!V48</f>
        <v>237.68772299999989</v>
      </c>
      <c r="W48" s="8">
        <f>FC_OTH_CP_E!W48+FC_OTH_HH_E!W48+FC_OTH_AFF_E!W48</f>
        <v>247.33811700000001</v>
      </c>
      <c r="X48" s="8">
        <f>FC_OTH_CP_E!X48+FC_OTH_HH_E!X48+FC_OTH_AFF_E!X48</f>
        <v>222.86534400000014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79.617609720000019</v>
      </c>
      <c r="D50" s="8">
        <f>FC_OTH_CP_E!D50+FC_OTH_HH_E!D50+FC_OTH_AFF_E!D50</f>
        <v>244.69011864000001</v>
      </c>
      <c r="E50" s="8">
        <f>FC_OTH_CP_E!E50+FC_OTH_HH_E!E50+FC_OTH_AFF_E!E50</f>
        <v>74.057394239999994</v>
      </c>
      <c r="F50" s="8">
        <f>FC_OTH_CP_E!F50+FC_OTH_HH_E!F50+FC_OTH_AFF_E!F50</f>
        <v>178.89876539999997</v>
      </c>
      <c r="G50" s="8">
        <f>FC_OTH_CP_E!G50+FC_OTH_HH_E!G50+FC_OTH_AFF_E!G50</f>
        <v>175.63456979999998</v>
      </c>
      <c r="H50" s="8">
        <f>FC_OTH_CP_E!H50+FC_OTH_HH_E!H50+FC_OTH_AFF_E!H50</f>
        <v>41.714942040000004</v>
      </c>
      <c r="I50" s="8">
        <f>FC_OTH_CP_E!I50+FC_OTH_HH_E!I50+FC_OTH_AFF_E!I50</f>
        <v>203.12690760000004</v>
      </c>
      <c r="J50" s="8">
        <f>FC_OTH_CP_E!J50+FC_OTH_HH_E!J50+FC_OTH_AFF_E!J50</f>
        <v>167.36114015999996</v>
      </c>
      <c r="K50" s="8">
        <f>FC_OTH_CP_E!K50+FC_OTH_HH_E!K50+FC_OTH_AFF_E!K50</f>
        <v>202.69968587999998</v>
      </c>
      <c r="L50" s="8">
        <f>FC_OTH_CP_E!L50+FC_OTH_HH_E!L50+FC_OTH_AFF_E!L50</f>
        <v>0</v>
      </c>
      <c r="M50" s="8">
        <f>FC_OTH_CP_E!M50+FC_OTH_HH_E!M50+FC_OTH_AFF_E!M50</f>
        <v>7.6548949200000012</v>
      </c>
      <c r="N50" s="8">
        <f>FC_OTH_CP_E!N50+FC_OTH_HH_E!N50+FC_OTH_AFF_E!N50</f>
        <v>2.7855172799999988</v>
      </c>
      <c r="O50" s="8">
        <f>FC_OTH_CP_E!O50+FC_OTH_HH_E!O50+FC_OTH_AFF_E!O50</f>
        <v>2.8942358400000008</v>
      </c>
      <c r="P50" s="8">
        <f>FC_OTH_CP_E!P50+FC_OTH_HH_E!P50+FC_OTH_AFF_E!P50</f>
        <v>43.760275919999991</v>
      </c>
      <c r="Q50" s="8">
        <f>FC_OTH_CP_E!Q50+FC_OTH_HH_E!Q50+FC_OTH_AFF_E!Q50</f>
        <v>0</v>
      </c>
      <c r="R50" s="8">
        <f>FC_OTH_CP_E!R50+FC_OTH_HH_E!R50+FC_OTH_AFF_E!R50</f>
        <v>26.388000000000005</v>
      </c>
      <c r="S50" s="8">
        <f>FC_OTH_CP_E!S50+FC_OTH_HH_E!S50+FC_OTH_AFF_E!S50</f>
        <v>178.6322466</v>
      </c>
      <c r="T50" s="8">
        <f>FC_OTH_CP_E!T50+FC_OTH_HH_E!T50+FC_OTH_AFF_E!T50</f>
        <v>8.9291714399999957</v>
      </c>
      <c r="U50" s="8">
        <f>FC_OTH_CP_E!U50+FC_OTH_HH_E!U50+FC_OTH_AFF_E!U50</f>
        <v>4.06586304</v>
      </c>
      <c r="V50" s="8">
        <f>FC_OTH_CP_E!V50+FC_OTH_HH_E!V50+FC_OTH_AFF_E!V50</f>
        <v>5.2303654800000015</v>
      </c>
      <c r="W50" s="8">
        <f>FC_OTH_CP_E!W50+FC_OTH_HH_E!W50+FC_OTH_AFF_E!W50</f>
        <v>11.663496000000002</v>
      </c>
      <c r="X50" s="8">
        <f>FC_OTH_CP_E!X50+FC_OTH_HH_E!X50+FC_OTH_AFF_E!X50</f>
        <v>5.3509586399999982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274119.79380983999</v>
      </c>
      <c r="D51" s="27">
        <f>FC_OTH_CP_E!D51+FC_OTH_HH_E!D51+FC_OTH_AFF_E!D51</f>
        <v>288189.64822824002</v>
      </c>
      <c r="E51" s="27">
        <f>FC_OTH_CP_E!E51+FC_OTH_HH_E!E51+FC_OTH_AFF_E!E51</f>
        <v>282918.24704880005</v>
      </c>
      <c r="F51" s="27">
        <f>FC_OTH_CP_E!F51+FC_OTH_HH_E!F51+FC_OTH_AFF_E!F51</f>
        <v>297111.06945827993</v>
      </c>
      <c r="G51" s="27">
        <f>FC_OTH_CP_E!G51+FC_OTH_HH_E!G51+FC_OTH_AFF_E!G51</f>
        <v>303026.42029968003</v>
      </c>
      <c r="H51" s="27">
        <f>FC_OTH_CP_E!H51+FC_OTH_HH_E!H51+FC_OTH_AFF_E!H51</f>
        <v>305838.67310964008</v>
      </c>
      <c r="I51" s="27">
        <f>FC_OTH_CP_E!I51+FC_OTH_HH_E!I51+FC_OTH_AFF_E!I51</f>
        <v>309404.97104615998</v>
      </c>
      <c r="J51" s="27">
        <f>FC_OTH_CP_E!J51+FC_OTH_HH_E!J51+FC_OTH_AFF_E!J51</f>
        <v>281529.62381016003</v>
      </c>
      <c r="K51" s="27">
        <f>FC_OTH_CP_E!K51+FC_OTH_HH_E!K51+FC_OTH_AFF_E!K51</f>
        <v>295366.94673552009</v>
      </c>
      <c r="L51" s="27">
        <f>FC_OTH_CP_E!L51+FC_OTH_HH_E!L51+FC_OTH_AFF_E!L51</f>
        <v>298352.89625327999</v>
      </c>
      <c r="M51" s="27">
        <f>FC_OTH_CP_E!M51+FC_OTH_HH_E!M51+FC_OTH_AFF_E!M51</f>
        <v>324186.37780320004</v>
      </c>
      <c r="N51" s="27">
        <f>FC_OTH_CP_E!N51+FC_OTH_HH_E!N51+FC_OTH_AFF_E!N51</f>
        <v>283406.29166915995</v>
      </c>
      <c r="O51" s="27">
        <f>FC_OTH_CP_E!O51+FC_OTH_HH_E!O51+FC_OTH_AFF_E!O51</f>
        <v>296822.38601664</v>
      </c>
      <c r="P51" s="27">
        <f>FC_OTH_CP_E!P51+FC_OTH_HH_E!P51+FC_OTH_AFF_E!P51</f>
        <v>304937.10286776</v>
      </c>
      <c r="Q51" s="27">
        <f>FC_OTH_CP_E!Q51+FC_OTH_HH_E!Q51+FC_OTH_AFF_E!Q51</f>
        <v>255621.50875007996</v>
      </c>
      <c r="R51" s="27">
        <f>FC_OTH_CP_E!R51+FC_OTH_HH_E!R51+FC_OTH_AFF_E!R51</f>
        <v>274095.93465935992</v>
      </c>
      <c r="S51" s="27">
        <f>FC_OTH_CP_E!S51+FC_OTH_HH_E!S51+FC_OTH_AFF_E!S51</f>
        <v>286706.85770628008</v>
      </c>
      <c r="T51" s="27">
        <f>FC_OTH_CP_E!T51+FC_OTH_HH_E!T51+FC_OTH_AFF_E!T51</f>
        <v>285576.86464560003</v>
      </c>
      <c r="U51" s="27">
        <f>FC_OTH_CP_E!U51+FC_OTH_HH_E!U51+FC_OTH_AFF_E!U51</f>
        <v>287191.31975820003</v>
      </c>
      <c r="V51" s="27">
        <f>FC_OTH_CP_E!V51+FC_OTH_HH_E!V51+FC_OTH_AFF_E!V51</f>
        <v>281757.92302943999</v>
      </c>
      <c r="W51" s="27">
        <f>FC_OTH_CP_E!W51+FC_OTH_HH_E!W51+FC_OTH_AFF_E!W51</f>
        <v>276422.35713840002</v>
      </c>
      <c r="X51" s="27">
        <f>FC_OTH_CP_E!X51+FC_OTH_HH_E!X51+FC_OTH_AFF_E!X51</f>
        <v>299641.48951175995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1061.785765609884</v>
      </c>
      <c r="D52" s="27">
        <f t="shared" si="10"/>
        <v>1235.3773416333124</v>
      </c>
      <c r="E52" s="27">
        <f t="shared" si="10"/>
        <v>1293.6919346546069</v>
      </c>
      <c r="F52" s="27">
        <f t="shared" si="10"/>
        <v>1473.3529319555551</v>
      </c>
      <c r="G52" s="27">
        <f t="shared" si="10"/>
        <v>1565.706763492575</v>
      </c>
      <c r="H52" s="27">
        <f t="shared" si="10"/>
        <v>851.19648704974861</v>
      </c>
      <c r="I52" s="27">
        <f t="shared" si="10"/>
        <v>781.01876424245734</v>
      </c>
      <c r="J52" s="27">
        <f t="shared" si="10"/>
        <v>910.9371986661663</v>
      </c>
      <c r="K52" s="27">
        <f t="shared" si="10"/>
        <v>963.38411637744775</v>
      </c>
      <c r="L52" s="27">
        <f t="shared" si="10"/>
        <v>1163.2677438507972</v>
      </c>
      <c r="M52" s="27">
        <f t="shared" si="10"/>
        <v>1088.4219619972007</v>
      </c>
      <c r="N52" s="27">
        <f t="shared" si="10"/>
        <v>695.29504880225693</v>
      </c>
      <c r="O52" s="27">
        <f t="shared" si="10"/>
        <v>707.94830327190471</v>
      </c>
      <c r="P52" s="27">
        <f t="shared" si="10"/>
        <v>975.10274745656488</v>
      </c>
      <c r="Q52" s="27">
        <f t="shared" si="10"/>
        <v>976.78829129972542</v>
      </c>
      <c r="R52" s="27">
        <f t="shared" si="10"/>
        <v>884.3592852954564</v>
      </c>
      <c r="S52" s="27">
        <f t="shared" si="10"/>
        <v>910.20476293241768</v>
      </c>
      <c r="T52" s="27">
        <f t="shared" si="10"/>
        <v>972.32769963930843</v>
      </c>
      <c r="U52" s="27">
        <f t="shared" si="10"/>
        <v>879.22724171032087</v>
      </c>
      <c r="V52" s="27">
        <f t="shared" si="10"/>
        <v>939.32433015270658</v>
      </c>
      <c r="W52" s="27">
        <f t="shared" si="10"/>
        <v>1044.6180846837751</v>
      </c>
      <c r="X52" s="27">
        <f t="shared" si="10"/>
        <v>1161.209983822934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228.51405720000005</v>
      </c>
      <c r="D53" s="8">
        <f>FC_OTH_CP_E!D53+FC_OTH_HH_E!D53+FC_OTH_AFF_E!D53</f>
        <v>236.95111439999999</v>
      </c>
      <c r="E53" s="8">
        <f>FC_OTH_CP_E!E53+FC_OTH_HH_E!E53+FC_OTH_AFF_E!E53</f>
        <v>165.16585799999996</v>
      </c>
      <c r="F53" s="8">
        <f>FC_OTH_CP_E!F53+FC_OTH_HH_E!F53+FC_OTH_AFF_E!F53</f>
        <v>171.45722880000002</v>
      </c>
      <c r="G53" s="8">
        <f>FC_OTH_CP_E!G53+FC_OTH_HH_E!G53+FC_OTH_AFF_E!G53</f>
        <v>162.87757200000001</v>
      </c>
      <c r="H53" s="8">
        <f>FC_OTH_CP_E!H53+FC_OTH_HH_E!H53+FC_OTH_AFF_E!H53</f>
        <v>244.69422120000002</v>
      </c>
      <c r="I53" s="8">
        <f>FC_OTH_CP_E!I53+FC_OTH_HH_E!I53+FC_OTH_AFF_E!I53</f>
        <v>194.75759160000013</v>
      </c>
      <c r="J53" s="8">
        <f>FC_OTH_CP_E!J53+FC_OTH_HH_E!J53+FC_OTH_AFF_E!J53</f>
        <v>170.54088479999993</v>
      </c>
      <c r="K53" s="8">
        <f>FC_OTH_CP_E!K53+FC_OTH_HH_E!K53+FC_OTH_AFF_E!K53</f>
        <v>139.77592200000007</v>
      </c>
      <c r="L53" s="8">
        <f>FC_OTH_CP_E!L53+FC_OTH_HH_E!L53+FC_OTH_AFF_E!L53</f>
        <v>146.70461520000006</v>
      </c>
      <c r="M53" s="8">
        <f>FC_OTH_CP_E!M53+FC_OTH_HH_E!M53+FC_OTH_AFF_E!M53</f>
        <v>122.3406756</v>
      </c>
      <c r="N53" s="8">
        <f>FC_OTH_CP_E!N53+FC_OTH_HH_E!N53+FC_OTH_AFF_E!N53</f>
        <v>100.83542039999996</v>
      </c>
      <c r="O53" s="8">
        <f>FC_OTH_CP_E!O53+FC_OTH_HH_E!O53+FC_OTH_AFF_E!O53</f>
        <v>126.94092840000002</v>
      </c>
      <c r="P53" s="8">
        <f>FC_OTH_CP_E!P53+FC_OTH_HH_E!P53+FC_OTH_AFF_E!P53</f>
        <v>307.91423519999995</v>
      </c>
      <c r="Q53" s="8">
        <f>FC_OTH_CP_E!Q53+FC_OTH_HH_E!Q53+FC_OTH_AFF_E!Q53</f>
        <v>282.035754</v>
      </c>
      <c r="R53" s="8">
        <f>FC_OTH_CP_E!R53+FC_OTH_HH_E!R53+FC_OTH_AFF_E!R53</f>
        <v>359.29487880000005</v>
      </c>
      <c r="S53" s="8">
        <f>FC_OTH_CP_E!S53+FC_OTH_HH_E!S53+FC_OTH_AFF_E!S53</f>
        <v>340.2987588000002</v>
      </c>
      <c r="T53" s="8">
        <f>FC_OTH_CP_E!T53+FC_OTH_HH_E!T53+FC_OTH_AFF_E!T53</f>
        <v>322.7579784000003</v>
      </c>
      <c r="U53" s="8">
        <f>FC_OTH_CP_E!U53+FC_OTH_HH_E!U53+FC_OTH_AFF_E!U53</f>
        <v>332.21691360000011</v>
      </c>
      <c r="V53" s="8">
        <f>FC_OTH_CP_E!V53+FC_OTH_HH_E!V53+FC_OTH_AFF_E!V53</f>
        <v>350.42075639999962</v>
      </c>
      <c r="W53" s="8">
        <f>FC_OTH_CP_E!W53+FC_OTH_HH_E!W53+FC_OTH_AFF_E!W53</f>
        <v>351.43233840000005</v>
      </c>
      <c r="X53" s="8">
        <f>FC_OTH_CP_E!X53+FC_OTH_HH_E!X53+FC_OTH_AFF_E!X53</f>
        <v>351.16155359999982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833.27170840988401</v>
      </c>
      <c r="D54" s="45">
        <f>FC_OTH_CP_E!D54+FC_OTH_HH_E!D54+FC_OTH_AFF_E!D54</f>
        <v>998.42622723331237</v>
      </c>
      <c r="E54" s="45">
        <f>FC_OTH_CP_E!E54+FC_OTH_HH_E!E54+FC_OTH_AFF_E!E54</f>
        <v>1128.5260766546071</v>
      </c>
      <c r="F54" s="45">
        <f>FC_OTH_CP_E!F54+FC_OTH_HH_E!F54+FC_OTH_AFF_E!F54</f>
        <v>1301.8957031555551</v>
      </c>
      <c r="G54" s="45">
        <f>FC_OTH_CP_E!G54+FC_OTH_HH_E!G54+FC_OTH_AFF_E!G54</f>
        <v>1402.8291914925749</v>
      </c>
      <c r="H54" s="45">
        <f>FC_OTH_CP_E!H54+FC_OTH_HH_E!H54+FC_OTH_AFF_E!H54</f>
        <v>606.5022658497486</v>
      </c>
      <c r="I54" s="45">
        <f>FC_OTH_CP_E!I54+FC_OTH_HH_E!I54+FC_OTH_AFF_E!I54</f>
        <v>586.26117264245715</v>
      </c>
      <c r="J54" s="45">
        <f>FC_OTH_CP_E!J54+FC_OTH_HH_E!J54+FC_OTH_AFF_E!J54</f>
        <v>740.39631386616634</v>
      </c>
      <c r="K54" s="45">
        <f>FC_OTH_CP_E!K54+FC_OTH_HH_E!K54+FC_OTH_AFF_E!K54</f>
        <v>823.60819437744772</v>
      </c>
      <c r="L54" s="45">
        <f>FC_OTH_CP_E!L54+FC_OTH_HH_E!L54+FC_OTH_AFF_E!L54</f>
        <v>1016.5631286507971</v>
      </c>
      <c r="M54" s="45">
        <f>FC_OTH_CP_E!M54+FC_OTH_HH_E!M54+FC_OTH_AFF_E!M54</f>
        <v>966.08128639720076</v>
      </c>
      <c r="N54" s="45">
        <f>FC_OTH_CP_E!N54+FC_OTH_HH_E!N54+FC_OTH_AFF_E!N54</f>
        <v>594.45962840225695</v>
      </c>
      <c r="O54" s="45">
        <f>FC_OTH_CP_E!O54+FC_OTH_HH_E!O54+FC_OTH_AFF_E!O54</f>
        <v>581.00737487190474</v>
      </c>
      <c r="P54" s="45">
        <f>FC_OTH_CP_E!P54+FC_OTH_HH_E!P54+FC_OTH_AFF_E!P54</f>
        <v>667.18851225656488</v>
      </c>
      <c r="Q54" s="45">
        <f>FC_OTH_CP_E!Q54+FC_OTH_HH_E!Q54+FC_OTH_AFF_E!Q54</f>
        <v>694.75253729972542</v>
      </c>
      <c r="R54" s="45">
        <f>FC_OTH_CP_E!R54+FC_OTH_HH_E!R54+FC_OTH_AFF_E!R54</f>
        <v>525.06440649545641</v>
      </c>
      <c r="S54" s="45">
        <f>FC_OTH_CP_E!S54+FC_OTH_HH_E!S54+FC_OTH_AFF_E!S54</f>
        <v>569.90600413241748</v>
      </c>
      <c r="T54" s="45">
        <f>FC_OTH_CP_E!T54+FC_OTH_HH_E!T54+FC_OTH_AFF_E!T54</f>
        <v>649.56972123930814</v>
      </c>
      <c r="U54" s="45">
        <f>FC_OTH_CP_E!U54+FC_OTH_HH_E!U54+FC_OTH_AFF_E!U54</f>
        <v>547.01032811032076</v>
      </c>
      <c r="V54" s="45">
        <f>FC_OTH_CP_E!V54+FC_OTH_HH_E!V54+FC_OTH_AFF_E!V54</f>
        <v>588.90357375270696</v>
      </c>
      <c r="W54" s="45">
        <f>FC_OTH_CP_E!W54+FC_OTH_HH_E!W54+FC_OTH_AFF_E!W54</f>
        <v>693.18574628377519</v>
      </c>
      <c r="X54" s="45">
        <f>FC_OTH_CP_E!X54+FC_OTH_HH_E!X54+FC_OTH_AFF_E!X54</f>
        <v>810.04843022293414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1">SUM(C62:C72)</f>
        <v>147710.01826727999</v>
      </c>
      <c r="D61" s="49">
        <f t="shared" ref="D61:X61" si="12">SUM(D62:D72)</f>
        <v>150296.04859608001</v>
      </c>
      <c r="E61" s="49">
        <f t="shared" si="12"/>
        <v>151331.79108239998</v>
      </c>
      <c r="F61" s="49">
        <f t="shared" si="12"/>
        <v>169998.77809728001</v>
      </c>
      <c r="G61" s="49">
        <f t="shared" si="12"/>
        <v>167592.9657261601</v>
      </c>
      <c r="H61" s="49">
        <f t="shared" si="12"/>
        <v>177634.04650992001</v>
      </c>
      <c r="I61" s="49">
        <f t="shared" si="12"/>
        <v>183995.45168544</v>
      </c>
      <c r="J61" s="49">
        <f t="shared" si="12"/>
        <v>196855.04807280004</v>
      </c>
      <c r="K61" s="49">
        <f t="shared" si="12"/>
        <v>214059.94433423999</v>
      </c>
      <c r="L61" s="49">
        <f t="shared" si="12"/>
        <v>216668.51392967996</v>
      </c>
      <c r="M61" s="49">
        <f t="shared" si="12"/>
        <v>234435.02454287992</v>
      </c>
      <c r="N61" s="49">
        <f t="shared" si="12"/>
        <v>210693.54284423986</v>
      </c>
      <c r="O61" s="49">
        <f t="shared" si="12"/>
        <v>236885.33520575994</v>
      </c>
      <c r="P61" s="49">
        <f t="shared" si="12"/>
        <v>240681.30672599995</v>
      </c>
      <c r="Q61" s="49">
        <f t="shared" si="12"/>
        <v>212733.27568655997</v>
      </c>
      <c r="R61" s="49">
        <f t="shared" si="12"/>
        <v>222442.73461800002</v>
      </c>
      <c r="S61" s="49">
        <f t="shared" si="12"/>
        <v>221163.15074040004</v>
      </c>
      <c r="T61" s="49">
        <f t="shared" si="12"/>
        <v>224080.41356999995</v>
      </c>
      <c r="U61" s="49">
        <f t="shared" si="12"/>
        <v>233661.40246296002</v>
      </c>
      <c r="V61" s="49">
        <f t="shared" si="12"/>
        <v>231969.81401712002</v>
      </c>
      <c r="W61" s="49">
        <f t="shared" si="12"/>
        <v>223864.84918439991</v>
      </c>
      <c r="X61" s="49">
        <f t="shared" si="12"/>
        <v>245503.8734515199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146097.78664319997</v>
      </c>
      <c r="D62" s="52">
        <f>FC_OTH_CP_E!D62+FC_OTH_HH_E!D62+FC_OTH_AFF_E!D62</f>
        <v>148518.92361600001</v>
      </c>
      <c r="E62" s="52">
        <f>FC_OTH_CP_E!E62+FC_OTH_HH_E!E62+FC_OTH_AFF_E!E62</f>
        <v>149448.39678719998</v>
      </c>
      <c r="F62" s="52">
        <f>FC_OTH_CP_E!F62+FC_OTH_HH_E!F62+FC_OTH_AFF_E!F62</f>
        <v>166806.83658240002</v>
      </c>
      <c r="G62" s="52">
        <f>FC_OTH_CP_E!G62+FC_OTH_HH_E!G62+FC_OTH_AFF_E!G62</f>
        <v>164071.69551360005</v>
      </c>
      <c r="H62" s="52">
        <f>FC_OTH_CP_E!H62+FC_OTH_HH_E!H62+FC_OTH_AFF_E!H62</f>
        <v>174685.39280639999</v>
      </c>
      <c r="I62" s="52">
        <f>FC_OTH_CP_E!I62+FC_OTH_HH_E!I62+FC_OTH_AFF_E!I62</f>
        <v>180526.81731839996</v>
      </c>
      <c r="J62" s="52">
        <f>FC_OTH_CP_E!J62+FC_OTH_HH_E!J62+FC_OTH_AFF_E!J62</f>
        <v>192305.05418880004</v>
      </c>
      <c r="K62" s="52">
        <f>FC_OTH_CP_E!K62+FC_OTH_HH_E!K62+FC_OTH_AFF_E!K62</f>
        <v>209434.57919999998</v>
      </c>
      <c r="L62" s="52">
        <f>FC_OTH_CP_E!L62+FC_OTH_HH_E!L62+FC_OTH_AFF_E!L62</f>
        <v>210837.79785599996</v>
      </c>
      <c r="M62" s="52">
        <f>FC_OTH_CP_E!M62+FC_OTH_HH_E!M62+FC_OTH_AFF_E!M62</f>
        <v>228330.60001919992</v>
      </c>
      <c r="N62" s="52">
        <f>FC_OTH_CP_E!N62+FC_OTH_HH_E!N62+FC_OTH_AFF_E!N62</f>
        <v>204492.96766079988</v>
      </c>
      <c r="O62" s="52">
        <f>FC_OTH_CP_E!O62+FC_OTH_HH_E!O62+FC_OTH_AFF_E!O62</f>
        <v>229956.36007679996</v>
      </c>
      <c r="P62" s="52">
        <f>FC_OTH_CP_E!P62+FC_OTH_HH_E!P62+FC_OTH_AFF_E!P62</f>
        <v>233312.42471039994</v>
      </c>
      <c r="Q62" s="52">
        <f>FC_OTH_CP_E!Q62+FC_OTH_HH_E!Q62+FC_OTH_AFF_E!Q62</f>
        <v>205028.37048959997</v>
      </c>
      <c r="R62" s="52">
        <f>FC_OTH_CP_E!R62+FC_OTH_HH_E!R62+FC_OTH_AFF_E!R62</f>
        <v>214462.88720640002</v>
      </c>
      <c r="S62" s="52">
        <f>FC_OTH_CP_E!S62+FC_OTH_HH_E!S62+FC_OTH_AFF_E!S62</f>
        <v>212488.19020800004</v>
      </c>
      <c r="T62" s="52">
        <f>FC_OTH_CP_E!T62+FC_OTH_HH_E!T62+FC_OTH_AFF_E!T62</f>
        <v>214978.37759999995</v>
      </c>
      <c r="U62" s="52">
        <f>FC_OTH_CP_E!U62+FC_OTH_HH_E!U62+FC_OTH_AFF_E!U62</f>
        <v>224479.3255488</v>
      </c>
      <c r="V62" s="52">
        <f>FC_OTH_CP_E!V62+FC_OTH_HH_E!V62+FC_OTH_AFF_E!V62</f>
        <v>222878.58888960001</v>
      </c>
      <c r="W62" s="52">
        <f>FC_OTH_CP_E!W62+FC_OTH_HH_E!W62+FC_OTH_AFF_E!W62</f>
        <v>214744.64054399994</v>
      </c>
      <c r="X62" s="52">
        <f>FC_OTH_CP_E!X62+FC_OTH_HH_E!X62+FC_OTH_AFF_E!X62</f>
        <v>236464.27539839994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388.49408639999996</v>
      </c>
      <c r="D63" s="52">
        <f>FC_OTH_CP_E!D63+FC_OTH_HH_E!D63+FC_OTH_AFF_E!D63</f>
        <v>340.22217599999999</v>
      </c>
      <c r="E63" s="52">
        <f>FC_OTH_CP_E!E63+FC_OTH_HH_E!E63+FC_OTH_AFF_E!E63</f>
        <v>308.88506879999989</v>
      </c>
      <c r="F63" s="52">
        <f>FC_OTH_CP_E!F63+FC_OTH_HH_E!F63+FC_OTH_AFF_E!F63</f>
        <v>896.97444480000013</v>
      </c>
      <c r="G63" s="52">
        <f>FC_OTH_CP_E!G63+FC_OTH_HH_E!G63+FC_OTH_AFF_E!G63</f>
        <v>939.27093119999995</v>
      </c>
      <c r="H63" s="52">
        <f>FC_OTH_CP_E!H63+FC_OTH_HH_E!H63+FC_OTH_AFF_E!H63</f>
        <v>1003.5805248</v>
      </c>
      <c r="I63" s="52">
        <f>FC_OTH_CP_E!I63+FC_OTH_HH_E!I63+FC_OTH_AFF_E!I63</f>
        <v>1002.3753599999998</v>
      </c>
      <c r="J63" s="52">
        <f>FC_OTH_CP_E!J63+FC_OTH_HH_E!J63+FC_OTH_AFF_E!J63</f>
        <v>1281.9570624</v>
      </c>
      <c r="K63" s="52">
        <f>FC_OTH_CP_E!K63+FC_OTH_HH_E!K63+FC_OTH_AFF_E!K63</f>
        <v>1215.0367487999999</v>
      </c>
      <c r="L63" s="52">
        <f>FC_OTH_CP_E!L63+FC_OTH_HH_E!L63+FC_OTH_AFF_E!L63</f>
        <v>1633.3446527999999</v>
      </c>
      <c r="M63" s="52">
        <f>FC_OTH_CP_E!M63+FC_OTH_HH_E!M63+FC_OTH_AFF_E!M63</f>
        <v>1619.7241535999997</v>
      </c>
      <c r="N63" s="52">
        <f>FC_OTH_CP_E!N63+FC_OTH_HH_E!N63+FC_OTH_AFF_E!N63</f>
        <v>2047.4790336000001</v>
      </c>
      <c r="O63" s="52">
        <f>FC_OTH_CP_E!O63+FC_OTH_HH_E!O63+FC_OTH_AFF_E!O63</f>
        <v>2225.3035391999992</v>
      </c>
      <c r="P63" s="52">
        <f>FC_OTH_CP_E!P63+FC_OTH_HH_E!P63+FC_OTH_AFF_E!P63</f>
        <v>2165.3920512</v>
      </c>
      <c r="Q63" s="52">
        <f>FC_OTH_CP_E!Q63+FC_OTH_HH_E!Q63+FC_OTH_AFF_E!Q63</f>
        <v>2165.2993151999995</v>
      </c>
      <c r="R63" s="52">
        <f>FC_OTH_CP_E!R63+FC_OTH_HH_E!R63+FC_OTH_AFF_E!R63</f>
        <v>2283.6941568000002</v>
      </c>
      <c r="S63" s="52">
        <f>FC_OTH_CP_E!S63+FC_OTH_HH_E!S63+FC_OTH_AFF_E!S63</f>
        <v>2128.8564863999995</v>
      </c>
      <c r="T63" s="52">
        <f>FC_OTH_CP_E!T63+FC_OTH_HH_E!T63+FC_OTH_AFF_E!T63</f>
        <v>2133.3013631999988</v>
      </c>
      <c r="U63" s="52">
        <f>FC_OTH_CP_E!U63+FC_OTH_HH_E!U63+FC_OTH_AFF_E!U63</f>
        <v>2287.8825983999996</v>
      </c>
      <c r="V63" s="52">
        <f>FC_OTH_CP_E!V63+FC_OTH_HH_E!V63+FC_OTH_AFF_E!V63</f>
        <v>2057.1634944000002</v>
      </c>
      <c r="W63" s="52">
        <f>FC_OTH_CP_E!W63+FC_OTH_HH_E!W63+FC_OTH_AFF_E!W63</f>
        <v>1912.4630783999999</v>
      </c>
      <c r="X63" s="52">
        <f>FC_OTH_CP_E!X63+FC_OTH_HH_E!X63+FC_OTH_AFF_E!X63</f>
        <v>1808.3882880000001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341.62304904000001</v>
      </c>
      <c r="D64" s="52">
        <f>FC_OTH_CP_E!D64+FC_OTH_HH_E!D64+FC_OTH_AFF_E!D64</f>
        <v>373.85574408000002</v>
      </c>
      <c r="E64" s="52">
        <f>FC_OTH_CP_E!E64+FC_OTH_HH_E!E64+FC_OTH_AFF_E!E64</f>
        <v>387.69769583999994</v>
      </c>
      <c r="F64" s="52">
        <f>FC_OTH_CP_E!F64+FC_OTH_HH_E!F64+FC_OTH_AFF_E!F64</f>
        <v>832.76575200000002</v>
      </c>
      <c r="G64" s="52">
        <f>FC_OTH_CP_E!G64+FC_OTH_HH_E!G64+FC_OTH_AFF_E!G64</f>
        <v>931.49725031999981</v>
      </c>
      <c r="H64" s="52">
        <f>FC_OTH_CP_E!H64+FC_OTH_HH_E!H64+FC_OTH_AFF_E!H64</f>
        <v>929.09509056000013</v>
      </c>
      <c r="I64" s="52">
        <f>FC_OTH_CP_E!I64+FC_OTH_HH_E!I64+FC_OTH_AFF_E!I64</f>
        <v>1136.7343915199997</v>
      </c>
      <c r="J64" s="52">
        <f>FC_OTH_CP_E!J64+FC_OTH_HH_E!J64+FC_OTH_AFF_E!J64</f>
        <v>1489.6378224</v>
      </c>
      <c r="K64" s="52">
        <f>FC_OTH_CP_E!K64+FC_OTH_HH_E!K64+FC_OTH_AFF_E!K64</f>
        <v>1631.6992036799998</v>
      </c>
      <c r="L64" s="52">
        <f>FC_OTH_CP_E!L64+FC_OTH_HH_E!L64+FC_OTH_AFF_E!L64</f>
        <v>2015.2756260000001</v>
      </c>
      <c r="M64" s="52">
        <f>FC_OTH_CP_E!M64+FC_OTH_HH_E!M64+FC_OTH_AFF_E!M64</f>
        <v>2384.5420872000004</v>
      </c>
      <c r="N64" s="52">
        <f>FC_OTH_CP_E!N64+FC_OTH_HH_E!N64+FC_OTH_AFF_E!N64</f>
        <v>2651.1763168799998</v>
      </c>
      <c r="O64" s="52">
        <f>FC_OTH_CP_E!O64+FC_OTH_HH_E!O64+FC_OTH_AFF_E!O64</f>
        <v>3193.3727280000003</v>
      </c>
      <c r="P64" s="52">
        <f>FC_OTH_CP_E!P64+FC_OTH_HH_E!P64+FC_OTH_AFF_E!P64</f>
        <v>3610.8239076</v>
      </c>
      <c r="Q64" s="52">
        <f>FC_OTH_CP_E!Q64+FC_OTH_HH_E!Q64+FC_OTH_AFF_E!Q64</f>
        <v>3952.0601265599989</v>
      </c>
      <c r="R64" s="52">
        <f>FC_OTH_CP_E!R64+FC_OTH_HH_E!R64+FC_OTH_AFF_E!R64</f>
        <v>4197.4076944799999</v>
      </c>
      <c r="S64" s="52">
        <f>FC_OTH_CP_E!S64+FC_OTH_HH_E!S64+FC_OTH_AFF_E!S64</f>
        <v>4637.3290236000003</v>
      </c>
      <c r="T64" s="52">
        <f>FC_OTH_CP_E!T64+FC_OTH_HH_E!T64+FC_OTH_AFF_E!T64</f>
        <v>4718.9953792800025</v>
      </c>
      <c r="U64" s="52">
        <f>FC_OTH_CP_E!U64+FC_OTH_HH_E!U64+FC_OTH_AFF_E!U64</f>
        <v>4566.268652400001</v>
      </c>
      <c r="V64" s="52">
        <f>FC_OTH_CP_E!V64+FC_OTH_HH_E!V64+FC_OTH_AFF_E!V64</f>
        <v>4560.7290019199991</v>
      </c>
      <c r="W64" s="52">
        <f>FC_OTH_CP_E!W64+FC_OTH_HH_E!W64+FC_OTH_AFF_E!W64</f>
        <v>4555.4071399200002</v>
      </c>
      <c r="X64" s="52">
        <f>FC_OTH_CP_E!X64+FC_OTH_HH_E!X64+FC_OTH_AFF_E!X64</f>
        <v>4435.5647044800007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877.79988000000048</v>
      </c>
      <c r="D65" s="52">
        <f>FC_OTH_CP_E!D65+FC_OTH_HH_E!D65+FC_OTH_AFF_E!D65</f>
        <v>1058.2999199999999</v>
      </c>
      <c r="E65" s="52">
        <f>FC_OTH_CP_E!E65+FC_OTH_HH_E!E65+FC_OTH_AFF_E!E65</f>
        <v>1181.8000800000002</v>
      </c>
      <c r="F65" s="52">
        <f>FC_OTH_CP_E!F65+FC_OTH_HH_E!F65+FC_OTH_AFF_E!F65</f>
        <v>1346.5004399999998</v>
      </c>
      <c r="G65" s="52">
        <f>FC_OTH_CP_E!G65+FC_OTH_HH_E!G65+FC_OTH_AFF_E!G65</f>
        <v>1445.9000399999998</v>
      </c>
      <c r="H65" s="52">
        <f>FC_OTH_CP_E!H65+FC_OTH_HH_E!H65+FC_OTH_AFF_E!H65</f>
        <v>690.50015999999994</v>
      </c>
      <c r="I65" s="52">
        <f>FC_OTH_CP_E!I65+FC_OTH_HH_E!I65+FC_OTH_AFF_E!I65</f>
        <v>681.60023999999999</v>
      </c>
      <c r="J65" s="52">
        <f>FC_OTH_CP_E!J65+FC_OTH_HH_E!J65+FC_OTH_AFF_E!J65</f>
        <v>826.84764000000007</v>
      </c>
      <c r="K65" s="52">
        <f>FC_OTH_CP_E!K65+FC_OTH_HH_E!K65+FC_OTH_AFF_E!K65</f>
        <v>916.63416000000041</v>
      </c>
      <c r="L65" s="52">
        <f>FC_OTH_CP_E!L65+FC_OTH_HH_E!L65+FC_OTH_AFF_E!L65</f>
        <v>1064.5801200000003</v>
      </c>
      <c r="M65" s="52">
        <f>FC_OTH_CP_E!M65+FC_OTH_HH_E!M65+FC_OTH_AFF_E!M65</f>
        <v>1054.4576399999992</v>
      </c>
      <c r="N65" s="52">
        <f>FC_OTH_CP_E!N65+FC_OTH_HH_E!N65+FC_OTH_AFF_E!N65</f>
        <v>678.52655999999979</v>
      </c>
      <c r="O65" s="52">
        <f>FC_OTH_CP_E!O65+FC_OTH_HH_E!O65+FC_OTH_AFF_E!O65</f>
        <v>652.17024000000004</v>
      </c>
      <c r="P65" s="52">
        <f>FC_OTH_CP_E!P65+FC_OTH_HH_E!P65+FC_OTH_AFF_E!P65</f>
        <v>727.50743999999997</v>
      </c>
      <c r="Q65" s="52">
        <f>FC_OTH_CP_E!Q65+FC_OTH_HH_E!Q65+FC_OTH_AFF_E!Q65</f>
        <v>651.5243999999999</v>
      </c>
      <c r="R65" s="52">
        <f>FC_OTH_CP_E!R65+FC_OTH_HH_E!R65+FC_OTH_AFF_E!R65</f>
        <v>532.19375999999988</v>
      </c>
      <c r="S65" s="52">
        <f>FC_OTH_CP_E!S65+FC_OTH_HH_E!S65+FC_OTH_AFF_E!S65</f>
        <v>599.1775200000003</v>
      </c>
      <c r="T65" s="52">
        <f>FC_OTH_CP_E!T65+FC_OTH_HH_E!T65+FC_OTH_AFF_E!T65</f>
        <v>675.44279999999981</v>
      </c>
      <c r="U65" s="52">
        <f>FC_OTH_CP_E!U65+FC_OTH_HH_E!U65+FC_OTH_AFF_E!U65</f>
        <v>593.03519999999969</v>
      </c>
      <c r="V65" s="52">
        <f>FC_OTH_CP_E!V65+FC_OTH_HH_E!V65+FC_OTH_AFF_E!V65</f>
        <v>644.88816000000008</v>
      </c>
      <c r="W65" s="52">
        <f>FC_OTH_CP_E!W65+FC_OTH_HH_E!W65+FC_OTH_AFF_E!W65</f>
        <v>682.52579999999989</v>
      </c>
      <c r="X65" s="52">
        <f>FC_OTH_CP_E!X65+FC_OTH_HH_E!X65+FC_OTH_AFF_E!X65</f>
        <v>795.9142800000003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18.487465919999995</v>
      </c>
      <c r="I67" s="52">
        <f>FC_OTH_CP_E!I67+FC_OTH_HH_E!I67+FC_OTH_AFF_E!I67</f>
        <v>22.226300639999991</v>
      </c>
      <c r="J67" s="52">
        <f>FC_OTH_CP_E!J67+FC_OTH_HH_E!J67+FC_OTH_AFF_E!J67</f>
        <v>26.712953280000004</v>
      </c>
      <c r="K67" s="52">
        <f>FC_OTH_CP_E!K67+FC_OTH_HH_E!K67+FC_OTH_AFF_E!K67</f>
        <v>41.820455519999996</v>
      </c>
      <c r="L67" s="52">
        <f>FC_OTH_CP_E!L67+FC_OTH_HH_E!L67+FC_OTH_AFF_E!L67</f>
        <v>41.03083728</v>
      </c>
      <c r="M67" s="52">
        <f>FC_OTH_CP_E!M67+FC_OTH_HH_E!M67+FC_OTH_AFF_E!M67</f>
        <v>45.319703040000007</v>
      </c>
      <c r="N67" s="52">
        <f>FC_OTH_CP_E!N67+FC_OTH_HH_E!N67+FC_OTH_AFF_E!N67</f>
        <v>50.854677119999991</v>
      </c>
      <c r="O67" s="52">
        <f>FC_OTH_CP_E!O67+FC_OTH_HH_E!O67+FC_OTH_AFF_E!O67</f>
        <v>57.864641759999969</v>
      </c>
      <c r="P67" s="52">
        <f>FC_OTH_CP_E!P67+FC_OTH_HH_E!P67+FC_OTH_AFF_E!P67</f>
        <v>54.601922880000004</v>
      </c>
      <c r="Q67" s="52">
        <f>FC_OTH_CP_E!Q67+FC_OTH_HH_E!Q67+FC_OTH_AFF_E!Q67</f>
        <v>52.220833920000018</v>
      </c>
      <c r="R67" s="52">
        <f>FC_OTH_CP_E!R67+FC_OTH_HH_E!R67+FC_OTH_AFF_E!R67</f>
        <v>46.757226240000023</v>
      </c>
      <c r="S67" s="52">
        <f>FC_OTH_CP_E!S67+FC_OTH_HH_E!S67+FC_OTH_AFF_E!S67</f>
        <v>41.427430559999998</v>
      </c>
      <c r="T67" s="52">
        <f>FC_OTH_CP_E!T67+FC_OTH_HH_E!T67+FC_OTH_AFF_E!T67</f>
        <v>46.025975520000003</v>
      </c>
      <c r="U67" s="52">
        <f>FC_OTH_CP_E!U67+FC_OTH_HH_E!U67+FC_OTH_AFF_E!U67</f>
        <v>57.03016464000001</v>
      </c>
      <c r="V67" s="52">
        <f>FC_OTH_CP_E!V67+FC_OTH_HH_E!V67+FC_OTH_AFF_E!V67</f>
        <v>48.911471999999996</v>
      </c>
      <c r="W67" s="52">
        <f>FC_OTH_CP_E!W67+FC_OTH_HH_E!W67+FC_OTH_AFF_E!W67</f>
        <v>57.015636479999991</v>
      </c>
      <c r="X67" s="52">
        <f>FC_OTH_CP_E!X67+FC_OTH_HH_E!X67+FC_OTH_AFF_E!X67</f>
        <v>62.206777439999996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4.3146086399999986</v>
      </c>
      <c r="D68" s="52">
        <f>FC_OTH_CP_E!D68+FC_OTH_HH_E!D68+FC_OTH_AFF_E!D68</f>
        <v>4.7471399999999999</v>
      </c>
      <c r="E68" s="52">
        <f>FC_OTH_CP_E!E68+FC_OTH_HH_E!E68+FC_OTH_AFF_E!E68</f>
        <v>5.0114505600000001</v>
      </c>
      <c r="F68" s="52">
        <f>FC_OTH_CP_E!F68+FC_OTH_HH_E!F68+FC_OTH_AFF_E!F68</f>
        <v>81.3844584</v>
      </c>
      <c r="G68" s="52">
        <f>FC_OTH_CP_E!G68+FC_OTH_HH_E!G68+FC_OTH_AFF_E!G68</f>
        <v>85.818350879999997</v>
      </c>
      <c r="H68" s="52">
        <f>FC_OTH_CP_E!H68+FC_OTH_HH_E!H68+FC_OTH_AFF_E!H68</f>
        <v>86.521819680000007</v>
      </c>
      <c r="I68" s="52">
        <f>FC_OTH_CP_E!I68+FC_OTH_HH_E!I68+FC_OTH_AFF_E!I68</f>
        <v>89.080050240000006</v>
      </c>
      <c r="J68" s="52">
        <f>FC_OTH_CP_E!J68+FC_OTH_HH_E!J68+FC_OTH_AFF_E!J68</f>
        <v>203.47580160000001</v>
      </c>
      <c r="K68" s="52">
        <f>FC_OTH_CP_E!K68+FC_OTH_HH_E!K68+FC_OTH_AFF_E!K68</f>
        <v>176.49191088000003</v>
      </c>
      <c r="L68" s="52">
        <f>FC_OTH_CP_E!L68+FC_OTH_HH_E!L68+FC_OTH_AFF_E!L68</f>
        <v>100.97402543999999</v>
      </c>
      <c r="M68" s="52">
        <f>FC_OTH_CP_E!M68+FC_OTH_HH_E!M68+FC_OTH_AFF_E!M68</f>
        <v>75.407777279999991</v>
      </c>
      <c r="N68" s="52">
        <f>FC_OTH_CP_E!N68+FC_OTH_HH_E!N68+FC_OTH_AFF_E!N68</f>
        <v>35.572836960000004</v>
      </c>
      <c r="O68" s="52">
        <f>FC_OTH_CP_E!O68+FC_OTH_HH_E!O68+FC_OTH_AFF_E!O68</f>
        <v>47.990080799999987</v>
      </c>
      <c r="P68" s="52">
        <f>FC_OTH_CP_E!P68+FC_OTH_HH_E!P68+FC_OTH_AFF_E!P68</f>
        <v>44.328474720000003</v>
      </c>
      <c r="Q68" s="52">
        <f>FC_OTH_CP_E!Q68+FC_OTH_HH_E!Q68+FC_OTH_AFF_E!Q68</f>
        <v>69.289892639999991</v>
      </c>
      <c r="R68" s="52">
        <f>FC_OTH_CP_E!R68+FC_OTH_HH_E!R68+FC_OTH_AFF_E!R68</f>
        <v>69.886311840000019</v>
      </c>
      <c r="S68" s="52">
        <f>FC_OTH_CP_E!S68+FC_OTH_HH_E!S68+FC_OTH_AFF_E!S68</f>
        <v>91.163949120000012</v>
      </c>
      <c r="T68" s="52">
        <f>FC_OTH_CP_E!T68+FC_OTH_HH_E!T68+FC_OTH_AFF_E!T68</f>
        <v>163.21342751999998</v>
      </c>
      <c r="U68" s="52">
        <f>FC_OTH_CP_E!U68+FC_OTH_HH_E!U68+FC_OTH_AFF_E!U68</f>
        <v>150.69932927999997</v>
      </c>
      <c r="V68" s="52">
        <f>FC_OTH_CP_E!V68+FC_OTH_HH_E!V68+FC_OTH_AFF_E!V68</f>
        <v>108.85109184000001</v>
      </c>
      <c r="W68" s="52">
        <f>FC_OTH_CP_E!W68+FC_OTH_HH_E!W68+FC_OTH_AFF_E!W68</f>
        <v>118.32370703999996</v>
      </c>
      <c r="X68" s="52">
        <f>FC_OTH_CP_E!X68+FC_OTH_HH_E!X68+FC_OTH_AFF_E!X68</f>
        <v>116.68024080000002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52.596017279999998</v>
      </c>
      <c r="H69" s="52">
        <f>FC_OTH_CP_E!H69+FC_OTH_HH_E!H69+FC_OTH_AFF_E!H69</f>
        <v>145.59051456000003</v>
      </c>
      <c r="I69" s="52">
        <f>FC_OTH_CP_E!I69+FC_OTH_HH_E!I69+FC_OTH_AFF_E!I69</f>
        <v>343.1372975999999</v>
      </c>
      <c r="J69" s="52">
        <f>FC_OTH_CP_E!J69+FC_OTH_HH_E!J69+FC_OTH_AFF_E!J69</f>
        <v>485.23315247999994</v>
      </c>
      <c r="K69" s="52">
        <f>FC_OTH_CP_E!K69+FC_OTH_HH_E!K69+FC_OTH_AFF_E!K69</f>
        <v>411.94674144000004</v>
      </c>
      <c r="L69" s="52">
        <f>FC_OTH_CP_E!L69+FC_OTH_HH_E!L69+FC_OTH_AFF_E!L69</f>
        <v>570.12526944000012</v>
      </c>
      <c r="M69" s="52">
        <f>FC_OTH_CP_E!M69+FC_OTH_HH_E!M69+FC_OTH_AFF_E!M69</f>
        <v>547.41546144000029</v>
      </c>
      <c r="N69" s="52">
        <f>FC_OTH_CP_E!N69+FC_OTH_HH_E!N69+FC_OTH_AFF_E!N69</f>
        <v>565.3636012799999</v>
      </c>
      <c r="O69" s="52">
        <f>FC_OTH_CP_E!O69+FC_OTH_HH_E!O69+FC_OTH_AFF_E!O69</f>
        <v>686.50092863999998</v>
      </c>
      <c r="P69" s="52">
        <f>FC_OTH_CP_E!P69+FC_OTH_HH_E!P69+FC_OTH_AFF_E!P69</f>
        <v>695.67227568000021</v>
      </c>
      <c r="Q69" s="52">
        <f>FC_OTH_CP_E!Q69+FC_OTH_HH_E!Q69+FC_OTH_AFF_E!Q69</f>
        <v>739.81647215999976</v>
      </c>
      <c r="R69" s="52">
        <f>FC_OTH_CP_E!R69+FC_OTH_HH_E!R69+FC_OTH_AFF_E!R69</f>
        <v>762.72840000000065</v>
      </c>
      <c r="S69" s="52">
        <f>FC_OTH_CP_E!S69+FC_OTH_HH_E!S69+FC_OTH_AFF_E!S69</f>
        <v>1085.0109062400002</v>
      </c>
      <c r="T69" s="52">
        <f>FC_OTH_CP_E!T69+FC_OTH_HH_E!T69+FC_OTH_AFF_E!T69</f>
        <v>1265.3897371199996</v>
      </c>
      <c r="U69" s="52">
        <f>FC_OTH_CP_E!U69+FC_OTH_HH_E!U69+FC_OTH_AFF_E!U69</f>
        <v>1373.9989478400003</v>
      </c>
      <c r="V69" s="52">
        <f>FC_OTH_CP_E!V69+FC_OTH_HH_E!V69+FC_OTH_AFF_E!V69</f>
        <v>1495.17909504</v>
      </c>
      <c r="W69" s="52">
        <f>FC_OTH_CP_E!W69+FC_OTH_HH_E!W69+FC_OTH_AFF_E!W69</f>
        <v>1609.80627744</v>
      </c>
      <c r="X69" s="52">
        <f>FC_OTH_CP_E!X69+FC_OTH_HH_E!X69+FC_OTH_AFF_E!X69</f>
        <v>1692.1628481599998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34.316419680000003</v>
      </c>
      <c r="G72" s="55">
        <f>FC_OTH_CP_E!G72+FC_OTH_HH_E!G72+FC_OTH_AFF_E!G72</f>
        <v>66.187622879999992</v>
      </c>
      <c r="H72" s="55">
        <f>FC_OTH_CP_E!H72+FC_OTH_HH_E!H72+FC_OTH_AFF_E!H72</f>
        <v>74.878128000000004</v>
      </c>
      <c r="I72" s="55">
        <f>FC_OTH_CP_E!I72+FC_OTH_HH_E!I72+FC_OTH_AFF_E!I72</f>
        <v>193.48072704</v>
      </c>
      <c r="J72" s="55">
        <f>FC_OTH_CP_E!J72+FC_OTH_HH_E!J72+FC_OTH_AFF_E!J72</f>
        <v>236.12945183999994</v>
      </c>
      <c r="K72" s="55">
        <f>FC_OTH_CP_E!K72+FC_OTH_HH_E!K72+FC_OTH_AFF_E!K72</f>
        <v>231.73591391999994</v>
      </c>
      <c r="L72" s="55">
        <f>FC_OTH_CP_E!L72+FC_OTH_HH_E!L72+FC_OTH_AFF_E!L72</f>
        <v>405.38554271999988</v>
      </c>
      <c r="M72" s="55">
        <f>FC_OTH_CP_E!M72+FC_OTH_HH_E!M72+FC_OTH_AFF_E!M72</f>
        <v>377.55770112000005</v>
      </c>
      <c r="N72" s="55">
        <f>FC_OTH_CP_E!N72+FC_OTH_HH_E!N72+FC_OTH_AFF_E!N72</f>
        <v>171.60215759999994</v>
      </c>
      <c r="O72" s="55">
        <f>FC_OTH_CP_E!O72+FC_OTH_HH_E!O72+FC_OTH_AFF_E!O72</f>
        <v>65.772970560000005</v>
      </c>
      <c r="P72" s="55">
        <f>FC_OTH_CP_E!P72+FC_OTH_HH_E!P72+FC_OTH_AFF_E!P72</f>
        <v>70.555943520000014</v>
      </c>
      <c r="Q72" s="55">
        <f>FC_OTH_CP_E!Q72+FC_OTH_HH_E!Q72+FC_OTH_AFF_E!Q72</f>
        <v>74.694156479999933</v>
      </c>
      <c r="R72" s="55">
        <f>FC_OTH_CP_E!R72+FC_OTH_HH_E!R72+FC_OTH_AFF_E!R72</f>
        <v>87.179862240000062</v>
      </c>
      <c r="S72" s="55">
        <f>FC_OTH_CP_E!S72+FC_OTH_HH_E!S72+FC_OTH_AFF_E!S72</f>
        <v>91.995216480000067</v>
      </c>
      <c r="T72" s="55">
        <f>FC_OTH_CP_E!T72+FC_OTH_HH_E!T72+FC_OTH_AFF_E!T72</f>
        <v>99.667287359999918</v>
      </c>
      <c r="U72" s="55">
        <f>FC_OTH_CP_E!U72+FC_OTH_HH_E!U72+FC_OTH_AFF_E!U72</f>
        <v>153.16202160000009</v>
      </c>
      <c r="V72" s="55">
        <f>FC_OTH_CP_E!V72+FC_OTH_HH_E!V72+FC_OTH_AFF_E!V72</f>
        <v>175.50281231999998</v>
      </c>
      <c r="W72" s="55">
        <f>FC_OTH_CP_E!W72+FC_OTH_HH_E!W72+FC_OTH_AFF_E!W72</f>
        <v>184.66700111999992</v>
      </c>
      <c r="X72" s="55">
        <f>FC_OTH_CP_E!X72+FC_OTH_HH_E!X72+FC_OTH_AFF_E!X72</f>
        <v>128.68091424000005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153404.49055194174</v>
      </c>
      <c r="D2" s="21">
        <f t="shared" ref="D2:X2" si="0">SUM(D3,D17,D22,D25,D26,D51,D52)</f>
        <v>162638.8021632054</v>
      </c>
      <c r="E2" s="21">
        <f t="shared" si="0"/>
        <v>155442.82479785196</v>
      </c>
      <c r="F2" s="21">
        <f t="shared" si="0"/>
        <v>162861.61512438813</v>
      </c>
      <c r="G2" s="21">
        <f t="shared" si="0"/>
        <v>163902.52823156083</v>
      </c>
      <c r="H2" s="21">
        <f t="shared" si="0"/>
        <v>161703.24562520045</v>
      </c>
      <c r="I2" s="21">
        <f t="shared" si="0"/>
        <v>169588.9528979421</v>
      </c>
      <c r="J2" s="21">
        <f t="shared" si="0"/>
        <v>146412.96502605337</v>
      </c>
      <c r="K2" s="21">
        <f t="shared" si="0"/>
        <v>159191.96614899981</v>
      </c>
      <c r="L2" s="21">
        <f t="shared" si="0"/>
        <v>156340.49651718358</v>
      </c>
      <c r="M2" s="21">
        <f t="shared" si="0"/>
        <v>161673.07953360237</v>
      </c>
      <c r="N2" s="21">
        <f t="shared" si="0"/>
        <v>141137.25853228118</v>
      </c>
      <c r="O2" s="21">
        <f t="shared" si="0"/>
        <v>142730.74159525969</v>
      </c>
      <c r="P2" s="21">
        <f t="shared" si="0"/>
        <v>149194.15809650879</v>
      </c>
      <c r="Q2" s="21">
        <f t="shared" si="0"/>
        <v>131352.54636470057</v>
      </c>
      <c r="R2" s="21">
        <f t="shared" si="0"/>
        <v>137322.23412391063</v>
      </c>
      <c r="S2" s="21">
        <f t="shared" si="0"/>
        <v>137062.24648213503</v>
      </c>
      <c r="T2" s="21">
        <f t="shared" si="0"/>
        <v>137154.56826126491</v>
      </c>
      <c r="U2" s="21">
        <f t="shared" si="0"/>
        <v>128287.14196423793</v>
      </c>
      <c r="V2" s="21">
        <f t="shared" si="0"/>
        <v>123900.14536392129</v>
      </c>
      <c r="W2" s="21">
        <f t="shared" si="0"/>
        <v>116815.96203840064</v>
      </c>
      <c r="X2" s="21">
        <f t="shared" si="0"/>
        <v>128607.50737145222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8082.5281901600019</v>
      </c>
      <c r="D3" s="24">
        <f t="shared" ref="D3:X3" si="2">SUM(D4,D8,D11)</f>
        <v>6244.8629528281144</v>
      </c>
      <c r="E3" s="24">
        <f t="shared" si="2"/>
        <v>7119.2025005682081</v>
      </c>
      <c r="F3" s="24">
        <f t="shared" si="2"/>
        <v>6879.5881921899254</v>
      </c>
      <c r="G3" s="24">
        <f t="shared" si="2"/>
        <v>7024.6703820086941</v>
      </c>
      <c r="H3" s="24">
        <f t="shared" si="2"/>
        <v>4885.8643986881088</v>
      </c>
      <c r="I3" s="24">
        <f t="shared" si="2"/>
        <v>5933.4520721934823</v>
      </c>
      <c r="J3" s="24">
        <f t="shared" si="2"/>
        <v>5653.0626086034254</v>
      </c>
      <c r="K3" s="24">
        <f t="shared" si="2"/>
        <v>5956.4203352483728</v>
      </c>
      <c r="L3" s="24">
        <f t="shared" si="2"/>
        <v>6788.7984143406666</v>
      </c>
      <c r="M3" s="24">
        <f t="shared" si="2"/>
        <v>6374.4945685713983</v>
      </c>
      <c r="N3" s="24">
        <f t="shared" si="2"/>
        <v>5640.2162736678738</v>
      </c>
      <c r="O3" s="24">
        <f t="shared" si="2"/>
        <v>4597.8599187037998</v>
      </c>
      <c r="P3" s="24">
        <f t="shared" si="2"/>
        <v>4509.2878850509605</v>
      </c>
      <c r="Q3" s="24">
        <f t="shared" si="2"/>
        <v>3805.7324014515625</v>
      </c>
      <c r="R3" s="24">
        <f t="shared" si="2"/>
        <v>4259.0587022514183</v>
      </c>
      <c r="S3" s="24">
        <f t="shared" si="2"/>
        <v>3585.7764658594024</v>
      </c>
      <c r="T3" s="24">
        <f t="shared" si="2"/>
        <v>3523.2938125445789</v>
      </c>
      <c r="U3" s="24">
        <f t="shared" si="2"/>
        <v>3278.1108944158923</v>
      </c>
      <c r="V3" s="24">
        <f t="shared" si="2"/>
        <v>2885.4141859287934</v>
      </c>
      <c r="W3" s="24">
        <f t="shared" si="2"/>
        <v>2557.9099737665001</v>
      </c>
      <c r="X3" s="24">
        <f t="shared" si="2"/>
        <v>3187.011452034938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2806.6135878724967</v>
      </c>
      <c r="D4" s="19">
        <f t="shared" ref="D4:X4" si="4">SUM(D5:D7)</f>
        <v>3179.4127884084746</v>
      </c>
      <c r="E4" s="19">
        <f t="shared" si="4"/>
        <v>3189.9515261757847</v>
      </c>
      <c r="F4" s="19">
        <f t="shared" si="4"/>
        <v>3209.0844999059645</v>
      </c>
      <c r="G4" s="19">
        <f t="shared" si="4"/>
        <v>3238.6044679781517</v>
      </c>
      <c r="H4" s="19">
        <f t="shared" si="4"/>
        <v>3329.0223096547302</v>
      </c>
      <c r="I4" s="19">
        <f t="shared" si="4"/>
        <v>3818.392420736006</v>
      </c>
      <c r="J4" s="19">
        <f t="shared" si="4"/>
        <v>4204.5507368573981</v>
      </c>
      <c r="K4" s="19">
        <f t="shared" si="4"/>
        <v>4471.5713989538808</v>
      </c>
      <c r="L4" s="19">
        <f t="shared" si="4"/>
        <v>5290.0463418269928</v>
      </c>
      <c r="M4" s="19">
        <f t="shared" si="4"/>
        <v>5232.7633586176808</v>
      </c>
      <c r="N4" s="19">
        <f t="shared" si="4"/>
        <v>4474.5401936680737</v>
      </c>
      <c r="O4" s="19">
        <f t="shared" si="4"/>
        <v>4092.4572814496914</v>
      </c>
      <c r="P4" s="19">
        <f t="shared" si="4"/>
        <v>3979.7950159344969</v>
      </c>
      <c r="Q4" s="19">
        <f t="shared" si="4"/>
        <v>3426.1401971232176</v>
      </c>
      <c r="R4" s="19">
        <f t="shared" si="4"/>
        <v>3736.352810910872</v>
      </c>
      <c r="S4" s="19">
        <f t="shared" si="4"/>
        <v>3142.9065038474737</v>
      </c>
      <c r="T4" s="19">
        <f t="shared" si="4"/>
        <v>3125.877851578126</v>
      </c>
      <c r="U4" s="19">
        <f t="shared" si="4"/>
        <v>2948.2474327862933</v>
      </c>
      <c r="V4" s="19">
        <f t="shared" si="4"/>
        <v>2406.7364460221502</v>
      </c>
      <c r="W4" s="19">
        <f t="shared" si="4"/>
        <v>2225.8586627206787</v>
      </c>
      <c r="X4" s="19">
        <f t="shared" si="4"/>
        <v>2833.8385130598813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122.06770288440003</v>
      </c>
      <c r="G5" s="8">
        <f>FC_OTH_CP_SH_E!G5+FC_OTH_CP_SC_E!G5+FC_OTH_CP_HW_E!G5+FC_OTH_CP_CA_E!G5</f>
        <v>69.585529370399982</v>
      </c>
      <c r="H5" s="8">
        <f>FC_OTH_CP_SH_E!H5+FC_OTH_CP_SC_E!H5+FC_OTH_CP_HW_E!H5+FC_OTH_CP_CA_E!H5</f>
        <v>67.215239483999994</v>
      </c>
      <c r="I5" s="8">
        <f>FC_OTH_CP_SH_E!I5+FC_OTH_CP_SC_E!I5+FC_OTH_CP_HW_E!I5+FC_OTH_CP_CA_E!I5</f>
        <v>96.373182243599985</v>
      </c>
      <c r="J5" s="8">
        <f>FC_OTH_CP_SH_E!J5+FC_OTH_CP_SC_E!J5+FC_OTH_CP_HW_E!J5+FC_OTH_CP_CA_E!J5</f>
        <v>148.99938460920001</v>
      </c>
      <c r="K5" s="8">
        <f>FC_OTH_CP_SH_E!K5+FC_OTH_CP_SC_E!K5+FC_OTH_CP_HW_E!K5+FC_OTH_CP_CA_E!K5</f>
        <v>137.30188126200005</v>
      </c>
      <c r="L5" s="8">
        <f>FC_OTH_CP_SH_E!L5+FC_OTH_CP_SC_E!L5+FC_OTH_CP_HW_E!L5+FC_OTH_CP_CA_E!L5</f>
        <v>99.194159239714864</v>
      </c>
      <c r="M5" s="8">
        <f>FC_OTH_CP_SH_E!M5+FC_OTH_CP_SC_E!M5+FC_OTH_CP_HW_E!M5+FC_OTH_CP_CA_E!M5</f>
        <v>119.76731342145257</v>
      </c>
      <c r="N5" s="8">
        <f>FC_OTH_CP_SH_E!N5+FC_OTH_CP_SC_E!N5+FC_OTH_CP_HW_E!N5+FC_OTH_CP_CA_E!N5</f>
        <v>190.02015086967475</v>
      </c>
      <c r="O5" s="8">
        <f>FC_OTH_CP_SH_E!O5+FC_OTH_CP_SC_E!O5+FC_OTH_CP_HW_E!O5+FC_OTH_CP_CA_E!O5</f>
        <v>210.95522254162796</v>
      </c>
      <c r="P5" s="8">
        <f>FC_OTH_CP_SH_E!P5+FC_OTH_CP_SC_E!P5+FC_OTH_CP_HW_E!P5+FC_OTH_CP_CA_E!P5</f>
        <v>192.18595111541887</v>
      </c>
      <c r="Q5" s="8">
        <f>FC_OTH_CP_SH_E!Q5+FC_OTH_CP_SC_E!Q5+FC_OTH_CP_HW_E!Q5+FC_OTH_CP_CA_E!Q5</f>
        <v>138.34371976071208</v>
      </c>
      <c r="R5" s="8">
        <f>FC_OTH_CP_SH_E!R5+FC_OTH_CP_SC_E!R5+FC_OTH_CP_HW_E!R5+FC_OTH_CP_CA_E!R5</f>
        <v>181.92797216230665</v>
      </c>
      <c r="S5" s="8">
        <f>FC_OTH_CP_SH_E!S5+FC_OTH_CP_SC_E!S5+FC_OTH_CP_HW_E!S5+FC_OTH_CP_CA_E!S5</f>
        <v>106.47888492939519</v>
      </c>
      <c r="T5" s="8">
        <f>FC_OTH_CP_SH_E!T5+FC_OTH_CP_SC_E!T5+FC_OTH_CP_HW_E!T5+FC_OTH_CP_CA_E!T5</f>
        <v>60.108430373935199</v>
      </c>
      <c r="U5" s="8">
        <f>FC_OTH_CP_SH_E!U5+FC_OTH_CP_SC_E!U5+FC_OTH_CP_HW_E!U5+FC_OTH_CP_CA_E!U5</f>
        <v>75.648429674480241</v>
      </c>
      <c r="V5" s="8">
        <f>FC_OTH_CP_SH_E!V5+FC_OTH_CP_SC_E!V5+FC_OTH_CP_HW_E!V5+FC_OTH_CP_CA_E!V5</f>
        <v>31.101580294394886</v>
      </c>
      <c r="W5" s="8">
        <f>FC_OTH_CP_SH_E!W5+FC_OTH_CP_SC_E!W5+FC_OTH_CP_HW_E!W5+FC_OTH_CP_CA_E!W5</f>
        <v>20.402847835446288</v>
      </c>
      <c r="X5" s="8">
        <f>FC_OTH_CP_SH_E!X5+FC_OTH_CP_SC_E!X5+FC_OTH_CP_HW_E!X5+FC_OTH_CP_CA_E!X5</f>
        <v>24.018627408101082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2.7673234511999998</v>
      </c>
      <c r="D6" s="8">
        <f>FC_OTH_CP_SH_E!D6+FC_OTH_CP_SC_E!D6+FC_OTH_CP_HW_E!D6+FC_OTH_CP_CA_E!D6</f>
        <v>2.7788908223999997</v>
      </c>
      <c r="E6" s="8">
        <f>FC_OTH_CP_SH_E!E6+FC_OTH_CP_SC_E!E6+FC_OTH_CP_HW_E!E6+FC_OTH_CP_CA_E!E6</f>
        <v>5.5411110215999981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5.4131895048000036</v>
      </c>
      <c r="L6" s="8">
        <f>FC_OTH_CP_SH_E!L6+FC_OTH_CP_SC_E!L6+FC_OTH_CP_HW_E!L6+FC_OTH_CP_CA_E!L6</f>
        <v>5.4645622416000013</v>
      </c>
      <c r="M6" s="8">
        <f>FC_OTH_CP_SH_E!M6+FC_OTH_CP_SC_E!M6+FC_OTH_CP_HW_E!M6+FC_OTH_CP_CA_E!M6</f>
        <v>2.7700451856000008</v>
      </c>
      <c r="N6" s="8">
        <f>FC_OTH_CP_SH_E!N6+FC_OTH_CP_SC_E!N6+FC_OTH_CP_HW_E!N6+FC_OTH_CP_CA_E!N6</f>
        <v>2.7152702808000009</v>
      </c>
      <c r="O6" s="8">
        <f>FC_OTH_CP_SH_E!O6+FC_OTH_CP_SC_E!O6+FC_OTH_CP_HW_E!O6+FC_OTH_CP_CA_E!O6</f>
        <v>2.7680038848000015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0.27217343999999954</v>
      </c>
      <c r="W6" s="8">
        <f>FC_OTH_CP_SH_E!W6+FC_OTH_CP_SC_E!W6+FC_OTH_CP_HW_E!W6+FC_OTH_CP_CA_E!W6</f>
        <v>1.12271544E-2</v>
      </c>
      <c r="X6" s="8">
        <f>FC_OTH_CP_SH_E!X6+FC_OTH_CP_SC_E!X6+FC_OTH_CP_HW_E!X6+FC_OTH_CP_CA_E!X6</f>
        <v>1.9491020471999982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2803.8462644212968</v>
      </c>
      <c r="D7" s="8">
        <f>FC_OTH_CP_SH_E!D7+FC_OTH_CP_SC_E!D7+FC_OTH_CP_HW_E!D7+FC_OTH_CP_CA_E!D7</f>
        <v>3176.6338975860745</v>
      </c>
      <c r="E7" s="8">
        <f>FC_OTH_CP_SH_E!E7+FC_OTH_CP_SC_E!E7+FC_OTH_CP_HW_E!E7+FC_OTH_CP_CA_E!E7</f>
        <v>3184.4104151541846</v>
      </c>
      <c r="F7" s="8">
        <f>FC_OTH_CP_SH_E!F7+FC_OTH_CP_SC_E!F7+FC_OTH_CP_HW_E!F7+FC_OTH_CP_CA_E!F7</f>
        <v>3087.0167970215643</v>
      </c>
      <c r="G7" s="8">
        <f>FC_OTH_CP_SH_E!G7+FC_OTH_CP_SC_E!G7+FC_OTH_CP_HW_E!G7+FC_OTH_CP_CA_E!G7</f>
        <v>3169.0189386077518</v>
      </c>
      <c r="H7" s="8">
        <f>FC_OTH_CP_SH_E!H7+FC_OTH_CP_SC_E!H7+FC_OTH_CP_HW_E!H7+FC_OTH_CP_CA_E!H7</f>
        <v>3261.8070701707302</v>
      </c>
      <c r="I7" s="8">
        <f>FC_OTH_CP_SH_E!I7+FC_OTH_CP_SC_E!I7+FC_OTH_CP_HW_E!I7+FC_OTH_CP_CA_E!I7</f>
        <v>3722.0192384924062</v>
      </c>
      <c r="J7" s="8">
        <f>FC_OTH_CP_SH_E!J7+FC_OTH_CP_SC_E!J7+FC_OTH_CP_HW_E!J7+FC_OTH_CP_CA_E!J7</f>
        <v>4055.5513522481983</v>
      </c>
      <c r="K7" s="8">
        <f>FC_OTH_CP_SH_E!K7+FC_OTH_CP_SC_E!K7+FC_OTH_CP_HW_E!K7+FC_OTH_CP_CA_E!K7</f>
        <v>4328.8563281870811</v>
      </c>
      <c r="L7" s="8">
        <f>FC_OTH_CP_SH_E!L7+FC_OTH_CP_SC_E!L7+FC_OTH_CP_HW_E!L7+FC_OTH_CP_CA_E!L7</f>
        <v>5185.3876203456775</v>
      </c>
      <c r="M7" s="8">
        <f>FC_OTH_CP_SH_E!M7+FC_OTH_CP_SC_E!M7+FC_OTH_CP_HW_E!M7+FC_OTH_CP_CA_E!M7</f>
        <v>5110.226000010628</v>
      </c>
      <c r="N7" s="8">
        <f>FC_OTH_CP_SH_E!N7+FC_OTH_CP_SC_E!N7+FC_OTH_CP_HW_E!N7+FC_OTH_CP_CA_E!N7</f>
        <v>4281.8047725175993</v>
      </c>
      <c r="O7" s="8">
        <f>FC_OTH_CP_SH_E!O7+FC_OTH_CP_SC_E!O7+FC_OTH_CP_HW_E!O7+FC_OTH_CP_CA_E!O7</f>
        <v>3878.7340550232634</v>
      </c>
      <c r="P7" s="8">
        <f>FC_OTH_CP_SH_E!P7+FC_OTH_CP_SC_E!P7+FC_OTH_CP_HW_E!P7+FC_OTH_CP_CA_E!P7</f>
        <v>3787.609064819078</v>
      </c>
      <c r="Q7" s="8">
        <f>FC_OTH_CP_SH_E!Q7+FC_OTH_CP_SC_E!Q7+FC_OTH_CP_HW_E!Q7+FC_OTH_CP_CA_E!Q7</f>
        <v>3287.7964773625054</v>
      </c>
      <c r="R7" s="8">
        <f>FC_OTH_CP_SH_E!R7+FC_OTH_CP_SC_E!R7+FC_OTH_CP_HW_E!R7+FC_OTH_CP_CA_E!R7</f>
        <v>3554.4248387485654</v>
      </c>
      <c r="S7" s="8">
        <f>FC_OTH_CP_SH_E!S7+FC_OTH_CP_SC_E!S7+FC_OTH_CP_HW_E!S7+FC_OTH_CP_CA_E!S7</f>
        <v>3036.4276189180787</v>
      </c>
      <c r="T7" s="8">
        <f>FC_OTH_CP_SH_E!T7+FC_OTH_CP_SC_E!T7+FC_OTH_CP_HW_E!T7+FC_OTH_CP_CA_E!T7</f>
        <v>3065.7694212041906</v>
      </c>
      <c r="U7" s="8">
        <f>FC_OTH_CP_SH_E!U7+FC_OTH_CP_SC_E!U7+FC_OTH_CP_HW_E!U7+FC_OTH_CP_CA_E!U7</f>
        <v>2872.5990031118131</v>
      </c>
      <c r="V7" s="8">
        <f>FC_OTH_CP_SH_E!V7+FC_OTH_CP_SC_E!V7+FC_OTH_CP_HW_E!V7+FC_OTH_CP_CA_E!V7</f>
        <v>2375.3626922877552</v>
      </c>
      <c r="W7" s="8">
        <f>FC_OTH_CP_SH_E!W7+FC_OTH_CP_SC_E!W7+FC_OTH_CP_HW_E!W7+FC_OTH_CP_CA_E!W7</f>
        <v>2205.4445877308326</v>
      </c>
      <c r="X7" s="8">
        <f>FC_OTH_CP_SH_E!X7+FC_OTH_CP_SC_E!X7+FC_OTH_CP_HW_E!X7+FC_OTH_CP_CA_E!X7</f>
        <v>2807.8707836045801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2584.039977751369</v>
      </c>
      <c r="D8" s="19">
        <f t="shared" ref="D8:X8" si="6">SUM(D9:D10)</f>
        <v>987.43233125354902</v>
      </c>
      <c r="E8" s="19">
        <f t="shared" si="6"/>
        <v>1722.8483097292419</v>
      </c>
      <c r="F8" s="19">
        <f t="shared" si="6"/>
        <v>1893.0007622225762</v>
      </c>
      <c r="G8" s="19">
        <f t="shared" si="6"/>
        <v>2368.0232872869842</v>
      </c>
      <c r="H8" s="19">
        <f t="shared" si="6"/>
        <v>570.849332692193</v>
      </c>
      <c r="I8" s="19">
        <f t="shared" si="6"/>
        <v>1058.6933262444331</v>
      </c>
      <c r="J8" s="19">
        <f t="shared" si="6"/>
        <v>499.82506181392301</v>
      </c>
      <c r="K8" s="19">
        <f t="shared" si="6"/>
        <v>547.41553349939795</v>
      </c>
      <c r="L8" s="19">
        <f t="shared" si="6"/>
        <v>287.85103650093129</v>
      </c>
      <c r="M8" s="19">
        <f t="shared" si="6"/>
        <v>425.71451184525944</v>
      </c>
      <c r="N8" s="19">
        <f t="shared" si="6"/>
        <v>179.63831791690541</v>
      </c>
      <c r="O8" s="19">
        <f t="shared" si="6"/>
        <v>152.81649285081141</v>
      </c>
      <c r="P8" s="19">
        <f t="shared" si="6"/>
        <v>152.26622671613796</v>
      </c>
      <c r="Q8" s="19">
        <f t="shared" si="6"/>
        <v>183.43764200427609</v>
      </c>
      <c r="R8" s="19">
        <f t="shared" si="6"/>
        <v>183.09350589151313</v>
      </c>
      <c r="S8" s="19">
        <f t="shared" si="6"/>
        <v>215.36533724336741</v>
      </c>
      <c r="T8" s="19">
        <f t="shared" si="6"/>
        <v>184.87909448095246</v>
      </c>
      <c r="U8" s="19">
        <f t="shared" si="6"/>
        <v>108.40045380696614</v>
      </c>
      <c r="V8" s="19">
        <f t="shared" si="6"/>
        <v>126.61862594446518</v>
      </c>
      <c r="W8" s="19">
        <f t="shared" si="6"/>
        <v>94.398005866934952</v>
      </c>
      <c r="X8" s="19">
        <f t="shared" si="6"/>
        <v>98.772717509632145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215.46458111999999</v>
      </c>
      <c r="D9" s="8">
        <f>FC_OTH_CP_SH_E!D9+FC_OTH_CP_SC_E!D9+FC_OTH_CP_HW_E!D9+FC_OTH_CP_CA_E!D9</f>
        <v>146.03846399999995</v>
      </c>
      <c r="E9" s="8">
        <f>FC_OTH_CP_SH_E!E9+FC_OTH_CP_SC_E!E9+FC_OTH_CP_HW_E!E9+FC_OTH_CP_CA_E!E9</f>
        <v>174.37455359999996</v>
      </c>
      <c r="F9" s="8">
        <f>FC_OTH_CP_SH_E!F9+FC_OTH_CP_SC_E!F9+FC_OTH_CP_HW_E!F9+FC_OTH_CP_CA_E!F9</f>
        <v>176.55425279999997</v>
      </c>
      <c r="G9" s="8">
        <f>FC_OTH_CP_SH_E!G9+FC_OTH_CP_SC_E!G9+FC_OTH_CP_HW_E!G9+FC_OTH_CP_CA_E!G9</f>
        <v>172.31112999726886</v>
      </c>
      <c r="H9" s="8">
        <f>FC_OTH_CP_SH_E!H9+FC_OTH_CP_SC_E!H9+FC_OTH_CP_HW_E!H9+FC_OTH_CP_CA_E!H9</f>
        <v>198.21096431999993</v>
      </c>
      <c r="I9" s="8">
        <f>FC_OTH_CP_SH_E!I9+FC_OTH_CP_SC_E!I9+FC_OTH_CP_HW_E!I9+FC_OTH_CP_CA_E!I9</f>
        <v>270.8691619199999</v>
      </c>
      <c r="J9" s="8">
        <f>FC_OTH_CP_SH_E!J9+FC_OTH_CP_SC_E!J9+FC_OTH_CP_HW_E!J9+FC_OTH_CP_CA_E!J9</f>
        <v>199.38958703999998</v>
      </c>
      <c r="K9" s="8">
        <f>FC_OTH_CP_SH_E!K9+FC_OTH_CP_SC_E!K9+FC_OTH_CP_HW_E!K9+FC_OTH_CP_CA_E!K9</f>
        <v>124.24181759999996</v>
      </c>
      <c r="L9" s="8">
        <f>FC_OTH_CP_SH_E!L9+FC_OTH_CP_SC_E!L9+FC_OTH_CP_HW_E!L9+FC_OTH_CP_CA_E!L9</f>
        <v>123.2273836800001</v>
      </c>
      <c r="M9" s="8">
        <f>FC_OTH_CP_SH_E!M9+FC_OTH_CP_SC_E!M9+FC_OTH_CP_HW_E!M9+FC_OTH_CP_CA_E!M9</f>
        <v>138.45069408000006</v>
      </c>
      <c r="N9" s="8">
        <f>FC_OTH_CP_SH_E!N9+FC_OTH_CP_SC_E!N9+FC_OTH_CP_HW_E!N9+FC_OTH_CP_CA_E!N9</f>
        <v>7.8671606232609275</v>
      </c>
      <c r="O9" s="8">
        <f>FC_OTH_CP_SH_E!O9+FC_OTH_CP_SC_E!O9+FC_OTH_CP_HW_E!O9+FC_OTH_CP_CA_E!O9</f>
        <v>3.4296952799999989</v>
      </c>
      <c r="P9" s="8">
        <f>FC_OTH_CP_SH_E!P9+FC_OTH_CP_SC_E!P9+FC_OTH_CP_HW_E!P9+FC_OTH_CP_CA_E!P9</f>
        <v>9.8564399999999992</v>
      </c>
      <c r="Q9" s="8">
        <f>FC_OTH_CP_SH_E!Q9+FC_OTH_CP_SC_E!Q9+FC_OTH_CP_HW_E!Q9+FC_OTH_CP_CA_E!Q9</f>
        <v>6.893628719999997</v>
      </c>
      <c r="R9" s="8">
        <f>FC_OTH_CP_SH_E!R9+FC_OTH_CP_SC_E!R9+FC_OTH_CP_HW_E!R9+FC_OTH_CP_CA_E!R9</f>
        <v>7.2045388800000021</v>
      </c>
      <c r="S9" s="8">
        <f>FC_OTH_CP_SH_E!S9+FC_OTH_CP_SC_E!S9+FC_OTH_CP_HW_E!S9+FC_OTH_CP_CA_E!S9</f>
        <v>6.9804345599999964</v>
      </c>
      <c r="T9" s="8">
        <f>FC_OTH_CP_SH_E!T9+FC_OTH_CP_SC_E!T9+FC_OTH_CP_HW_E!T9+FC_OTH_CP_CA_E!T9</f>
        <v>0.43625555999999993</v>
      </c>
      <c r="U9" s="8">
        <f>FC_OTH_CP_SH_E!U9+FC_OTH_CP_SC_E!U9+FC_OTH_CP_HW_E!U9+FC_OTH_CP_CA_E!U9</f>
        <v>0.21830076000000001</v>
      </c>
      <c r="V9" s="8">
        <f>FC_OTH_CP_SH_E!V9+FC_OTH_CP_SC_E!V9+FC_OTH_CP_HW_E!V9+FC_OTH_CP_CA_E!V9</f>
        <v>0.21830075999999982</v>
      </c>
      <c r="W9" s="8">
        <f>FC_OTH_CP_SH_E!W9+FC_OTH_CP_SC_E!W9+FC_OTH_CP_HW_E!W9+FC_OTH_CP_CA_E!W9</f>
        <v>0.4362555600000006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2368.5753966313691</v>
      </c>
      <c r="D10" s="8">
        <f>FC_OTH_CP_SH_E!D10+FC_OTH_CP_SC_E!D10+FC_OTH_CP_HW_E!D10+FC_OTH_CP_CA_E!D10</f>
        <v>841.39386725354905</v>
      </c>
      <c r="E10" s="8">
        <f>FC_OTH_CP_SH_E!E10+FC_OTH_CP_SC_E!E10+FC_OTH_CP_HW_E!E10+FC_OTH_CP_CA_E!E10</f>
        <v>1548.473756129242</v>
      </c>
      <c r="F10" s="8">
        <f>FC_OTH_CP_SH_E!F10+FC_OTH_CP_SC_E!F10+FC_OTH_CP_HW_E!F10+FC_OTH_CP_CA_E!F10</f>
        <v>1716.4465094225761</v>
      </c>
      <c r="G10" s="8">
        <f>FC_OTH_CP_SH_E!G10+FC_OTH_CP_SC_E!G10+FC_OTH_CP_HW_E!G10+FC_OTH_CP_CA_E!G10</f>
        <v>2195.7121572897154</v>
      </c>
      <c r="H10" s="8">
        <f>FC_OTH_CP_SH_E!H10+FC_OTH_CP_SC_E!H10+FC_OTH_CP_HW_E!H10+FC_OTH_CP_CA_E!H10</f>
        <v>372.63836837219304</v>
      </c>
      <c r="I10" s="8">
        <f>FC_OTH_CP_SH_E!I10+FC_OTH_CP_SC_E!I10+FC_OTH_CP_HW_E!I10+FC_OTH_CP_CA_E!I10</f>
        <v>787.82416432443313</v>
      </c>
      <c r="J10" s="8">
        <f>FC_OTH_CP_SH_E!J10+FC_OTH_CP_SC_E!J10+FC_OTH_CP_HW_E!J10+FC_OTH_CP_CA_E!J10</f>
        <v>300.43547477392303</v>
      </c>
      <c r="K10" s="8">
        <f>FC_OTH_CP_SH_E!K10+FC_OTH_CP_SC_E!K10+FC_OTH_CP_HW_E!K10+FC_OTH_CP_CA_E!K10</f>
        <v>423.17371589939802</v>
      </c>
      <c r="L10" s="8">
        <f>FC_OTH_CP_SH_E!L10+FC_OTH_CP_SC_E!L10+FC_OTH_CP_HW_E!L10+FC_OTH_CP_CA_E!L10</f>
        <v>164.6236528209312</v>
      </c>
      <c r="M10" s="8">
        <f>FC_OTH_CP_SH_E!M10+FC_OTH_CP_SC_E!M10+FC_OTH_CP_HW_E!M10+FC_OTH_CP_CA_E!M10</f>
        <v>287.26381776525938</v>
      </c>
      <c r="N10" s="8">
        <f>FC_OTH_CP_SH_E!N10+FC_OTH_CP_SC_E!N10+FC_OTH_CP_HW_E!N10+FC_OTH_CP_CA_E!N10</f>
        <v>171.77115729364448</v>
      </c>
      <c r="O10" s="8">
        <f>FC_OTH_CP_SH_E!O10+FC_OTH_CP_SC_E!O10+FC_OTH_CP_HW_E!O10+FC_OTH_CP_CA_E!O10</f>
        <v>149.38679757081141</v>
      </c>
      <c r="P10" s="8">
        <f>FC_OTH_CP_SH_E!P10+FC_OTH_CP_SC_E!P10+FC_OTH_CP_HW_E!P10+FC_OTH_CP_CA_E!P10</f>
        <v>142.40978671613797</v>
      </c>
      <c r="Q10" s="8">
        <f>FC_OTH_CP_SH_E!Q10+FC_OTH_CP_SC_E!Q10+FC_OTH_CP_HW_E!Q10+FC_OTH_CP_CA_E!Q10</f>
        <v>176.54401328427608</v>
      </c>
      <c r="R10" s="8">
        <f>FC_OTH_CP_SH_E!R10+FC_OTH_CP_SC_E!R10+FC_OTH_CP_HW_E!R10+FC_OTH_CP_CA_E!R10</f>
        <v>175.88896701151313</v>
      </c>
      <c r="S10" s="8">
        <f>FC_OTH_CP_SH_E!S10+FC_OTH_CP_SC_E!S10+FC_OTH_CP_HW_E!S10+FC_OTH_CP_CA_E!S10</f>
        <v>208.38490268336741</v>
      </c>
      <c r="T10" s="8">
        <f>FC_OTH_CP_SH_E!T10+FC_OTH_CP_SC_E!T10+FC_OTH_CP_HW_E!T10+FC_OTH_CP_CA_E!T10</f>
        <v>184.44283892095245</v>
      </c>
      <c r="U10" s="8">
        <f>FC_OTH_CP_SH_E!U10+FC_OTH_CP_SC_E!U10+FC_OTH_CP_HW_E!U10+FC_OTH_CP_CA_E!U10</f>
        <v>108.18215304696614</v>
      </c>
      <c r="V10" s="8">
        <f>FC_OTH_CP_SH_E!V10+FC_OTH_CP_SC_E!V10+FC_OTH_CP_HW_E!V10+FC_OTH_CP_CA_E!V10</f>
        <v>126.40032518446517</v>
      </c>
      <c r="W10" s="8">
        <f>FC_OTH_CP_SH_E!W10+FC_OTH_CP_SC_E!W10+FC_OTH_CP_HW_E!W10+FC_OTH_CP_CA_E!W10</f>
        <v>93.961750306934945</v>
      </c>
      <c r="X10" s="8">
        <f>FC_OTH_CP_SH_E!X10+FC_OTH_CP_SC_E!X10+FC_OTH_CP_HW_E!X10+FC_OTH_CP_CA_E!X10</f>
        <v>98.772717509632145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2691.8746245361363</v>
      </c>
      <c r="D11" s="19">
        <f t="shared" ref="D11:X11" si="8">SUM(D12:D16)</f>
        <v>2078.0178331660913</v>
      </c>
      <c r="E11" s="19">
        <f t="shared" si="8"/>
        <v>2206.4026646631805</v>
      </c>
      <c r="F11" s="19">
        <f t="shared" si="8"/>
        <v>1777.5029300613842</v>
      </c>
      <c r="G11" s="19">
        <f t="shared" si="8"/>
        <v>1418.0426267435585</v>
      </c>
      <c r="H11" s="19">
        <f t="shared" si="8"/>
        <v>985.99275634118521</v>
      </c>
      <c r="I11" s="19">
        <f t="shared" si="8"/>
        <v>1056.3663252130427</v>
      </c>
      <c r="J11" s="19">
        <f t="shared" si="8"/>
        <v>948.68680993210455</v>
      </c>
      <c r="K11" s="19">
        <f t="shared" si="8"/>
        <v>937.43340279509346</v>
      </c>
      <c r="L11" s="19">
        <f t="shared" si="8"/>
        <v>1210.9010360127422</v>
      </c>
      <c r="M11" s="19">
        <f t="shared" si="8"/>
        <v>716.01669810845851</v>
      </c>
      <c r="N11" s="19">
        <f t="shared" si="8"/>
        <v>986.03776208289491</v>
      </c>
      <c r="O11" s="19">
        <f t="shared" si="8"/>
        <v>352.58614440329666</v>
      </c>
      <c r="P11" s="19">
        <f t="shared" si="8"/>
        <v>377.22664240032577</v>
      </c>
      <c r="Q11" s="19">
        <f t="shared" si="8"/>
        <v>196.15456232406908</v>
      </c>
      <c r="R11" s="19">
        <f t="shared" si="8"/>
        <v>339.61238544903307</v>
      </c>
      <c r="S11" s="19">
        <f t="shared" si="8"/>
        <v>227.50462476856134</v>
      </c>
      <c r="T11" s="19">
        <f t="shared" si="8"/>
        <v>212.5368664855005</v>
      </c>
      <c r="U11" s="19">
        <f t="shared" si="8"/>
        <v>221.46300782263296</v>
      </c>
      <c r="V11" s="19">
        <f t="shared" si="8"/>
        <v>352.05911396217778</v>
      </c>
      <c r="W11" s="19">
        <f t="shared" si="8"/>
        <v>237.65330517888671</v>
      </c>
      <c r="X11" s="19">
        <f t="shared" si="8"/>
        <v>254.40022146542461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302.79106459852801</v>
      </c>
      <c r="D12" s="8">
        <f>FC_OTH_CP_SH_E!D12+FC_OTH_CP_SC_E!D12+FC_OTH_CP_HW_E!D12+FC_OTH_CP_CA_E!D12</f>
        <v>221.41196928127997</v>
      </c>
      <c r="E12" s="8">
        <f>FC_OTH_CP_SH_E!E12+FC_OTH_CP_SC_E!E12+FC_OTH_CP_HW_E!E12+FC_OTH_CP_CA_E!E12</f>
        <v>210.57133224123734</v>
      </c>
      <c r="F12" s="8">
        <f>FC_OTH_CP_SH_E!F12+FC_OTH_CP_SC_E!F12+FC_OTH_CP_HW_E!F12+FC_OTH_CP_CA_E!F12</f>
        <v>238.44850320140796</v>
      </c>
      <c r="G12" s="8">
        <f>FC_OTH_CP_SH_E!G12+FC_OTH_CP_SC_E!G12+FC_OTH_CP_HW_E!G12+FC_OTH_CP_CA_E!G12</f>
        <v>237.06531672145061</v>
      </c>
      <c r="H12" s="8">
        <f>FC_OTH_CP_SH_E!H12+FC_OTH_CP_SC_E!H12+FC_OTH_CP_HW_E!H12+FC_OTH_CP_CA_E!H12</f>
        <v>387.70264860701855</v>
      </c>
      <c r="I12" s="8">
        <f>FC_OTH_CP_SH_E!I12+FC_OTH_CP_SC_E!I12+FC_OTH_CP_HW_E!I12+FC_OTH_CP_CA_E!I12</f>
        <v>375.52736017657583</v>
      </c>
      <c r="J12" s="8">
        <f>FC_OTH_CP_SH_E!J12+FC_OTH_CP_SC_E!J12+FC_OTH_CP_HW_E!J12+FC_OTH_CP_CA_E!J12</f>
        <v>324.49954636994119</v>
      </c>
      <c r="K12" s="8">
        <f>FC_OTH_CP_SH_E!K12+FC_OTH_CP_SC_E!K12+FC_OTH_CP_HW_E!K12+FC_OTH_CP_CA_E!K12</f>
        <v>248.39109273738669</v>
      </c>
      <c r="L12" s="8">
        <f>FC_OTH_CP_SH_E!L12+FC_OTH_CP_SC_E!L12+FC_OTH_CP_HW_E!L12+FC_OTH_CP_CA_E!L12</f>
        <v>214.99192560119457</v>
      </c>
      <c r="M12" s="8">
        <f>FC_OTH_CP_SH_E!M12+FC_OTH_CP_SC_E!M12+FC_OTH_CP_HW_E!M12+FC_OTH_CP_CA_E!M12</f>
        <v>187.59996840102403</v>
      </c>
      <c r="N12" s="8">
        <f>FC_OTH_CP_SH_E!N12+FC_OTH_CP_SC_E!N12+FC_OTH_CP_HW_E!N12+FC_OTH_CP_CA_E!N12</f>
        <v>58.388966496170681</v>
      </c>
      <c r="O12" s="8">
        <f>FC_OTH_CP_SH_E!O12+FC_OTH_CP_SC_E!O12+FC_OTH_CP_HW_E!O12+FC_OTH_CP_CA_E!O12</f>
        <v>59.230174272191995</v>
      </c>
      <c r="P12" s="8">
        <f>FC_OTH_CP_SH_E!P12+FC_OTH_CP_SC_E!P12+FC_OTH_CP_HW_E!P12+FC_OTH_CP_CA_E!P12</f>
        <v>67.023768509820314</v>
      </c>
      <c r="Q12" s="8">
        <f>FC_OTH_CP_SH_E!Q12+FC_OTH_CP_SC_E!Q12+FC_OTH_CP_HW_E!Q12+FC_OTH_CP_CA_E!Q12</f>
        <v>51.979597200170687</v>
      </c>
      <c r="R12" s="8">
        <f>FC_OTH_CP_SH_E!R12+FC_OTH_CP_SC_E!R12+FC_OTH_CP_HW_E!R12+FC_OTH_CP_CA_E!R12</f>
        <v>49.247774339908645</v>
      </c>
      <c r="S12" s="8">
        <f>FC_OTH_CP_SH_E!S12+FC_OTH_CP_SC_E!S12+FC_OTH_CP_HW_E!S12+FC_OTH_CP_CA_E!S12</f>
        <v>49.247774339908638</v>
      </c>
      <c r="T12" s="8">
        <f>FC_OTH_CP_SH_E!T12+FC_OTH_CP_SC_E!T12+FC_OTH_CP_HW_E!T12+FC_OTH_CP_CA_E!T12</f>
        <v>54.290880652569783</v>
      </c>
      <c r="U12" s="8">
        <f>FC_OTH_CP_SH_E!U12+FC_OTH_CP_SC_E!U12+FC_OTH_CP_HW_E!U12+FC_OTH_CP_CA_E!U12</f>
        <v>41.655776808805882</v>
      </c>
      <c r="V12" s="8">
        <f>FC_OTH_CP_SH_E!V12+FC_OTH_CP_SC_E!V12+FC_OTH_CP_HW_E!V12+FC_OTH_CP_CA_E!V12</f>
        <v>33.51065489612543</v>
      </c>
      <c r="W12" s="8">
        <f>FC_OTH_CP_SH_E!W12+FC_OTH_CP_SC_E!W12+FC_OTH_CP_HW_E!W12+FC_OTH_CP_CA_E!W12</f>
        <v>25.21491978344406</v>
      </c>
      <c r="X12" s="8">
        <f>FC_OTH_CP_SH_E!X12+FC_OTH_CP_SC_E!X12+FC_OTH_CP_HW_E!X12+FC_OTH_CP_CA_E!X12</f>
        <v>30.183229383475009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1699.4042060432082</v>
      </c>
      <c r="D13" s="8">
        <f>FC_OTH_CP_SH_E!D13+FC_OTH_CP_SC_E!D13+FC_OTH_CP_HW_E!D13+FC_OTH_CP_CA_E!D13</f>
        <v>1149.8021873872115</v>
      </c>
      <c r="E13" s="8">
        <f>FC_OTH_CP_SH_E!E13+FC_OTH_CP_SC_E!E13+FC_OTH_CP_HW_E!E13+FC_OTH_CP_CA_E!E13</f>
        <v>1435.6992632139431</v>
      </c>
      <c r="F13" s="8">
        <f>FC_OTH_CP_SH_E!F13+FC_OTH_CP_SC_E!F13+FC_OTH_CP_HW_E!F13+FC_OTH_CP_CA_E!F13</f>
        <v>1325.6539324279763</v>
      </c>
      <c r="G13" s="8">
        <f>FC_OTH_CP_SH_E!G13+FC_OTH_CP_SC_E!G13+FC_OTH_CP_HW_E!G13+FC_OTH_CP_CA_E!G13</f>
        <v>1009.8298795245079</v>
      </c>
      <c r="H13" s="8">
        <f>FC_OTH_CP_SH_E!H13+FC_OTH_CP_SC_E!H13+FC_OTH_CP_HW_E!H13+FC_OTH_CP_CA_E!H13</f>
        <v>445.0640193293666</v>
      </c>
      <c r="I13" s="8">
        <f>FC_OTH_CP_SH_E!I13+FC_OTH_CP_SC_E!I13+FC_OTH_CP_HW_E!I13+FC_OTH_CP_CA_E!I13</f>
        <v>448.20938857566688</v>
      </c>
      <c r="J13" s="8">
        <f>FC_OTH_CP_SH_E!J13+FC_OTH_CP_SC_E!J13+FC_OTH_CP_HW_E!J13+FC_OTH_CP_CA_E!J13</f>
        <v>437.99933125496324</v>
      </c>
      <c r="K13" s="8">
        <f>FC_OTH_CP_SH_E!K13+FC_OTH_CP_SC_E!K13+FC_OTH_CP_HW_E!K13+FC_OTH_CP_CA_E!K13</f>
        <v>321.64220932570674</v>
      </c>
      <c r="L13" s="8">
        <f>FC_OTH_CP_SH_E!L13+FC_OTH_CP_SC_E!L13+FC_OTH_CP_HW_E!L13+FC_OTH_CP_CA_E!L13</f>
        <v>668.4652008963476</v>
      </c>
      <c r="M13" s="8">
        <f>FC_OTH_CP_SH_E!M13+FC_OTH_CP_SC_E!M13+FC_OTH_CP_HW_E!M13+FC_OTH_CP_CA_E!M13</f>
        <v>310.92802339463447</v>
      </c>
      <c r="N13" s="8">
        <f>FC_OTH_CP_SH_E!N13+FC_OTH_CP_SC_E!N13+FC_OTH_CP_HW_E!N13+FC_OTH_CP_CA_E!N13</f>
        <v>736.59248529314016</v>
      </c>
      <c r="O13" s="8">
        <f>FC_OTH_CP_SH_E!O13+FC_OTH_CP_SC_E!O13+FC_OTH_CP_HW_E!O13+FC_OTH_CP_CA_E!O13</f>
        <v>127.89593676152066</v>
      </c>
      <c r="P13" s="8">
        <f>FC_OTH_CP_SH_E!P13+FC_OTH_CP_SC_E!P13+FC_OTH_CP_HW_E!P13+FC_OTH_CP_CA_E!P13</f>
        <v>154.76698803292149</v>
      </c>
      <c r="Q13" s="8">
        <f>FC_OTH_CP_SH_E!Q13+FC_OTH_CP_SC_E!Q13+FC_OTH_CP_HW_E!Q13+FC_OTH_CP_CA_E!Q13</f>
        <v>110.31311704631435</v>
      </c>
      <c r="R13" s="8">
        <f>FC_OTH_CP_SH_E!R13+FC_OTH_CP_SC_E!R13+FC_OTH_CP_HW_E!R13+FC_OTH_CP_CA_E!R13</f>
        <v>254.87819902843643</v>
      </c>
      <c r="S13" s="8">
        <f>FC_OTH_CP_SH_E!S13+FC_OTH_CP_SC_E!S13+FC_OTH_CP_HW_E!S13+FC_OTH_CP_CA_E!S13</f>
        <v>117.85886851199993</v>
      </c>
      <c r="T13" s="8">
        <f>FC_OTH_CP_SH_E!T13+FC_OTH_CP_SC_E!T13+FC_OTH_CP_HW_E!T13+FC_OTH_CP_CA_E!T13</f>
        <v>84.537883800000614</v>
      </c>
      <c r="U13" s="8">
        <f>FC_OTH_CP_SH_E!U13+FC_OTH_CP_SC_E!U13+FC_OTH_CP_HW_E!U13+FC_OTH_CP_CA_E!U13</f>
        <v>84.179611343488148</v>
      </c>
      <c r="V13" s="8">
        <f>FC_OTH_CP_SH_E!V13+FC_OTH_CP_SC_E!V13+FC_OTH_CP_HW_E!V13+FC_OTH_CP_CA_E!V13</f>
        <v>184.35890349591642</v>
      </c>
      <c r="W13" s="8">
        <f>FC_OTH_CP_SH_E!W13+FC_OTH_CP_SC_E!W13+FC_OTH_CP_HW_E!W13+FC_OTH_CP_CA_E!W13</f>
        <v>178.80021879213669</v>
      </c>
      <c r="X13" s="8">
        <f>FC_OTH_CP_SH_E!X13+FC_OTH_CP_SC_E!X13+FC_OTH_CP_HW_E!X13+FC_OTH_CP_CA_E!X13</f>
        <v>159.29592840000046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689.67935389440015</v>
      </c>
      <c r="D16" s="8">
        <f>FC_OTH_CP_SH_E!D16+FC_OTH_CP_SC_E!D16+FC_OTH_CP_HW_E!D16+FC_OTH_CP_CA_E!D16</f>
        <v>706.80367649760001</v>
      </c>
      <c r="E16" s="8">
        <f>FC_OTH_CP_SH_E!E16+FC_OTH_CP_SC_E!E16+FC_OTH_CP_HW_E!E16+FC_OTH_CP_CA_E!E16</f>
        <v>560.13206920800008</v>
      </c>
      <c r="F16" s="8">
        <f>FC_OTH_CP_SH_E!F16+FC_OTH_CP_SC_E!F16+FC_OTH_CP_HW_E!F16+FC_OTH_CP_CA_E!F16</f>
        <v>213.40049443199996</v>
      </c>
      <c r="G16" s="8">
        <f>FC_OTH_CP_SH_E!G16+FC_OTH_CP_SC_E!G16+FC_OTH_CP_HW_E!G16+FC_OTH_CP_CA_E!G16</f>
        <v>171.14743049760006</v>
      </c>
      <c r="H16" s="8">
        <f>FC_OTH_CP_SH_E!H16+FC_OTH_CP_SC_E!H16+FC_OTH_CP_HW_E!H16+FC_OTH_CP_CA_E!H16</f>
        <v>153.22608840480004</v>
      </c>
      <c r="I16" s="8">
        <f>FC_OTH_CP_SH_E!I16+FC_OTH_CP_SC_E!I16+FC_OTH_CP_HW_E!I16+FC_OTH_CP_CA_E!I16</f>
        <v>232.62957646079997</v>
      </c>
      <c r="J16" s="8">
        <f>FC_OTH_CP_SH_E!J16+FC_OTH_CP_SC_E!J16+FC_OTH_CP_HW_E!J16+FC_OTH_CP_CA_E!J16</f>
        <v>186.18793230720001</v>
      </c>
      <c r="K16" s="8">
        <f>FC_OTH_CP_SH_E!K16+FC_OTH_CP_SC_E!K16+FC_OTH_CP_HW_E!K16+FC_OTH_CP_CA_E!K16</f>
        <v>367.40010073200006</v>
      </c>
      <c r="L16" s="8">
        <f>FC_OTH_CP_SH_E!L16+FC_OTH_CP_SC_E!L16+FC_OTH_CP_HW_E!L16+FC_OTH_CP_CA_E!L16</f>
        <v>327.4439095152</v>
      </c>
      <c r="M16" s="8">
        <f>FC_OTH_CP_SH_E!M16+FC_OTH_CP_SC_E!M16+FC_OTH_CP_HW_E!M16+FC_OTH_CP_CA_E!M16</f>
        <v>217.48870631280005</v>
      </c>
      <c r="N16" s="8">
        <f>FC_OTH_CP_SH_E!N16+FC_OTH_CP_SC_E!N16+FC_OTH_CP_HW_E!N16+FC_OTH_CP_CA_E!N16</f>
        <v>191.05631029358403</v>
      </c>
      <c r="O16" s="8">
        <f>FC_OTH_CP_SH_E!O16+FC_OTH_CP_SC_E!O16+FC_OTH_CP_HW_E!O16+FC_OTH_CP_CA_E!O16</f>
        <v>165.46003336958404</v>
      </c>
      <c r="P16" s="8">
        <f>FC_OTH_CP_SH_E!P16+FC_OTH_CP_SC_E!P16+FC_OTH_CP_HW_E!P16+FC_OTH_CP_CA_E!P16</f>
        <v>155.435885857584</v>
      </c>
      <c r="Q16" s="8">
        <f>FC_OTH_CP_SH_E!Q16+FC_OTH_CP_SC_E!Q16+FC_OTH_CP_HW_E!Q16+FC_OTH_CP_CA_E!Q16</f>
        <v>33.861848077584035</v>
      </c>
      <c r="R16" s="8">
        <f>FC_OTH_CP_SH_E!R16+FC_OTH_CP_SC_E!R16+FC_OTH_CP_HW_E!R16+FC_OTH_CP_CA_E!R16</f>
        <v>35.486412080687998</v>
      </c>
      <c r="S16" s="8">
        <f>FC_OTH_CP_SH_E!S16+FC_OTH_CP_SC_E!S16+FC_OTH_CP_HW_E!S16+FC_OTH_CP_CA_E!S16</f>
        <v>60.397981916652782</v>
      </c>
      <c r="T16" s="8">
        <f>FC_OTH_CP_SH_E!T16+FC_OTH_CP_SC_E!T16+FC_OTH_CP_HW_E!T16+FC_OTH_CP_CA_E!T16</f>
        <v>73.7081020329301</v>
      </c>
      <c r="U16" s="8">
        <f>FC_OTH_CP_SH_E!U16+FC_OTH_CP_SC_E!U16+FC_OTH_CP_HW_E!U16+FC_OTH_CP_CA_E!U16</f>
        <v>95.627619670338916</v>
      </c>
      <c r="V16" s="8">
        <f>FC_OTH_CP_SH_E!V16+FC_OTH_CP_SC_E!V16+FC_OTH_CP_HW_E!V16+FC_OTH_CP_CA_E!V16</f>
        <v>134.18955557013589</v>
      </c>
      <c r="W16" s="8">
        <f>FC_OTH_CP_SH_E!W16+FC_OTH_CP_SC_E!W16+FC_OTH_CP_HW_E!W16+FC_OTH_CP_CA_E!W16</f>
        <v>33.638166603305955</v>
      </c>
      <c r="X16" s="8">
        <f>FC_OTH_CP_SH_E!X16+FC_OTH_CP_SC_E!X16+FC_OTH_CP_HW_E!X16+FC_OTH_CP_CA_E!X16</f>
        <v>64.921063681949136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114.92496</v>
      </c>
      <c r="D17" s="27">
        <f t="shared" ref="D17:X17" si="10">SUM(D18:D21)</f>
        <v>37.762200000000007</v>
      </c>
      <c r="E17" s="27">
        <f t="shared" si="10"/>
        <v>33.886080000000007</v>
      </c>
      <c r="F17" s="27">
        <f t="shared" si="10"/>
        <v>35.084879999999984</v>
      </c>
      <c r="G17" s="27">
        <f t="shared" si="10"/>
        <v>37.402559999999994</v>
      </c>
      <c r="H17" s="27">
        <f t="shared" si="10"/>
        <v>45.71423999999999</v>
      </c>
      <c r="I17" s="27">
        <f t="shared" si="10"/>
        <v>44.235719999999993</v>
      </c>
      <c r="J17" s="27">
        <f t="shared" si="10"/>
        <v>46.873080000000009</v>
      </c>
      <c r="K17" s="27">
        <f t="shared" si="10"/>
        <v>48.751199999999969</v>
      </c>
      <c r="L17" s="27">
        <f t="shared" si="10"/>
        <v>45.634319999999988</v>
      </c>
      <c r="M17" s="27">
        <f t="shared" si="10"/>
        <v>67.292639999999963</v>
      </c>
      <c r="N17" s="27">
        <f t="shared" si="10"/>
        <v>8.4315599999999975</v>
      </c>
      <c r="O17" s="27">
        <f t="shared" si="10"/>
        <v>4.7152800000000008</v>
      </c>
      <c r="P17" s="27">
        <f t="shared" si="10"/>
        <v>2.5974000000000008</v>
      </c>
      <c r="Q17" s="27">
        <f t="shared" si="10"/>
        <v>1.55844</v>
      </c>
      <c r="R17" s="27">
        <f t="shared" si="10"/>
        <v>0.67931999999999992</v>
      </c>
      <c r="S17" s="27">
        <f t="shared" si="10"/>
        <v>0.55944000000000027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25.883370719999995</v>
      </c>
      <c r="X17" s="27">
        <f t="shared" si="10"/>
        <v>17.078744159999989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114.92496</v>
      </c>
      <c r="D18" s="8">
        <f>FC_OTH_CP_SH_E!D18+FC_OTH_CP_SC_E!D18+FC_OTH_CP_HW_E!D18+FC_OTH_CP_CA_E!D18</f>
        <v>37.762200000000007</v>
      </c>
      <c r="E18" s="8">
        <f>FC_OTH_CP_SH_E!E18+FC_OTH_CP_SC_E!E18+FC_OTH_CP_HW_E!E18+FC_OTH_CP_CA_E!E18</f>
        <v>33.886080000000007</v>
      </c>
      <c r="F18" s="8">
        <f>FC_OTH_CP_SH_E!F18+FC_OTH_CP_SC_E!F18+FC_OTH_CP_HW_E!F18+FC_OTH_CP_CA_E!F18</f>
        <v>35.084879999999984</v>
      </c>
      <c r="G18" s="8">
        <f>FC_OTH_CP_SH_E!G18+FC_OTH_CP_SC_E!G18+FC_OTH_CP_HW_E!G18+FC_OTH_CP_CA_E!G18</f>
        <v>37.402559999999994</v>
      </c>
      <c r="H18" s="8">
        <f>FC_OTH_CP_SH_E!H18+FC_OTH_CP_SC_E!H18+FC_OTH_CP_HW_E!H18+FC_OTH_CP_CA_E!H18</f>
        <v>45.71423999999999</v>
      </c>
      <c r="I18" s="8">
        <f>FC_OTH_CP_SH_E!I18+FC_OTH_CP_SC_E!I18+FC_OTH_CP_HW_E!I18+FC_OTH_CP_CA_E!I18</f>
        <v>44.195759999999993</v>
      </c>
      <c r="J18" s="8">
        <f>FC_OTH_CP_SH_E!J18+FC_OTH_CP_SC_E!J18+FC_OTH_CP_HW_E!J18+FC_OTH_CP_CA_E!J18</f>
        <v>46.313640000000007</v>
      </c>
      <c r="K18" s="8">
        <f>FC_OTH_CP_SH_E!K18+FC_OTH_CP_SC_E!K18+FC_OTH_CP_HW_E!K18+FC_OTH_CP_CA_E!K18</f>
        <v>48.711239999999968</v>
      </c>
      <c r="L18" s="8">
        <f>FC_OTH_CP_SH_E!L18+FC_OTH_CP_SC_E!L18+FC_OTH_CP_HW_E!L18+FC_OTH_CP_CA_E!L18</f>
        <v>45.554399999999987</v>
      </c>
      <c r="M18" s="8">
        <f>FC_OTH_CP_SH_E!M18+FC_OTH_CP_SC_E!M18+FC_OTH_CP_HW_E!M18+FC_OTH_CP_CA_E!M18</f>
        <v>67.25267999999997</v>
      </c>
      <c r="N18" s="8">
        <f>FC_OTH_CP_SH_E!N18+FC_OTH_CP_SC_E!N18+FC_OTH_CP_HW_E!N18+FC_OTH_CP_CA_E!N18</f>
        <v>8.3915999999999968</v>
      </c>
      <c r="O18" s="8">
        <f>FC_OTH_CP_SH_E!O18+FC_OTH_CP_SC_E!O18+FC_OTH_CP_HW_E!O18+FC_OTH_CP_CA_E!O18</f>
        <v>4.675320000000001</v>
      </c>
      <c r="P18" s="8">
        <f>FC_OTH_CP_SH_E!P18+FC_OTH_CP_SC_E!P18+FC_OTH_CP_HW_E!P18+FC_OTH_CP_CA_E!P18</f>
        <v>2.5974000000000008</v>
      </c>
      <c r="Q18" s="8">
        <f>FC_OTH_CP_SH_E!Q18+FC_OTH_CP_SC_E!Q18+FC_OTH_CP_HW_E!Q18+FC_OTH_CP_CA_E!Q18</f>
        <v>1.5184800000000001</v>
      </c>
      <c r="R18" s="8">
        <f>FC_OTH_CP_SH_E!R18+FC_OTH_CP_SC_E!R18+FC_OTH_CP_HW_E!R18+FC_OTH_CP_CA_E!R18</f>
        <v>0.67931999999999992</v>
      </c>
      <c r="S18" s="8">
        <f>FC_OTH_CP_SH_E!S18+FC_OTH_CP_SC_E!S18+FC_OTH_CP_HW_E!S18+FC_OTH_CP_CA_E!S18</f>
        <v>0.55944000000000027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3.9959999999999982E-2</v>
      </c>
      <c r="J19" s="8">
        <f>FC_OTH_CP_SH_E!J19+FC_OTH_CP_SC_E!J19+FC_OTH_CP_HW_E!J19+FC_OTH_CP_CA_E!J19</f>
        <v>0.55943999999999994</v>
      </c>
      <c r="K19" s="8">
        <f>FC_OTH_CP_SH_E!K19+FC_OTH_CP_SC_E!K19+FC_OTH_CP_HW_E!K19+FC_OTH_CP_CA_E!K19</f>
        <v>3.9960000000000023E-2</v>
      </c>
      <c r="L19" s="8">
        <f>FC_OTH_CP_SH_E!L19+FC_OTH_CP_SC_E!L19+FC_OTH_CP_HW_E!L19+FC_OTH_CP_CA_E!L19</f>
        <v>7.9920000000000033E-2</v>
      </c>
      <c r="M19" s="8">
        <f>FC_OTH_CP_SH_E!M19+FC_OTH_CP_SC_E!M19+FC_OTH_CP_HW_E!M19+FC_OTH_CP_CA_E!M19</f>
        <v>3.9960000000000009E-2</v>
      </c>
      <c r="N19" s="8">
        <f>FC_OTH_CP_SH_E!N19+FC_OTH_CP_SC_E!N19+FC_OTH_CP_HW_E!N19+FC_OTH_CP_CA_E!N19</f>
        <v>3.9959999999999996E-2</v>
      </c>
      <c r="O19" s="8">
        <f>FC_OTH_CP_SH_E!O19+FC_OTH_CP_SC_E!O19+FC_OTH_CP_HW_E!O19+FC_OTH_CP_CA_E!O19</f>
        <v>3.9960000000000016E-2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3.9959999999999996E-2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25.883370719999995</v>
      </c>
      <c r="X19" s="8">
        <f>FC_OTH_CP_SH_E!X19+FC_OTH_CP_SC_E!X19+FC_OTH_CP_HW_E!X19+FC_OTH_CP_CA_E!X19</f>
        <v>17.078744159999989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41.771637820709742</v>
      </c>
      <c r="D22" s="27">
        <f t="shared" ref="D22:X22" si="12">SUM(D23:D24)</f>
        <v>45.082886092173595</v>
      </c>
      <c r="E22" s="27">
        <f t="shared" si="12"/>
        <v>26.049259947393757</v>
      </c>
      <c r="F22" s="27">
        <f t="shared" si="12"/>
        <v>18.026210029816724</v>
      </c>
      <c r="G22" s="27">
        <f t="shared" si="12"/>
        <v>19.097491232184339</v>
      </c>
      <c r="H22" s="27">
        <f t="shared" si="12"/>
        <v>19.077494022832749</v>
      </c>
      <c r="I22" s="27">
        <f t="shared" si="12"/>
        <v>18.43131601376756</v>
      </c>
      <c r="J22" s="27">
        <f t="shared" si="12"/>
        <v>23.968228233783627</v>
      </c>
      <c r="K22" s="27">
        <f t="shared" si="12"/>
        <v>32.693758516006085</v>
      </c>
      <c r="L22" s="27">
        <f t="shared" si="12"/>
        <v>36.651480856193984</v>
      </c>
      <c r="M22" s="27">
        <f t="shared" si="12"/>
        <v>39.016434337451514</v>
      </c>
      <c r="N22" s="27">
        <f t="shared" si="12"/>
        <v>44.749297004673608</v>
      </c>
      <c r="O22" s="27">
        <f t="shared" si="12"/>
        <v>60.379195508404095</v>
      </c>
      <c r="P22" s="27">
        <f t="shared" si="12"/>
        <v>57.727380055956779</v>
      </c>
      <c r="Q22" s="27">
        <f t="shared" si="12"/>
        <v>56.503243022989601</v>
      </c>
      <c r="R22" s="27">
        <f t="shared" si="12"/>
        <v>36.905394074437886</v>
      </c>
      <c r="S22" s="27">
        <f t="shared" si="12"/>
        <v>44.040382907648549</v>
      </c>
      <c r="T22" s="27">
        <f t="shared" si="12"/>
        <v>41.39996267881159</v>
      </c>
      <c r="U22" s="27">
        <f t="shared" si="12"/>
        <v>49.289701653031848</v>
      </c>
      <c r="V22" s="27">
        <f t="shared" si="12"/>
        <v>39.881210093029537</v>
      </c>
      <c r="W22" s="27">
        <f t="shared" si="12"/>
        <v>29.282961421518095</v>
      </c>
      <c r="X22" s="27">
        <f t="shared" si="12"/>
        <v>33.689813836617354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19.119568082134542</v>
      </c>
      <c r="D23" s="8">
        <f>FC_OTH_CP_SH_E!D23+FC_OTH_CP_SC_E!D23+FC_OTH_CP_HW_E!D23+FC_OTH_CP_CA_E!D23</f>
        <v>23.780978565543702</v>
      </c>
      <c r="E23" s="8">
        <f>FC_OTH_CP_SH_E!E23+FC_OTH_CP_SC_E!E23+FC_OTH_CP_HW_E!E23+FC_OTH_CP_CA_E!E23</f>
        <v>10.60030659147267</v>
      </c>
      <c r="F23" s="8">
        <f>FC_OTH_CP_SH_E!F23+FC_OTH_CP_SC_E!F23+FC_OTH_CP_HW_E!F23+FC_OTH_CP_CA_E!F23</f>
        <v>10.723862841281475</v>
      </c>
      <c r="G23" s="8">
        <f>FC_OTH_CP_SH_E!G23+FC_OTH_CP_SC_E!G23+FC_OTH_CP_HW_E!G23+FC_OTH_CP_CA_E!G23</f>
        <v>11.283464453969955</v>
      </c>
      <c r="H23" s="8">
        <f>FC_OTH_CP_SH_E!H23+FC_OTH_CP_SC_E!H23+FC_OTH_CP_HW_E!H23+FC_OTH_CP_CA_E!H23</f>
        <v>12.590752481649275</v>
      </c>
      <c r="I23" s="8">
        <f>FC_OTH_CP_SH_E!I23+FC_OTH_CP_SC_E!I23+FC_OTH_CP_HW_E!I23+FC_OTH_CP_CA_E!I23</f>
        <v>10.852439616043121</v>
      </c>
      <c r="J23" s="8">
        <f>FC_OTH_CP_SH_E!J23+FC_OTH_CP_SC_E!J23+FC_OTH_CP_HW_E!J23+FC_OTH_CP_CA_E!J23</f>
        <v>9.7899657937836331</v>
      </c>
      <c r="K23" s="8">
        <f>FC_OTH_CP_SH_E!K23+FC_OTH_CP_SC_E!K23+FC_OTH_CP_HW_E!K23+FC_OTH_CP_CA_E!K23</f>
        <v>12.673356370910016</v>
      </c>
      <c r="L23" s="8">
        <f>FC_OTH_CP_SH_E!L23+FC_OTH_CP_SC_E!L23+FC_OTH_CP_HW_E!L23+FC_OTH_CP_CA_E!L23</f>
        <v>13.849439555037661</v>
      </c>
      <c r="M23" s="8">
        <f>FC_OTH_CP_SH_E!M23+FC_OTH_CP_SC_E!M23+FC_OTH_CP_HW_E!M23+FC_OTH_CP_CA_E!M23</f>
        <v>16.511817686400001</v>
      </c>
      <c r="N23" s="8">
        <f>FC_OTH_CP_SH_E!N23+FC_OTH_CP_SC_E!N23+FC_OTH_CP_HW_E!N23+FC_OTH_CP_CA_E!N23</f>
        <v>18.084177881999999</v>
      </c>
      <c r="O23" s="8">
        <f>FC_OTH_CP_SH_E!O23+FC_OTH_CP_SC_E!O23+FC_OTH_CP_HW_E!O23+FC_OTH_CP_CA_E!O23</f>
        <v>26.647508098979596</v>
      </c>
      <c r="P23" s="8">
        <f>FC_OTH_CP_SH_E!P23+FC_OTH_CP_SC_E!P23+FC_OTH_CP_HW_E!P23+FC_OTH_CP_CA_E!P23</f>
        <v>21.221592883199989</v>
      </c>
      <c r="Q23" s="8">
        <f>FC_OTH_CP_SH_E!Q23+FC_OTH_CP_SC_E!Q23+FC_OTH_CP_HW_E!Q23+FC_OTH_CP_CA_E!Q23</f>
        <v>21.385089470607248</v>
      </c>
      <c r="R23" s="8">
        <f>FC_OTH_CP_SH_E!R23+FC_OTH_CP_SC_E!R23+FC_OTH_CP_HW_E!R23+FC_OTH_CP_CA_E!R23</f>
        <v>15.668912322000006</v>
      </c>
      <c r="S23" s="8">
        <f>FC_OTH_CP_SH_E!S23+FC_OTH_CP_SC_E!S23+FC_OTH_CP_HW_E!S23+FC_OTH_CP_CA_E!S23</f>
        <v>20.027416695473399</v>
      </c>
      <c r="T23" s="8">
        <f>FC_OTH_CP_SH_E!T23+FC_OTH_CP_SC_E!T23+FC_OTH_CP_HW_E!T23+FC_OTH_CP_CA_E!T23</f>
        <v>17.67270013717506</v>
      </c>
      <c r="U23" s="8">
        <f>FC_OTH_CP_SH_E!U23+FC_OTH_CP_SC_E!U23+FC_OTH_CP_HW_E!U23+FC_OTH_CP_CA_E!U23</f>
        <v>20.578099113314476</v>
      </c>
      <c r="V23" s="8">
        <f>FC_OTH_CP_SH_E!V23+FC_OTH_CP_SC_E!V23+FC_OTH_CP_HW_E!V23+FC_OTH_CP_CA_E!V23</f>
        <v>17.541984310494065</v>
      </c>
      <c r="W23" s="8">
        <f>FC_OTH_CP_SH_E!W23+FC_OTH_CP_SC_E!W23+FC_OTH_CP_HW_E!W23+FC_OTH_CP_CA_E!W23</f>
        <v>13.63002643279086</v>
      </c>
      <c r="X23" s="8">
        <f>FC_OTH_CP_SH_E!X23+FC_OTH_CP_SC_E!X23+FC_OTH_CP_HW_E!X23+FC_OTH_CP_CA_E!X23</f>
        <v>14.043819535841232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22.652069738575197</v>
      </c>
      <c r="D24" s="8">
        <f>FC_OTH_CP_SH_E!D24+FC_OTH_CP_SC_E!D24+FC_OTH_CP_HW_E!D24+FC_OTH_CP_CA_E!D24</f>
        <v>21.301907526629893</v>
      </c>
      <c r="E24" s="8">
        <f>FC_OTH_CP_SH_E!E24+FC_OTH_CP_SC_E!E24+FC_OTH_CP_HW_E!E24+FC_OTH_CP_CA_E!E24</f>
        <v>15.448953355921089</v>
      </c>
      <c r="F24" s="8">
        <f>FC_OTH_CP_SH_E!F24+FC_OTH_CP_SC_E!F24+FC_OTH_CP_HW_E!F24+FC_OTH_CP_CA_E!F24</f>
        <v>7.3023471885352489</v>
      </c>
      <c r="G24" s="8">
        <f>FC_OTH_CP_SH_E!G24+FC_OTH_CP_SC_E!G24+FC_OTH_CP_HW_E!G24+FC_OTH_CP_CA_E!G24</f>
        <v>7.8140267782143829</v>
      </c>
      <c r="H24" s="8">
        <f>FC_OTH_CP_SH_E!H24+FC_OTH_CP_SC_E!H24+FC_OTH_CP_HW_E!H24+FC_OTH_CP_CA_E!H24</f>
        <v>6.4867415411834726</v>
      </c>
      <c r="I24" s="8">
        <f>FC_OTH_CP_SH_E!I24+FC_OTH_CP_SC_E!I24+FC_OTH_CP_HW_E!I24+FC_OTH_CP_CA_E!I24</f>
        <v>7.5788763977244384</v>
      </c>
      <c r="J24" s="8">
        <f>FC_OTH_CP_SH_E!J24+FC_OTH_CP_SC_E!J24+FC_OTH_CP_HW_E!J24+FC_OTH_CP_CA_E!J24</f>
        <v>14.178262439999994</v>
      </c>
      <c r="K24" s="8">
        <f>FC_OTH_CP_SH_E!K24+FC_OTH_CP_SC_E!K24+FC_OTH_CP_HW_E!K24+FC_OTH_CP_CA_E!K24</f>
        <v>20.020402145096071</v>
      </c>
      <c r="L24" s="8">
        <f>FC_OTH_CP_SH_E!L24+FC_OTH_CP_SC_E!L24+FC_OTH_CP_HW_E!L24+FC_OTH_CP_CA_E!L24</f>
        <v>22.802041301156322</v>
      </c>
      <c r="M24" s="8">
        <f>FC_OTH_CP_SH_E!M24+FC_OTH_CP_SC_E!M24+FC_OTH_CP_HW_E!M24+FC_OTH_CP_CA_E!M24</f>
        <v>22.50461665105151</v>
      </c>
      <c r="N24" s="8">
        <f>FC_OTH_CP_SH_E!N24+FC_OTH_CP_SC_E!N24+FC_OTH_CP_HW_E!N24+FC_OTH_CP_CA_E!N24</f>
        <v>26.665119122673605</v>
      </c>
      <c r="O24" s="8">
        <f>FC_OTH_CP_SH_E!O24+FC_OTH_CP_SC_E!O24+FC_OTH_CP_HW_E!O24+FC_OTH_CP_CA_E!O24</f>
        <v>33.731687409424495</v>
      </c>
      <c r="P24" s="8">
        <f>FC_OTH_CP_SH_E!P24+FC_OTH_CP_SC_E!P24+FC_OTH_CP_HW_E!P24+FC_OTH_CP_CA_E!P24</f>
        <v>36.50578717275679</v>
      </c>
      <c r="Q24" s="8">
        <f>FC_OTH_CP_SH_E!Q24+FC_OTH_CP_SC_E!Q24+FC_OTH_CP_HW_E!Q24+FC_OTH_CP_CA_E!Q24</f>
        <v>35.118153552382353</v>
      </c>
      <c r="R24" s="8">
        <f>FC_OTH_CP_SH_E!R24+FC_OTH_CP_SC_E!R24+FC_OTH_CP_HW_E!R24+FC_OTH_CP_CA_E!R24</f>
        <v>21.236481752437879</v>
      </c>
      <c r="S24" s="8">
        <f>FC_OTH_CP_SH_E!S24+FC_OTH_CP_SC_E!S24+FC_OTH_CP_HW_E!S24+FC_OTH_CP_CA_E!S24</f>
        <v>24.012966212175154</v>
      </c>
      <c r="T24" s="8">
        <f>FC_OTH_CP_SH_E!T24+FC_OTH_CP_SC_E!T24+FC_OTH_CP_HW_E!T24+FC_OTH_CP_CA_E!T24</f>
        <v>23.727262541636534</v>
      </c>
      <c r="U24" s="8">
        <f>FC_OTH_CP_SH_E!U24+FC_OTH_CP_SC_E!U24+FC_OTH_CP_HW_E!U24+FC_OTH_CP_CA_E!U24</f>
        <v>28.711602539717372</v>
      </c>
      <c r="V24" s="8">
        <f>FC_OTH_CP_SH_E!V24+FC_OTH_CP_SC_E!V24+FC_OTH_CP_HW_E!V24+FC_OTH_CP_CA_E!V24</f>
        <v>22.339225782535468</v>
      </c>
      <c r="W24" s="8">
        <f>FC_OTH_CP_SH_E!W24+FC_OTH_CP_SC_E!W24+FC_OTH_CP_HW_E!W24+FC_OTH_CP_CA_E!W24</f>
        <v>15.652934988727237</v>
      </c>
      <c r="X24" s="8">
        <f>FC_OTH_CP_SH_E!X24+FC_OTH_CP_SC_E!X24+FC_OTH_CP_HW_E!X24+FC_OTH_CP_CA_E!X24</f>
        <v>19.64599430077612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68029.705660007545</v>
      </c>
      <c r="D26" s="27">
        <f t="shared" ref="D26:X26" si="14">SUM(D27,D33)</f>
        <v>75033.199829828241</v>
      </c>
      <c r="E26" s="27">
        <f t="shared" si="14"/>
        <v>70841.884880201731</v>
      </c>
      <c r="F26" s="27">
        <f t="shared" si="14"/>
        <v>74511.262425473004</v>
      </c>
      <c r="G26" s="27">
        <f t="shared" si="14"/>
        <v>71989.604047859539</v>
      </c>
      <c r="H26" s="27">
        <f t="shared" si="14"/>
        <v>69980.151545709552</v>
      </c>
      <c r="I26" s="27">
        <f t="shared" si="14"/>
        <v>67562.48268463953</v>
      </c>
      <c r="J26" s="27">
        <f t="shared" si="14"/>
        <v>55509.56563608328</v>
      </c>
      <c r="K26" s="27">
        <f t="shared" si="14"/>
        <v>62965.655801338493</v>
      </c>
      <c r="L26" s="27">
        <f t="shared" si="14"/>
        <v>57515.691081831785</v>
      </c>
      <c r="M26" s="27">
        <f t="shared" si="14"/>
        <v>56625.13346869628</v>
      </c>
      <c r="N26" s="27">
        <f t="shared" si="14"/>
        <v>51008.270419886379</v>
      </c>
      <c r="O26" s="27">
        <f t="shared" si="14"/>
        <v>50676.588711495591</v>
      </c>
      <c r="P26" s="27">
        <f t="shared" si="14"/>
        <v>52096.599624465285</v>
      </c>
      <c r="Q26" s="27">
        <f t="shared" si="14"/>
        <v>46913.772734806276</v>
      </c>
      <c r="R26" s="27">
        <f t="shared" si="14"/>
        <v>47146.699666089327</v>
      </c>
      <c r="S26" s="27">
        <f t="shared" si="14"/>
        <v>46546.837721555545</v>
      </c>
      <c r="T26" s="27">
        <f t="shared" si="14"/>
        <v>46881.515542117893</v>
      </c>
      <c r="U26" s="27">
        <f t="shared" si="14"/>
        <v>34923.492578155245</v>
      </c>
      <c r="V26" s="27">
        <f t="shared" si="14"/>
        <v>34281.848531505922</v>
      </c>
      <c r="W26" s="27">
        <f t="shared" si="14"/>
        <v>30843.059429324119</v>
      </c>
      <c r="X26" s="27">
        <f t="shared" si="14"/>
        <v>35775.727245025155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68029.705660007545</v>
      </c>
      <c r="D33" s="19">
        <f t="shared" ref="D33:X33" si="18">SUM(D34:D50)</f>
        <v>75033.199829828241</v>
      </c>
      <c r="E33" s="19">
        <f t="shared" si="18"/>
        <v>70841.884880201731</v>
      </c>
      <c r="F33" s="19">
        <f t="shared" si="18"/>
        <v>74511.262425473004</v>
      </c>
      <c r="G33" s="19">
        <f t="shared" si="18"/>
        <v>71989.604047859539</v>
      </c>
      <c r="H33" s="19">
        <f t="shared" si="18"/>
        <v>69980.151545709552</v>
      </c>
      <c r="I33" s="19">
        <f t="shared" si="18"/>
        <v>67562.48268463953</v>
      </c>
      <c r="J33" s="19">
        <f t="shared" si="18"/>
        <v>55509.56563608328</v>
      </c>
      <c r="K33" s="19">
        <f t="shared" si="18"/>
        <v>62965.655801338493</v>
      </c>
      <c r="L33" s="19">
        <f t="shared" si="18"/>
        <v>57515.691081831785</v>
      </c>
      <c r="M33" s="19">
        <f t="shared" si="18"/>
        <v>56625.13346869628</v>
      </c>
      <c r="N33" s="19">
        <f t="shared" si="18"/>
        <v>51008.270419886379</v>
      </c>
      <c r="O33" s="19">
        <f t="shared" si="18"/>
        <v>50676.588711495591</v>
      </c>
      <c r="P33" s="19">
        <f t="shared" si="18"/>
        <v>52096.599624465285</v>
      </c>
      <c r="Q33" s="19">
        <f t="shared" si="18"/>
        <v>46913.772734806276</v>
      </c>
      <c r="R33" s="19">
        <f t="shared" si="18"/>
        <v>47146.699666089327</v>
      </c>
      <c r="S33" s="19">
        <f t="shared" si="18"/>
        <v>46546.837721555545</v>
      </c>
      <c r="T33" s="19">
        <f t="shared" si="18"/>
        <v>46881.515542117893</v>
      </c>
      <c r="U33" s="19">
        <f t="shared" si="18"/>
        <v>34923.492578155245</v>
      </c>
      <c r="V33" s="19">
        <f t="shared" si="18"/>
        <v>34281.848531505922</v>
      </c>
      <c r="W33" s="19">
        <f t="shared" si="18"/>
        <v>30843.059429324119</v>
      </c>
      <c r="X33" s="19">
        <f t="shared" si="18"/>
        <v>35775.727245025155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1.0235289600000004</v>
      </c>
      <c r="V34" s="8">
        <f>FC_OTH_CP_SH_E!V34+FC_OTH_CP_SC_E!V34+FC_OTH_CP_HW_E!V34+FC_OTH_CP_CA_E!V34</f>
        <v>1.0919577600000003</v>
      </c>
      <c r="W34" s="8">
        <f>FC_OTH_CP_SH_E!W34+FC_OTH_CP_SC_E!W34+FC_OTH_CP_HW_E!W34+FC_OTH_CP_CA_E!W34</f>
        <v>1.1462860799999992</v>
      </c>
      <c r="X34" s="8">
        <f>FC_OTH_CP_SH_E!X34+FC_OTH_CP_SC_E!X34+FC_OTH_CP_HW_E!X34+FC_OTH_CP_CA_E!X34</f>
        <v>1.4484096000000004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5213.5011645812519</v>
      </c>
      <c r="D36" s="8">
        <f>FC_OTH_CP_SH_E!D36+FC_OTH_CP_SC_E!D36+FC_OTH_CP_HW_E!D36+FC_OTH_CP_CA_E!D36</f>
        <v>4860.8772891812514</v>
      </c>
      <c r="E36" s="8">
        <f>FC_OTH_CP_SH_E!E36+FC_OTH_CP_SC_E!E36+FC_OTH_CP_HW_E!E36+FC_OTH_CP_CA_E!E36</f>
        <v>5537.868750525924</v>
      </c>
      <c r="F36" s="8">
        <f>FC_OTH_CP_SH_E!F36+FC_OTH_CP_SC_E!F36+FC_OTH_CP_HW_E!F36+FC_OTH_CP_CA_E!F36</f>
        <v>6484.0873750059236</v>
      </c>
      <c r="G36" s="8">
        <f>FC_OTH_CP_SH_E!G36+FC_OTH_CP_SC_E!G36+FC_OTH_CP_HW_E!G36+FC_OTH_CP_CA_E!G36</f>
        <v>6817.2286458459239</v>
      </c>
      <c r="H36" s="8">
        <f>FC_OTH_CP_SH_E!H36+FC_OTH_CP_SC_E!H36+FC_OTH_CP_HW_E!H36+FC_OTH_CP_CA_E!H36</f>
        <v>6962.4810320399993</v>
      </c>
      <c r="I36" s="8">
        <f>FC_OTH_CP_SH_E!I36+FC_OTH_CP_SC_E!I36+FC_OTH_CP_HW_E!I36+FC_OTH_CP_CA_E!I36</f>
        <v>6273.4200213600006</v>
      </c>
      <c r="J36" s="8">
        <f>FC_OTH_CP_SH_E!J36+FC_OTH_CP_SC_E!J36+FC_OTH_CP_HW_E!J36+FC_OTH_CP_CA_E!J36</f>
        <v>6339.8749978799997</v>
      </c>
      <c r="K36" s="8">
        <f>FC_OTH_CP_SH_E!K36+FC_OTH_CP_SC_E!K36+FC_OTH_CP_HW_E!K36+FC_OTH_CP_CA_E!K36</f>
        <v>6245.50796352</v>
      </c>
      <c r="L36" s="8">
        <f>FC_OTH_CP_SH_E!L36+FC_OTH_CP_SC_E!L36+FC_OTH_CP_HW_E!L36+FC_OTH_CP_CA_E!L36</f>
        <v>6032.4516464400012</v>
      </c>
      <c r="M36" s="8">
        <f>FC_OTH_CP_SH_E!M36+FC_OTH_CP_SC_E!M36+FC_OTH_CP_HW_E!M36+FC_OTH_CP_CA_E!M36</f>
        <v>6081.4318856400005</v>
      </c>
      <c r="N36" s="8">
        <f>FC_OTH_CP_SH_E!N36+FC_OTH_CP_SC_E!N36+FC_OTH_CP_HW_E!N36+FC_OTH_CP_CA_E!N36</f>
        <v>5581.4318269200003</v>
      </c>
      <c r="O36" s="8">
        <f>FC_OTH_CP_SH_E!O36+FC_OTH_CP_SC_E!O36+FC_OTH_CP_HW_E!O36+FC_OTH_CP_CA_E!O36</f>
        <v>5151.94972848</v>
      </c>
      <c r="P36" s="8">
        <f>FC_OTH_CP_SH_E!P36+FC_OTH_CP_SC_E!P36+FC_OTH_CP_HW_E!P36+FC_OTH_CP_CA_E!P36</f>
        <v>5045.153634719999</v>
      </c>
      <c r="Q36" s="8">
        <f>FC_OTH_CP_SH_E!Q36+FC_OTH_CP_SC_E!Q36+FC_OTH_CP_HW_E!Q36+FC_OTH_CP_CA_E!Q36</f>
        <v>4569.7438731600014</v>
      </c>
      <c r="R36" s="8">
        <f>FC_OTH_CP_SH_E!R36+FC_OTH_CP_SC_E!R36+FC_OTH_CP_HW_E!R36+FC_OTH_CP_CA_E!R36</f>
        <v>4762.1068228800004</v>
      </c>
      <c r="S36" s="8">
        <f>FC_OTH_CP_SH_E!S36+FC_OTH_CP_SC_E!S36+FC_OTH_CP_HW_E!S36+FC_OTH_CP_CA_E!S36</f>
        <v>5098.5648568800007</v>
      </c>
      <c r="T36" s="8">
        <f>FC_OTH_CP_SH_E!T36+FC_OTH_CP_SC_E!T36+FC_OTH_CP_HW_E!T36+FC_OTH_CP_CA_E!T36</f>
        <v>4808.1433660595994</v>
      </c>
      <c r="U36" s="8">
        <f>FC_OTH_CP_SH_E!U36+FC_OTH_CP_SC_E!U36+FC_OTH_CP_HW_E!U36+FC_OTH_CP_CA_E!U36</f>
        <v>4499.9473730400014</v>
      </c>
      <c r="V36" s="8">
        <f>FC_OTH_CP_SH_E!V36+FC_OTH_CP_SC_E!V36+FC_OTH_CP_HW_E!V36+FC_OTH_CP_CA_E!V36</f>
        <v>4660.5758435999987</v>
      </c>
      <c r="W36" s="8">
        <f>FC_OTH_CP_SH_E!W36+FC_OTH_CP_SC_E!W36+FC_OTH_CP_HW_E!W36+FC_OTH_CP_CA_E!W36</f>
        <v>3896.8119039599997</v>
      </c>
      <c r="X36" s="8">
        <f>FC_OTH_CP_SH_E!X36+FC_OTH_CP_SC_E!X36+FC_OTH_CP_HW_E!X36+FC_OTH_CP_CA_E!X36</f>
        <v>4052.611407240001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491.41647324000007</v>
      </c>
      <c r="D37" s="8">
        <f>FC_OTH_CP_SH_E!D37+FC_OTH_CP_SC_E!D37+FC_OTH_CP_HW_E!D37+FC_OTH_CP_CA_E!D37</f>
        <v>601.93611324000017</v>
      </c>
      <c r="E37" s="8">
        <f>FC_OTH_CP_SH_E!E37+FC_OTH_CP_SC_E!E37+FC_OTH_CP_HW_E!E37+FC_OTH_CP_CA_E!E37</f>
        <v>460.73741868000013</v>
      </c>
      <c r="F37" s="8">
        <f>FC_OTH_CP_SH_E!F37+FC_OTH_CP_SC_E!F37+FC_OTH_CP_HW_E!F37+FC_OTH_CP_CA_E!F37</f>
        <v>509.98651704000008</v>
      </c>
      <c r="G37" s="8">
        <f>FC_OTH_CP_SH_E!G37+FC_OTH_CP_SC_E!G37+FC_OTH_CP_HW_E!G37+FC_OTH_CP_CA_E!G37</f>
        <v>537.47048124000003</v>
      </c>
      <c r="H37" s="8">
        <f>FC_OTH_CP_SH_E!H37+FC_OTH_CP_SC_E!H37+FC_OTH_CP_HW_E!H37+FC_OTH_CP_CA_E!H37</f>
        <v>843.62535180000009</v>
      </c>
      <c r="I37" s="8">
        <f>FC_OTH_CP_SH_E!I37+FC_OTH_CP_SC_E!I37+FC_OTH_CP_HW_E!I37+FC_OTH_CP_CA_E!I37</f>
        <v>757.58543783999994</v>
      </c>
      <c r="J37" s="8">
        <f>FC_OTH_CP_SH_E!J37+FC_OTH_CP_SC_E!J37+FC_OTH_CP_HW_E!J37+FC_OTH_CP_CA_E!J37</f>
        <v>851.12472060000005</v>
      </c>
      <c r="K37" s="8">
        <f>FC_OTH_CP_SH_E!K37+FC_OTH_CP_SC_E!K37+FC_OTH_CP_HW_E!K37+FC_OTH_CP_CA_E!K37</f>
        <v>704.88079200000016</v>
      </c>
      <c r="L37" s="8">
        <f>FC_OTH_CP_SH_E!L37+FC_OTH_CP_SC_E!L37+FC_OTH_CP_HW_E!L37+FC_OTH_CP_CA_E!L37</f>
        <v>621.76478364000002</v>
      </c>
      <c r="M37" s="8">
        <f>FC_OTH_CP_SH_E!M37+FC_OTH_CP_SC_E!M37+FC_OTH_CP_HW_E!M37+FC_OTH_CP_CA_E!M37</f>
        <v>691.84022292000031</v>
      </c>
      <c r="N37" s="8">
        <f>FC_OTH_CP_SH_E!N37+FC_OTH_CP_SC_E!N37+FC_OTH_CP_HW_E!N37+FC_OTH_CP_CA_E!N37</f>
        <v>809.33482475999983</v>
      </c>
      <c r="O37" s="8">
        <f>FC_OTH_CP_SH_E!O37+FC_OTH_CP_SC_E!O37+FC_OTH_CP_HW_E!O37+FC_OTH_CP_CA_E!O37</f>
        <v>1144.9315785600002</v>
      </c>
      <c r="P37" s="8">
        <f>FC_OTH_CP_SH_E!P37+FC_OTH_CP_SC_E!P37+FC_OTH_CP_HW_E!P37+FC_OTH_CP_CA_E!P37</f>
        <v>807.22497240000018</v>
      </c>
      <c r="Q37" s="8">
        <f>FC_OTH_CP_SH_E!Q37+FC_OTH_CP_SC_E!Q37+FC_OTH_CP_HW_E!Q37+FC_OTH_CP_CA_E!Q37</f>
        <v>790.30374191999988</v>
      </c>
      <c r="R37" s="8">
        <f>FC_OTH_CP_SH_E!R37+FC_OTH_CP_SC_E!R37+FC_OTH_CP_HW_E!R37+FC_OTH_CP_CA_E!R37</f>
        <v>733.55477580000093</v>
      </c>
      <c r="S37" s="8">
        <f>FC_OTH_CP_SH_E!S37+FC_OTH_CP_SC_E!S37+FC_OTH_CP_HW_E!S37+FC_OTH_CP_CA_E!S37</f>
        <v>775.6096194000005</v>
      </c>
      <c r="T37" s="8">
        <f>FC_OTH_CP_SH_E!T37+FC_OTH_CP_SC_E!T37+FC_OTH_CP_HW_E!T37+FC_OTH_CP_CA_E!T37</f>
        <v>790.88153759999977</v>
      </c>
      <c r="U37" s="8">
        <f>FC_OTH_CP_SH_E!U37+FC_OTH_CP_SC_E!U37+FC_OTH_CP_HW_E!U37+FC_OTH_CP_CA_E!U37</f>
        <v>822.30379308000045</v>
      </c>
      <c r="V37" s="8">
        <f>FC_OTH_CP_SH_E!V37+FC_OTH_CP_SC_E!V37+FC_OTH_CP_HW_E!V37+FC_OTH_CP_CA_E!V37</f>
        <v>849.37935852000032</v>
      </c>
      <c r="W37" s="8">
        <f>FC_OTH_CP_SH_E!W37+FC_OTH_CP_SC_E!W37+FC_OTH_CP_HW_E!W37+FC_OTH_CP_CA_E!W37</f>
        <v>799.73034371999984</v>
      </c>
      <c r="X37" s="8">
        <f>FC_OTH_CP_SH_E!X37+FC_OTH_CP_SC_E!X37+FC_OTH_CP_HW_E!X37+FC_OTH_CP_CA_E!X37</f>
        <v>1309.8510810000005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22.098132</v>
      </c>
      <c r="D38" s="8">
        <f>FC_OTH_CP_SH_E!D38+FC_OTH_CP_SC_E!D38+FC_OTH_CP_HW_E!D38+FC_OTH_CP_CA_E!D38</f>
        <v>21.973392</v>
      </c>
      <c r="E38" s="8">
        <f>FC_OTH_CP_SH_E!E38+FC_OTH_CP_SC_E!E38+FC_OTH_CP_HW_E!E38+FC_OTH_CP_CA_E!E38</f>
        <v>23.226336</v>
      </c>
      <c r="F38" s="8">
        <f>FC_OTH_CP_SH_E!F38+FC_OTH_CP_SC_E!F38+FC_OTH_CP_HW_E!F38+FC_OTH_CP_CA_E!F38</f>
        <v>25.766243999999997</v>
      </c>
      <c r="G38" s="8">
        <f>FC_OTH_CP_SH_E!G38+FC_OTH_CP_SC_E!G38+FC_OTH_CP_HW_E!G38+FC_OTH_CP_CA_E!G38</f>
        <v>31.440023999999998</v>
      </c>
      <c r="H38" s="8">
        <f>FC_OTH_CP_SH_E!H38+FC_OTH_CP_SC_E!H38+FC_OTH_CP_HW_E!H38+FC_OTH_CP_CA_E!H38</f>
        <v>63.769607999999998</v>
      </c>
      <c r="I38" s="8">
        <f>FC_OTH_CP_SH_E!I38+FC_OTH_CP_SC_E!I38+FC_OTH_CP_HW_E!I38+FC_OTH_CP_CA_E!I38</f>
        <v>30.332231999999998</v>
      </c>
      <c r="J38" s="8">
        <f>FC_OTH_CP_SH_E!J38+FC_OTH_CP_SC_E!J38+FC_OTH_CP_HW_E!J38+FC_OTH_CP_CA_E!J38</f>
        <v>12.361355999999997</v>
      </c>
      <c r="K38" s="8">
        <f>FC_OTH_CP_SH_E!K38+FC_OTH_CP_SC_E!K38+FC_OTH_CP_HW_E!K38+FC_OTH_CP_CA_E!K38</f>
        <v>19.177199999999996</v>
      </c>
      <c r="L38" s="8">
        <f>FC_OTH_CP_SH_E!L38+FC_OTH_CP_SC_E!L38+FC_OTH_CP_HW_E!L38+FC_OTH_CP_CA_E!L38</f>
        <v>13.604724000000001</v>
      </c>
      <c r="M38" s="8">
        <f>FC_OTH_CP_SH_E!M38+FC_OTH_CP_SC_E!M38+FC_OTH_CP_HW_E!M38+FC_OTH_CP_CA_E!M38</f>
        <v>13.720644</v>
      </c>
      <c r="N38" s="8">
        <f>FC_OTH_CP_SH_E!N38+FC_OTH_CP_SC_E!N38+FC_OTH_CP_HW_E!N38+FC_OTH_CP_CA_E!N38</f>
        <v>13.800527999999993</v>
      </c>
      <c r="O38" s="8">
        <f>FC_OTH_CP_SH_E!O38+FC_OTH_CP_SC_E!O38+FC_OTH_CP_HW_E!O38+FC_OTH_CP_CA_E!O38</f>
        <v>12.889043999999997</v>
      </c>
      <c r="P38" s="8">
        <f>FC_OTH_CP_SH_E!P38+FC_OTH_CP_SC_E!P38+FC_OTH_CP_HW_E!P38+FC_OTH_CP_CA_E!P38</f>
        <v>9.4678920000000009</v>
      </c>
      <c r="Q38" s="8">
        <f>FC_OTH_CP_SH_E!Q38+FC_OTH_CP_SC_E!Q38+FC_OTH_CP_HW_E!Q38+FC_OTH_CP_CA_E!Q38</f>
        <v>9.7269480000000019</v>
      </c>
      <c r="R38" s="8">
        <f>FC_OTH_CP_SH_E!R38+FC_OTH_CP_SC_E!R38+FC_OTH_CP_HW_E!R38+FC_OTH_CP_CA_E!R38</f>
        <v>10.631375999999999</v>
      </c>
      <c r="S38" s="8">
        <f>FC_OTH_CP_SH_E!S38+FC_OTH_CP_SC_E!S38+FC_OTH_CP_HW_E!S38+FC_OTH_CP_CA_E!S38</f>
        <v>13.191948000000007</v>
      </c>
      <c r="T38" s="8">
        <f>FC_OTH_CP_SH_E!T38+FC_OTH_CP_SC_E!T38+FC_OTH_CP_HW_E!T38+FC_OTH_CP_CA_E!T38</f>
        <v>12.971195999999999</v>
      </c>
      <c r="U38" s="8">
        <f>FC_OTH_CP_SH_E!U38+FC_OTH_CP_SC_E!U38+FC_OTH_CP_HW_E!U38+FC_OTH_CP_CA_E!U38</f>
        <v>13.758192000000001</v>
      </c>
      <c r="V38" s="8">
        <f>FC_OTH_CP_SH_E!V38+FC_OTH_CP_SC_E!V38+FC_OTH_CP_HW_E!V38+FC_OTH_CP_CA_E!V38</f>
        <v>15.860879999999996</v>
      </c>
      <c r="W38" s="8">
        <f>FC_OTH_CP_SH_E!W38+FC_OTH_CP_SC_E!W38+FC_OTH_CP_HW_E!W38+FC_OTH_CP_CA_E!W38</f>
        <v>12.790007999999998</v>
      </c>
      <c r="X38" s="8">
        <f>FC_OTH_CP_SH_E!X38+FC_OTH_CP_SC_E!X38+FC_OTH_CP_HW_E!X38+FC_OTH_CP_CA_E!X38</f>
        <v>14.630616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6.2784230400000007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3.139211519999999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2712.0012768000006</v>
      </c>
      <c r="D40" s="8">
        <f>FC_OTH_CP_SH_E!D40+FC_OTH_CP_SC_E!D40+FC_OTH_CP_HW_E!D40+FC_OTH_CP_CA_E!D40</f>
        <v>2237.0614552799998</v>
      </c>
      <c r="E40" s="8">
        <f>FC_OTH_CP_SH_E!E40+FC_OTH_CP_SC_E!E40+FC_OTH_CP_HW_E!E40+FC_OTH_CP_CA_E!E40</f>
        <v>2066.8097041200003</v>
      </c>
      <c r="F40" s="8">
        <f>FC_OTH_CP_SH_E!F40+FC_OTH_CP_SC_E!F40+FC_OTH_CP_HW_E!F40+FC_OTH_CP_CA_E!F40</f>
        <v>2333.0432098800006</v>
      </c>
      <c r="G40" s="8">
        <f>FC_OTH_CP_SH_E!G40+FC_OTH_CP_SC_E!G40+FC_OTH_CP_HW_E!G40+FC_OTH_CP_CA_E!G40</f>
        <v>2325.8404692000004</v>
      </c>
      <c r="H40" s="8">
        <f>FC_OTH_CP_SH_E!H40+FC_OTH_CP_SC_E!H40+FC_OTH_CP_HW_E!H40+FC_OTH_CP_CA_E!H40</f>
        <v>2302.2935355600002</v>
      </c>
      <c r="I40" s="8">
        <f>FC_OTH_CP_SH_E!I40+FC_OTH_CP_SC_E!I40+FC_OTH_CP_HW_E!I40+FC_OTH_CP_CA_E!I40</f>
        <v>2197.2472041599999</v>
      </c>
      <c r="J40" s="8">
        <f>FC_OTH_CP_SH_E!J40+FC_OTH_CP_SC_E!J40+FC_OTH_CP_HW_E!J40+FC_OTH_CP_CA_E!J40</f>
        <v>2090.8341975600001</v>
      </c>
      <c r="K40" s="8">
        <f>FC_OTH_CP_SH_E!K40+FC_OTH_CP_SC_E!K40+FC_OTH_CP_HW_E!K40+FC_OTH_CP_CA_E!K40</f>
        <v>2089.1659737599994</v>
      </c>
      <c r="L40" s="8">
        <f>FC_OTH_CP_SH_E!L40+FC_OTH_CP_SC_E!L40+FC_OTH_CP_HW_E!L40+FC_OTH_CP_CA_E!L40</f>
        <v>2018.2469198400006</v>
      </c>
      <c r="M40" s="8">
        <f>FC_OTH_CP_SH_E!M40+FC_OTH_CP_SC_E!M40+FC_OTH_CP_HW_E!M40+FC_OTH_CP_CA_E!M40</f>
        <v>2065.5843555600004</v>
      </c>
      <c r="N40" s="8">
        <f>FC_OTH_CP_SH_E!N40+FC_OTH_CP_SC_E!N40+FC_OTH_CP_HW_E!N40+FC_OTH_CP_CA_E!N40</f>
        <v>2270.3236894800002</v>
      </c>
      <c r="O40" s="8">
        <f>FC_OTH_CP_SH_E!O40+FC_OTH_CP_SC_E!O40+FC_OTH_CP_HW_E!O40+FC_OTH_CP_CA_E!O40</f>
        <v>1991.2255768800023</v>
      </c>
      <c r="P40" s="8">
        <f>FC_OTH_CP_SH_E!P40+FC_OTH_CP_SC_E!P40+FC_OTH_CP_HW_E!P40+FC_OTH_CP_CA_E!P40</f>
        <v>1949.597892719999</v>
      </c>
      <c r="Q40" s="8">
        <f>FC_OTH_CP_SH_E!Q40+FC_OTH_CP_SC_E!Q40+FC_OTH_CP_HW_E!Q40+FC_OTH_CP_CA_E!Q40</f>
        <v>1895.5694429999994</v>
      </c>
      <c r="R40" s="8">
        <f>FC_OTH_CP_SH_E!R40+FC_OTH_CP_SC_E!R40+FC_OTH_CP_HW_E!R40+FC_OTH_CP_CA_E!R40</f>
        <v>1863.0995180400023</v>
      </c>
      <c r="S40" s="8">
        <f>FC_OTH_CP_SH_E!S40+FC_OTH_CP_SC_E!S40+FC_OTH_CP_HW_E!S40+FC_OTH_CP_CA_E!S40</f>
        <v>1497.85608852</v>
      </c>
      <c r="T40" s="8">
        <f>FC_OTH_CP_SH_E!T40+FC_OTH_CP_SC_E!T40+FC_OTH_CP_HW_E!T40+FC_OTH_CP_CA_E!T40</f>
        <v>1349.9044387200006</v>
      </c>
      <c r="U40" s="8">
        <f>FC_OTH_CP_SH_E!U40+FC_OTH_CP_SC_E!U40+FC_OTH_CP_HW_E!U40+FC_OTH_CP_CA_E!U40</f>
        <v>1453.9107510000006</v>
      </c>
      <c r="V40" s="8">
        <f>FC_OTH_CP_SH_E!V40+FC_OTH_CP_SC_E!V40+FC_OTH_CP_HW_E!V40+FC_OTH_CP_CA_E!V40</f>
        <v>1326.1543156800001</v>
      </c>
      <c r="W40" s="8">
        <f>FC_OTH_CP_SH_E!W40+FC_OTH_CP_SC_E!W40+FC_OTH_CP_HW_E!W40+FC_OTH_CP_CA_E!W40</f>
        <v>1165.9934419199999</v>
      </c>
      <c r="X40" s="8">
        <f>FC_OTH_CP_SH_E!X40+FC_OTH_CP_SC_E!X40+FC_OTH_CP_HW_E!X40+FC_OTH_CP_CA_E!X40</f>
        <v>1874.6981384400003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173.13157881346922</v>
      </c>
      <c r="D41" s="8">
        <f>FC_OTH_CP_SH_E!D41+FC_OTH_CP_SC_E!D41+FC_OTH_CP_HW_E!D41+FC_OTH_CP_CA_E!D41</f>
        <v>170.04853557346925</v>
      </c>
      <c r="E41" s="8">
        <f>FC_OTH_CP_SH_E!E41+FC_OTH_CP_SC_E!E41+FC_OTH_CP_HW_E!E41+FC_OTH_CP_CA_E!E41</f>
        <v>200.69102202662586</v>
      </c>
      <c r="F41" s="8">
        <f>FC_OTH_CP_SH_E!F41+FC_OTH_CP_SC_E!F41+FC_OTH_CP_HW_E!F41+FC_OTH_CP_CA_E!F41</f>
        <v>213.55485234662581</v>
      </c>
      <c r="G41" s="8">
        <f>FC_OTH_CP_SH_E!G41+FC_OTH_CP_SC_E!G41+FC_OTH_CP_HW_E!G41+FC_OTH_CP_CA_E!G41</f>
        <v>239.50433886662586</v>
      </c>
      <c r="H41" s="8">
        <f>FC_OTH_CP_SH_E!H41+FC_OTH_CP_SC_E!H41+FC_OTH_CP_HW_E!H41+FC_OTH_CP_CA_E!H41</f>
        <v>159.32161066775606</v>
      </c>
      <c r="I41" s="8">
        <f>FC_OTH_CP_SH_E!I41+FC_OTH_CP_SC_E!I41+FC_OTH_CP_HW_E!I41+FC_OTH_CP_CA_E!I41</f>
        <v>142.69967706710977</v>
      </c>
      <c r="J41" s="8">
        <f>FC_OTH_CP_SH_E!J41+FC_OTH_CP_SC_E!J41+FC_OTH_CP_HW_E!J41+FC_OTH_CP_CA_E!J41</f>
        <v>132.26543730370472</v>
      </c>
      <c r="K41" s="8">
        <f>FC_OTH_CP_SH_E!K41+FC_OTH_CP_SC_E!K41+FC_OTH_CP_HW_E!K41+FC_OTH_CP_CA_E!K41</f>
        <v>154.86334518710976</v>
      </c>
      <c r="L41" s="8">
        <f>FC_OTH_CP_SH_E!L41+FC_OTH_CP_SC_E!L41+FC_OTH_CP_HW_E!L41+FC_OTH_CP_CA_E!L41</f>
        <v>178.78259987999996</v>
      </c>
      <c r="M41" s="8">
        <f>FC_OTH_CP_SH_E!M41+FC_OTH_CP_SC_E!M41+FC_OTH_CP_HW_E!M41+FC_OTH_CP_CA_E!M41</f>
        <v>153.45458819999999</v>
      </c>
      <c r="N41" s="8">
        <f>FC_OTH_CP_SH_E!N41+FC_OTH_CP_SC_E!N41+FC_OTH_CP_HW_E!N41+FC_OTH_CP_CA_E!N41</f>
        <v>158.04796284000005</v>
      </c>
      <c r="O41" s="8">
        <f>FC_OTH_CP_SH_E!O41+FC_OTH_CP_SC_E!O41+FC_OTH_CP_HW_E!O41+FC_OTH_CP_CA_E!O41</f>
        <v>157.05375839999996</v>
      </c>
      <c r="P41" s="8">
        <f>FC_OTH_CP_SH_E!P41+FC_OTH_CP_SC_E!P41+FC_OTH_CP_HW_E!P41+FC_OTH_CP_CA_E!P41</f>
        <v>219.29649551999992</v>
      </c>
      <c r="Q41" s="8">
        <f>FC_OTH_CP_SH_E!Q41+FC_OTH_CP_SC_E!Q41+FC_OTH_CP_HW_E!Q41+FC_OTH_CP_CA_E!Q41</f>
        <v>206.25458328000019</v>
      </c>
      <c r="R41" s="8">
        <f>FC_OTH_CP_SH_E!R41+FC_OTH_CP_SC_E!R41+FC_OTH_CP_HW_E!R41+FC_OTH_CP_CA_E!R41</f>
        <v>237.90450312000002</v>
      </c>
      <c r="S41" s="8">
        <f>FC_OTH_CP_SH_E!S41+FC_OTH_CP_SC_E!S41+FC_OTH_CP_HW_E!S41+FC_OTH_CP_CA_E!S41</f>
        <v>215.67402971999996</v>
      </c>
      <c r="T41" s="8">
        <f>FC_OTH_CP_SH_E!T41+FC_OTH_CP_SC_E!T41+FC_OTH_CP_HW_E!T41+FC_OTH_CP_CA_E!T41</f>
        <v>208.58414328000018</v>
      </c>
      <c r="U41" s="8">
        <f>FC_OTH_CP_SH_E!U41+FC_OTH_CP_SC_E!U41+FC_OTH_CP_HW_E!U41+FC_OTH_CP_CA_E!U41</f>
        <v>227.56488048000006</v>
      </c>
      <c r="V41" s="8">
        <f>FC_OTH_CP_SH_E!V41+FC_OTH_CP_SC_E!V41+FC_OTH_CP_HW_E!V41+FC_OTH_CP_CA_E!V41</f>
        <v>221.40578268000002</v>
      </c>
      <c r="W41" s="8">
        <f>FC_OTH_CP_SH_E!W41+FC_OTH_CP_SC_E!W41+FC_OTH_CP_HW_E!W41+FC_OTH_CP_CA_E!W41</f>
        <v>195.32092283999995</v>
      </c>
      <c r="X41" s="8">
        <f>FC_OTH_CP_SH_E!X41+FC_OTH_CP_SC_E!X41+FC_OTH_CP_HW_E!X41+FC_OTH_CP_CA_E!X41</f>
        <v>191.60838071999993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56081.933353972832</v>
      </c>
      <c r="D43" s="8">
        <f>FC_OTH_CP_SH_E!D43+FC_OTH_CP_SC_E!D43+FC_OTH_CP_HW_E!D43+FC_OTH_CP_CA_E!D43</f>
        <v>63592.046735473516</v>
      </c>
      <c r="E43" s="8">
        <f>FC_OTH_CP_SH_E!E43+FC_OTH_CP_SC_E!E43+FC_OTH_CP_HW_E!E43+FC_OTH_CP_CA_E!E43</f>
        <v>59557.637039929192</v>
      </c>
      <c r="F43" s="8">
        <f>FC_OTH_CP_SH_E!F43+FC_OTH_CP_SC_E!F43+FC_OTH_CP_HW_E!F43+FC_OTH_CP_CA_E!F43</f>
        <v>61780.500533880448</v>
      </c>
      <c r="G43" s="8">
        <f>FC_OTH_CP_SH_E!G43+FC_OTH_CP_SC_E!G43+FC_OTH_CP_HW_E!G43+FC_OTH_CP_CA_E!G43</f>
        <v>59046.882147906988</v>
      </c>
      <c r="H43" s="8">
        <f>FC_OTH_CP_SH_E!H43+FC_OTH_CP_SC_E!H43+FC_OTH_CP_HW_E!H43+FC_OTH_CP_CA_E!H43</f>
        <v>56739.748338201789</v>
      </c>
      <c r="I43" s="8">
        <f>FC_OTH_CP_SH_E!I43+FC_OTH_CP_SC_E!I43+FC_OTH_CP_HW_E!I43+FC_OTH_CP_CA_E!I43</f>
        <v>55788.476049372424</v>
      </c>
      <c r="J43" s="8">
        <f>FC_OTH_CP_SH_E!J43+FC_OTH_CP_SC_E!J43+FC_OTH_CP_HW_E!J43+FC_OTH_CP_CA_E!J43</f>
        <v>44768.419497539573</v>
      </c>
      <c r="K43" s="8">
        <f>FC_OTH_CP_SH_E!K43+FC_OTH_CP_SC_E!K43+FC_OTH_CP_HW_E!K43+FC_OTH_CP_CA_E!K43</f>
        <v>52741.039868751381</v>
      </c>
      <c r="L43" s="8">
        <f>FC_OTH_CP_SH_E!L43+FC_OTH_CP_SC_E!L43+FC_OTH_CP_HW_E!L43+FC_OTH_CP_CA_E!L43</f>
        <v>47682.714131511784</v>
      </c>
      <c r="M43" s="8">
        <f>FC_OTH_CP_SH_E!M43+FC_OTH_CP_SC_E!M43+FC_OTH_CP_HW_E!M43+FC_OTH_CP_CA_E!M43</f>
        <v>46806.630738136279</v>
      </c>
      <c r="N43" s="8">
        <f>FC_OTH_CP_SH_E!N43+FC_OTH_CP_SC_E!N43+FC_OTH_CP_HW_E!N43+FC_OTH_CP_CA_E!N43</f>
        <v>41552.015553086378</v>
      </c>
      <c r="O43" s="8">
        <f>FC_OTH_CP_SH_E!O43+FC_OTH_CP_SC_E!O43+FC_OTH_CP_HW_E!O43+FC_OTH_CP_CA_E!O43</f>
        <v>41583.437521695581</v>
      </c>
      <c r="P43" s="8">
        <f>FC_OTH_CP_SH_E!P43+FC_OTH_CP_SC_E!P43+FC_OTH_CP_HW_E!P43+FC_OTH_CP_CA_E!P43</f>
        <v>43500.130463745285</v>
      </c>
      <c r="Q43" s="8">
        <f>FC_OTH_CP_SH_E!Q43+FC_OTH_CP_SC_E!Q43+FC_OTH_CP_HW_E!Q43+FC_OTH_CP_CA_E!Q43</f>
        <v>38873.819905726275</v>
      </c>
      <c r="R43" s="8">
        <f>FC_OTH_CP_SH_E!R43+FC_OTH_CP_SC_E!R43+FC_OTH_CP_HW_E!R43+FC_OTH_CP_CA_E!R43</f>
        <v>39001.517505369316</v>
      </c>
      <c r="S43" s="8">
        <f>FC_OTH_CP_SH_E!S43+FC_OTH_CP_SC_E!S43+FC_OTH_CP_HW_E!S43+FC_OTH_CP_CA_E!S43</f>
        <v>38249.943310355542</v>
      </c>
      <c r="T43" s="8">
        <f>FC_OTH_CP_SH_E!T43+FC_OTH_CP_SC_E!T43+FC_OTH_CP_HW_E!T43+FC_OTH_CP_CA_E!T43</f>
        <v>39268.756132498289</v>
      </c>
      <c r="U43" s="8">
        <f>FC_OTH_CP_SH_E!U43+FC_OTH_CP_SC_E!U43+FC_OTH_CP_HW_E!U43+FC_OTH_CP_CA_E!U43</f>
        <v>27594.108954355237</v>
      </c>
      <c r="V43" s="8">
        <f>FC_OTH_CP_SH_E!V43+FC_OTH_CP_SC_E!V43+FC_OTH_CP_HW_E!V43+FC_OTH_CP_CA_E!V43</f>
        <v>26937.013250865926</v>
      </c>
      <c r="W43" s="8">
        <f>FC_OTH_CP_SH_E!W43+FC_OTH_CP_SC_E!W43+FC_OTH_CP_HW_E!W43+FC_OTH_CP_CA_E!W43</f>
        <v>24421.985052284119</v>
      </c>
      <c r="X43" s="8">
        <f>FC_OTH_CP_SH_E!X43+FC_OTH_CP_SC_E!X43+FC_OTH_CP_HW_E!X43+FC_OTH_CP_CA_E!X43</f>
        <v>27966.667858945144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3237.0422428800007</v>
      </c>
      <c r="D44" s="8">
        <f>FC_OTH_CP_SH_E!D44+FC_OTH_CP_SC_E!D44+FC_OTH_CP_HW_E!D44+FC_OTH_CP_CA_E!D44</f>
        <v>3279.2751504000007</v>
      </c>
      <c r="E44" s="8">
        <f>FC_OTH_CP_SH_E!E44+FC_OTH_CP_SC_E!E44+FC_OTH_CP_HW_E!E44+FC_OTH_CP_CA_E!E44</f>
        <v>2905.0134256799997</v>
      </c>
      <c r="F44" s="8">
        <f>FC_OTH_CP_SH_E!F44+FC_OTH_CP_SC_E!F44+FC_OTH_CP_HW_E!F44+FC_OTH_CP_CA_E!F44</f>
        <v>2972.3055429600008</v>
      </c>
      <c r="G44" s="8">
        <f>FC_OTH_CP_SH_E!G44+FC_OTH_CP_SC_E!G44+FC_OTH_CP_HW_E!G44+FC_OTH_CP_CA_E!G44</f>
        <v>2793.4515424799997</v>
      </c>
      <c r="H44" s="8">
        <f>FC_OTH_CP_SH_E!H44+FC_OTH_CP_SC_E!H44+FC_OTH_CP_HW_E!H44+FC_OTH_CP_CA_E!H44</f>
        <v>2863.7738697600003</v>
      </c>
      <c r="I44" s="8">
        <f>FC_OTH_CP_SH_E!I44+FC_OTH_CP_SC_E!I44+FC_OTH_CP_HW_E!I44+FC_OTH_CP_CA_E!I44</f>
        <v>2236.8260678400006</v>
      </c>
      <c r="J44" s="8">
        <f>FC_OTH_CP_SH_E!J44+FC_OTH_CP_SC_E!J44+FC_OTH_CP_HW_E!J44+FC_OTH_CP_CA_E!J44</f>
        <v>1295.2154080799999</v>
      </c>
      <c r="K44" s="8">
        <f>FC_OTH_CP_SH_E!K44+FC_OTH_CP_SC_E!K44+FC_OTH_CP_HW_E!K44+FC_OTH_CP_CA_E!K44</f>
        <v>988.57180943999992</v>
      </c>
      <c r="L44" s="8">
        <f>FC_OTH_CP_SH_E!L44+FC_OTH_CP_SC_E!L44+FC_OTH_CP_HW_E!L44+FC_OTH_CP_CA_E!L44</f>
        <v>956.68062551999992</v>
      </c>
      <c r="M44" s="8">
        <f>FC_OTH_CP_SH_E!M44+FC_OTH_CP_SC_E!M44+FC_OTH_CP_HW_E!M44+FC_OTH_CP_CA_E!M44</f>
        <v>790.20799344000022</v>
      </c>
      <c r="N44" s="8">
        <f>FC_OTH_CP_SH_E!N44+FC_OTH_CP_SC_E!N44+FC_OTH_CP_HW_E!N44+FC_OTH_CP_CA_E!N44</f>
        <v>618.33699000000001</v>
      </c>
      <c r="O44" s="8">
        <f>FC_OTH_CP_SH_E!O44+FC_OTH_CP_SC_E!O44+FC_OTH_CP_HW_E!O44+FC_OTH_CP_CA_E!O44</f>
        <v>628.83921024000006</v>
      </c>
      <c r="P44" s="8">
        <f>FC_OTH_CP_SH_E!P44+FC_OTH_CP_SC_E!P44+FC_OTH_CP_HW_E!P44+FC_OTH_CP_CA_E!P44</f>
        <v>564.81999840000003</v>
      </c>
      <c r="Q44" s="8">
        <f>FC_OTH_CP_SH_E!Q44+FC_OTH_CP_SC_E!Q44+FC_OTH_CP_HW_E!Q44+FC_OTH_CP_CA_E!Q44</f>
        <v>532.97144640000022</v>
      </c>
      <c r="R44" s="8">
        <f>FC_OTH_CP_SH_E!R44+FC_OTH_CP_SC_E!R44+FC_OTH_CP_HW_E!R44+FC_OTH_CP_CA_E!R44</f>
        <v>501.61079304000009</v>
      </c>
      <c r="S44" s="8">
        <f>FC_OTH_CP_SH_E!S44+FC_OTH_CP_SC_E!S44+FC_OTH_CP_HW_E!S44+FC_OTH_CP_CA_E!S44</f>
        <v>519.27294671999982</v>
      </c>
      <c r="T44" s="8">
        <f>FC_OTH_CP_SH_E!T44+FC_OTH_CP_SC_E!T44+FC_OTH_CP_HW_E!T44+FC_OTH_CP_CA_E!T44</f>
        <v>439.75382760000002</v>
      </c>
      <c r="U44" s="8">
        <f>FC_OTH_CP_SH_E!U44+FC_OTH_CP_SC_E!U44+FC_OTH_CP_HW_E!U44+FC_OTH_CP_CA_E!U44</f>
        <v>308.50352064000015</v>
      </c>
      <c r="V44" s="8">
        <f>FC_OTH_CP_SH_E!V44+FC_OTH_CP_SC_E!V44+FC_OTH_CP_HW_E!V44+FC_OTH_CP_CA_E!V44</f>
        <v>267.69474216000003</v>
      </c>
      <c r="W44" s="8">
        <f>FC_OTH_CP_SH_E!W44+FC_OTH_CP_SC_E!W44+FC_OTH_CP_HW_E!W44+FC_OTH_CP_CA_E!W44</f>
        <v>343.58568983999999</v>
      </c>
      <c r="X44" s="8">
        <f>FC_OTH_CP_SH_E!X44+FC_OTH_CP_SC_E!X44+FC_OTH_CP_HW_E!X44+FC_OTH_CP_CA_E!X44</f>
        <v>358.96494599999971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0.80826444000000031</v>
      </c>
      <c r="I45" s="8">
        <f>FC_OTH_CP_SH_E!I45+FC_OTH_CP_SC_E!I45+FC_OTH_CP_HW_E!I45+FC_OTH_CP_CA_E!I45</f>
        <v>0.78240419999999966</v>
      </c>
      <c r="J45" s="8">
        <f>FC_OTH_CP_SH_E!J45+FC_OTH_CP_SC_E!J45+FC_OTH_CP_HW_E!J45+FC_OTH_CP_CA_E!J45</f>
        <v>0.89877527999999995</v>
      </c>
      <c r="K45" s="8">
        <f>FC_OTH_CP_SH_E!K45+FC_OTH_CP_SC_E!K45+FC_OTH_CP_HW_E!K45+FC_OTH_CP_CA_E!K45</f>
        <v>0.87291503999999964</v>
      </c>
      <c r="L45" s="8">
        <f>FC_OTH_CP_SH_E!L45+FC_OTH_CP_SC_E!L45+FC_OTH_CP_HW_E!L45+FC_OTH_CP_CA_E!L45</f>
        <v>1.9395179999999999</v>
      </c>
      <c r="M45" s="8">
        <f>FC_OTH_CP_SH_E!M45+FC_OTH_CP_SC_E!M45+FC_OTH_CP_HW_E!M45+FC_OTH_CP_CA_E!M45</f>
        <v>1.9331848800000002</v>
      </c>
      <c r="N45" s="8">
        <f>FC_OTH_CP_SH_E!N45+FC_OTH_CP_SC_E!N45+FC_OTH_CP_HW_E!N45+FC_OTH_CP_CA_E!N45</f>
        <v>1.8102168000000005</v>
      </c>
      <c r="O45" s="8">
        <f>FC_OTH_CP_SH_E!O45+FC_OTH_CP_SC_E!O45+FC_OTH_CP_HW_E!O45+FC_OTH_CP_CA_E!O45</f>
        <v>3.0934652400000013</v>
      </c>
      <c r="P45" s="8">
        <f>FC_OTH_CP_SH_E!P45+FC_OTH_CP_SC_E!P45+FC_OTH_CP_HW_E!P45+FC_OTH_CP_CA_E!P45</f>
        <v>0.90827496000000052</v>
      </c>
      <c r="Q45" s="8">
        <f>FC_OTH_CP_SH_E!Q45+FC_OTH_CP_SC_E!Q45+FC_OTH_CP_HW_E!Q45+FC_OTH_CP_CA_E!Q45</f>
        <v>4.1795953199999998</v>
      </c>
      <c r="R45" s="8">
        <f>FC_OTH_CP_SH_E!R45+FC_OTH_CP_SC_E!R45+FC_OTH_CP_HW_E!R45+FC_OTH_CP_CA_E!R45</f>
        <v>3.6462938399999998</v>
      </c>
      <c r="S45" s="8">
        <f>FC_OTH_CP_SH_E!S45+FC_OTH_CP_SC_E!S45+FC_OTH_CP_HW_E!S45+FC_OTH_CP_CA_E!S45</f>
        <v>0.80483399999999949</v>
      </c>
      <c r="T45" s="8">
        <f>FC_OTH_CP_SH_E!T45+FC_OTH_CP_SC_E!T45+FC_OTH_CP_HW_E!T45+FC_OTH_CP_CA_E!T45</f>
        <v>1.4233687199999987</v>
      </c>
      <c r="U45" s="8">
        <f>FC_OTH_CP_SH_E!U45+FC_OTH_CP_SC_E!U45+FC_OTH_CP_HW_E!U45+FC_OTH_CP_CA_E!U45</f>
        <v>1.10117124</v>
      </c>
      <c r="V45" s="8">
        <f>FC_OTH_CP_SH_E!V45+FC_OTH_CP_SC_E!V45+FC_OTH_CP_HW_E!V45+FC_OTH_CP_CA_E!V45</f>
        <v>0.76947407999999973</v>
      </c>
      <c r="W45" s="8">
        <f>FC_OTH_CP_SH_E!W45+FC_OTH_CP_SC_E!W45+FC_OTH_CP_HW_E!W45+FC_OTH_CP_CA_E!W45</f>
        <v>0.76947408000000039</v>
      </c>
      <c r="X45" s="8">
        <f>FC_OTH_CP_SH_E!X45+FC_OTH_CP_SC_E!X45+FC_OTH_CP_HW_E!X45+FC_OTH_CP_CA_E!X45</f>
        <v>0.76947408000000039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18.963827999999999</v>
      </c>
      <c r="D48" s="8">
        <f>FC_OTH_CP_SH_E!D48+FC_OTH_CP_SC_E!D48+FC_OTH_CP_HW_E!D48+FC_OTH_CP_CA_E!D48</f>
        <v>19.012616999999999</v>
      </c>
      <c r="E48" s="8">
        <f>FC_OTH_CP_SH_E!E48+FC_OTH_CP_SC_E!E48+FC_OTH_CP_HW_E!E48+FC_OTH_CP_CA_E!E48</f>
        <v>15.843789000000005</v>
      </c>
      <c r="F48" s="8">
        <f>FC_OTH_CP_SH_E!F48+FC_OTH_CP_SC_E!F48+FC_OTH_CP_HW_E!F48+FC_OTH_CP_CA_E!F48</f>
        <v>19.012616999999999</v>
      </c>
      <c r="G48" s="8">
        <f>FC_OTH_CP_SH_E!G48+FC_OTH_CP_SC_E!G48+FC_OTH_CP_HW_E!G48+FC_OTH_CP_CA_E!G48</f>
        <v>19.012617000000002</v>
      </c>
      <c r="H48" s="8">
        <f>FC_OTH_CP_SH_E!H48+FC_OTH_CP_SC_E!H48+FC_OTH_CP_HW_E!H48+FC_OTH_CP_CA_E!H48</f>
        <v>21.966633000000009</v>
      </c>
      <c r="I48" s="8">
        <f>FC_OTH_CP_SH_E!I48+FC_OTH_CP_SC_E!I48+FC_OTH_CP_HW_E!I48+FC_OTH_CP_CA_E!I48</f>
        <v>15.843789000000003</v>
      </c>
      <c r="J48" s="8">
        <f>FC_OTH_CP_SH_E!J48+FC_OTH_CP_SC_E!J48+FC_OTH_CP_HW_E!J48+FC_OTH_CP_CA_E!J48</f>
        <v>15.736382999999996</v>
      </c>
      <c r="K48" s="8">
        <f>FC_OTH_CP_SH_E!K48+FC_OTH_CP_SC_E!K48+FC_OTH_CP_HW_E!K48+FC_OTH_CP_CA_E!K48</f>
        <v>18.797804999999997</v>
      </c>
      <c r="L48" s="8">
        <f>FC_OTH_CP_SH_E!L48+FC_OTH_CP_SC_E!L48+FC_OTH_CP_HW_E!L48+FC_OTH_CP_CA_E!L48</f>
        <v>9.5061330000000002</v>
      </c>
      <c r="M48" s="8">
        <f>FC_OTH_CP_SH_E!M48+FC_OTH_CP_SC_E!M48+FC_OTH_CP_HW_E!M48+FC_OTH_CP_CA_E!M48</f>
        <v>12.674961000000005</v>
      </c>
      <c r="N48" s="8">
        <f>FC_OTH_CP_SH_E!N48+FC_OTH_CP_SC_E!N48+FC_OTH_CP_HW_E!N48+FC_OTH_CP_CA_E!N48</f>
        <v>3.1688280000000004</v>
      </c>
      <c r="O48" s="8">
        <f>FC_OTH_CP_SH_E!O48+FC_OTH_CP_SC_E!O48+FC_OTH_CP_HW_E!O48+FC_OTH_CP_CA_E!O48</f>
        <v>3.1688279999999995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31.203198</v>
      </c>
      <c r="R48" s="8">
        <f>FC_OTH_CP_SH_E!R48+FC_OTH_CP_SC_E!R48+FC_OTH_CP_HW_E!R48+FC_OTH_CP_CA_E!R48</f>
        <v>6.2400780000000005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0.34468199999999971</v>
      </c>
      <c r="U48" s="8">
        <f>FC_OTH_CP_SH_E!U48+FC_OTH_CP_SC_E!U48+FC_OTH_CP_HW_E!U48+FC_OTH_CP_CA_E!U48</f>
        <v>0.3278339999999999</v>
      </c>
      <c r="V48" s="8">
        <f>FC_OTH_CP_SH_E!V48+FC_OTH_CP_SC_E!V48+FC_OTH_CP_HW_E!V48+FC_OTH_CP_CA_E!V48</f>
        <v>0.33099299999999993</v>
      </c>
      <c r="W48" s="8">
        <f>FC_OTH_CP_SH_E!W48+FC_OTH_CP_SC_E!W48+FC_OTH_CP_HW_E!W48+FC_OTH_CP_CA_E!W48</f>
        <v>3.1530330000000002</v>
      </c>
      <c r="X48" s="8">
        <f>FC_OTH_CP_SH_E!X48+FC_OTH_CP_SC_E!X48+FC_OTH_CP_HW_E!X48+FC_OTH_CP_CA_E!X48</f>
        <v>3.1839209999999984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79.617609720000019</v>
      </c>
      <c r="D50" s="8">
        <f>FC_OTH_CP_SH_E!D50+FC_OTH_CP_SC_E!D50+FC_OTH_CP_HW_E!D50+FC_OTH_CP_CA_E!D50</f>
        <v>244.69011864000001</v>
      </c>
      <c r="E50" s="8">
        <f>FC_OTH_CP_SH_E!E50+FC_OTH_CP_SC_E!E50+FC_OTH_CP_HW_E!E50+FC_OTH_CP_CA_E!E50</f>
        <v>74.057394239999994</v>
      </c>
      <c r="F50" s="8">
        <f>FC_OTH_CP_SH_E!F50+FC_OTH_CP_SC_E!F50+FC_OTH_CP_HW_E!F50+FC_OTH_CP_CA_E!F50</f>
        <v>173.00553335999996</v>
      </c>
      <c r="G50" s="8">
        <f>FC_OTH_CP_SH_E!G50+FC_OTH_CP_SC_E!G50+FC_OTH_CP_HW_E!G50+FC_OTH_CP_CA_E!G50</f>
        <v>175.63456979999998</v>
      </c>
      <c r="H50" s="8">
        <f>FC_OTH_CP_SH_E!H50+FC_OTH_CP_SC_E!H50+FC_OTH_CP_HW_E!H50+FC_OTH_CP_CA_E!H50</f>
        <v>22.363302240000003</v>
      </c>
      <c r="I50" s="8">
        <f>FC_OTH_CP_SH_E!I50+FC_OTH_CP_SC_E!I50+FC_OTH_CP_HW_E!I50+FC_OTH_CP_CA_E!I50</f>
        <v>119.26980180000001</v>
      </c>
      <c r="J50" s="8">
        <f>FC_OTH_CP_SH_E!J50+FC_OTH_CP_SC_E!J50+FC_OTH_CP_HW_E!J50+FC_OTH_CP_CA_E!J50</f>
        <v>2.8348628399999991</v>
      </c>
      <c r="K50" s="8">
        <f>FC_OTH_CP_SH_E!K50+FC_OTH_CP_SC_E!K50+FC_OTH_CP_HW_E!K50+FC_OTH_CP_CA_E!K50</f>
        <v>2.7781286400000011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7.6548949200000012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26.388000000000005</v>
      </c>
      <c r="S50" s="8">
        <f>FC_OTH_CP_SH_E!S50+FC_OTH_CP_SC_E!S50+FC_OTH_CP_HW_E!S50+FC_OTH_CP_CA_E!S50</f>
        <v>175.92008795999999</v>
      </c>
      <c r="T50" s="8">
        <f>FC_OTH_CP_SH_E!T50+FC_OTH_CP_SC_E!T50+FC_OTH_CP_HW_E!T50+FC_OTH_CP_CA_E!T50</f>
        <v>0.75284963999999888</v>
      </c>
      <c r="U50" s="8">
        <f>FC_OTH_CP_SH_E!U50+FC_OTH_CP_SC_E!U50+FC_OTH_CP_HW_E!U50+FC_OTH_CP_CA_E!U50</f>
        <v>0.94257935999999898</v>
      </c>
      <c r="V50" s="8">
        <f>FC_OTH_CP_SH_E!V50+FC_OTH_CP_SC_E!V50+FC_OTH_CP_HW_E!V50+FC_OTH_CP_CA_E!V50</f>
        <v>1.5719331599999995</v>
      </c>
      <c r="W50" s="8">
        <f>FC_OTH_CP_SH_E!W50+FC_OTH_CP_SC_E!W50+FC_OTH_CP_HW_E!W50+FC_OTH_CP_CA_E!W50</f>
        <v>1.7732735999999989</v>
      </c>
      <c r="X50" s="8">
        <f>FC_OTH_CP_SH_E!X50+FC_OTH_CP_SC_E!X50+FC_OTH_CP_HW_E!X50+FC_OTH_CP_CA_E!X50</f>
        <v>1.2930119999999996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76189.456652759996</v>
      </c>
      <c r="D51" s="27">
        <f>FC_OTH_CP_SH_E!D51+FC_OTH_CP_SC_E!D51+FC_OTH_CP_HW_E!D51+FC_OTH_CP_CA_E!D51</f>
        <v>80142.472646280017</v>
      </c>
      <c r="E51" s="27">
        <f>FC_OTH_CP_SH_E!E51+FC_OTH_CP_SC_E!E51+FC_OTH_CP_HW_E!E51+FC_OTH_CP_CA_E!E51</f>
        <v>76162.716542880007</v>
      </c>
      <c r="F51" s="27">
        <f>FC_OTH_CP_SH_E!F51+FC_OTH_CP_SC_E!F51+FC_OTH_CP_HW_E!F51+FC_OTH_CP_CA_E!F51</f>
        <v>79975.045370339838</v>
      </c>
      <c r="G51" s="27">
        <f>FC_OTH_CP_SH_E!G51+FC_OTH_CP_SC_E!G51+FC_OTH_CP_HW_E!G51+FC_OTH_CP_CA_E!G51</f>
        <v>83294.932929767834</v>
      </c>
      <c r="H51" s="27">
        <f>FC_OTH_CP_SH_E!H51+FC_OTH_CP_SC_E!H51+FC_OTH_CP_HW_E!H51+FC_OTH_CP_CA_E!H51</f>
        <v>85928.677745730238</v>
      </c>
      <c r="I51" s="27">
        <f>FC_OTH_CP_SH_E!I51+FC_OTH_CP_SC_E!I51+FC_OTH_CP_HW_E!I51+FC_OTH_CP_CA_E!I51</f>
        <v>95260.057169252861</v>
      </c>
      <c r="J51" s="27">
        <f>FC_OTH_CP_SH_E!J51+FC_OTH_CP_SC_E!J51+FC_OTH_CP_HW_E!J51+FC_OTH_CP_CA_E!J51</f>
        <v>84268.701388866713</v>
      </c>
      <c r="K51" s="27">
        <f>FC_OTH_CP_SH_E!K51+FC_OTH_CP_SC_E!K51+FC_OTH_CP_HW_E!K51+FC_OTH_CP_CA_E!K51</f>
        <v>89225.2040519195</v>
      </c>
      <c r="L51" s="27">
        <f>FC_OTH_CP_SH_E!L51+FC_OTH_CP_SC_E!L51+FC_OTH_CP_HW_E!L51+FC_OTH_CP_CA_E!L51</f>
        <v>90790.45347630413</v>
      </c>
      <c r="M51" s="27">
        <f>FC_OTH_CP_SH_E!M51+FC_OTH_CP_SC_E!M51+FC_OTH_CP_HW_E!M51+FC_OTH_CP_CA_E!M51</f>
        <v>97478.720460000026</v>
      </c>
      <c r="N51" s="27">
        <f>FC_OTH_CP_SH_E!N51+FC_OTH_CP_SC_E!N51+FC_OTH_CP_HW_E!N51+FC_OTH_CP_CA_E!N51</f>
        <v>83740.295932919995</v>
      </c>
      <c r="O51" s="27">
        <f>FC_OTH_CP_SH_E!O51+FC_OTH_CP_SC_E!O51+FC_OTH_CP_HW_E!O51+FC_OTH_CP_CA_E!O51</f>
        <v>86683.250186279998</v>
      </c>
      <c r="P51" s="27">
        <f>FC_OTH_CP_SH_E!P51+FC_OTH_CP_SC_E!P51+FC_OTH_CP_HW_E!P51+FC_OTH_CP_CA_E!P51</f>
        <v>91552.843059480016</v>
      </c>
      <c r="Q51" s="27">
        <f>FC_OTH_CP_SH_E!Q51+FC_OTH_CP_SC_E!Q51+FC_OTH_CP_HW_E!Q51+FC_OTH_CP_CA_E!Q51</f>
        <v>79598.191254120014</v>
      </c>
      <c r="R51" s="27">
        <f>FC_OTH_CP_SH_E!R51+FC_OTH_CP_SC_E!R51+FC_OTH_CP_HW_E!R51+FC_OTH_CP_CA_E!R51</f>
        <v>84994.531756199998</v>
      </c>
      <c r="S51" s="27">
        <f>FC_OTH_CP_SH_E!S51+FC_OTH_CP_SC_E!S51+FC_OTH_CP_HW_E!S51+FC_OTH_CP_CA_E!S51</f>
        <v>85986.553823280017</v>
      </c>
      <c r="T51" s="27">
        <f>FC_OTH_CP_SH_E!T51+FC_OTH_CP_SC_E!T51+FC_OTH_CP_HW_E!T51+FC_OTH_CP_CA_E!T51</f>
        <v>85763.672786879994</v>
      </c>
      <c r="U51" s="27">
        <f>FC_OTH_CP_SH_E!U51+FC_OTH_CP_SC_E!U51+FC_OTH_CP_HW_E!U51+FC_OTH_CP_CA_E!U51</f>
        <v>89172.314587620043</v>
      </c>
      <c r="V51" s="27">
        <f>FC_OTH_CP_SH_E!V51+FC_OTH_CP_SC_E!V51+FC_OTH_CP_HW_E!V51+FC_OTH_CP_CA_E!V51</f>
        <v>85768.146806759993</v>
      </c>
      <c r="W51" s="27">
        <f>FC_OTH_CP_SH_E!W51+FC_OTH_CP_SC_E!W51+FC_OTH_CP_HW_E!W51+FC_OTH_CP_CA_E!W51</f>
        <v>82318.277396520032</v>
      </c>
      <c r="X51" s="27">
        <f>FC_OTH_CP_SH_E!X51+FC_OTH_CP_SC_E!X51+FC_OTH_CP_HW_E!X51+FC_OTH_CP_CA_E!X51</f>
        <v>88442.411456520043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946.10345119347187</v>
      </c>
      <c r="D52" s="27">
        <f t="shared" ref="D52:X52" si="20">SUM(D53:D54)</f>
        <v>1135.4216481768551</v>
      </c>
      <c r="E52" s="27">
        <f t="shared" si="20"/>
        <v>1259.085534254607</v>
      </c>
      <c r="F52" s="27">
        <f t="shared" si="20"/>
        <v>1442.6080463555552</v>
      </c>
      <c r="G52" s="27">
        <f t="shared" si="20"/>
        <v>1536.8208206925749</v>
      </c>
      <c r="H52" s="27">
        <f t="shared" si="20"/>
        <v>843.76020104974862</v>
      </c>
      <c r="I52" s="27">
        <f t="shared" si="20"/>
        <v>770.29393584245724</v>
      </c>
      <c r="J52" s="27">
        <f t="shared" si="20"/>
        <v>910.79408426616624</v>
      </c>
      <c r="K52" s="27">
        <f t="shared" si="20"/>
        <v>963.24100197744781</v>
      </c>
      <c r="L52" s="27">
        <f t="shared" si="20"/>
        <v>1163.2677438507972</v>
      </c>
      <c r="M52" s="27">
        <f t="shared" si="20"/>
        <v>1088.4219619972007</v>
      </c>
      <c r="N52" s="27">
        <f t="shared" si="20"/>
        <v>695.29504880225693</v>
      </c>
      <c r="O52" s="27">
        <f t="shared" si="20"/>
        <v>707.94830327190471</v>
      </c>
      <c r="P52" s="27">
        <f t="shared" si="20"/>
        <v>975.10274745656488</v>
      </c>
      <c r="Q52" s="27">
        <f t="shared" si="20"/>
        <v>976.78829129972542</v>
      </c>
      <c r="R52" s="27">
        <f t="shared" si="20"/>
        <v>884.3592852954564</v>
      </c>
      <c r="S52" s="27">
        <f t="shared" si="20"/>
        <v>898.47864853241776</v>
      </c>
      <c r="T52" s="27">
        <f t="shared" si="20"/>
        <v>944.68615704365709</v>
      </c>
      <c r="U52" s="27">
        <f t="shared" si="20"/>
        <v>863.93420239372017</v>
      </c>
      <c r="V52" s="27">
        <f t="shared" si="20"/>
        <v>924.85462963355144</v>
      </c>
      <c r="W52" s="27">
        <f t="shared" si="20"/>
        <v>1041.5489066484745</v>
      </c>
      <c r="X52" s="27">
        <f t="shared" si="20"/>
        <v>1151.5886598754587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114.54300000000003</v>
      </c>
      <c r="D53" s="8">
        <f>FC_OTH_CP_SH_E!D53+FC_OTH_CP_SC_E!D53+FC_OTH_CP_HW_E!D53+FC_OTH_CP_CA_E!D53</f>
        <v>138.56717159999999</v>
      </c>
      <c r="E53" s="8">
        <f>FC_OTH_CP_SH_E!E53+FC_OTH_CP_SC_E!E53+FC_OTH_CP_HW_E!E53+FC_OTH_CP_CA_E!E53</f>
        <v>130.55945759999997</v>
      </c>
      <c r="F53" s="8">
        <f>FC_OTH_CP_SH_E!F53+FC_OTH_CP_SC_E!F53+FC_OTH_CP_HW_E!F53+FC_OTH_CP_CA_E!F53</f>
        <v>140.71234320000002</v>
      </c>
      <c r="G53" s="8">
        <f>FC_OTH_CP_SH_E!G53+FC_OTH_CP_SC_E!G53+FC_OTH_CP_HW_E!G53+FC_OTH_CP_CA_E!G53</f>
        <v>133.99162920000001</v>
      </c>
      <c r="H53" s="8">
        <f>FC_OTH_CP_SH_E!H53+FC_OTH_CP_SC_E!H53+FC_OTH_CP_HW_E!H53+FC_OTH_CP_CA_E!H53</f>
        <v>237.25793520000002</v>
      </c>
      <c r="I53" s="8">
        <f>FC_OTH_CP_SH_E!I53+FC_OTH_CP_SC_E!I53+FC_OTH_CP_HW_E!I53+FC_OTH_CP_CA_E!I53</f>
        <v>184.03276320000012</v>
      </c>
      <c r="J53" s="8">
        <f>FC_OTH_CP_SH_E!J53+FC_OTH_CP_SC_E!J53+FC_OTH_CP_HW_E!J53+FC_OTH_CP_CA_E!J53</f>
        <v>170.39777039999993</v>
      </c>
      <c r="K53" s="8">
        <f>FC_OTH_CP_SH_E!K53+FC_OTH_CP_SC_E!K53+FC_OTH_CP_HW_E!K53+FC_OTH_CP_CA_E!K53</f>
        <v>139.63280760000006</v>
      </c>
      <c r="L53" s="8">
        <f>FC_OTH_CP_SH_E!L53+FC_OTH_CP_SC_E!L53+FC_OTH_CP_HW_E!L53+FC_OTH_CP_CA_E!L53</f>
        <v>146.70461520000006</v>
      </c>
      <c r="M53" s="8">
        <f>FC_OTH_CP_SH_E!M53+FC_OTH_CP_SC_E!M53+FC_OTH_CP_HW_E!M53+FC_OTH_CP_CA_E!M53</f>
        <v>122.3406756</v>
      </c>
      <c r="N53" s="8">
        <f>FC_OTH_CP_SH_E!N53+FC_OTH_CP_SC_E!N53+FC_OTH_CP_HW_E!N53+FC_OTH_CP_CA_E!N53</f>
        <v>100.83542039999996</v>
      </c>
      <c r="O53" s="8">
        <f>FC_OTH_CP_SH_E!O53+FC_OTH_CP_SC_E!O53+FC_OTH_CP_HW_E!O53+FC_OTH_CP_CA_E!O53</f>
        <v>126.94092840000002</v>
      </c>
      <c r="P53" s="8">
        <f>FC_OTH_CP_SH_E!P53+FC_OTH_CP_SC_E!P53+FC_OTH_CP_HW_E!P53+FC_OTH_CP_CA_E!P53</f>
        <v>307.91423519999995</v>
      </c>
      <c r="Q53" s="8">
        <f>FC_OTH_CP_SH_E!Q53+FC_OTH_CP_SC_E!Q53+FC_OTH_CP_HW_E!Q53+FC_OTH_CP_CA_E!Q53</f>
        <v>282.035754</v>
      </c>
      <c r="R53" s="8">
        <f>FC_OTH_CP_SH_E!R53+FC_OTH_CP_SC_E!R53+FC_OTH_CP_HW_E!R53+FC_OTH_CP_CA_E!R53</f>
        <v>359.29487880000005</v>
      </c>
      <c r="S53" s="8">
        <f>FC_OTH_CP_SH_E!S53+FC_OTH_CP_SC_E!S53+FC_OTH_CP_HW_E!S53+FC_OTH_CP_CA_E!S53</f>
        <v>328.57264440000023</v>
      </c>
      <c r="T53" s="8">
        <f>FC_OTH_CP_SH_E!T53+FC_OTH_CP_SC_E!T53+FC_OTH_CP_HW_E!T53+FC_OTH_CP_CA_E!T53</f>
        <v>321.20688600000028</v>
      </c>
      <c r="U53" s="8">
        <f>FC_OTH_CP_SH_E!U53+FC_OTH_CP_SC_E!U53+FC_OTH_CP_HW_E!U53+FC_OTH_CP_CA_E!U53</f>
        <v>330.64677360000013</v>
      </c>
      <c r="V53" s="8">
        <f>FC_OTH_CP_SH_E!V53+FC_OTH_CP_SC_E!V53+FC_OTH_CP_HW_E!V53+FC_OTH_CP_CA_E!V53</f>
        <v>348.7296383999996</v>
      </c>
      <c r="W53" s="8">
        <f>FC_OTH_CP_SH_E!W53+FC_OTH_CP_SC_E!W53+FC_OTH_CP_HW_E!W53+FC_OTH_CP_CA_E!W53</f>
        <v>349.85910960000007</v>
      </c>
      <c r="X53" s="8">
        <f>FC_OTH_CP_SH_E!X53+FC_OTH_CP_SC_E!X53+FC_OTH_CP_HW_E!X53+FC_OTH_CP_CA_E!X53</f>
        <v>348.1582103999998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831.56045119347186</v>
      </c>
      <c r="D54" s="45">
        <f>FC_OTH_CP_SH_E!D54+FC_OTH_CP_SC_E!D54+FC_OTH_CP_HW_E!D54+FC_OTH_CP_CA_E!D54</f>
        <v>996.85447657685518</v>
      </c>
      <c r="E54" s="45">
        <f>FC_OTH_CP_SH_E!E54+FC_OTH_CP_SC_E!E54+FC_OTH_CP_HW_E!E54+FC_OTH_CP_CA_E!E54</f>
        <v>1128.5260766546071</v>
      </c>
      <c r="F54" s="45">
        <f>FC_OTH_CP_SH_E!F54+FC_OTH_CP_SC_E!F54+FC_OTH_CP_HW_E!F54+FC_OTH_CP_CA_E!F54</f>
        <v>1301.8957031555551</v>
      </c>
      <c r="G54" s="45">
        <f>FC_OTH_CP_SH_E!G54+FC_OTH_CP_SC_E!G54+FC_OTH_CP_HW_E!G54+FC_OTH_CP_CA_E!G54</f>
        <v>1402.8291914925749</v>
      </c>
      <c r="H54" s="45">
        <f>FC_OTH_CP_SH_E!H54+FC_OTH_CP_SC_E!H54+FC_OTH_CP_HW_E!H54+FC_OTH_CP_CA_E!H54</f>
        <v>606.5022658497486</v>
      </c>
      <c r="I54" s="45">
        <f>FC_OTH_CP_SH_E!I54+FC_OTH_CP_SC_E!I54+FC_OTH_CP_HW_E!I54+FC_OTH_CP_CA_E!I54</f>
        <v>586.26117264245715</v>
      </c>
      <c r="J54" s="45">
        <f>FC_OTH_CP_SH_E!J54+FC_OTH_CP_SC_E!J54+FC_OTH_CP_HW_E!J54+FC_OTH_CP_CA_E!J54</f>
        <v>740.39631386616634</v>
      </c>
      <c r="K54" s="45">
        <f>FC_OTH_CP_SH_E!K54+FC_OTH_CP_SC_E!K54+FC_OTH_CP_HW_E!K54+FC_OTH_CP_CA_E!K54</f>
        <v>823.60819437744772</v>
      </c>
      <c r="L54" s="45">
        <f>FC_OTH_CP_SH_E!L54+FC_OTH_CP_SC_E!L54+FC_OTH_CP_HW_E!L54+FC_OTH_CP_CA_E!L54</f>
        <v>1016.5631286507971</v>
      </c>
      <c r="M54" s="45">
        <f>FC_OTH_CP_SH_E!M54+FC_OTH_CP_SC_E!M54+FC_OTH_CP_HW_E!M54+FC_OTH_CP_CA_E!M54</f>
        <v>966.08128639720076</v>
      </c>
      <c r="N54" s="45">
        <f>FC_OTH_CP_SH_E!N54+FC_OTH_CP_SC_E!N54+FC_OTH_CP_HW_E!N54+FC_OTH_CP_CA_E!N54</f>
        <v>594.45962840225695</v>
      </c>
      <c r="O54" s="45">
        <f>FC_OTH_CP_SH_E!O54+FC_OTH_CP_SC_E!O54+FC_OTH_CP_HW_E!O54+FC_OTH_CP_CA_E!O54</f>
        <v>581.00737487190474</v>
      </c>
      <c r="P54" s="45">
        <f>FC_OTH_CP_SH_E!P54+FC_OTH_CP_SC_E!P54+FC_OTH_CP_HW_E!P54+FC_OTH_CP_CA_E!P54</f>
        <v>667.18851225656488</v>
      </c>
      <c r="Q54" s="45">
        <f>FC_OTH_CP_SH_E!Q54+FC_OTH_CP_SC_E!Q54+FC_OTH_CP_HW_E!Q54+FC_OTH_CP_CA_E!Q54</f>
        <v>694.75253729972542</v>
      </c>
      <c r="R54" s="45">
        <f>FC_OTH_CP_SH_E!R54+FC_OTH_CP_SC_E!R54+FC_OTH_CP_HW_E!R54+FC_OTH_CP_CA_E!R54</f>
        <v>525.06440649545641</v>
      </c>
      <c r="S54" s="45">
        <f>FC_OTH_CP_SH_E!S54+FC_OTH_CP_SC_E!S54+FC_OTH_CP_HW_E!S54+FC_OTH_CP_CA_E!S54</f>
        <v>569.90600413241748</v>
      </c>
      <c r="T54" s="45">
        <f>FC_OTH_CP_SH_E!T54+FC_OTH_CP_SC_E!T54+FC_OTH_CP_HW_E!T54+FC_OTH_CP_CA_E!T54</f>
        <v>623.47927104365681</v>
      </c>
      <c r="U54" s="45">
        <f>FC_OTH_CP_SH_E!U54+FC_OTH_CP_SC_E!U54+FC_OTH_CP_HW_E!U54+FC_OTH_CP_CA_E!U54</f>
        <v>533.2874287937201</v>
      </c>
      <c r="V54" s="45">
        <f>FC_OTH_CP_SH_E!V54+FC_OTH_CP_SC_E!V54+FC_OTH_CP_HW_E!V54+FC_OTH_CP_CA_E!V54</f>
        <v>576.12499123355178</v>
      </c>
      <c r="W54" s="45">
        <f>FC_OTH_CP_SH_E!W54+FC_OTH_CP_SC_E!W54+FC_OTH_CP_HW_E!W54+FC_OTH_CP_CA_E!W54</f>
        <v>691.68979704847436</v>
      </c>
      <c r="X54" s="45">
        <f>FC_OTH_CP_SH_E!X54+FC_OTH_CP_SC_E!X54+FC_OTH_CP_HW_E!X54+FC_OTH_CP_CA_E!X54</f>
        <v>803.43044947545889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4131.2502921599998</v>
      </c>
      <c r="D61" s="49">
        <f t="shared" ref="D61:X61" si="22">SUM(D62:D72)</f>
        <v>4759.9362431999989</v>
      </c>
      <c r="E61" s="49">
        <f t="shared" si="22"/>
        <v>4969.3573533600011</v>
      </c>
      <c r="F61" s="49">
        <f t="shared" si="22"/>
        <v>7940.5299273599994</v>
      </c>
      <c r="G61" s="49">
        <f t="shared" si="22"/>
        <v>9396.7921857599977</v>
      </c>
      <c r="H61" s="49">
        <f t="shared" si="22"/>
        <v>9596.2566131999974</v>
      </c>
      <c r="I61" s="49">
        <f t="shared" si="22"/>
        <v>10036.365770159997</v>
      </c>
      <c r="J61" s="49">
        <f t="shared" si="22"/>
        <v>10809.207810000005</v>
      </c>
      <c r="K61" s="49">
        <f t="shared" si="22"/>
        <v>12407.578708320001</v>
      </c>
      <c r="L61" s="49">
        <f t="shared" si="22"/>
        <v>13159.209778560005</v>
      </c>
      <c r="M61" s="49">
        <f t="shared" si="22"/>
        <v>15221.287601279995</v>
      </c>
      <c r="N61" s="49">
        <f t="shared" si="22"/>
        <v>12311.452830960001</v>
      </c>
      <c r="O61" s="49">
        <f t="shared" si="22"/>
        <v>13867.654682879995</v>
      </c>
      <c r="P61" s="49">
        <f t="shared" si="22"/>
        <v>14702.848727039998</v>
      </c>
      <c r="Q61" s="49">
        <f t="shared" si="22"/>
        <v>13083.517031039995</v>
      </c>
      <c r="R61" s="49">
        <f t="shared" si="22"/>
        <v>14307.920290799997</v>
      </c>
      <c r="S61" s="49">
        <f t="shared" si="22"/>
        <v>14882.00276232</v>
      </c>
      <c r="T61" s="49">
        <f t="shared" si="22"/>
        <v>15846.908291999998</v>
      </c>
      <c r="U61" s="49">
        <f t="shared" si="22"/>
        <v>16398.196433280002</v>
      </c>
      <c r="V61" s="49">
        <f t="shared" si="22"/>
        <v>16625.156722560005</v>
      </c>
      <c r="W61" s="49">
        <f t="shared" si="22"/>
        <v>16319.949283440003</v>
      </c>
      <c r="X61" s="49">
        <f t="shared" si="22"/>
        <v>18027.798515279996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2900.0160000000001</v>
      </c>
      <c r="D62" s="52">
        <f>FC_OTH_CP_SH_E!D62+FC_OTH_CP_SC_E!D62+FC_OTH_CP_HW_E!D62+FC_OTH_CP_CA_E!D62</f>
        <v>3316.207910399999</v>
      </c>
      <c r="E62" s="52">
        <f>FC_OTH_CP_SH_E!E62+FC_OTH_CP_SC_E!E62+FC_OTH_CP_HW_E!E62+FC_OTH_CP_CA_E!E62</f>
        <v>3379.9364928000005</v>
      </c>
      <c r="F62" s="52">
        <f>FC_OTH_CP_SH_E!F62+FC_OTH_CP_SC_E!F62+FC_OTH_CP_HW_E!F62+FC_OTH_CP_CA_E!F62</f>
        <v>5741.5684031999999</v>
      </c>
      <c r="G62" s="52">
        <f>FC_OTH_CP_SH_E!G62+FC_OTH_CP_SC_E!G62+FC_OTH_CP_HW_E!G62+FC_OTH_CP_CA_E!G62</f>
        <v>6955.1758079999972</v>
      </c>
      <c r="H62" s="52">
        <f>FC_OTH_CP_SH_E!H62+FC_OTH_CP_SC_E!H62+FC_OTH_CP_HW_E!H62+FC_OTH_CP_CA_E!H62</f>
        <v>7861.2613631999993</v>
      </c>
      <c r="I62" s="52">
        <f>FC_OTH_CP_SH_E!I62+FC_OTH_CP_SC_E!I62+FC_OTH_CP_HW_E!I62+FC_OTH_CP_CA_E!I62</f>
        <v>8099.6791679999978</v>
      </c>
      <c r="J62" s="52">
        <f>FC_OTH_CP_SH_E!J62+FC_OTH_CP_SC_E!J62+FC_OTH_CP_HW_E!J62+FC_OTH_CP_CA_E!J62</f>
        <v>8571.3812352000041</v>
      </c>
      <c r="K62" s="52">
        <f>FC_OTH_CP_SH_E!K62+FC_OTH_CP_SC_E!K62+FC_OTH_CP_HW_E!K62+FC_OTH_CP_CA_E!K62</f>
        <v>10039.800153600003</v>
      </c>
      <c r="L62" s="52">
        <f>FC_OTH_CP_SH_E!L62+FC_OTH_CP_SC_E!L62+FC_OTH_CP_HW_E!L62+FC_OTH_CP_CA_E!L62</f>
        <v>10381.082745600004</v>
      </c>
      <c r="M62" s="52">
        <f>FC_OTH_CP_SH_E!M62+FC_OTH_CP_SC_E!M62+FC_OTH_CP_HW_E!M62+FC_OTH_CP_CA_E!M62</f>
        <v>12393.907948799997</v>
      </c>
      <c r="N62" s="52">
        <f>FC_OTH_CP_SH_E!N62+FC_OTH_CP_SC_E!N62+FC_OTH_CP_HW_E!N62+FC_OTH_CP_CA_E!N62</f>
        <v>9831.0070656000025</v>
      </c>
      <c r="O62" s="52">
        <f>FC_OTH_CP_SH_E!O62+FC_OTH_CP_SC_E!O62+FC_OTH_CP_HW_E!O62+FC_OTH_CP_CA_E!O62</f>
        <v>11007.238233599996</v>
      </c>
      <c r="P62" s="52">
        <f>FC_OTH_CP_SH_E!P62+FC_OTH_CP_SC_E!P62+FC_OTH_CP_HW_E!P62+FC_OTH_CP_CA_E!P62</f>
        <v>11755.700409599998</v>
      </c>
      <c r="Q62" s="52">
        <f>FC_OTH_CP_SH_E!Q62+FC_OTH_CP_SC_E!Q62+FC_OTH_CP_HW_E!Q62+FC_OTH_CP_CA_E!Q62</f>
        <v>10096.048166399996</v>
      </c>
      <c r="R62" s="52">
        <f>FC_OTH_CP_SH_E!R62+FC_OTH_CP_SC_E!R62+FC_OTH_CP_HW_E!R62+FC_OTH_CP_CA_E!R62</f>
        <v>11416.764441599997</v>
      </c>
      <c r="S62" s="52">
        <f>FC_OTH_CP_SH_E!S62+FC_OTH_CP_SC_E!S62+FC_OTH_CP_HW_E!S62+FC_OTH_CP_CA_E!S62</f>
        <v>11682.769996799998</v>
      </c>
      <c r="T62" s="52">
        <f>FC_OTH_CP_SH_E!T62+FC_OTH_CP_SC_E!T62+FC_OTH_CP_HW_E!T62+FC_OTH_CP_CA_E!T62</f>
        <v>12452.034067199997</v>
      </c>
      <c r="U62" s="52">
        <f>FC_OTH_CP_SH_E!U62+FC_OTH_CP_SC_E!U62+FC_OTH_CP_HW_E!U62+FC_OTH_CP_CA_E!U62</f>
        <v>13308.020812800001</v>
      </c>
      <c r="V62" s="52">
        <f>FC_OTH_CP_SH_E!V62+FC_OTH_CP_SC_E!V62+FC_OTH_CP_HW_E!V62+FC_OTH_CP_CA_E!V62</f>
        <v>13472.011526400003</v>
      </c>
      <c r="W62" s="52">
        <f>FC_OTH_CP_SH_E!W62+FC_OTH_CP_SC_E!W62+FC_OTH_CP_HW_E!W62+FC_OTH_CP_CA_E!W62</f>
        <v>13216.376275200002</v>
      </c>
      <c r="X62" s="52">
        <f>FC_OTH_CP_SH_E!X62+FC_OTH_CP_SC_E!X62+FC_OTH_CP_HW_E!X62+FC_OTH_CP_CA_E!X62</f>
        <v>14982.390662399996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22.147775999999997</v>
      </c>
      <c r="D63" s="52">
        <f>FC_OTH_CP_SH_E!D63+FC_OTH_CP_SC_E!D63+FC_OTH_CP_HW_E!D63+FC_OTH_CP_CA_E!D63</f>
        <v>22.147776</v>
      </c>
      <c r="E63" s="52">
        <f>FC_OTH_CP_SH_E!E63+FC_OTH_CP_SC_E!E63+FC_OTH_CP_HW_E!E63+FC_OTH_CP_CA_E!E63</f>
        <v>28.924156800000002</v>
      </c>
      <c r="F63" s="52">
        <f>FC_OTH_CP_SH_E!F63+FC_OTH_CP_SC_E!F63+FC_OTH_CP_HW_E!F63+FC_OTH_CP_CA_E!F63</f>
        <v>61.068067199999994</v>
      </c>
      <c r="G63" s="52">
        <f>FC_OTH_CP_SH_E!G63+FC_OTH_CP_SC_E!G63+FC_OTH_CP_HW_E!G63+FC_OTH_CP_CA_E!G63</f>
        <v>63.302400000000006</v>
      </c>
      <c r="H63" s="52">
        <f>FC_OTH_CP_SH_E!H63+FC_OTH_CP_SC_E!H63+FC_OTH_CP_HW_E!H63+FC_OTH_CP_CA_E!H63</f>
        <v>68.572223999999991</v>
      </c>
      <c r="I63" s="52">
        <f>FC_OTH_CP_SH_E!I63+FC_OTH_CP_SC_E!I63+FC_OTH_CP_HW_E!I63+FC_OTH_CP_CA_E!I63</f>
        <v>70.679750400000017</v>
      </c>
      <c r="J63" s="52">
        <f>FC_OTH_CP_SH_E!J63+FC_OTH_CP_SC_E!J63+FC_OTH_CP_HW_E!J63+FC_OTH_CP_CA_E!J63</f>
        <v>75.714508800000004</v>
      </c>
      <c r="K63" s="52">
        <f>FC_OTH_CP_SH_E!K63+FC_OTH_CP_SC_E!K63+FC_OTH_CP_HW_E!K63+FC_OTH_CP_CA_E!K63</f>
        <v>103.71150719999999</v>
      </c>
      <c r="L63" s="52">
        <f>FC_OTH_CP_SH_E!L63+FC_OTH_CP_SC_E!L63+FC_OTH_CP_HW_E!L63+FC_OTH_CP_CA_E!L63</f>
        <v>100.54275840000003</v>
      </c>
      <c r="M63" s="52">
        <f>FC_OTH_CP_SH_E!M63+FC_OTH_CP_SC_E!M63+FC_OTH_CP_HW_E!M63+FC_OTH_CP_CA_E!M63</f>
        <v>99.213004799999936</v>
      </c>
      <c r="N63" s="52">
        <f>FC_OTH_CP_SH_E!N63+FC_OTH_CP_SC_E!N63+FC_OTH_CP_HW_E!N63+FC_OTH_CP_CA_E!N63</f>
        <v>94.576608000000064</v>
      </c>
      <c r="O63" s="52">
        <f>FC_OTH_CP_SH_E!O63+FC_OTH_CP_SC_E!O63+FC_OTH_CP_HW_E!O63+FC_OTH_CP_CA_E!O63</f>
        <v>275.31262079999999</v>
      </c>
      <c r="P63" s="52">
        <f>FC_OTH_CP_SH_E!P63+FC_OTH_CP_SC_E!P63+FC_OTH_CP_HW_E!P63+FC_OTH_CP_CA_E!P63</f>
        <v>197.69016960000005</v>
      </c>
      <c r="Q63" s="52">
        <f>FC_OTH_CP_SH_E!Q63+FC_OTH_CP_SC_E!Q63+FC_OTH_CP_HW_E!Q63+FC_OTH_CP_CA_E!Q63</f>
        <v>196.96924800000002</v>
      </c>
      <c r="R63" s="52">
        <f>FC_OTH_CP_SH_E!R63+FC_OTH_CP_SC_E!R63+FC_OTH_CP_HW_E!R63+FC_OTH_CP_CA_E!R63</f>
        <v>207.97217280000001</v>
      </c>
      <c r="S63" s="52">
        <f>FC_OTH_CP_SH_E!S63+FC_OTH_CP_SC_E!S63+FC_OTH_CP_HW_E!S63+FC_OTH_CP_CA_E!S63</f>
        <v>190.88294399999998</v>
      </c>
      <c r="T63" s="52">
        <f>FC_OTH_CP_SH_E!T63+FC_OTH_CP_SC_E!T63+FC_OTH_CP_HW_E!T63+FC_OTH_CP_CA_E!T63</f>
        <v>195.68021759999993</v>
      </c>
      <c r="U63" s="52">
        <f>FC_OTH_CP_SH_E!U63+FC_OTH_CP_SC_E!U63+FC_OTH_CP_HW_E!U63+FC_OTH_CP_CA_E!U63</f>
        <v>206.42993279999996</v>
      </c>
      <c r="V63" s="52">
        <f>FC_OTH_CP_SH_E!V63+FC_OTH_CP_SC_E!V63+FC_OTH_CP_HW_E!V63+FC_OTH_CP_CA_E!V63</f>
        <v>187.62670079999992</v>
      </c>
      <c r="W63" s="52">
        <f>FC_OTH_CP_SH_E!W63+FC_OTH_CP_SC_E!W63+FC_OTH_CP_HW_E!W63+FC_OTH_CP_CA_E!W63</f>
        <v>133.7257152</v>
      </c>
      <c r="X63" s="52">
        <f>FC_OTH_CP_SH_E!X63+FC_OTH_CP_SC_E!X63+FC_OTH_CP_HW_E!X63+FC_OTH_CP_CA_E!X63</f>
        <v>166.18694399999995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332.58659616</v>
      </c>
      <c r="D64" s="52">
        <f>FC_OTH_CP_SH_E!D64+FC_OTH_CP_SC_E!D64+FC_OTH_CP_HW_E!D64+FC_OTH_CP_CA_E!D64</f>
        <v>364.28071680000005</v>
      </c>
      <c r="E64" s="52">
        <f>FC_OTH_CP_SH_E!E64+FC_OTH_CP_SC_E!E64+FC_OTH_CP_HW_E!E64+FC_OTH_CP_CA_E!E64</f>
        <v>378.69662375999997</v>
      </c>
      <c r="F64" s="52">
        <f>FC_OTH_CP_SH_E!F64+FC_OTH_CP_SC_E!F64+FC_OTH_CP_HW_E!F64+FC_OTH_CP_CA_E!F64</f>
        <v>791.39301696000007</v>
      </c>
      <c r="G64" s="52">
        <f>FC_OTH_CP_SH_E!G64+FC_OTH_CP_SC_E!G64+FC_OTH_CP_HW_E!G64+FC_OTH_CP_CA_E!G64</f>
        <v>869.63529743999982</v>
      </c>
      <c r="H64" s="52">
        <f>FC_OTH_CP_SH_E!H64+FC_OTH_CP_SC_E!H64+FC_OTH_CP_HW_E!H64+FC_OTH_CP_CA_E!H64</f>
        <v>819.9891554400001</v>
      </c>
      <c r="I64" s="52">
        <f>FC_OTH_CP_SH_E!I64+FC_OTH_CP_SC_E!I64+FC_OTH_CP_HW_E!I64+FC_OTH_CP_CA_E!I64</f>
        <v>895.79605751999975</v>
      </c>
      <c r="J64" s="52">
        <f>FC_OTH_CP_SH_E!J64+FC_OTH_CP_SC_E!J64+FC_OTH_CP_HW_E!J64+FC_OTH_CP_CA_E!J64</f>
        <v>912.92115096000009</v>
      </c>
      <c r="K64" s="52">
        <f>FC_OTH_CP_SH_E!K64+FC_OTH_CP_SC_E!K64+FC_OTH_CP_HW_E!K64+FC_OTH_CP_CA_E!K64</f>
        <v>874.36806911999975</v>
      </c>
      <c r="L64" s="52">
        <f>FC_OTH_CP_SH_E!L64+FC_OTH_CP_SC_E!L64+FC_OTH_CP_HW_E!L64+FC_OTH_CP_CA_E!L64</f>
        <v>917.66001600000004</v>
      </c>
      <c r="M64" s="52">
        <f>FC_OTH_CP_SH_E!M64+FC_OTH_CP_SC_E!M64+FC_OTH_CP_HW_E!M64+FC_OTH_CP_CA_E!M64</f>
        <v>1022.0793710400003</v>
      </c>
      <c r="N64" s="52">
        <f>FC_OTH_CP_SH_E!N64+FC_OTH_CP_SC_E!N64+FC_OTH_CP_HW_E!N64+FC_OTH_CP_CA_E!N64</f>
        <v>1162.9269943199997</v>
      </c>
      <c r="O64" s="52">
        <f>FC_OTH_CP_SH_E!O64+FC_OTH_CP_SC_E!O64+FC_OTH_CP_HW_E!O64+FC_OTH_CP_CA_E!O64</f>
        <v>1383.1789608000004</v>
      </c>
      <c r="P64" s="52">
        <f>FC_OTH_CP_SH_E!P64+FC_OTH_CP_SC_E!P64+FC_OTH_CP_HW_E!P64+FC_OTH_CP_CA_E!P64</f>
        <v>1478.0490379200003</v>
      </c>
      <c r="Q64" s="52">
        <f>FC_OTH_CP_SH_E!Q64+FC_OTH_CP_SC_E!Q64+FC_OTH_CP_HW_E!Q64+FC_OTH_CP_CA_E!Q64</f>
        <v>1564.0141607999994</v>
      </c>
      <c r="R64" s="52">
        <f>FC_OTH_CP_SH_E!R64+FC_OTH_CP_SC_E!R64+FC_OTH_CP_HW_E!R64+FC_OTH_CP_CA_E!R64</f>
        <v>1574.7162631199997</v>
      </c>
      <c r="S64" s="52">
        <f>FC_OTH_CP_SH_E!S64+FC_OTH_CP_SC_E!S64+FC_OTH_CP_HW_E!S64+FC_OTH_CP_CA_E!S64</f>
        <v>1777.1188125600004</v>
      </c>
      <c r="T64" s="52">
        <f>FC_OTH_CP_SH_E!T64+FC_OTH_CP_SC_E!T64+FC_OTH_CP_HW_E!T64+FC_OTH_CP_CA_E!T64</f>
        <v>1836.0075988800008</v>
      </c>
      <c r="U64" s="52">
        <f>FC_OTH_CP_SH_E!U64+FC_OTH_CP_SC_E!U64+FC_OTH_CP_HW_E!U64+FC_OTH_CP_CA_E!U64</f>
        <v>1894.0615948800005</v>
      </c>
      <c r="V64" s="52">
        <f>FC_OTH_CP_SH_E!V64+FC_OTH_CP_SC_E!V64+FC_OTH_CP_HW_E!V64+FC_OTH_CP_CA_E!V64</f>
        <v>1903.3981948799997</v>
      </c>
      <c r="W64" s="52">
        <f>FC_OTH_CP_SH_E!W64+FC_OTH_CP_SC_E!W64+FC_OTH_CP_HW_E!W64+FC_OTH_CP_CA_E!W64</f>
        <v>1898.3295021600004</v>
      </c>
      <c r="X64" s="52">
        <f>FC_OTH_CP_SH_E!X64+FC_OTH_CP_SC_E!X64+FC_OTH_CP_HW_E!X64+FC_OTH_CP_CA_E!X64</f>
        <v>1735.7346770400009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876.49992000000043</v>
      </c>
      <c r="D65" s="52">
        <f>FC_OTH_CP_SH_E!D65+FC_OTH_CP_SC_E!D65+FC_OTH_CP_HW_E!D65+FC_OTH_CP_CA_E!D65</f>
        <v>1057.2998399999999</v>
      </c>
      <c r="E65" s="52">
        <f>FC_OTH_CP_SH_E!E65+FC_OTH_CP_SC_E!E65+FC_OTH_CP_HW_E!E65+FC_OTH_CP_CA_E!E65</f>
        <v>1181.8000800000002</v>
      </c>
      <c r="F65" s="52">
        <f>FC_OTH_CP_SH_E!F65+FC_OTH_CP_SC_E!F65+FC_OTH_CP_HW_E!F65+FC_OTH_CP_CA_E!F65</f>
        <v>1346.5004399999998</v>
      </c>
      <c r="G65" s="52">
        <f>FC_OTH_CP_SH_E!G65+FC_OTH_CP_SC_E!G65+FC_OTH_CP_HW_E!G65+FC_OTH_CP_CA_E!G65</f>
        <v>1445.9000399999998</v>
      </c>
      <c r="H65" s="52">
        <f>FC_OTH_CP_SH_E!H65+FC_OTH_CP_SC_E!H65+FC_OTH_CP_HW_E!H65+FC_OTH_CP_CA_E!H65</f>
        <v>690.50015999999994</v>
      </c>
      <c r="I65" s="52">
        <f>FC_OTH_CP_SH_E!I65+FC_OTH_CP_SC_E!I65+FC_OTH_CP_HW_E!I65+FC_OTH_CP_CA_E!I65</f>
        <v>681.60023999999999</v>
      </c>
      <c r="J65" s="52">
        <f>FC_OTH_CP_SH_E!J65+FC_OTH_CP_SC_E!J65+FC_OTH_CP_HW_E!J65+FC_OTH_CP_CA_E!J65</f>
        <v>826.84764000000007</v>
      </c>
      <c r="K65" s="52">
        <f>FC_OTH_CP_SH_E!K65+FC_OTH_CP_SC_E!K65+FC_OTH_CP_HW_E!K65+FC_OTH_CP_CA_E!K65</f>
        <v>916.63416000000041</v>
      </c>
      <c r="L65" s="52">
        <f>FC_OTH_CP_SH_E!L65+FC_OTH_CP_SC_E!L65+FC_OTH_CP_HW_E!L65+FC_OTH_CP_CA_E!L65</f>
        <v>1064.5801200000003</v>
      </c>
      <c r="M65" s="52">
        <f>FC_OTH_CP_SH_E!M65+FC_OTH_CP_SC_E!M65+FC_OTH_CP_HW_E!M65+FC_OTH_CP_CA_E!M65</f>
        <v>1054.4576399999992</v>
      </c>
      <c r="N65" s="52">
        <f>FC_OTH_CP_SH_E!N65+FC_OTH_CP_SC_E!N65+FC_OTH_CP_HW_E!N65+FC_OTH_CP_CA_E!N65</f>
        <v>678.52655999999979</v>
      </c>
      <c r="O65" s="52">
        <f>FC_OTH_CP_SH_E!O65+FC_OTH_CP_SC_E!O65+FC_OTH_CP_HW_E!O65+FC_OTH_CP_CA_E!O65</f>
        <v>652.17024000000004</v>
      </c>
      <c r="P65" s="52">
        <f>FC_OTH_CP_SH_E!P65+FC_OTH_CP_SC_E!P65+FC_OTH_CP_HW_E!P65+FC_OTH_CP_CA_E!P65</f>
        <v>727.50743999999997</v>
      </c>
      <c r="Q65" s="52">
        <f>FC_OTH_CP_SH_E!Q65+FC_OTH_CP_SC_E!Q65+FC_OTH_CP_HW_E!Q65+FC_OTH_CP_CA_E!Q65</f>
        <v>651.5243999999999</v>
      </c>
      <c r="R65" s="52">
        <f>FC_OTH_CP_SH_E!R65+FC_OTH_CP_SC_E!R65+FC_OTH_CP_HW_E!R65+FC_OTH_CP_CA_E!R65</f>
        <v>532.19375999999988</v>
      </c>
      <c r="S65" s="52">
        <f>FC_OTH_CP_SH_E!S65+FC_OTH_CP_SC_E!S65+FC_OTH_CP_HW_E!S65+FC_OTH_CP_CA_E!S65</f>
        <v>599.1775200000003</v>
      </c>
      <c r="T65" s="52">
        <f>FC_OTH_CP_SH_E!T65+FC_OTH_CP_SC_E!T65+FC_OTH_CP_HW_E!T65+FC_OTH_CP_CA_E!T65</f>
        <v>653.2891199999998</v>
      </c>
      <c r="U65" s="52">
        <f>FC_OTH_CP_SH_E!U65+FC_OTH_CP_SC_E!U65+FC_OTH_CP_HW_E!U65+FC_OTH_CP_CA_E!U65</f>
        <v>581.39459999999974</v>
      </c>
      <c r="V65" s="52">
        <f>FC_OTH_CP_SH_E!V65+FC_OTH_CP_SC_E!V65+FC_OTH_CP_HW_E!V65+FC_OTH_CP_CA_E!V65</f>
        <v>634.1414400000001</v>
      </c>
      <c r="W65" s="52">
        <f>FC_OTH_CP_SH_E!W65+FC_OTH_CP_SC_E!W65+FC_OTH_CP_HW_E!W65+FC_OTH_CP_CA_E!W65</f>
        <v>681.27839999999992</v>
      </c>
      <c r="X65" s="52">
        <f>FC_OTH_CP_SH_E!X65+FC_OTH_CP_SC_E!X65+FC_OTH_CP_HW_E!X65+FC_OTH_CP_CA_E!X65</f>
        <v>790.46496000000036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6.0503414399999977</v>
      </c>
      <c r="I67" s="52">
        <f>FC_OTH_CP_SH_E!I67+FC_OTH_CP_SC_E!I67+FC_OTH_CP_HW_E!I67+FC_OTH_CP_CA_E!I67</f>
        <v>7.382599199999996</v>
      </c>
      <c r="J67" s="52">
        <f>FC_OTH_CP_SH_E!J67+FC_OTH_CP_SC_E!J67+FC_OTH_CP_HW_E!J67+FC_OTH_CP_CA_E!J67</f>
        <v>8.8392384000000028</v>
      </c>
      <c r="K67" s="52">
        <f>FC_OTH_CP_SH_E!K67+FC_OTH_CP_SC_E!K67+FC_OTH_CP_HW_E!K67+FC_OTH_CP_CA_E!K67</f>
        <v>10.639965600000002</v>
      </c>
      <c r="L67" s="52">
        <f>FC_OTH_CP_SH_E!L67+FC_OTH_CP_SC_E!L67+FC_OTH_CP_HW_E!L67+FC_OTH_CP_CA_E!L67</f>
        <v>10.265292000000001</v>
      </c>
      <c r="M67" s="52">
        <f>FC_OTH_CP_SH_E!M67+FC_OTH_CP_SC_E!M67+FC_OTH_CP_HW_E!M67+FC_OTH_CP_CA_E!M67</f>
        <v>13.062600000000002</v>
      </c>
      <c r="N67" s="52">
        <f>FC_OTH_CP_SH_E!N67+FC_OTH_CP_SC_E!N67+FC_OTH_CP_HW_E!N67+FC_OTH_CP_CA_E!N67</f>
        <v>15.7503096</v>
      </c>
      <c r="O67" s="52">
        <f>FC_OTH_CP_SH_E!O67+FC_OTH_CP_SC_E!O67+FC_OTH_CP_HW_E!O67+FC_OTH_CP_CA_E!O67</f>
        <v>18.021035519999991</v>
      </c>
      <c r="P67" s="52">
        <f>FC_OTH_CP_SH_E!P67+FC_OTH_CP_SC_E!P67+FC_OTH_CP_HW_E!P67+FC_OTH_CP_CA_E!P67</f>
        <v>16.950284640000003</v>
      </c>
      <c r="Q67" s="52">
        <f>FC_OTH_CP_SH_E!Q67+FC_OTH_CP_SC_E!Q67+FC_OTH_CP_HW_E!Q67+FC_OTH_CP_CA_E!Q67</f>
        <v>16.228974240000007</v>
      </c>
      <c r="R67" s="52">
        <f>FC_OTH_CP_SH_E!R67+FC_OTH_CP_SC_E!R67+FC_OTH_CP_HW_E!R67+FC_OTH_CP_CA_E!R67</f>
        <v>13.022328960000005</v>
      </c>
      <c r="S67" s="52">
        <f>FC_OTH_CP_SH_E!S67+FC_OTH_CP_SC_E!S67+FC_OTH_CP_HW_E!S67+FC_OTH_CP_CA_E!S67</f>
        <v>11.694913919999996</v>
      </c>
      <c r="T67" s="52">
        <f>FC_OTH_CP_SH_E!T67+FC_OTH_CP_SC_E!T67+FC_OTH_CP_HW_E!T67+FC_OTH_CP_CA_E!T67</f>
        <v>13.460212799999994</v>
      </c>
      <c r="U67" s="52">
        <f>FC_OTH_CP_SH_E!U67+FC_OTH_CP_SC_E!U67+FC_OTH_CP_HW_E!U67+FC_OTH_CP_CA_E!U67</f>
        <v>15.418710720000004</v>
      </c>
      <c r="V67" s="52">
        <f>FC_OTH_CP_SH_E!V67+FC_OTH_CP_SC_E!V67+FC_OTH_CP_HW_E!V67+FC_OTH_CP_CA_E!V67</f>
        <v>13.322832480000001</v>
      </c>
      <c r="W67" s="52">
        <f>FC_OTH_CP_SH_E!W67+FC_OTH_CP_SC_E!W67+FC_OTH_CP_HW_E!W67+FC_OTH_CP_CA_E!W67</f>
        <v>15.733997279999995</v>
      </c>
      <c r="X67" s="52">
        <f>FC_OTH_CP_SH_E!X67+FC_OTH_CP_SC_E!X67+FC_OTH_CP_HW_E!X67+FC_OTH_CP_CA_E!X67</f>
        <v>13.41662831999999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0.17790623999999994</v>
      </c>
      <c r="I68" s="52">
        <f>FC_OTH_CP_SH_E!I68+FC_OTH_CP_SC_E!I68+FC_OTH_CP_HW_E!I68+FC_OTH_CP_CA_E!I68</f>
        <v>0.95605487999999939</v>
      </c>
      <c r="J68" s="52">
        <f>FC_OTH_CP_SH_E!J68+FC_OTH_CP_SC_E!J68+FC_OTH_CP_HW_E!J68+FC_OTH_CP_CA_E!J68</f>
        <v>0.47815488000000006</v>
      </c>
      <c r="K68" s="52">
        <f>FC_OTH_CP_SH_E!K68+FC_OTH_CP_SC_E!K68+FC_OTH_CP_HW_E!K68+FC_OTH_CP_CA_E!K68</f>
        <v>0.44094240000000023</v>
      </c>
      <c r="L68" s="52">
        <f>FC_OTH_CP_SH_E!L68+FC_OTH_CP_SC_E!L68+FC_OTH_CP_HW_E!L68+FC_OTH_CP_CA_E!L68</f>
        <v>1.0995523200000004</v>
      </c>
      <c r="M68" s="52">
        <f>FC_OTH_CP_SH_E!M68+FC_OTH_CP_SC_E!M68+FC_OTH_CP_HW_E!M68+FC_OTH_CP_CA_E!M68</f>
        <v>1.8726033600000003</v>
      </c>
      <c r="N68" s="52">
        <f>FC_OTH_CP_SH_E!N68+FC_OTH_CP_SC_E!N68+FC_OTH_CP_HW_E!N68+FC_OTH_CP_CA_E!N68</f>
        <v>2.2279060800000008</v>
      </c>
      <c r="O68" s="52">
        <f>FC_OTH_CP_SH_E!O68+FC_OTH_CP_SC_E!O68+FC_OTH_CP_HW_E!O68+FC_OTH_CP_CA_E!O68</f>
        <v>3.5000121599999972</v>
      </c>
      <c r="P68" s="52">
        <f>FC_OTH_CP_SH_E!P68+FC_OTH_CP_SC_E!P68+FC_OTH_CP_HW_E!P68+FC_OTH_CP_CA_E!P68</f>
        <v>12.93184656</v>
      </c>
      <c r="Q68" s="52">
        <f>FC_OTH_CP_SH_E!Q68+FC_OTH_CP_SC_E!Q68+FC_OTH_CP_HW_E!Q68+FC_OTH_CP_CA_E!Q68</f>
        <v>13.435489440000003</v>
      </c>
      <c r="R68" s="52">
        <f>FC_OTH_CP_SH_E!R68+FC_OTH_CP_SC_E!R68+FC_OTH_CP_HW_E!R68+FC_OTH_CP_CA_E!R68</f>
        <v>15.280565760000012</v>
      </c>
      <c r="S68" s="52">
        <f>FC_OTH_CP_SH_E!S68+FC_OTH_CP_SC_E!S68+FC_OTH_CP_HW_E!S68+FC_OTH_CP_CA_E!S68</f>
        <v>22.001751359999997</v>
      </c>
      <c r="T68" s="52">
        <f>FC_OTH_CP_SH_E!T68+FC_OTH_CP_SC_E!T68+FC_OTH_CP_HW_E!T68+FC_OTH_CP_CA_E!T68</f>
        <v>48.469764959999992</v>
      </c>
      <c r="U68" s="52">
        <f>FC_OTH_CP_SH_E!U68+FC_OTH_CP_SC_E!U68+FC_OTH_CP_HW_E!U68+FC_OTH_CP_CA_E!U68</f>
        <v>44.658289440000004</v>
      </c>
      <c r="V68" s="52">
        <f>FC_OTH_CP_SH_E!V68+FC_OTH_CP_SC_E!V68+FC_OTH_CP_HW_E!V68+FC_OTH_CP_CA_E!V68</f>
        <v>32.749276320000014</v>
      </c>
      <c r="W68" s="52">
        <f>FC_OTH_CP_SH_E!W68+FC_OTH_CP_SC_E!W68+FC_OTH_CP_HW_E!W68+FC_OTH_CP_CA_E!W68</f>
        <v>35.726529599999992</v>
      </c>
      <c r="X68" s="52">
        <f>FC_OTH_CP_SH_E!X68+FC_OTH_CP_SC_E!X68+FC_OTH_CP_HW_E!X68+FC_OTH_CP_CA_E!X68</f>
        <v>29.772023040000033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52.596017279999998</v>
      </c>
      <c r="H69" s="52">
        <f>FC_OTH_CP_SH_E!H69+FC_OTH_CP_SC_E!H69+FC_OTH_CP_HW_E!H69+FC_OTH_CP_CA_E!H69</f>
        <v>135.86862672000001</v>
      </c>
      <c r="I69" s="52">
        <f>FC_OTH_CP_SH_E!I69+FC_OTH_CP_SC_E!I69+FC_OTH_CP_HW_E!I69+FC_OTH_CP_CA_E!I69</f>
        <v>187.58836655999994</v>
      </c>
      <c r="J69" s="52">
        <f>FC_OTH_CP_SH_E!J69+FC_OTH_CP_SC_E!J69+FC_OTH_CP_HW_E!J69+FC_OTH_CP_CA_E!J69</f>
        <v>296.53580304000002</v>
      </c>
      <c r="K69" s="52">
        <f>FC_OTH_CP_SH_E!K69+FC_OTH_CP_SC_E!K69+FC_OTH_CP_HW_E!K69+FC_OTH_CP_CA_E!K69</f>
        <v>330.85004256000002</v>
      </c>
      <c r="L69" s="52">
        <f>FC_OTH_CP_SH_E!L69+FC_OTH_CP_SC_E!L69+FC_OTH_CP_HW_E!L69+FC_OTH_CP_CA_E!L69</f>
        <v>464.89729680000016</v>
      </c>
      <c r="M69" s="52">
        <f>FC_OTH_CP_SH_E!M69+FC_OTH_CP_SC_E!M69+FC_OTH_CP_HW_E!M69+FC_OTH_CP_CA_E!M69</f>
        <v>442.71738432000029</v>
      </c>
      <c r="N69" s="52">
        <f>FC_OTH_CP_SH_E!N69+FC_OTH_CP_SC_E!N69+FC_OTH_CP_HW_E!N69+FC_OTH_CP_CA_E!N69</f>
        <v>457.68419279999989</v>
      </c>
      <c r="O69" s="52">
        <f>FC_OTH_CP_SH_E!O69+FC_OTH_CP_SC_E!O69+FC_OTH_CP_HW_E!O69+FC_OTH_CP_CA_E!O69</f>
        <v>502.77960144000002</v>
      </c>
      <c r="P69" s="52">
        <f>FC_OTH_CP_SH_E!P69+FC_OTH_CP_SC_E!P69+FC_OTH_CP_HW_E!P69+FC_OTH_CP_CA_E!P69</f>
        <v>466.26574752000022</v>
      </c>
      <c r="Q69" s="52">
        <f>FC_OTH_CP_SH_E!Q69+FC_OTH_CP_SC_E!Q69+FC_OTH_CP_HW_E!Q69+FC_OTH_CP_CA_E!Q69</f>
        <v>494.54366399999975</v>
      </c>
      <c r="R69" s="52">
        <f>FC_OTH_CP_SH_E!R69+FC_OTH_CP_SC_E!R69+FC_OTH_CP_HW_E!R69+FC_OTH_CP_CA_E!R69</f>
        <v>487.42435584000054</v>
      </c>
      <c r="S69" s="52">
        <f>FC_OTH_CP_SH_E!S69+FC_OTH_CP_SC_E!S69+FC_OTH_CP_HW_E!S69+FC_OTH_CP_CA_E!S69</f>
        <v>533.88082368000039</v>
      </c>
      <c r="T69" s="52">
        <f>FC_OTH_CP_SH_E!T69+FC_OTH_CP_SC_E!T69+FC_OTH_CP_HW_E!T69+FC_OTH_CP_CA_E!T69</f>
        <v>579.79898495999964</v>
      </c>
      <c r="U69" s="52">
        <f>FC_OTH_CP_SH_E!U69+FC_OTH_CP_SC_E!U69+FC_OTH_CP_HW_E!U69+FC_OTH_CP_CA_E!U69</f>
        <v>233.16524352000013</v>
      </c>
      <c r="V69" s="52">
        <f>FC_OTH_CP_SH_E!V69+FC_OTH_CP_SC_E!V69+FC_OTH_CP_HW_E!V69+FC_OTH_CP_CA_E!V69</f>
        <v>249.58767168000003</v>
      </c>
      <c r="W69" s="52">
        <f>FC_OTH_CP_SH_E!W69+FC_OTH_CP_SC_E!W69+FC_OTH_CP_HW_E!W69+FC_OTH_CP_CA_E!W69</f>
        <v>199.72447775999993</v>
      </c>
      <c r="X69" s="52">
        <f>FC_OTH_CP_SH_E!X69+FC_OTH_CP_SC_E!X69+FC_OTH_CP_HW_E!X69+FC_OTH_CP_CA_E!X69</f>
        <v>210.7467633600001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10.182623039999999</v>
      </c>
      <c r="H72" s="55">
        <f>FC_OTH_CP_SH_E!H72+FC_OTH_CP_SC_E!H72+FC_OTH_CP_HW_E!H72+FC_OTH_CP_CA_E!H72</f>
        <v>13.836836159999999</v>
      </c>
      <c r="I72" s="55">
        <f>FC_OTH_CP_SH_E!I72+FC_OTH_CP_SC_E!I72+FC_OTH_CP_HW_E!I72+FC_OTH_CP_CA_E!I72</f>
        <v>92.683533600000004</v>
      </c>
      <c r="J72" s="55">
        <f>FC_OTH_CP_SH_E!J72+FC_OTH_CP_SC_E!J72+FC_OTH_CP_HW_E!J72+FC_OTH_CP_CA_E!J72</f>
        <v>116.49007871999997</v>
      </c>
      <c r="K72" s="55">
        <f>FC_OTH_CP_SH_E!K72+FC_OTH_CP_SC_E!K72+FC_OTH_CP_HW_E!K72+FC_OTH_CP_CA_E!K72</f>
        <v>131.13386783999997</v>
      </c>
      <c r="L72" s="55">
        <f>FC_OTH_CP_SH_E!L72+FC_OTH_CP_SC_E!L72+FC_OTH_CP_HW_E!L72+FC_OTH_CP_CA_E!L72</f>
        <v>219.08199743999998</v>
      </c>
      <c r="M72" s="55">
        <f>FC_OTH_CP_SH_E!M72+FC_OTH_CP_SC_E!M72+FC_OTH_CP_HW_E!M72+FC_OTH_CP_CA_E!M72</f>
        <v>193.97704896000005</v>
      </c>
      <c r="N72" s="55">
        <f>FC_OTH_CP_SH_E!N72+FC_OTH_CP_SC_E!N72+FC_OTH_CP_HW_E!N72+FC_OTH_CP_CA_E!N72</f>
        <v>68.753194559999955</v>
      </c>
      <c r="O72" s="55">
        <f>FC_OTH_CP_SH_E!O72+FC_OTH_CP_SC_E!O72+FC_OTH_CP_HW_E!O72+FC_OTH_CP_CA_E!O72</f>
        <v>25.453978560000003</v>
      </c>
      <c r="P72" s="55">
        <f>FC_OTH_CP_SH_E!P72+FC_OTH_CP_SC_E!P72+FC_OTH_CP_HW_E!P72+FC_OTH_CP_CA_E!P72</f>
        <v>47.753791200000023</v>
      </c>
      <c r="Q72" s="55">
        <f>FC_OTH_CP_SH_E!Q72+FC_OTH_CP_SC_E!Q72+FC_OTH_CP_HW_E!Q72+FC_OTH_CP_CA_E!Q72</f>
        <v>50.752928159999939</v>
      </c>
      <c r="R72" s="55">
        <f>FC_OTH_CP_SH_E!R72+FC_OTH_CP_SC_E!R72+FC_OTH_CP_HW_E!R72+FC_OTH_CP_CA_E!R72</f>
        <v>60.546402720000074</v>
      </c>
      <c r="S72" s="55">
        <f>FC_OTH_CP_SH_E!S72+FC_OTH_CP_SC_E!S72+FC_OTH_CP_HW_E!S72+FC_OTH_CP_CA_E!S72</f>
        <v>64.476000000000084</v>
      </c>
      <c r="T72" s="55">
        <f>FC_OTH_CP_SH_E!T72+FC_OTH_CP_SC_E!T72+FC_OTH_CP_HW_E!T72+FC_OTH_CP_CA_E!T72</f>
        <v>68.168325599999932</v>
      </c>
      <c r="U72" s="55">
        <f>FC_OTH_CP_SH_E!U72+FC_OTH_CP_SC_E!U72+FC_OTH_CP_HW_E!U72+FC_OTH_CP_CA_E!U72</f>
        <v>115.04724912000007</v>
      </c>
      <c r="V72" s="55">
        <f>FC_OTH_CP_SH_E!V72+FC_OTH_CP_SC_E!V72+FC_OTH_CP_HW_E!V72+FC_OTH_CP_CA_E!V72</f>
        <v>132.31907999999999</v>
      </c>
      <c r="W72" s="55">
        <f>FC_OTH_CP_SH_E!W72+FC_OTH_CP_SC_E!W72+FC_OTH_CP_HW_E!W72+FC_OTH_CP_CA_E!W72</f>
        <v>139.05438623999993</v>
      </c>
      <c r="X72" s="55">
        <f>FC_OTH_CP_SH_E!X72+FC_OTH_CP_SC_E!X72+FC_OTH_CP_HW_E!X72+FC_OTH_CP_CA_E!X72</f>
        <v>99.085857120000043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308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122746.96193010642</v>
      </c>
      <c r="D2" s="21">
        <f t="shared" ref="D2:X2" si="0">SUM(D3,D17,D22,D25,D26,D51,D52)</f>
        <v>131902.74605431632</v>
      </c>
      <c r="E2" s="21">
        <f t="shared" si="0"/>
        <v>123792.10592335013</v>
      </c>
      <c r="F2" s="21">
        <f t="shared" si="0"/>
        <v>130990.51583206978</v>
      </c>
      <c r="G2" s="21">
        <f t="shared" si="0"/>
        <v>131272.93997491463</v>
      </c>
      <c r="H2" s="21">
        <f t="shared" si="0"/>
        <v>129618.27775144267</v>
      </c>
      <c r="I2" s="21">
        <f t="shared" si="0"/>
        <v>137364.36322622074</v>
      </c>
      <c r="J2" s="21">
        <f t="shared" si="0"/>
        <v>113934.70911499913</v>
      </c>
      <c r="K2" s="21">
        <f t="shared" si="0"/>
        <v>126749.79168406304</v>
      </c>
      <c r="L2" s="21">
        <f t="shared" si="0"/>
        <v>123639.30880261099</v>
      </c>
      <c r="M2" s="21">
        <f t="shared" si="0"/>
        <v>129238.97820494187</v>
      </c>
      <c r="N2" s="21">
        <f t="shared" si="0"/>
        <v>109004.62584210096</v>
      </c>
      <c r="O2" s="21">
        <f t="shared" si="0"/>
        <v>110698.98412235867</v>
      </c>
      <c r="P2" s="21">
        <f t="shared" si="0"/>
        <v>116250.68374865993</v>
      </c>
      <c r="Q2" s="21">
        <f t="shared" si="0"/>
        <v>95609.694486321678</v>
      </c>
      <c r="R2" s="21">
        <f t="shared" si="0"/>
        <v>101324.55860489914</v>
      </c>
      <c r="S2" s="21">
        <f t="shared" si="0"/>
        <v>101056.87753130562</v>
      </c>
      <c r="T2" s="21">
        <f t="shared" si="0"/>
        <v>100838.14097945589</v>
      </c>
      <c r="U2" s="21">
        <f t="shared" si="0"/>
        <v>92813.876545582534</v>
      </c>
      <c r="V2" s="21">
        <f t="shared" si="0"/>
        <v>88122.224238367126</v>
      </c>
      <c r="W2" s="21">
        <f t="shared" si="0"/>
        <v>84647.816786259704</v>
      </c>
      <c r="X2" s="21">
        <f t="shared" si="0"/>
        <v>94766.95718902901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8010.5497353580495</v>
      </c>
      <c r="D3" s="24">
        <f t="shared" si="1"/>
        <v>6135.130244312897</v>
      </c>
      <c r="E3" s="24">
        <f t="shared" si="1"/>
        <v>6979.2447601214453</v>
      </c>
      <c r="F3" s="24">
        <f t="shared" si="1"/>
        <v>6741.9269235639958</v>
      </c>
      <c r="G3" s="24">
        <f t="shared" si="1"/>
        <v>6887.9355940289515</v>
      </c>
      <c r="H3" s="24">
        <f t="shared" si="1"/>
        <v>4761.7034587817534</v>
      </c>
      <c r="I3" s="24">
        <f t="shared" si="1"/>
        <v>5813.9092418201153</v>
      </c>
      <c r="J3" s="24">
        <f t="shared" si="1"/>
        <v>5495.0289963491559</v>
      </c>
      <c r="K3" s="24">
        <f t="shared" si="1"/>
        <v>5788.1971425422071</v>
      </c>
      <c r="L3" s="24">
        <f t="shared" si="1"/>
        <v>6610.3112402553306</v>
      </c>
      <c r="M3" s="24">
        <f t="shared" si="1"/>
        <v>6188.0836663195769</v>
      </c>
      <c r="N3" s="24">
        <f t="shared" si="1"/>
        <v>5450.1562616090687</v>
      </c>
      <c r="O3" s="24">
        <f t="shared" si="1"/>
        <v>4405.4984446959343</v>
      </c>
      <c r="P3" s="24">
        <f t="shared" si="1"/>
        <v>4311.4942508077511</v>
      </c>
      <c r="Q3" s="24">
        <f t="shared" si="1"/>
        <v>3604.1933161389366</v>
      </c>
      <c r="R3" s="24">
        <f t="shared" si="1"/>
        <v>4050.5907671284313</v>
      </c>
      <c r="S3" s="24">
        <f t="shared" si="1"/>
        <v>3384.3002322962056</v>
      </c>
      <c r="T3" s="24">
        <f t="shared" si="1"/>
        <v>3348.6906610417682</v>
      </c>
      <c r="U3" s="24">
        <f t="shared" si="1"/>
        <v>3144.4400830013997</v>
      </c>
      <c r="V3" s="24">
        <f t="shared" si="1"/>
        <v>2757.2467972982763</v>
      </c>
      <c r="W3" s="24">
        <f t="shared" si="1"/>
        <v>2444.6282707405585</v>
      </c>
      <c r="X3" s="24">
        <f t="shared" si="1"/>
        <v>3033.0343767706645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2778.2634617404424</v>
      </c>
      <c r="D4" s="19">
        <f t="shared" si="2"/>
        <v>3100.7117091742894</v>
      </c>
      <c r="E4" s="19">
        <f t="shared" si="2"/>
        <v>3108.2507755429156</v>
      </c>
      <c r="F4" s="19">
        <f t="shared" si="2"/>
        <v>3123.640262195142</v>
      </c>
      <c r="G4" s="19">
        <f t="shared" si="2"/>
        <v>3140.9340704699234</v>
      </c>
      <c r="H4" s="19">
        <f t="shared" si="2"/>
        <v>3222.7694237556516</v>
      </c>
      <c r="I4" s="19">
        <f t="shared" si="2"/>
        <v>3718.0402365730506</v>
      </c>
      <c r="J4" s="19">
        <f t="shared" si="2"/>
        <v>4067.7446354913468</v>
      </c>
      <c r="K4" s="19">
        <f t="shared" si="2"/>
        <v>4319.8835531395816</v>
      </c>
      <c r="L4" s="19">
        <f t="shared" si="2"/>
        <v>5131.3925879309872</v>
      </c>
      <c r="M4" s="19">
        <f t="shared" si="2"/>
        <v>5064.4817327826922</v>
      </c>
      <c r="N4" s="19">
        <f t="shared" si="2"/>
        <v>4313.1807115422898</v>
      </c>
      <c r="O4" s="19">
        <f t="shared" si="2"/>
        <v>3912.1812200718059</v>
      </c>
      <c r="P4" s="19">
        <f t="shared" si="2"/>
        <v>3793.8043809764708</v>
      </c>
      <c r="Q4" s="19">
        <f t="shared" si="2"/>
        <v>3239.3191030368375</v>
      </c>
      <c r="R4" s="19">
        <f t="shared" si="2"/>
        <v>3559.393563363355</v>
      </c>
      <c r="S4" s="19">
        <f t="shared" si="2"/>
        <v>2961.0854980088079</v>
      </c>
      <c r="T4" s="19">
        <f t="shared" si="2"/>
        <v>2967.8646267769677</v>
      </c>
      <c r="U4" s="19">
        <f t="shared" si="2"/>
        <v>2826.8922992639168</v>
      </c>
      <c r="V4" s="19">
        <f t="shared" si="2"/>
        <v>2304.0662344971056</v>
      </c>
      <c r="W4" s="19">
        <f t="shared" si="2"/>
        <v>2129.447867360263</v>
      </c>
      <c r="X4" s="19">
        <f t="shared" si="2"/>
        <v>2693.9009904100162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122.06770288440003</v>
      </c>
      <c r="G5" s="8">
        <v>69.585529370399982</v>
      </c>
      <c r="H5" s="8">
        <v>67.215239483999994</v>
      </c>
      <c r="I5" s="8">
        <v>96.373182243599985</v>
      </c>
      <c r="J5" s="8">
        <v>148.99938460920001</v>
      </c>
      <c r="K5" s="8">
        <v>137.30188126200005</v>
      </c>
      <c r="L5" s="8">
        <v>99.194159239714864</v>
      </c>
      <c r="M5" s="8">
        <v>119.76731342145257</v>
      </c>
      <c r="N5" s="8">
        <v>190.02015086967475</v>
      </c>
      <c r="O5" s="8">
        <v>210.95522254162796</v>
      </c>
      <c r="P5" s="8">
        <v>192.18595111541887</v>
      </c>
      <c r="Q5" s="8">
        <v>138.34371976071208</v>
      </c>
      <c r="R5" s="8">
        <v>181.92797216230665</v>
      </c>
      <c r="S5" s="8">
        <v>106.47888492939519</v>
      </c>
      <c r="T5" s="8">
        <v>60.108430373935199</v>
      </c>
      <c r="U5" s="8">
        <v>75.648429674480241</v>
      </c>
      <c r="V5" s="8">
        <v>31.101580294394886</v>
      </c>
      <c r="W5" s="8">
        <v>20.402847835446288</v>
      </c>
      <c r="X5" s="8">
        <v>24.018627408101082</v>
      </c>
    </row>
    <row r="6" spans="1:24" ht="11.25" customHeight="1" x14ac:dyDescent="0.2">
      <c r="A6" s="28" t="s">
        <v>6</v>
      </c>
      <c r="B6" s="7" t="s">
        <v>7</v>
      </c>
      <c r="C6" s="8">
        <v>2.7154099776598803</v>
      </c>
      <c r="D6" s="8">
        <v>2.6396341210141694</v>
      </c>
      <c r="E6" s="8">
        <v>5.3225704774430538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5.1718561234857319</v>
      </c>
      <c r="L6" s="8">
        <v>5.2320508038850653</v>
      </c>
      <c r="M6" s="8">
        <v>2.6590655190339545</v>
      </c>
      <c r="N6" s="8">
        <v>2.5902106222320613</v>
      </c>
      <c r="O6" s="8">
        <v>2.6396124557753651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0.26051812405063174</v>
      </c>
      <c r="W6" s="8">
        <v>1.0693896805892613E-2</v>
      </c>
      <c r="X6" s="8">
        <v>1.8479776324600532</v>
      </c>
    </row>
    <row r="7" spans="1:24" ht="11.25" customHeight="1" x14ac:dyDescent="0.2">
      <c r="A7" s="28" t="s">
        <v>8</v>
      </c>
      <c r="B7" s="7" t="s">
        <v>9</v>
      </c>
      <c r="C7" s="8">
        <v>2775.5480517627825</v>
      </c>
      <c r="D7" s="8">
        <v>3098.0720750532751</v>
      </c>
      <c r="E7" s="8">
        <v>3102.9282050654724</v>
      </c>
      <c r="F7" s="8">
        <v>3001.5725593107418</v>
      </c>
      <c r="G7" s="8">
        <v>3071.3485410995236</v>
      </c>
      <c r="H7" s="8">
        <v>3155.5541842716516</v>
      </c>
      <c r="I7" s="8">
        <v>3621.6670543294508</v>
      </c>
      <c r="J7" s="8">
        <v>3918.7452508821466</v>
      </c>
      <c r="K7" s="8">
        <v>4177.4098157540957</v>
      </c>
      <c r="L7" s="8">
        <v>5026.9663778873874</v>
      </c>
      <c r="M7" s="8">
        <v>4942.0553538422055</v>
      </c>
      <c r="N7" s="8">
        <v>4120.5703500503832</v>
      </c>
      <c r="O7" s="8">
        <v>3698.5863850744026</v>
      </c>
      <c r="P7" s="8">
        <v>3601.6184298610519</v>
      </c>
      <c r="Q7" s="8">
        <v>3100.9753832761253</v>
      </c>
      <c r="R7" s="8">
        <v>3377.4655912010485</v>
      </c>
      <c r="S7" s="8">
        <v>2854.6066130794129</v>
      </c>
      <c r="T7" s="8">
        <v>2907.7561964030324</v>
      </c>
      <c r="U7" s="8">
        <v>2751.2438695894366</v>
      </c>
      <c r="V7" s="8">
        <v>2272.7041360786602</v>
      </c>
      <c r="W7" s="8">
        <v>2109.0343256280107</v>
      </c>
      <c r="X7" s="8">
        <v>2668.0343853694549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2568.2029726381184</v>
      </c>
      <c r="D8" s="19">
        <f t="shared" ref="D8:X8" si="4">SUM(D9:D10)</f>
        <v>985.41385815555191</v>
      </c>
      <c r="E8" s="19">
        <f t="shared" si="4"/>
        <v>1699.812168322718</v>
      </c>
      <c r="F8" s="19">
        <f t="shared" si="4"/>
        <v>1889.9206903818394</v>
      </c>
      <c r="G8" s="19">
        <f t="shared" si="4"/>
        <v>2360.9854254754005</v>
      </c>
      <c r="H8" s="19">
        <f t="shared" si="4"/>
        <v>566.78324407073353</v>
      </c>
      <c r="I8" s="19">
        <f t="shared" si="4"/>
        <v>1051.8954375910664</v>
      </c>
      <c r="J8" s="19">
        <f t="shared" si="4"/>
        <v>493.69631496838201</v>
      </c>
      <c r="K8" s="19">
        <f t="shared" si="4"/>
        <v>542.04116181909797</v>
      </c>
      <c r="L8" s="19">
        <f t="shared" si="4"/>
        <v>286.48906614307259</v>
      </c>
      <c r="M8" s="19">
        <f t="shared" si="4"/>
        <v>418.23134162869445</v>
      </c>
      <c r="N8" s="19">
        <f t="shared" si="4"/>
        <v>175.80518399928116</v>
      </c>
      <c r="O8" s="19">
        <f t="shared" si="4"/>
        <v>148.95098199762629</v>
      </c>
      <c r="P8" s="19">
        <f t="shared" si="4"/>
        <v>148.38805605883297</v>
      </c>
      <c r="Q8" s="19">
        <f t="shared" si="4"/>
        <v>174.77098793972439</v>
      </c>
      <c r="R8" s="19">
        <f t="shared" si="4"/>
        <v>174.07335778462246</v>
      </c>
      <c r="S8" s="19">
        <f t="shared" si="4"/>
        <v>206.60613933411781</v>
      </c>
      <c r="T8" s="19">
        <f t="shared" si="4"/>
        <v>177.87855648697339</v>
      </c>
      <c r="U8" s="19">
        <f t="shared" si="4"/>
        <v>105.64693383864437</v>
      </c>
      <c r="V8" s="19">
        <f t="shared" si="4"/>
        <v>123.75538390856237</v>
      </c>
      <c r="W8" s="19">
        <f t="shared" si="4"/>
        <v>93.339984708572587</v>
      </c>
      <c r="X8" s="19">
        <f t="shared" si="4"/>
        <v>96.420589555611457</v>
      </c>
    </row>
    <row r="9" spans="1:24" ht="11.25" customHeight="1" x14ac:dyDescent="0.2">
      <c r="A9" s="28" t="s">
        <v>10</v>
      </c>
      <c r="B9" s="7" t="s">
        <v>11</v>
      </c>
      <c r="C9" s="8">
        <v>215.46458111999999</v>
      </c>
      <c r="D9" s="8">
        <v>146.03846399999995</v>
      </c>
      <c r="E9" s="8">
        <v>174.37455359999996</v>
      </c>
      <c r="F9" s="8">
        <v>176.55425279999997</v>
      </c>
      <c r="G9" s="8">
        <v>172.31112999726886</v>
      </c>
      <c r="H9" s="8">
        <v>198.21096431999993</v>
      </c>
      <c r="I9" s="8">
        <v>270.8691619199999</v>
      </c>
      <c r="J9" s="8">
        <v>199.38958703999998</v>
      </c>
      <c r="K9" s="8">
        <v>124.24181759999996</v>
      </c>
      <c r="L9" s="8">
        <v>123.2273836800001</v>
      </c>
      <c r="M9" s="8">
        <v>138.45069408000006</v>
      </c>
      <c r="N9" s="8">
        <v>7.8671606232609275</v>
      </c>
      <c r="O9" s="8">
        <v>3.4296952799999989</v>
      </c>
      <c r="P9" s="8">
        <v>9.8564399999999992</v>
      </c>
      <c r="Q9" s="8">
        <v>6.893628719999997</v>
      </c>
      <c r="R9" s="8">
        <v>7.2045388800000021</v>
      </c>
      <c r="S9" s="8">
        <v>6.9804345599999964</v>
      </c>
      <c r="T9" s="8">
        <v>0.43625555999999993</v>
      </c>
      <c r="U9" s="8">
        <v>0.21830076000000001</v>
      </c>
      <c r="V9" s="8">
        <v>0.21830075999999982</v>
      </c>
      <c r="W9" s="8">
        <v>0.4362555600000006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2352.7383915181185</v>
      </c>
      <c r="D10" s="8">
        <v>839.37539415555193</v>
      </c>
      <c r="E10" s="8">
        <v>1525.4376147227181</v>
      </c>
      <c r="F10" s="8">
        <v>1713.3664375818396</v>
      </c>
      <c r="G10" s="8">
        <v>2188.6742954781316</v>
      </c>
      <c r="H10" s="8">
        <v>368.57227975073363</v>
      </c>
      <c r="I10" s="8">
        <v>781.02627567106651</v>
      </c>
      <c r="J10" s="8">
        <v>294.30672792838203</v>
      </c>
      <c r="K10" s="8">
        <v>417.79934421909803</v>
      </c>
      <c r="L10" s="8">
        <v>163.26168246307248</v>
      </c>
      <c r="M10" s="8">
        <v>279.78064754869439</v>
      </c>
      <c r="N10" s="8">
        <v>167.93802337602023</v>
      </c>
      <c r="O10" s="8">
        <v>145.52128671762628</v>
      </c>
      <c r="P10" s="8">
        <v>138.53161605883298</v>
      </c>
      <c r="Q10" s="8">
        <v>167.87735921972438</v>
      </c>
      <c r="R10" s="8">
        <v>166.86881890462246</v>
      </c>
      <c r="S10" s="8">
        <v>199.62570477411782</v>
      </c>
      <c r="T10" s="8">
        <v>177.44230092697339</v>
      </c>
      <c r="U10" s="8">
        <v>105.42863307864437</v>
      </c>
      <c r="V10" s="8">
        <v>123.53708314856236</v>
      </c>
      <c r="W10" s="8">
        <v>92.90372914857258</v>
      </c>
      <c r="X10" s="8">
        <v>96.420589555611457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2664.0833009794887</v>
      </c>
      <c r="D11" s="19">
        <f t="shared" ref="D11:X11" si="6">SUM(D12:D16)</f>
        <v>2049.004676983056</v>
      </c>
      <c r="E11" s="19">
        <f t="shared" si="6"/>
        <v>2171.181816255812</v>
      </c>
      <c r="F11" s="19">
        <f t="shared" si="6"/>
        <v>1728.3659709870146</v>
      </c>
      <c r="G11" s="19">
        <f t="shared" si="6"/>
        <v>1386.0160980836281</v>
      </c>
      <c r="H11" s="19">
        <f t="shared" si="6"/>
        <v>972.15079095536828</v>
      </c>
      <c r="I11" s="19">
        <f t="shared" si="6"/>
        <v>1043.9735676559985</v>
      </c>
      <c r="J11" s="19">
        <f t="shared" si="6"/>
        <v>933.58804588942689</v>
      </c>
      <c r="K11" s="19">
        <f t="shared" si="6"/>
        <v>926.27242758352702</v>
      </c>
      <c r="L11" s="19">
        <f t="shared" si="6"/>
        <v>1192.4295861812707</v>
      </c>
      <c r="M11" s="19">
        <f t="shared" si="6"/>
        <v>705.37059190819059</v>
      </c>
      <c r="N11" s="19">
        <f t="shared" si="6"/>
        <v>961.17036606749798</v>
      </c>
      <c r="O11" s="19">
        <f t="shared" si="6"/>
        <v>344.36624262650184</v>
      </c>
      <c r="P11" s="19">
        <f t="shared" si="6"/>
        <v>369.30181377244662</v>
      </c>
      <c r="Q11" s="19">
        <f t="shared" si="6"/>
        <v>190.10322516237446</v>
      </c>
      <c r="R11" s="19">
        <f t="shared" si="6"/>
        <v>317.12384598045372</v>
      </c>
      <c r="S11" s="19">
        <f t="shared" si="6"/>
        <v>216.60859495327998</v>
      </c>
      <c r="T11" s="19">
        <f t="shared" si="6"/>
        <v>202.94747777782709</v>
      </c>
      <c r="U11" s="19">
        <f t="shared" si="6"/>
        <v>211.9008498988382</v>
      </c>
      <c r="V11" s="19">
        <f t="shared" si="6"/>
        <v>329.42517889260859</v>
      </c>
      <c r="W11" s="19">
        <f t="shared" si="6"/>
        <v>221.84041867172294</v>
      </c>
      <c r="X11" s="19">
        <f t="shared" si="6"/>
        <v>242.71279680503659</v>
      </c>
    </row>
    <row r="12" spans="1:24" ht="11.25" customHeight="1" x14ac:dyDescent="0.2">
      <c r="A12" s="28" t="s">
        <v>14</v>
      </c>
      <c r="B12" s="7" t="s">
        <v>15</v>
      </c>
      <c r="C12" s="8">
        <v>302.79106459852801</v>
      </c>
      <c r="D12" s="8">
        <v>221.41196928127997</v>
      </c>
      <c r="E12" s="8">
        <v>210.57133224123734</v>
      </c>
      <c r="F12" s="8">
        <v>238.44850320140796</v>
      </c>
      <c r="G12" s="8">
        <v>237.06531672145061</v>
      </c>
      <c r="H12" s="8">
        <v>386.39798305008293</v>
      </c>
      <c r="I12" s="8">
        <v>374.37157598683103</v>
      </c>
      <c r="J12" s="8">
        <v>323.88865448656793</v>
      </c>
      <c r="K12" s="8">
        <v>247.36320861007275</v>
      </c>
      <c r="L12" s="8">
        <v>214.51572327913661</v>
      </c>
      <c r="M12" s="8">
        <v>186.78488335903165</v>
      </c>
      <c r="N12" s="8">
        <v>57.414153178808803</v>
      </c>
      <c r="O12" s="8">
        <v>56.037492089678835</v>
      </c>
      <c r="P12" s="8">
        <v>65.01596428474349</v>
      </c>
      <c r="Q12" s="8">
        <v>49.530395757865968</v>
      </c>
      <c r="R12" s="8">
        <v>46.946241929626289</v>
      </c>
      <c r="S12" s="8">
        <v>46.951830157947626</v>
      </c>
      <c r="T12" s="8">
        <v>51.484206217163383</v>
      </c>
      <c r="U12" s="8">
        <v>38.817100042799076</v>
      </c>
      <c r="V12" s="8">
        <v>31.343215177046162</v>
      </c>
      <c r="W12" s="8">
        <v>23.602949082909632</v>
      </c>
      <c r="X12" s="8">
        <v>28.658110738275866</v>
      </c>
    </row>
    <row r="13" spans="1:24" ht="11.25" customHeight="1" x14ac:dyDescent="0.2">
      <c r="A13" s="28" t="s">
        <v>16</v>
      </c>
      <c r="B13" s="7" t="s">
        <v>17</v>
      </c>
      <c r="C13" s="8">
        <v>1672.4560403231583</v>
      </c>
      <c r="D13" s="8">
        <v>1120.7890312041764</v>
      </c>
      <c r="E13" s="8">
        <v>1400.5436119514607</v>
      </c>
      <c r="F13" s="8">
        <v>1276.5169733536068</v>
      </c>
      <c r="G13" s="8">
        <v>978.24811103203035</v>
      </c>
      <c r="H13" s="8">
        <v>432.52671950048529</v>
      </c>
      <c r="I13" s="8">
        <v>436.97241520836747</v>
      </c>
      <c r="J13" s="8">
        <v>423.51145909565884</v>
      </c>
      <c r="K13" s="8">
        <v>311.50911824145425</v>
      </c>
      <c r="L13" s="8">
        <v>650.46995338693398</v>
      </c>
      <c r="M13" s="8">
        <v>301.09700223635895</v>
      </c>
      <c r="N13" s="8">
        <v>712.69990259510519</v>
      </c>
      <c r="O13" s="8">
        <v>122.86871716723896</v>
      </c>
      <c r="P13" s="8">
        <v>148.84996363011916</v>
      </c>
      <c r="Q13" s="8">
        <v>106.71098132692447</v>
      </c>
      <c r="R13" s="8">
        <v>234.69119197013944</v>
      </c>
      <c r="S13" s="8">
        <v>111.55664582084538</v>
      </c>
      <c r="T13" s="8">
        <v>80.397690063494053</v>
      </c>
      <c r="U13" s="8">
        <v>80.381431679270733</v>
      </c>
      <c r="V13" s="8">
        <v>170.6952996698916</v>
      </c>
      <c r="W13" s="8">
        <v>165.58687338291253</v>
      </c>
      <c r="X13" s="8">
        <v>151.14714091942091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688.83619605780245</v>
      </c>
      <c r="D16" s="8">
        <v>706.80367649760001</v>
      </c>
      <c r="E16" s="8">
        <v>560.06687206311426</v>
      </c>
      <c r="F16" s="8">
        <v>213.40049443199996</v>
      </c>
      <c r="G16" s="8">
        <v>170.70267033014719</v>
      </c>
      <c r="H16" s="8">
        <v>153.22608840480004</v>
      </c>
      <c r="I16" s="8">
        <v>232.62957646079997</v>
      </c>
      <c r="J16" s="8">
        <v>186.18793230720001</v>
      </c>
      <c r="K16" s="8">
        <v>367.40010073200006</v>
      </c>
      <c r="L16" s="8">
        <v>327.4439095152</v>
      </c>
      <c r="M16" s="8">
        <v>217.48870631280005</v>
      </c>
      <c r="N16" s="8">
        <v>191.05631029358403</v>
      </c>
      <c r="O16" s="8">
        <v>165.46003336958404</v>
      </c>
      <c r="P16" s="8">
        <v>155.435885857584</v>
      </c>
      <c r="Q16" s="8">
        <v>33.861848077584035</v>
      </c>
      <c r="R16" s="8">
        <v>35.486412080687998</v>
      </c>
      <c r="S16" s="8">
        <v>58.100118974486989</v>
      </c>
      <c r="T16" s="8">
        <v>71.06558149716966</v>
      </c>
      <c r="U16" s="8">
        <v>92.702318176768387</v>
      </c>
      <c r="V16" s="8">
        <v>127.38666404567084</v>
      </c>
      <c r="W16" s="8">
        <v>32.650596205900811</v>
      </c>
      <c r="X16" s="8">
        <v>62.907545147339832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63.028826230549754</v>
      </c>
      <c r="D17" s="27">
        <f t="shared" ref="D17:X17" si="8">SUM(D18:D21)</f>
        <v>22.493500262323415</v>
      </c>
      <c r="E17" s="27">
        <f t="shared" si="8"/>
        <v>22.459050495641637</v>
      </c>
      <c r="F17" s="27">
        <f t="shared" si="8"/>
        <v>12.267355176962077</v>
      </c>
      <c r="G17" s="27">
        <f t="shared" si="8"/>
        <v>12.018256700770321</v>
      </c>
      <c r="H17" s="27">
        <f t="shared" si="8"/>
        <v>28.430172138289304</v>
      </c>
      <c r="I17" s="27">
        <f t="shared" si="8"/>
        <v>34.702918097177566</v>
      </c>
      <c r="J17" s="27">
        <f t="shared" si="8"/>
        <v>31.198602822568951</v>
      </c>
      <c r="K17" s="27">
        <f t="shared" si="8"/>
        <v>30.470660346524689</v>
      </c>
      <c r="L17" s="27">
        <f t="shared" si="8"/>
        <v>30.043935244763585</v>
      </c>
      <c r="M17" s="27">
        <f t="shared" si="8"/>
        <v>48.43427090652348</v>
      </c>
      <c r="N17" s="27">
        <f t="shared" si="8"/>
        <v>6.1515312303620142</v>
      </c>
      <c r="O17" s="27">
        <f t="shared" si="8"/>
        <v>3.1925546257153528</v>
      </c>
      <c r="P17" s="27">
        <f t="shared" si="8"/>
        <v>1.6992982802526588</v>
      </c>
      <c r="Q17" s="27">
        <f t="shared" si="8"/>
        <v>0.83048569671815131</v>
      </c>
      <c r="R17" s="27">
        <f t="shared" si="8"/>
        <v>0.32465817405222808</v>
      </c>
      <c r="S17" s="27">
        <f t="shared" si="8"/>
        <v>0.15192156096111226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20.310010107343697</v>
      </c>
      <c r="X17" s="27">
        <f t="shared" si="8"/>
        <v>13.440472352808841</v>
      </c>
    </row>
    <row r="18" spans="1:24" ht="11.25" customHeight="1" x14ac:dyDescent="0.2">
      <c r="A18" s="29" t="s">
        <v>26</v>
      </c>
      <c r="B18" s="7" t="s">
        <v>27</v>
      </c>
      <c r="C18" s="8">
        <v>63.028826230549754</v>
      </c>
      <c r="D18" s="8">
        <v>22.493500262323415</v>
      </c>
      <c r="E18" s="8">
        <v>22.459050495641637</v>
      </c>
      <c r="F18" s="8">
        <v>12.267355176962077</v>
      </c>
      <c r="G18" s="8">
        <v>12.018256700770321</v>
      </c>
      <c r="H18" s="8">
        <v>28.430172138289304</v>
      </c>
      <c r="I18" s="8">
        <v>34.669920976957137</v>
      </c>
      <c r="J18" s="8">
        <v>30.749191050543761</v>
      </c>
      <c r="K18" s="8">
        <v>30.437675503393756</v>
      </c>
      <c r="L18" s="8">
        <v>29.977594464049474</v>
      </c>
      <c r="M18" s="8">
        <v>48.400799375460288</v>
      </c>
      <c r="N18" s="8">
        <v>6.1191200961750498</v>
      </c>
      <c r="O18" s="8">
        <v>3.1603562754315817</v>
      </c>
      <c r="P18" s="8">
        <v>1.6992982802526588</v>
      </c>
      <c r="Q18" s="8">
        <v>0.80006705317491977</v>
      </c>
      <c r="R18" s="8">
        <v>0.32465817405222808</v>
      </c>
      <c r="S18" s="8">
        <v>0.15192156096111226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3.2997120220427403E-2</v>
      </c>
      <c r="J19" s="8">
        <v>0.44941177202518906</v>
      </c>
      <c r="K19" s="8">
        <v>3.2984843130934041E-2</v>
      </c>
      <c r="L19" s="8">
        <v>6.6340780714110134E-2</v>
      </c>
      <c r="M19" s="8">
        <v>3.3471531063190826E-2</v>
      </c>
      <c r="N19" s="8">
        <v>3.2411134186964521E-2</v>
      </c>
      <c r="O19" s="8">
        <v>3.2198350283770827E-2</v>
      </c>
      <c r="P19" s="8">
        <v>0</v>
      </c>
      <c r="Q19" s="8">
        <v>3.0418643543231556E-2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20.310010107343697</v>
      </c>
      <c r="X19" s="8">
        <v>13.440472352808841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41.771637820709742</v>
      </c>
      <c r="D22" s="27">
        <f t="shared" ref="D22:X22" si="10">SUM(D23:D24)</f>
        <v>45.082886092173595</v>
      </c>
      <c r="E22" s="27">
        <f t="shared" si="10"/>
        <v>26.049259947393757</v>
      </c>
      <c r="F22" s="27">
        <f t="shared" si="10"/>
        <v>18.026210029816724</v>
      </c>
      <c r="G22" s="27">
        <f t="shared" si="10"/>
        <v>19.097491232184339</v>
      </c>
      <c r="H22" s="27">
        <f t="shared" si="10"/>
        <v>19.077494022832749</v>
      </c>
      <c r="I22" s="27">
        <f t="shared" si="10"/>
        <v>18.43131601376756</v>
      </c>
      <c r="J22" s="27">
        <f t="shared" si="10"/>
        <v>23.968228233783627</v>
      </c>
      <c r="K22" s="27">
        <f t="shared" si="10"/>
        <v>32.693758516006085</v>
      </c>
      <c r="L22" s="27">
        <f t="shared" si="10"/>
        <v>36.651480856193984</v>
      </c>
      <c r="M22" s="27">
        <f t="shared" si="10"/>
        <v>39.016434337451514</v>
      </c>
      <c r="N22" s="27">
        <f t="shared" si="10"/>
        <v>44.749297004673608</v>
      </c>
      <c r="O22" s="27">
        <f t="shared" si="10"/>
        <v>60.379195508404095</v>
      </c>
      <c r="P22" s="27">
        <f t="shared" si="10"/>
        <v>57.727380055956779</v>
      </c>
      <c r="Q22" s="27">
        <f t="shared" si="10"/>
        <v>56.503243022989601</v>
      </c>
      <c r="R22" s="27">
        <f t="shared" si="10"/>
        <v>36.905394074437886</v>
      </c>
      <c r="S22" s="27">
        <f t="shared" si="10"/>
        <v>44.040382907648549</v>
      </c>
      <c r="T22" s="27">
        <f t="shared" si="10"/>
        <v>41.39996267881159</v>
      </c>
      <c r="U22" s="27">
        <f t="shared" si="10"/>
        <v>49.289701653031848</v>
      </c>
      <c r="V22" s="27">
        <f t="shared" si="10"/>
        <v>39.881210093029537</v>
      </c>
      <c r="W22" s="27">
        <f t="shared" si="10"/>
        <v>29.282961421518095</v>
      </c>
      <c r="X22" s="27">
        <f t="shared" si="10"/>
        <v>33.689813836617354</v>
      </c>
    </row>
    <row r="23" spans="1:24" ht="11.25" customHeight="1" x14ac:dyDescent="0.2">
      <c r="A23" s="29" t="s">
        <v>36</v>
      </c>
      <c r="B23" s="7" t="s">
        <v>37</v>
      </c>
      <c r="C23" s="8">
        <v>19.119568082134542</v>
      </c>
      <c r="D23" s="8">
        <v>23.780978565543702</v>
      </c>
      <c r="E23" s="8">
        <v>10.60030659147267</v>
      </c>
      <c r="F23" s="8">
        <v>10.723862841281475</v>
      </c>
      <c r="G23" s="8">
        <v>11.283464453969955</v>
      </c>
      <c r="H23" s="8">
        <v>12.590752481649275</v>
      </c>
      <c r="I23" s="8">
        <v>10.852439616043121</v>
      </c>
      <c r="J23" s="8">
        <v>9.7899657937836331</v>
      </c>
      <c r="K23" s="8">
        <v>12.673356370910016</v>
      </c>
      <c r="L23" s="8">
        <v>13.849439555037661</v>
      </c>
      <c r="M23" s="8">
        <v>16.511817686400001</v>
      </c>
      <c r="N23" s="8">
        <v>18.084177881999999</v>
      </c>
      <c r="O23" s="8">
        <v>26.647508098979596</v>
      </c>
      <c r="P23" s="8">
        <v>21.221592883199989</v>
      </c>
      <c r="Q23" s="8">
        <v>21.385089470607248</v>
      </c>
      <c r="R23" s="8">
        <v>15.668912322000006</v>
      </c>
      <c r="S23" s="8">
        <v>20.027416695473399</v>
      </c>
      <c r="T23" s="8">
        <v>17.67270013717506</v>
      </c>
      <c r="U23" s="8">
        <v>20.578099113314476</v>
      </c>
      <c r="V23" s="8">
        <v>17.541984310494065</v>
      </c>
      <c r="W23" s="8">
        <v>13.63002643279086</v>
      </c>
      <c r="X23" s="8">
        <v>14.043819535841232</v>
      </c>
    </row>
    <row r="24" spans="1:24" ht="11.25" customHeight="1" x14ac:dyDescent="0.2">
      <c r="A24" s="29" t="s">
        <v>38</v>
      </c>
      <c r="B24" s="7" t="s">
        <v>39</v>
      </c>
      <c r="C24" s="8">
        <v>22.652069738575197</v>
      </c>
      <c r="D24" s="8">
        <v>21.301907526629893</v>
      </c>
      <c r="E24" s="8">
        <v>15.448953355921089</v>
      </c>
      <c r="F24" s="8">
        <v>7.3023471885352489</v>
      </c>
      <c r="G24" s="8">
        <v>7.8140267782143829</v>
      </c>
      <c r="H24" s="8">
        <v>6.4867415411834726</v>
      </c>
      <c r="I24" s="8">
        <v>7.5788763977244384</v>
      </c>
      <c r="J24" s="8">
        <v>14.178262439999994</v>
      </c>
      <c r="K24" s="8">
        <v>20.020402145096071</v>
      </c>
      <c r="L24" s="8">
        <v>22.802041301156322</v>
      </c>
      <c r="M24" s="8">
        <v>22.50461665105151</v>
      </c>
      <c r="N24" s="8">
        <v>26.665119122673605</v>
      </c>
      <c r="O24" s="8">
        <v>33.731687409424495</v>
      </c>
      <c r="P24" s="8">
        <v>36.50578717275679</v>
      </c>
      <c r="Q24" s="8">
        <v>35.118153552382353</v>
      </c>
      <c r="R24" s="8">
        <v>21.236481752437879</v>
      </c>
      <c r="S24" s="8">
        <v>24.012966212175154</v>
      </c>
      <c r="T24" s="8">
        <v>23.727262541636534</v>
      </c>
      <c r="U24" s="8">
        <v>28.711602539717372</v>
      </c>
      <c r="V24" s="8">
        <v>22.339225782535468</v>
      </c>
      <c r="W24" s="8">
        <v>15.652934988727237</v>
      </c>
      <c r="X24" s="8">
        <v>19.64599430077612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55930.918817006415</v>
      </c>
      <c r="D26" s="27">
        <f t="shared" ref="D26:X26" si="12">SUM(D27,D33)</f>
        <v>63145.871322163854</v>
      </c>
      <c r="E26" s="27">
        <f t="shared" si="12"/>
        <v>58225.46266522893</v>
      </c>
      <c r="F26" s="27">
        <f t="shared" si="12"/>
        <v>61087.204974192893</v>
      </c>
      <c r="G26" s="27">
        <f t="shared" si="12"/>
        <v>58223.632814315599</v>
      </c>
      <c r="H26" s="27">
        <f t="shared" si="12"/>
        <v>56328.778549983508</v>
      </c>
      <c r="I26" s="27">
        <f t="shared" si="12"/>
        <v>54652.08338552287</v>
      </c>
      <c r="J26" s="27">
        <f t="shared" si="12"/>
        <v>42670.583224608614</v>
      </c>
      <c r="K26" s="27">
        <f t="shared" si="12"/>
        <v>50393.925673255711</v>
      </c>
      <c r="L26" s="27">
        <f t="shared" si="12"/>
        <v>45373.461270686676</v>
      </c>
      <c r="M26" s="27">
        <f t="shared" si="12"/>
        <v>44636.256703177743</v>
      </c>
      <c r="N26" s="27">
        <f t="shared" si="12"/>
        <v>39386.664178715211</v>
      </c>
      <c r="O26" s="27">
        <f t="shared" si="12"/>
        <v>39216.789874289425</v>
      </c>
      <c r="P26" s="27">
        <f t="shared" si="12"/>
        <v>40688.326945286812</v>
      </c>
      <c r="Q26" s="27">
        <f t="shared" si="12"/>
        <v>35932.499101989612</v>
      </c>
      <c r="R26" s="27">
        <f t="shared" si="12"/>
        <v>35820.893457345548</v>
      </c>
      <c r="S26" s="27">
        <f t="shared" si="12"/>
        <v>35188.305680403188</v>
      </c>
      <c r="T26" s="27">
        <f t="shared" si="12"/>
        <v>35865.245897477878</v>
      </c>
      <c r="U26" s="27">
        <f t="shared" si="12"/>
        <v>25948.21117659942</v>
      </c>
      <c r="V26" s="27">
        <f t="shared" si="12"/>
        <v>25426.841178565388</v>
      </c>
      <c r="W26" s="27">
        <f t="shared" si="12"/>
        <v>23208.255509933748</v>
      </c>
      <c r="X26" s="27">
        <f t="shared" si="12"/>
        <v>27982.536134228136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55930.918817006415</v>
      </c>
      <c r="D33" s="19">
        <f t="shared" ref="D33:X33" si="16">SUM(D34:D50)</f>
        <v>63145.871322163854</v>
      </c>
      <c r="E33" s="19">
        <f t="shared" si="16"/>
        <v>58225.46266522893</v>
      </c>
      <c r="F33" s="19">
        <f t="shared" si="16"/>
        <v>61087.204974192893</v>
      </c>
      <c r="G33" s="19">
        <f t="shared" si="16"/>
        <v>58223.632814315599</v>
      </c>
      <c r="H33" s="19">
        <f t="shared" si="16"/>
        <v>56328.778549983508</v>
      </c>
      <c r="I33" s="19">
        <f t="shared" si="16"/>
        <v>54652.08338552287</v>
      </c>
      <c r="J33" s="19">
        <f t="shared" si="16"/>
        <v>42670.583224608614</v>
      </c>
      <c r="K33" s="19">
        <f t="shared" si="16"/>
        <v>50393.925673255711</v>
      </c>
      <c r="L33" s="19">
        <f t="shared" si="16"/>
        <v>45373.461270686676</v>
      </c>
      <c r="M33" s="19">
        <f t="shared" si="16"/>
        <v>44636.256703177743</v>
      </c>
      <c r="N33" s="19">
        <f t="shared" si="16"/>
        <v>39386.664178715211</v>
      </c>
      <c r="O33" s="19">
        <f t="shared" si="16"/>
        <v>39216.789874289425</v>
      </c>
      <c r="P33" s="19">
        <f t="shared" si="16"/>
        <v>40688.326945286812</v>
      </c>
      <c r="Q33" s="19">
        <f t="shared" si="16"/>
        <v>35932.499101989612</v>
      </c>
      <c r="R33" s="19">
        <f t="shared" si="16"/>
        <v>35820.893457345548</v>
      </c>
      <c r="S33" s="19">
        <f t="shared" si="16"/>
        <v>35188.305680403188</v>
      </c>
      <c r="T33" s="19">
        <f t="shared" si="16"/>
        <v>35865.245897477878</v>
      </c>
      <c r="U33" s="19">
        <f t="shared" si="16"/>
        <v>25948.21117659942</v>
      </c>
      <c r="V33" s="19">
        <f t="shared" si="16"/>
        <v>25426.841178565388</v>
      </c>
      <c r="W33" s="19">
        <f t="shared" si="16"/>
        <v>23208.255509933748</v>
      </c>
      <c r="X33" s="19">
        <f t="shared" si="16"/>
        <v>27982.536134228136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0.89066142495614808</v>
      </c>
      <c r="V34" s="8">
        <v>0.9560569680580645</v>
      </c>
      <c r="W34" s="8">
        <v>1.0035553740400818</v>
      </c>
      <c r="X34" s="8">
        <v>1.2864594213418519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810.82223720749096</v>
      </c>
      <c r="D36" s="8">
        <v>800.47290345470014</v>
      </c>
      <c r="E36" s="8">
        <v>748.49322993238491</v>
      </c>
      <c r="F36" s="8">
        <v>893.19066699000473</v>
      </c>
      <c r="G36" s="8">
        <v>875.31186513770376</v>
      </c>
      <c r="H36" s="8">
        <v>956.08130819879136</v>
      </c>
      <c r="I36" s="8">
        <v>904.85233647782718</v>
      </c>
      <c r="J36" s="8">
        <v>812.01608266638277</v>
      </c>
      <c r="K36" s="8">
        <v>917.5473495935571</v>
      </c>
      <c r="L36" s="8">
        <v>901.0002783680543</v>
      </c>
      <c r="M36" s="8">
        <v>900.40727447480424</v>
      </c>
      <c r="N36" s="8">
        <v>748.44818824567483</v>
      </c>
      <c r="O36" s="8">
        <v>606.76469615797987</v>
      </c>
      <c r="P36" s="8">
        <v>587.96332456741709</v>
      </c>
      <c r="Q36" s="8">
        <v>472.65671397208308</v>
      </c>
      <c r="R36" s="8">
        <v>430.68516247462554</v>
      </c>
      <c r="S36" s="8">
        <v>467.5578411983206</v>
      </c>
      <c r="T36" s="8">
        <v>484.69615581247956</v>
      </c>
      <c r="U36" s="8">
        <v>461.39329141579503</v>
      </c>
      <c r="V36" s="8">
        <v>481.38615687318742</v>
      </c>
      <c r="W36" s="8">
        <v>468.97568441504245</v>
      </c>
      <c r="X36" s="8">
        <v>587.81202386058612</v>
      </c>
    </row>
    <row r="37" spans="1:24" ht="11.25" customHeight="1" x14ac:dyDescent="0.2">
      <c r="A37" s="28" t="s">
        <v>60</v>
      </c>
      <c r="B37" s="7" t="s">
        <v>61</v>
      </c>
      <c r="C37" s="8">
        <v>438.56721764654787</v>
      </c>
      <c r="D37" s="8">
        <v>547.08343797477266</v>
      </c>
      <c r="E37" s="8">
        <v>403.61618307441648</v>
      </c>
      <c r="F37" s="8">
        <v>444.08094499771107</v>
      </c>
      <c r="G37" s="8">
        <v>473.09284714703392</v>
      </c>
      <c r="H37" s="8">
        <v>745.07251272932876</v>
      </c>
      <c r="I37" s="8">
        <v>666.82339947390517</v>
      </c>
      <c r="J37" s="8">
        <v>743.99129363009388</v>
      </c>
      <c r="K37" s="8">
        <v>618.24225362367804</v>
      </c>
      <c r="L37" s="8">
        <v>541.93276052655438</v>
      </c>
      <c r="M37" s="8">
        <v>609.33990216314078</v>
      </c>
      <c r="N37" s="8">
        <v>711.48232476475982</v>
      </c>
      <c r="O37" s="8">
        <v>951.28578959362255</v>
      </c>
      <c r="P37" s="8">
        <v>690.04687201169122</v>
      </c>
      <c r="Q37" s="8">
        <v>669.91188814925351</v>
      </c>
      <c r="R37" s="8">
        <v>612.52206096208158</v>
      </c>
      <c r="S37" s="8">
        <v>649.54894861733931</v>
      </c>
      <c r="T37" s="8">
        <v>663.25143350040707</v>
      </c>
      <c r="U37" s="8">
        <v>681.06131159582014</v>
      </c>
      <c r="V37" s="8">
        <v>704.56142149460777</v>
      </c>
      <c r="W37" s="8">
        <v>663.04726907540532</v>
      </c>
      <c r="X37" s="8">
        <v>1130.3370911790864</v>
      </c>
    </row>
    <row r="38" spans="1:24" ht="11.25" customHeight="1" x14ac:dyDescent="0.2">
      <c r="A38" s="28" t="s">
        <v>62</v>
      </c>
      <c r="B38" s="7" t="s">
        <v>63</v>
      </c>
      <c r="C38" s="8">
        <v>19.394466663271935</v>
      </c>
      <c r="D38" s="8">
        <v>19.445078738754713</v>
      </c>
      <c r="E38" s="8">
        <v>20.889176992879143</v>
      </c>
      <c r="F38" s="8">
        <v>23.125230624700869</v>
      </c>
      <c r="G38" s="8">
        <v>29.040649976349712</v>
      </c>
      <c r="H38" s="8">
        <v>61.856090020712017</v>
      </c>
      <c r="I38" s="8">
        <v>28.467916674276871</v>
      </c>
      <c r="J38" s="8">
        <v>10.715509448133435</v>
      </c>
      <c r="K38" s="8">
        <v>17.213406810459574</v>
      </c>
      <c r="L38" s="8">
        <v>12.013851488800611</v>
      </c>
      <c r="M38" s="8">
        <v>12.325568688152719</v>
      </c>
      <c r="N38" s="8">
        <v>12.289683506146519</v>
      </c>
      <c r="O38" s="8">
        <v>11.345441733082561</v>
      </c>
      <c r="P38" s="8">
        <v>8.4126961056284912</v>
      </c>
      <c r="Q38" s="8">
        <v>8.4778129739191446</v>
      </c>
      <c r="R38" s="8">
        <v>9.3958423258621604</v>
      </c>
      <c r="S38" s="8">
        <v>11.989002263269187</v>
      </c>
      <c r="T38" s="8">
        <v>11.7440380087866</v>
      </c>
      <c r="U38" s="8">
        <v>12.257912019610007</v>
      </c>
      <c r="V38" s="8">
        <v>14.582869013136882</v>
      </c>
      <c r="W38" s="8">
        <v>11.462062360837837</v>
      </c>
      <c r="X38" s="8">
        <v>13.030527294645092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5.7250298940293209</v>
      </c>
      <c r="E39" s="8">
        <v>0</v>
      </c>
      <c r="F39" s="8">
        <v>0</v>
      </c>
      <c r="G39" s="8">
        <v>2.8005855667358102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2380.1970244479639</v>
      </c>
      <c r="D40" s="8">
        <v>1986.8988826290069</v>
      </c>
      <c r="E40" s="8">
        <v>1831.1172988419114</v>
      </c>
      <c r="F40" s="8">
        <v>2084.1821291375932</v>
      </c>
      <c r="G40" s="8">
        <v>2082.9848826284324</v>
      </c>
      <c r="H40" s="8">
        <v>2060.3553100614081</v>
      </c>
      <c r="I40" s="8">
        <v>1965.6864997803484</v>
      </c>
      <c r="J40" s="8">
        <v>1855.8957644484008</v>
      </c>
      <c r="K40" s="8">
        <v>1878.2065898836804</v>
      </c>
      <c r="L40" s="8">
        <v>1800.8285279897614</v>
      </c>
      <c r="M40" s="8">
        <v>1841.155341190379</v>
      </c>
      <c r="N40" s="8">
        <v>1995.0736679832817</v>
      </c>
      <c r="O40" s="8">
        <v>1732.1226617374778</v>
      </c>
      <c r="P40" s="8">
        <v>1688.2809697883638</v>
      </c>
      <c r="Q40" s="8">
        <v>1618.2918060570153</v>
      </c>
      <c r="R40" s="8">
        <v>1592.6210729001662</v>
      </c>
      <c r="S40" s="8">
        <v>1291.3700439097877</v>
      </c>
      <c r="T40" s="8">
        <v>1146.748338806457</v>
      </c>
      <c r="U40" s="8">
        <v>1243.6780306584669</v>
      </c>
      <c r="V40" s="8">
        <v>1135.5305074728244</v>
      </c>
      <c r="W40" s="8">
        <v>993.80704847101902</v>
      </c>
      <c r="X40" s="8">
        <v>1634.6055061279981</v>
      </c>
    </row>
    <row r="41" spans="1:24" ht="11.25" customHeight="1" x14ac:dyDescent="0.2">
      <c r="A41" s="28" t="s">
        <v>68</v>
      </c>
      <c r="B41" s="7" t="s">
        <v>69</v>
      </c>
      <c r="C41" s="8">
        <v>154.06569189149039</v>
      </c>
      <c r="D41" s="8">
        <v>152.6988866706161</v>
      </c>
      <c r="E41" s="8">
        <v>182.4619413300442</v>
      </c>
      <c r="F41" s="8">
        <v>196.35579659395725</v>
      </c>
      <c r="G41" s="8">
        <v>219.58842220751981</v>
      </c>
      <c r="H41" s="8">
        <v>143.82630529464561</v>
      </c>
      <c r="I41" s="8">
        <v>127.30628185676139</v>
      </c>
      <c r="J41" s="8">
        <v>116.05256808647782</v>
      </c>
      <c r="K41" s="8">
        <v>137.12796420569936</v>
      </c>
      <c r="L41" s="8">
        <v>153.89395497603761</v>
      </c>
      <c r="M41" s="8">
        <v>131.4710632057531</v>
      </c>
      <c r="N41" s="8">
        <v>131.97173068252818</v>
      </c>
      <c r="O41" s="8">
        <v>129.94573365706395</v>
      </c>
      <c r="P41" s="8">
        <v>189.26851741544982</v>
      </c>
      <c r="Q41" s="8">
        <v>175.40985750512044</v>
      </c>
      <c r="R41" s="8">
        <v>206.21916118319467</v>
      </c>
      <c r="S41" s="8">
        <v>186.48087611143222</v>
      </c>
      <c r="T41" s="8">
        <v>178.21758033881247</v>
      </c>
      <c r="U41" s="8">
        <v>199.16013281785274</v>
      </c>
      <c r="V41" s="8">
        <v>192.95626436912741</v>
      </c>
      <c r="W41" s="8">
        <v>171.8624885048859</v>
      </c>
      <c r="X41" s="8">
        <v>166.69955983292235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49222.568256893195</v>
      </c>
      <c r="D43" s="8">
        <v>56496.510721413324</v>
      </c>
      <c r="E43" s="8">
        <v>52424.573195061443</v>
      </c>
      <c r="F43" s="8">
        <v>54654.376866019265</v>
      </c>
      <c r="G43" s="8">
        <v>51903.959576318004</v>
      </c>
      <c r="H43" s="8">
        <v>49772.658834448492</v>
      </c>
      <c r="I43" s="8">
        <v>48848.780941898236</v>
      </c>
      <c r="J43" s="8">
        <v>37989.686387717913</v>
      </c>
      <c r="K43" s="8">
        <v>45957.912829572604</v>
      </c>
      <c r="L43" s="8">
        <v>41131.905557080689</v>
      </c>
      <c r="M43" s="8">
        <v>40466.664212318763</v>
      </c>
      <c r="N43" s="8">
        <v>35273.475859431128</v>
      </c>
      <c r="O43" s="8">
        <v>35265.836121042703</v>
      </c>
      <c r="P43" s="8">
        <v>37058.504196464259</v>
      </c>
      <c r="Q43" s="8">
        <v>32535.936085823283</v>
      </c>
      <c r="R43" s="8">
        <v>32536.358569831984</v>
      </c>
      <c r="S43" s="8">
        <v>32009.136811564451</v>
      </c>
      <c r="T43" s="8">
        <v>33017.84238189616</v>
      </c>
      <c r="U43" s="8">
        <v>23093.170375504102</v>
      </c>
      <c r="V43" s="8">
        <v>22675.216631094856</v>
      </c>
      <c r="W43" s="8">
        <v>20626.413883513142</v>
      </c>
      <c r="X43" s="8">
        <v>24153.251925021679</v>
      </c>
    </row>
    <row r="44" spans="1:24" ht="11.25" customHeight="1" x14ac:dyDescent="0.2">
      <c r="A44" s="28" t="s">
        <v>74</v>
      </c>
      <c r="B44" s="7" t="s">
        <v>75</v>
      </c>
      <c r="C44" s="8">
        <v>2815.0909321276272</v>
      </c>
      <c r="D44" s="8">
        <v>2888.8712518693801</v>
      </c>
      <c r="E44" s="8">
        <v>2530.5402988447458</v>
      </c>
      <c r="F44" s="8">
        <v>2613.00212003656</v>
      </c>
      <c r="G44" s="8">
        <v>2458.0155338740415</v>
      </c>
      <c r="H44" s="8">
        <v>2547.7691690581</v>
      </c>
      <c r="I44" s="8">
        <v>1985.0737107756706</v>
      </c>
      <c r="J44" s="8">
        <v>1126.368213013214</v>
      </c>
      <c r="K44" s="8">
        <v>849.26959923268805</v>
      </c>
      <c r="L44" s="8">
        <v>822.80073298659704</v>
      </c>
      <c r="M44" s="8">
        <v>656.56678027332566</v>
      </c>
      <c r="N44" s="8">
        <v>510.04203239126571</v>
      </c>
      <c r="O44" s="8">
        <v>514.55665625844085</v>
      </c>
      <c r="P44" s="8">
        <v>465.10838512272085</v>
      </c>
      <c r="Q44" s="8">
        <v>425.5932300100884</v>
      </c>
      <c r="R44" s="8">
        <v>405.60353796292441</v>
      </c>
      <c r="S44" s="8">
        <v>422.13946496790521</v>
      </c>
      <c r="T44" s="8">
        <v>360.67732524335719</v>
      </c>
      <c r="U44" s="8">
        <v>254.65503459123246</v>
      </c>
      <c r="V44" s="8">
        <v>219.39913203875815</v>
      </c>
      <c r="W44" s="8">
        <v>266.65121158918487</v>
      </c>
      <c r="X44" s="8">
        <v>290.93911969671927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0.72936522303774487</v>
      </c>
      <c r="I45" s="8">
        <v>0.71170446171148016</v>
      </c>
      <c r="J45" s="8">
        <v>0.78962866800125997</v>
      </c>
      <c r="K45" s="8">
        <v>0.78945888854090762</v>
      </c>
      <c r="L45" s="8">
        <v>1.7154436009602902</v>
      </c>
      <c r="M45" s="8">
        <v>1.5605444587040707</v>
      </c>
      <c r="N45" s="8">
        <v>1.4716283855069376</v>
      </c>
      <c r="O45" s="8">
        <v>2.50787333124685</v>
      </c>
      <c r="P45" s="8">
        <v>0.74198381127322977</v>
      </c>
      <c r="Q45" s="8">
        <v>3.5143156572784644</v>
      </c>
      <c r="R45" s="8">
        <v>3.1175430212271391</v>
      </c>
      <c r="S45" s="8">
        <v>0.68157423569145048</v>
      </c>
      <c r="T45" s="8">
        <v>1.2159451424727514</v>
      </c>
      <c r="U45" s="8">
        <v>0.94376727848864617</v>
      </c>
      <c r="V45" s="8">
        <v>0.67170739337432106</v>
      </c>
      <c r="W45" s="8">
        <v>0.68083658373992284</v>
      </c>
      <c r="X45" s="8">
        <v>0.69445595087061973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15.412536050135651</v>
      </c>
      <c r="D48" s="8">
        <v>15.434241240175229</v>
      </c>
      <c r="E48" s="8">
        <v>12.716459968538025</v>
      </c>
      <c r="F48" s="8">
        <v>15.530030234216536</v>
      </c>
      <c r="G48" s="8">
        <v>15.771404106188976</v>
      </c>
      <c r="H48" s="8">
        <v>18.578001476628948</v>
      </c>
      <c r="I48" s="8">
        <v>12.344964552488651</v>
      </c>
      <c r="J48" s="8">
        <v>12.533608139776142</v>
      </c>
      <c r="K48" s="8">
        <v>15.190252728622916</v>
      </c>
      <c r="L48" s="8">
        <v>7.3701636692249251</v>
      </c>
      <c r="M48" s="8">
        <v>9.8148283681738828</v>
      </c>
      <c r="N48" s="8">
        <v>2.4090633249238627</v>
      </c>
      <c r="O48" s="8">
        <v>2.4249007778077032</v>
      </c>
      <c r="P48" s="8">
        <v>0</v>
      </c>
      <c r="Q48" s="8">
        <v>22.707391841565155</v>
      </c>
      <c r="R48" s="8">
        <v>4.6608280942717739</v>
      </c>
      <c r="S48" s="8">
        <v>0</v>
      </c>
      <c r="T48" s="8">
        <v>0.28200801707949291</v>
      </c>
      <c r="U48" s="8">
        <v>0.26667887818439828</v>
      </c>
      <c r="V48" s="8">
        <v>0.27270819806951885</v>
      </c>
      <c r="W48" s="8">
        <v>2.8360379075503097</v>
      </c>
      <c r="X48" s="8">
        <v>2.7701229462433439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74.800454078693463</v>
      </c>
      <c r="D50" s="8">
        <v>232.7308882790947</v>
      </c>
      <c r="E50" s="8">
        <v>71.054881182571648</v>
      </c>
      <c r="F50" s="8">
        <v>163.36118955888702</v>
      </c>
      <c r="G50" s="8">
        <v>163.06704735358511</v>
      </c>
      <c r="H50" s="8">
        <v>21.851653472367857</v>
      </c>
      <c r="I50" s="8">
        <v>112.03562957164326</v>
      </c>
      <c r="J50" s="8">
        <v>2.534168790217131</v>
      </c>
      <c r="K50" s="8">
        <v>2.4259687161937884</v>
      </c>
      <c r="L50" s="8">
        <v>0</v>
      </c>
      <c r="M50" s="8">
        <v>6.9511880365455028</v>
      </c>
      <c r="N50" s="8">
        <v>0</v>
      </c>
      <c r="O50" s="8">
        <v>0</v>
      </c>
      <c r="P50" s="8">
        <v>0</v>
      </c>
      <c r="Q50" s="8">
        <v>0</v>
      </c>
      <c r="R50" s="8">
        <v>19.709678589216928</v>
      </c>
      <c r="S50" s="8">
        <v>149.40111753498653</v>
      </c>
      <c r="T50" s="8">
        <v>0.57069071186440934</v>
      </c>
      <c r="U50" s="8">
        <v>0.73398041490739097</v>
      </c>
      <c r="V50" s="8">
        <v>1.3077236493860875</v>
      </c>
      <c r="W50" s="8">
        <v>1.5154321389032828</v>
      </c>
      <c r="X50" s="8">
        <v>1.1093428960432208</v>
      </c>
    </row>
    <row r="51" spans="1:24" ht="11.25" customHeight="1" x14ac:dyDescent="0.2">
      <c r="A51" s="25" t="s">
        <v>88</v>
      </c>
      <c r="B51" s="26" t="s">
        <v>89</v>
      </c>
      <c r="C51" s="27">
        <v>57817.458752606472</v>
      </c>
      <c r="D51" s="27">
        <v>61481.040267895434</v>
      </c>
      <c r="E51" s="27">
        <v>57343.179356914545</v>
      </c>
      <c r="F51" s="27">
        <v>61751.424754674903</v>
      </c>
      <c r="G51" s="27">
        <v>64655.140901967592</v>
      </c>
      <c r="H51" s="27">
        <v>67684.044562113093</v>
      </c>
      <c r="I51" s="27">
        <v>76117.801887649781</v>
      </c>
      <c r="J51" s="27">
        <v>64846.852437488065</v>
      </c>
      <c r="K51" s="27">
        <v>69583.461708154864</v>
      </c>
      <c r="L51" s="27">
        <v>70472.427258657583</v>
      </c>
      <c r="M51" s="27">
        <v>77287.872400508568</v>
      </c>
      <c r="N51" s="27">
        <v>63449.376924761833</v>
      </c>
      <c r="O51" s="27">
        <v>66332.352649522989</v>
      </c>
      <c r="P51" s="27">
        <v>70254.539341294367</v>
      </c>
      <c r="Q51" s="27">
        <v>55076.216695006595</v>
      </c>
      <c r="R51" s="27">
        <v>60560.653864476313</v>
      </c>
      <c r="S51" s="27">
        <v>61572.930411264613</v>
      </c>
      <c r="T51" s="27">
        <v>60670.241197938332</v>
      </c>
      <c r="U51" s="27">
        <v>62838.91932884531</v>
      </c>
      <c r="V51" s="27">
        <v>59005.098520269232</v>
      </c>
      <c r="W51" s="27">
        <v>57939.945248461096</v>
      </c>
      <c r="X51" s="27">
        <v>62593.497492118913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883.23416108423135</v>
      </c>
      <c r="D52" s="27">
        <f t="shared" ref="D52:X52" si="18">SUM(D53:D54)</f>
        <v>1073.1278335896457</v>
      </c>
      <c r="E52" s="27">
        <f t="shared" si="18"/>
        <v>1195.710830642174</v>
      </c>
      <c r="F52" s="27">
        <f t="shared" si="18"/>
        <v>1379.665614431213</v>
      </c>
      <c r="G52" s="27">
        <f t="shared" si="18"/>
        <v>1475.1149166695259</v>
      </c>
      <c r="H52" s="27">
        <f t="shared" si="18"/>
        <v>796.24351440318821</v>
      </c>
      <c r="I52" s="27">
        <f t="shared" si="18"/>
        <v>727.4344771170214</v>
      </c>
      <c r="J52" s="27">
        <f t="shared" si="18"/>
        <v>867.0776254969544</v>
      </c>
      <c r="K52" s="27">
        <f t="shared" si="18"/>
        <v>921.04274124771371</v>
      </c>
      <c r="L52" s="27">
        <f t="shared" si="18"/>
        <v>1116.4136169104436</v>
      </c>
      <c r="M52" s="27">
        <f t="shared" si="18"/>
        <v>1039.3147296920038</v>
      </c>
      <c r="N52" s="27">
        <f t="shared" si="18"/>
        <v>667.52764877981053</v>
      </c>
      <c r="O52" s="27">
        <f t="shared" si="18"/>
        <v>680.77140371620885</v>
      </c>
      <c r="P52" s="27">
        <f t="shared" si="18"/>
        <v>936.89653293477909</v>
      </c>
      <c r="Q52" s="27">
        <f t="shared" si="18"/>
        <v>939.45164446682202</v>
      </c>
      <c r="R52" s="27">
        <f t="shared" si="18"/>
        <v>855.19046370035312</v>
      </c>
      <c r="S52" s="27">
        <f t="shared" si="18"/>
        <v>867.14890287301739</v>
      </c>
      <c r="T52" s="27">
        <f t="shared" si="18"/>
        <v>912.56326031909794</v>
      </c>
      <c r="U52" s="27">
        <f t="shared" si="18"/>
        <v>833.01625548337006</v>
      </c>
      <c r="V52" s="27">
        <f t="shared" si="18"/>
        <v>893.15653214119379</v>
      </c>
      <c r="W52" s="27">
        <f t="shared" si="18"/>
        <v>1005.3947855954423</v>
      </c>
      <c r="X52" s="27">
        <f t="shared" si="18"/>
        <v>1110.7588997218709</v>
      </c>
    </row>
    <row r="53" spans="1:24" ht="11.25" customHeight="1" x14ac:dyDescent="0.2">
      <c r="A53" s="29" t="s">
        <v>116</v>
      </c>
      <c r="B53" s="7" t="s">
        <v>117</v>
      </c>
      <c r="C53" s="8">
        <v>102.60118208597022</v>
      </c>
      <c r="D53" s="8">
        <v>125.40306128906641</v>
      </c>
      <c r="E53" s="8">
        <v>117.12848079104269</v>
      </c>
      <c r="F53" s="8">
        <v>128.51409860881537</v>
      </c>
      <c r="G53" s="8">
        <v>125.13184866414612</v>
      </c>
      <c r="H53" s="8">
        <v>215.67717070783513</v>
      </c>
      <c r="I53" s="8">
        <v>170.7579564782607</v>
      </c>
      <c r="J53" s="8">
        <v>162.3717956087649</v>
      </c>
      <c r="K53" s="8">
        <v>134.8259420543279</v>
      </c>
      <c r="L53" s="8">
        <v>141.85884809325742</v>
      </c>
      <c r="M53" s="8">
        <v>118.14151823178649</v>
      </c>
      <c r="N53" s="8">
        <v>97.84625341545528</v>
      </c>
      <c r="O53" s="8">
        <v>122.73178637881034</v>
      </c>
      <c r="P53" s="8">
        <v>295.77992993190549</v>
      </c>
      <c r="Q53" s="8">
        <v>268.9360480109832</v>
      </c>
      <c r="R53" s="8">
        <v>344.24217404323429</v>
      </c>
      <c r="S53" s="8">
        <v>315.78259605973017</v>
      </c>
      <c r="T53" s="8">
        <v>308.49731871133093</v>
      </c>
      <c r="U53" s="8">
        <v>317.11746408821847</v>
      </c>
      <c r="V53" s="8">
        <v>334.56421843483304</v>
      </c>
      <c r="W53" s="8">
        <v>339.73788791052522</v>
      </c>
      <c r="X53" s="8">
        <v>338.54369957320318</v>
      </c>
    </row>
    <row r="54" spans="1:24" ht="11.25" customHeight="1" x14ac:dyDescent="0.2">
      <c r="A54" s="43" t="s">
        <v>118</v>
      </c>
      <c r="B54" s="44" t="s">
        <v>119</v>
      </c>
      <c r="C54" s="45">
        <v>780.63297899826114</v>
      </c>
      <c r="D54" s="45">
        <v>947.72477230057927</v>
      </c>
      <c r="E54" s="45">
        <v>1078.5823498511313</v>
      </c>
      <c r="F54" s="45">
        <v>1251.1515158223976</v>
      </c>
      <c r="G54" s="45">
        <v>1349.9830680053797</v>
      </c>
      <c r="H54" s="45">
        <v>580.56634369535311</v>
      </c>
      <c r="I54" s="45">
        <v>556.67652063876073</v>
      </c>
      <c r="J54" s="45">
        <v>704.70582988818944</v>
      </c>
      <c r="K54" s="45">
        <v>786.21679919338578</v>
      </c>
      <c r="L54" s="45">
        <v>974.55476881718619</v>
      </c>
      <c r="M54" s="45">
        <v>921.1732114602172</v>
      </c>
      <c r="N54" s="45">
        <v>569.68139536435524</v>
      </c>
      <c r="O54" s="45">
        <v>558.03961733739845</v>
      </c>
      <c r="P54" s="45">
        <v>641.1166030028736</v>
      </c>
      <c r="Q54" s="45">
        <v>670.51559645583882</v>
      </c>
      <c r="R54" s="45">
        <v>510.94828965711883</v>
      </c>
      <c r="S54" s="45">
        <v>551.36630681328722</v>
      </c>
      <c r="T54" s="45">
        <v>604.06594160776694</v>
      </c>
      <c r="U54" s="45">
        <v>515.89879139515153</v>
      </c>
      <c r="V54" s="45">
        <v>558.59231370636076</v>
      </c>
      <c r="W54" s="45">
        <v>665.656897684917</v>
      </c>
      <c r="X54" s="45">
        <v>772.2152001486678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3770.8453071677186</v>
      </c>
      <c r="D61" s="49">
        <f t="shared" ref="D61:X61" si="20">SUM(D62:D72)</f>
        <v>4430.4970294315526</v>
      </c>
      <c r="E61" s="49">
        <f t="shared" si="20"/>
        <v>4595.7758539665638</v>
      </c>
      <c r="F61" s="49">
        <f t="shared" si="20"/>
        <v>7402.0691637500267</v>
      </c>
      <c r="G61" s="49">
        <f t="shared" si="20"/>
        <v>8840.1057504833807</v>
      </c>
      <c r="H61" s="49">
        <f t="shared" si="20"/>
        <v>9020.1580745509073</v>
      </c>
      <c r="I61" s="49">
        <f t="shared" si="20"/>
        <v>9451.1441369510503</v>
      </c>
      <c r="J61" s="49">
        <f t="shared" si="20"/>
        <v>10109.143490910265</v>
      </c>
      <c r="K61" s="49">
        <f t="shared" si="20"/>
        <v>11712.548844018263</v>
      </c>
      <c r="L61" s="49">
        <f t="shared" si="20"/>
        <v>12398.536782021942</v>
      </c>
      <c r="M61" s="49">
        <f t="shared" si="20"/>
        <v>14436.962393227359</v>
      </c>
      <c r="N61" s="49">
        <f t="shared" si="20"/>
        <v>11490.472615028151</v>
      </c>
      <c r="O61" s="49">
        <f t="shared" si="20"/>
        <v>12799.009524459883</v>
      </c>
      <c r="P61" s="49">
        <f t="shared" si="20"/>
        <v>13672.971021175332</v>
      </c>
      <c r="Q61" s="49">
        <f t="shared" si="20"/>
        <v>11913.432403229652</v>
      </c>
      <c r="R61" s="49">
        <f t="shared" si="20"/>
        <v>13190.918705288221</v>
      </c>
      <c r="S61" s="49">
        <f t="shared" si="20"/>
        <v>13685.498498319197</v>
      </c>
      <c r="T61" s="49">
        <f t="shared" si="20"/>
        <v>14584.571337747957</v>
      </c>
      <c r="U61" s="49">
        <f t="shared" si="20"/>
        <v>15112.798558316712</v>
      </c>
      <c r="V61" s="49">
        <f t="shared" si="20"/>
        <v>15280.746080066358</v>
      </c>
      <c r="W61" s="49">
        <f t="shared" si="20"/>
        <v>15109.490395349516</v>
      </c>
      <c r="X61" s="49">
        <f t="shared" si="20"/>
        <v>16858.759639684802</v>
      </c>
    </row>
    <row r="62" spans="1:24" ht="11.25" customHeight="1" x14ac:dyDescent="0.2">
      <c r="A62" s="50" t="s">
        <v>92</v>
      </c>
      <c r="B62" s="51" t="s">
        <v>93</v>
      </c>
      <c r="C62" s="52">
        <v>2673.3401781882785</v>
      </c>
      <c r="D62" s="52">
        <v>3121.1136208085591</v>
      </c>
      <c r="E62" s="52">
        <v>3155.4427773011607</v>
      </c>
      <c r="F62" s="52">
        <v>5488.7136224811748</v>
      </c>
      <c r="G62" s="52">
        <v>6708.4556073988788</v>
      </c>
      <c r="H62" s="52">
        <v>7568.5026049619673</v>
      </c>
      <c r="I62" s="52">
        <v>7804.2786301593496</v>
      </c>
      <c r="J62" s="52">
        <v>8260.2311041582525</v>
      </c>
      <c r="K62" s="52">
        <v>9699.7907092170426</v>
      </c>
      <c r="L62" s="52">
        <v>10030.237779775129</v>
      </c>
      <c r="M62" s="52">
        <v>12028.301504184337</v>
      </c>
      <c r="N62" s="52">
        <v>9470.0038283604536</v>
      </c>
      <c r="O62" s="52">
        <v>10566.548591170618</v>
      </c>
      <c r="P62" s="52">
        <v>11314.322140168457</v>
      </c>
      <c r="Q62" s="52">
        <v>9668.1668701335602</v>
      </c>
      <c r="R62" s="52">
        <v>10968.552688483978</v>
      </c>
      <c r="S62" s="52">
        <v>11239.264587191476</v>
      </c>
      <c r="T62" s="52">
        <v>11975.807033899717</v>
      </c>
      <c r="U62" s="52">
        <v>12817.523657155121</v>
      </c>
      <c r="V62" s="52">
        <v>12971.289087932368</v>
      </c>
      <c r="W62" s="52">
        <v>12743.651155958578</v>
      </c>
      <c r="X62" s="52">
        <v>14471.605390504554</v>
      </c>
    </row>
    <row r="63" spans="1:24" ht="11.25" customHeight="1" x14ac:dyDescent="0.2">
      <c r="A63" s="50" t="s">
        <v>94</v>
      </c>
      <c r="B63" s="51" t="s">
        <v>95</v>
      </c>
      <c r="C63" s="52">
        <v>11.82347653109551</v>
      </c>
      <c r="D63" s="52">
        <v>11.941341279501875</v>
      </c>
      <c r="E63" s="52">
        <v>14.85874017015839</v>
      </c>
      <c r="F63" s="52">
        <v>46.567557742330088</v>
      </c>
      <c r="G63" s="52">
        <v>46.84519624178958</v>
      </c>
      <c r="H63" s="52">
        <v>48.545472949427086</v>
      </c>
      <c r="I63" s="52">
        <v>50.573822385621533</v>
      </c>
      <c r="J63" s="52">
        <v>50.324874052098096</v>
      </c>
      <c r="K63" s="52">
        <v>75.823252656184195</v>
      </c>
      <c r="L63" s="52">
        <v>75.774231811139714</v>
      </c>
      <c r="M63" s="52">
        <v>72.877002251622841</v>
      </c>
      <c r="N63" s="52">
        <v>70.926669870928279</v>
      </c>
      <c r="O63" s="52">
        <v>126.14732863114367</v>
      </c>
      <c r="P63" s="52">
        <v>105.82035826209983</v>
      </c>
      <c r="Q63" s="52">
        <v>102.98138383625977</v>
      </c>
      <c r="R63" s="52">
        <v>118.01147063675299</v>
      </c>
      <c r="S63" s="52">
        <v>110.75523487067161</v>
      </c>
      <c r="T63" s="52">
        <v>125.10518223878155</v>
      </c>
      <c r="U63" s="52">
        <v>127.20455446199512</v>
      </c>
      <c r="V63" s="52">
        <v>115.02515586660982</v>
      </c>
      <c r="W63" s="52">
        <v>88.733270052055502</v>
      </c>
      <c r="X63" s="52">
        <v>110.59254554295312</v>
      </c>
    </row>
    <row r="64" spans="1:24" ht="11.25" customHeight="1" x14ac:dyDescent="0.2">
      <c r="A64" s="50" t="s">
        <v>96</v>
      </c>
      <c r="B64" s="51" t="s">
        <v>97</v>
      </c>
      <c r="C64" s="52">
        <v>258.41272964834423</v>
      </c>
      <c r="D64" s="52">
        <v>287.89193234530035</v>
      </c>
      <c r="E64" s="52">
        <v>292.45251124985253</v>
      </c>
      <c r="F64" s="52">
        <v>570.10029450044419</v>
      </c>
      <c r="G64" s="52">
        <v>636.75816700802784</v>
      </c>
      <c r="H64" s="52">
        <v>605.09177933566889</v>
      </c>
      <c r="I64" s="52">
        <v>694.96015582364817</v>
      </c>
      <c r="J64" s="52">
        <v>663.52035449368918</v>
      </c>
      <c r="K64" s="52">
        <v>653.32353569527447</v>
      </c>
      <c r="L64" s="52">
        <v>678.98895033048848</v>
      </c>
      <c r="M64" s="52">
        <v>768.27722418774943</v>
      </c>
      <c r="N64" s="52">
        <v>838.76045481808103</v>
      </c>
      <c r="O64" s="52">
        <v>1013.8442474251185</v>
      </c>
      <c r="P64" s="52">
        <v>1088.4366822807222</v>
      </c>
      <c r="Q64" s="52">
        <v>1027.9466762365744</v>
      </c>
      <c r="R64" s="52">
        <v>1104.7766556714187</v>
      </c>
      <c r="S64" s="52">
        <v>1222.0156918684163</v>
      </c>
      <c r="T64" s="52">
        <v>1246.7173734346377</v>
      </c>
      <c r="U64" s="52">
        <v>1258.2890956977114</v>
      </c>
      <c r="V64" s="52">
        <v>1212.2315684350713</v>
      </c>
      <c r="W64" s="52">
        <v>1281.1841520326732</v>
      </c>
      <c r="X64" s="52">
        <v>1200.9522530148472</v>
      </c>
    </row>
    <row r="65" spans="1:24" ht="11.25" customHeight="1" x14ac:dyDescent="0.2">
      <c r="A65" s="50" t="s">
        <v>98</v>
      </c>
      <c r="B65" s="51" t="s">
        <v>99</v>
      </c>
      <c r="C65" s="52">
        <v>827.26892280000038</v>
      </c>
      <c r="D65" s="52">
        <v>1009.5501349981913</v>
      </c>
      <c r="E65" s="52">
        <v>1133.0218252453919</v>
      </c>
      <c r="F65" s="52">
        <v>1296.6876890260783</v>
      </c>
      <c r="G65" s="52">
        <v>1394.0001383989988</v>
      </c>
      <c r="H65" s="52">
        <v>663.9372515296717</v>
      </c>
      <c r="I65" s="52">
        <v>651.73519171891121</v>
      </c>
      <c r="J65" s="52">
        <v>791.33568321206678</v>
      </c>
      <c r="K65" s="52">
        <v>880.13098323201666</v>
      </c>
      <c r="L65" s="52">
        <v>1024.5688563787096</v>
      </c>
      <c r="M65" s="52">
        <v>1012.2283040591801</v>
      </c>
      <c r="N65" s="52">
        <v>655.12676909512652</v>
      </c>
      <c r="O65" s="52">
        <v>630.89865303340184</v>
      </c>
      <c r="P65" s="52">
        <v>704.03729455802863</v>
      </c>
      <c r="Q65" s="52">
        <v>631.46520337107222</v>
      </c>
      <c r="R65" s="52">
        <v>520.3673224864641</v>
      </c>
      <c r="S65" s="52">
        <v>583.77197630531089</v>
      </c>
      <c r="T65" s="52">
        <v>636.77174682046871</v>
      </c>
      <c r="U65" s="52">
        <v>566.32496524071178</v>
      </c>
      <c r="V65" s="52">
        <v>618.90511843737625</v>
      </c>
      <c r="W65" s="52">
        <v>662.70635149298141</v>
      </c>
      <c r="X65" s="52">
        <v>769.48022232335722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5.291432488127235</v>
      </c>
      <c r="I67" s="52">
        <v>6.331233994514748</v>
      </c>
      <c r="J67" s="52">
        <v>7.7457632984009077</v>
      </c>
      <c r="K67" s="52">
        <v>9.279004655989338</v>
      </c>
      <c r="L67" s="52">
        <v>9.5006505269475188</v>
      </c>
      <c r="M67" s="52">
        <v>12.168916208083594</v>
      </c>
      <c r="N67" s="52">
        <v>14.498525537158935</v>
      </c>
      <c r="O67" s="52">
        <v>15.942201253151758</v>
      </c>
      <c r="P67" s="52">
        <v>14.749442168588129</v>
      </c>
      <c r="Q67" s="52">
        <v>14.343515037698614</v>
      </c>
      <c r="R67" s="52">
        <v>10.834911973042678</v>
      </c>
      <c r="S67" s="52">
        <v>9.7661649827174521</v>
      </c>
      <c r="T67" s="52">
        <v>11.449636267817796</v>
      </c>
      <c r="U67" s="52">
        <v>13.161836732949828</v>
      </c>
      <c r="V67" s="52">
        <v>11.335813622570029</v>
      </c>
      <c r="W67" s="52">
        <v>13.387201662145456</v>
      </c>
      <c r="X67" s="52">
        <v>11.276338739758952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0.15559103027688981</v>
      </c>
      <c r="I68" s="52">
        <v>0.81990190621180103</v>
      </c>
      <c r="J68" s="52">
        <v>0.41900380472318627</v>
      </c>
      <c r="K68" s="52">
        <v>0.38454133560573867</v>
      </c>
      <c r="L68" s="52">
        <v>1.0176488236685688</v>
      </c>
      <c r="M68" s="52">
        <v>1.7309497405565542</v>
      </c>
      <c r="N68" s="52">
        <v>2.0639321995034421</v>
      </c>
      <c r="O68" s="52">
        <v>3.1311626898360072</v>
      </c>
      <c r="P68" s="52">
        <v>11.187674271328904</v>
      </c>
      <c r="Q68" s="52">
        <v>12.148757187554661</v>
      </c>
      <c r="R68" s="52">
        <v>13.138607979666945</v>
      </c>
      <c r="S68" s="52">
        <v>18.830806312676025</v>
      </c>
      <c r="T68" s="52">
        <v>41.773279260649751</v>
      </c>
      <c r="U68" s="52">
        <v>38.076955604602482</v>
      </c>
      <c r="V68" s="52">
        <v>27.941669276858629</v>
      </c>
      <c r="W68" s="52">
        <v>30.561911530983028</v>
      </c>
      <c r="X68" s="52">
        <v>25.514808540099384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45.280338541701838</v>
      </c>
      <c r="H69" s="52">
        <v>116.74925352989973</v>
      </c>
      <c r="I69" s="52">
        <v>162.30313804159408</v>
      </c>
      <c r="J69" s="52">
        <v>241.40530227987097</v>
      </c>
      <c r="K69" s="52">
        <v>281.98938109264725</v>
      </c>
      <c r="L69" s="52">
        <v>393.26222905187757</v>
      </c>
      <c r="M69" s="52">
        <v>375.92029124859488</v>
      </c>
      <c r="N69" s="52">
        <v>381.08001159543943</v>
      </c>
      <c r="O69" s="52">
        <v>420.7597773300098</v>
      </c>
      <c r="P69" s="52">
        <v>393.93827808214496</v>
      </c>
      <c r="Q69" s="52">
        <v>413.92400694829877</v>
      </c>
      <c r="R69" s="52">
        <v>404.54772825821806</v>
      </c>
      <c r="S69" s="52">
        <v>446.86678512390068</v>
      </c>
      <c r="T69" s="52">
        <v>489.23620451004513</v>
      </c>
      <c r="U69" s="52">
        <v>195.54620537232978</v>
      </c>
      <c r="V69" s="52">
        <v>211.29838727310153</v>
      </c>
      <c r="W69" s="52">
        <v>170.82472980514416</v>
      </c>
      <c r="X69" s="52">
        <v>181.72203585425819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8.7663028939846956</v>
      </c>
      <c r="H72" s="55">
        <v>11.884688725870511</v>
      </c>
      <c r="I72" s="55">
        <v>80.142062921198246</v>
      </c>
      <c r="J72" s="55">
        <v>94.161405611163929</v>
      </c>
      <c r="K72" s="55">
        <v>111.8274361335032</v>
      </c>
      <c r="L72" s="55">
        <v>185.18643532398087</v>
      </c>
      <c r="M72" s="55">
        <v>165.45820134723431</v>
      </c>
      <c r="N72" s="55">
        <v>58.012423551460202</v>
      </c>
      <c r="O72" s="55">
        <v>21.737562926602084</v>
      </c>
      <c r="P72" s="55">
        <v>40.479151383963192</v>
      </c>
      <c r="Q72" s="55">
        <v>42.455990478632977</v>
      </c>
      <c r="R72" s="55">
        <v>50.689319798679058</v>
      </c>
      <c r="S72" s="55">
        <v>54.22725166402882</v>
      </c>
      <c r="T72" s="55">
        <v>57.710881315840091</v>
      </c>
      <c r="U72" s="55">
        <v>96.671288051289906</v>
      </c>
      <c r="V72" s="55">
        <v>112.71927922240158</v>
      </c>
      <c r="W72" s="55">
        <v>118.44162281495495</v>
      </c>
      <c r="X72" s="55">
        <v>87.616045164978516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6.9404679262751099</v>
      </c>
      <c r="D2" s="21">
        <f t="shared" ref="D2:X2" si="0">SUM(D3,D17,D22,D25,D26,D51,D52)</f>
        <v>8.916902900231733</v>
      </c>
      <c r="E2" s="21">
        <f t="shared" si="0"/>
        <v>9.3729003845626178</v>
      </c>
      <c r="F2" s="21">
        <f t="shared" si="0"/>
        <v>21.372007576967508</v>
      </c>
      <c r="G2" s="21">
        <f t="shared" si="0"/>
        <v>14.67177938829118</v>
      </c>
      <c r="H2" s="21">
        <f t="shared" si="0"/>
        <v>16.982995166625923</v>
      </c>
      <c r="I2" s="21">
        <f t="shared" si="0"/>
        <v>26.249814542215315</v>
      </c>
      <c r="J2" s="21">
        <f t="shared" si="0"/>
        <v>27.185538779198183</v>
      </c>
      <c r="K2" s="21">
        <f t="shared" si="0"/>
        <v>34.719303269957955</v>
      </c>
      <c r="L2" s="21">
        <f t="shared" si="0"/>
        <v>42.988356393136378</v>
      </c>
      <c r="M2" s="21">
        <f t="shared" si="0"/>
        <v>48.507864381244758</v>
      </c>
      <c r="N2" s="21">
        <f t="shared" si="0"/>
        <v>58.345372719351118</v>
      </c>
      <c r="O2" s="21">
        <f t="shared" si="0"/>
        <v>86.292204476413659</v>
      </c>
      <c r="P2" s="21">
        <f t="shared" si="0"/>
        <v>91.815336120569128</v>
      </c>
      <c r="Q2" s="21">
        <f t="shared" si="0"/>
        <v>97.071550738398571</v>
      </c>
      <c r="R2" s="21">
        <f t="shared" si="0"/>
        <v>156.19196657340831</v>
      </c>
      <c r="S2" s="21">
        <f t="shared" si="0"/>
        <v>157.52202922422052</v>
      </c>
      <c r="T2" s="21">
        <f t="shared" si="0"/>
        <v>198.21936339483926</v>
      </c>
      <c r="U2" s="21">
        <f t="shared" si="0"/>
        <v>207.26929209792902</v>
      </c>
      <c r="V2" s="21">
        <f t="shared" si="0"/>
        <v>234.40843018245064</v>
      </c>
      <c r="W2" s="21">
        <f t="shared" si="0"/>
        <v>227.2760214429704</v>
      </c>
      <c r="X2" s="21">
        <f t="shared" si="0"/>
        <v>212.46716454587067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0.1314288358680368</v>
      </c>
      <c r="D17" s="27">
        <f t="shared" ref="D17:X17" si="10">SUM(D18:D21)</f>
        <v>1.8095762688567545E-2</v>
      </c>
      <c r="E17" s="27">
        <f t="shared" si="10"/>
        <v>1.0184341656090194E-2</v>
      </c>
      <c r="F17" s="27">
        <f t="shared" si="10"/>
        <v>7.3116141456924563E-2</v>
      </c>
      <c r="G17" s="27">
        <f t="shared" si="10"/>
        <v>4.9642148320546517E-2</v>
      </c>
      <c r="H17" s="27">
        <f t="shared" si="10"/>
        <v>3.3660426262429308E-2</v>
      </c>
      <c r="I17" s="27">
        <f t="shared" si="10"/>
        <v>1.3353394910282921E-2</v>
      </c>
      <c r="J17" s="27">
        <f t="shared" si="10"/>
        <v>2.7818616553491292E-2</v>
      </c>
      <c r="K17" s="27">
        <f t="shared" si="10"/>
        <v>4.2471578468241983E-2</v>
      </c>
      <c r="L17" s="27">
        <f t="shared" si="10"/>
        <v>4.7868767031378788E-2</v>
      </c>
      <c r="M17" s="27">
        <f t="shared" si="10"/>
        <v>7.34538632456566E-2</v>
      </c>
      <c r="N17" s="27">
        <f t="shared" si="10"/>
        <v>8.0873931710642132E-3</v>
      </c>
      <c r="O17" s="27">
        <f t="shared" si="10"/>
        <v>6.3583903091221699E-3</v>
      </c>
      <c r="P17" s="27">
        <f t="shared" si="10"/>
        <v>3.0060496796182629E-3</v>
      </c>
      <c r="Q17" s="27">
        <f t="shared" si="10"/>
        <v>1.830686800068467E-3</v>
      </c>
      <c r="R17" s="27">
        <f t="shared" si="10"/>
        <v>1.8655350483743496E-3</v>
      </c>
      <c r="S17" s="27">
        <f t="shared" si="10"/>
        <v>2.6211863734584848E-3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2.2793144759747846E-2</v>
      </c>
      <c r="X17" s="27">
        <f t="shared" si="10"/>
        <v>1.1626302965348057E-2</v>
      </c>
    </row>
    <row r="18" spans="1:24" ht="11.25" customHeight="1" x14ac:dyDescent="0.2">
      <c r="A18" s="29" t="s">
        <v>26</v>
      </c>
      <c r="B18" s="7" t="s">
        <v>27</v>
      </c>
      <c r="C18" s="8">
        <v>0.1314288358680368</v>
      </c>
      <c r="D18" s="8">
        <v>1.8095762688567545E-2</v>
      </c>
      <c r="E18" s="8">
        <v>1.0184341656090194E-2</v>
      </c>
      <c r="F18" s="8">
        <v>7.3116141456924563E-2</v>
      </c>
      <c r="G18" s="8">
        <v>4.9642148320546517E-2</v>
      </c>
      <c r="H18" s="8">
        <v>3.3660426262429308E-2</v>
      </c>
      <c r="I18" s="8">
        <v>1.3350448311511953E-2</v>
      </c>
      <c r="J18" s="8">
        <v>2.781515565128544E-2</v>
      </c>
      <c r="K18" s="8">
        <v>4.2468028215758256E-2</v>
      </c>
      <c r="L18" s="8">
        <v>4.7861129396216465E-2</v>
      </c>
      <c r="M18" s="8">
        <v>7.3449695113683031E-2</v>
      </c>
      <c r="N18" s="8">
        <v>8.0827758981899412E-3</v>
      </c>
      <c r="O18" s="8">
        <v>6.353032821243566E-3</v>
      </c>
      <c r="P18" s="8">
        <v>3.0060496796182629E-3</v>
      </c>
      <c r="Q18" s="8">
        <v>1.8202826663990402E-3</v>
      </c>
      <c r="R18" s="8">
        <v>1.8655350483743496E-3</v>
      </c>
      <c r="S18" s="8">
        <v>2.6211863734584848E-3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2.9465987709691267E-6</v>
      </c>
      <c r="J19" s="8">
        <v>3.4609022058511347E-6</v>
      </c>
      <c r="K19" s="8">
        <v>3.5502524837257516E-6</v>
      </c>
      <c r="L19" s="8">
        <v>7.637635162324881E-6</v>
      </c>
      <c r="M19" s="8">
        <v>4.1681319735728033E-6</v>
      </c>
      <c r="N19" s="8">
        <v>4.6172728742711847E-6</v>
      </c>
      <c r="O19" s="8">
        <v>5.3574878786037238E-6</v>
      </c>
      <c r="P19" s="8">
        <v>0</v>
      </c>
      <c r="Q19" s="8">
        <v>1.0404133669426679E-5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2.2793144759747846E-2</v>
      </c>
      <c r="X19" s="8">
        <v>1.1626302965348057E-2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6.8090390904070732</v>
      </c>
      <c r="D51" s="27">
        <v>8.8988071375431659</v>
      </c>
      <c r="E51" s="27">
        <v>9.362716042906527</v>
      </c>
      <c r="F51" s="27">
        <v>21.298891435510583</v>
      </c>
      <c r="G51" s="27">
        <v>14.622137239970632</v>
      </c>
      <c r="H51" s="27">
        <v>16.949334740363494</v>
      </c>
      <c r="I51" s="27">
        <v>26.236461147305032</v>
      </c>
      <c r="J51" s="27">
        <v>27.15772016264469</v>
      </c>
      <c r="K51" s="27">
        <v>34.67683169148971</v>
      </c>
      <c r="L51" s="27">
        <v>42.940487626104996</v>
      </c>
      <c r="M51" s="27">
        <v>48.434410517999105</v>
      </c>
      <c r="N51" s="27">
        <v>58.337285326180051</v>
      </c>
      <c r="O51" s="27">
        <v>86.285846086104542</v>
      </c>
      <c r="P51" s="27">
        <v>91.812330070889516</v>
      </c>
      <c r="Q51" s="27">
        <v>97.069720051598509</v>
      </c>
      <c r="R51" s="27">
        <v>156.19010103835993</v>
      </c>
      <c r="S51" s="27">
        <v>157.51940803784706</v>
      </c>
      <c r="T51" s="27">
        <v>198.21936339483926</v>
      </c>
      <c r="U51" s="27">
        <v>207.26929209792902</v>
      </c>
      <c r="V51" s="27">
        <v>234.40843018245064</v>
      </c>
      <c r="W51" s="27">
        <v>227.25322829821064</v>
      </c>
      <c r="X51" s="27">
        <v>212.45553824290533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7.3638144076297915E-2</v>
      </c>
      <c r="D61" s="49">
        <f t="shared" ref="D61:X61" si="22">SUM(D62:D72)</f>
        <v>8.7692180497183803E-2</v>
      </c>
      <c r="E61" s="49">
        <f t="shared" si="22"/>
        <v>0.10911207629125327</v>
      </c>
      <c r="F61" s="49">
        <f t="shared" si="22"/>
        <v>0.27833845744582475</v>
      </c>
      <c r="G61" s="49">
        <f t="shared" si="22"/>
        <v>0.18204033389812513</v>
      </c>
      <c r="H61" s="49">
        <f t="shared" si="22"/>
        <v>0.14123839962710827</v>
      </c>
      <c r="I61" s="49">
        <f t="shared" si="22"/>
        <v>0.22226155335285569</v>
      </c>
      <c r="J61" s="49">
        <f t="shared" si="22"/>
        <v>0.24493272100222696</v>
      </c>
      <c r="K61" s="49">
        <f t="shared" si="22"/>
        <v>0.21934691675719936</v>
      </c>
      <c r="L61" s="49">
        <f t="shared" si="22"/>
        <v>0.21932536219256771</v>
      </c>
      <c r="M61" s="49">
        <f t="shared" si="22"/>
        <v>0.2674070429569062</v>
      </c>
      <c r="N61" s="49">
        <f t="shared" si="22"/>
        <v>0.55111601940779942</v>
      </c>
      <c r="O61" s="49">
        <f t="shared" si="22"/>
        <v>1.0377784025219534</v>
      </c>
      <c r="P61" s="49">
        <f t="shared" si="22"/>
        <v>1.4137318460207091</v>
      </c>
      <c r="Q61" s="49">
        <f t="shared" si="22"/>
        <v>1.8133404785520308</v>
      </c>
      <c r="R61" s="49">
        <f t="shared" si="22"/>
        <v>2.2572669440166959</v>
      </c>
      <c r="S61" s="49">
        <f t="shared" si="22"/>
        <v>3.035691195591415</v>
      </c>
      <c r="T61" s="49">
        <f t="shared" si="22"/>
        <v>3.8876157317440021</v>
      </c>
      <c r="U61" s="49">
        <f t="shared" si="22"/>
        <v>4.4488963534018913</v>
      </c>
      <c r="V61" s="49">
        <f t="shared" si="22"/>
        <v>5.8204615285145609</v>
      </c>
      <c r="W61" s="49">
        <f t="shared" si="22"/>
        <v>5.6581021385698893</v>
      </c>
      <c r="X61" s="49">
        <f t="shared" si="22"/>
        <v>4.9090171377450593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7.3638144076297915E-2</v>
      </c>
      <c r="D64" s="52">
        <v>8.7692180497183803E-2</v>
      </c>
      <c r="E64" s="52">
        <v>0.10911207629125327</v>
      </c>
      <c r="F64" s="52">
        <v>0.27833845744582475</v>
      </c>
      <c r="G64" s="52">
        <v>0.18204033389812513</v>
      </c>
      <c r="H64" s="52">
        <v>0.14123839962710827</v>
      </c>
      <c r="I64" s="52">
        <v>0.22226155335285569</v>
      </c>
      <c r="J64" s="52">
        <v>0.24493272100222696</v>
      </c>
      <c r="K64" s="52">
        <v>0.21934691675719936</v>
      </c>
      <c r="L64" s="52">
        <v>0.21932536219256771</v>
      </c>
      <c r="M64" s="52">
        <v>0.2674070429569062</v>
      </c>
      <c r="N64" s="52">
        <v>0.55111601940779942</v>
      </c>
      <c r="O64" s="52">
        <v>1.0377784025219534</v>
      </c>
      <c r="P64" s="52">
        <v>1.4137318460207091</v>
      </c>
      <c r="Q64" s="52">
        <v>1.8133404785520308</v>
      </c>
      <c r="R64" s="52">
        <v>2.2572669440166959</v>
      </c>
      <c r="S64" s="52">
        <v>3.035691195591415</v>
      </c>
      <c r="T64" s="52">
        <v>3.8876157317440021</v>
      </c>
      <c r="U64" s="52">
        <v>4.4488963534018913</v>
      </c>
      <c r="V64" s="52">
        <v>5.8204615285145609</v>
      </c>
      <c r="W64" s="52">
        <v>5.6581021385698893</v>
      </c>
      <c r="X64" s="52">
        <v>4.9090171377450593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15999.023393999196</v>
      </c>
      <c r="D2" s="21">
        <f t="shared" ref="D2:X2" si="0">SUM(D3,D17,D22,D25,D26,D51,D52)</f>
        <v>16222.897358151116</v>
      </c>
      <c r="E2" s="21">
        <f t="shared" si="0"/>
        <v>16420.114702760584</v>
      </c>
      <c r="F2" s="21">
        <f t="shared" si="0"/>
        <v>16399.576691156355</v>
      </c>
      <c r="G2" s="21">
        <f t="shared" si="0"/>
        <v>16476.888310609193</v>
      </c>
      <c r="H2" s="21">
        <f t="shared" si="0"/>
        <v>16337.10455158599</v>
      </c>
      <c r="I2" s="21">
        <f t="shared" si="0"/>
        <v>16859.525212087501</v>
      </c>
      <c r="J2" s="21">
        <f t="shared" si="0"/>
        <v>16686.244178840978</v>
      </c>
      <c r="K2" s="21">
        <f t="shared" si="0"/>
        <v>16691.064961645632</v>
      </c>
      <c r="L2" s="21">
        <f t="shared" si="0"/>
        <v>16687.13013113791</v>
      </c>
      <c r="M2" s="21">
        <f t="shared" si="0"/>
        <v>16441.942160992818</v>
      </c>
      <c r="N2" s="21">
        <f t="shared" si="0"/>
        <v>16421.503094378728</v>
      </c>
      <c r="O2" s="21">
        <f t="shared" si="0"/>
        <v>16447.743635122428</v>
      </c>
      <c r="P2" s="21">
        <f t="shared" si="0"/>
        <v>16763.16750606626</v>
      </c>
      <c r="Q2" s="21">
        <f t="shared" si="0"/>
        <v>17107.018414967592</v>
      </c>
      <c r="R2" s="21">
        <f t="shared" si="0"/>
        <v>17064.155589896942</v>
      </c>
      <c r="S2" s="21">
        <f t="shared" si="0"/>
        <v>16894.454836269742</v>
      </c>
      <c r="T2" s="21">
        <f t="shared" si="0"/>
        <v>16933.797584171669</v>
      </c>
      <c r="U2" s="21">
        <f t="shared" si="0"/>
        <v>16035.971056184915</v>
      </c>
      <c r="V2" s="21">
        <f t="shared" si="0"/>
        <v>15369.723271306662</v>
      </c>
      <c r="W2" s="21">
        <f t="shared" si="0"/>
        <v>14007.582705522558</v>
      </c>
      <c r="X2" s="21">
        <f t="shared" si="0"/>
        <v>14670.547803986783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71.978454801952694</v>
      </c>
      <c r="D3" s="24">
        <f t="shared" si="1"/>
        <v>109.73270851521742</v>
      </c>
      <c r="E3" s="24">
        <f t="shared" si="1"/>
        <v>139.95774044676159</v>
      </c>
      <c r="F3" s="24">
        <f t="shared" si="1"/>
        <v>137.66126862592878</v>
      </c>
      <c r="G3" s="24">
        <f t="shared" si="1"/>
        <v>136.73478797974261</v>
      </c>
      <c r="H3" s="24">
        <f t="shared" si="1"/>
        <v>124.16093990635474</v>
      </c>
      <c r="I3" s="24">
        <f t="shared" si="1"/>
        <v>119.54283037336614</v>
      </c>
      <c r="J3" s="24">
        <f t="shared" si="1"/>
        <v>158.03361225427031</v>
      </c>
      <c r="K3" s="24">
        <f t="shared" si="1"/>
        <v>168.22319270616609</v>
      </c>
      <c r="L3" s="24">
        <f t="shared" si="1"/>
        <v>178.48717408533577</v>
      </c>
      <c r="M3" s="24">
        <f t="shared" si="1"/>
        <v>186.41090225182177</v>
      </c>
      <c r="N3" s="24">
        <f t="shared" si="1"/>
        <v>190.06001205880554</v>
      </c>
      <c r="O3" s="24">
        <f t="shared" si="1"/>
        <v>192.36147400786524</v>
      </c>
      <c r="P3" s="24">
        <f t="shared" si="1"/>
        <v>197.79363424321019</v>
      </c>
      <c r="Q3" s="24">
        <f t="shared" si="1"/>
        <v>201.53908531262658</v>
      </c>
      <c r="R3" s="24">
        <f t="shared" si="1"/>
        <v>208.46793512298714</v>
      </c>
      <c r="S3" s="24">
        <f t="shared" si="1"/>
        <v>201.47623356319664</v>
      </c>
      <c r="T3" s="24">
        <f t="shared" si="1"/>
        <v>174.6031515028109</v>
      </c>
      <c r="U3" s="24">
        <f t="shared" si="1"/>
        <v>133.67081141449313</v>
      </c>
      <c r="V3" s="24">
        <f t="shared" si="1"/>
        <v>128.16738863051637</v>
      </c>
      <c r="W3" s="24">
        <f t="shared" si="1"/>
        <v>113.28170302594192</v>
      </c>
      <c r="X3" s="24">
        <f t="shared" si="1"/>
        <v>153.97707526427396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28.350126132054413</v>
      </c>
      <c r="D4" s="19">
        <f t="shared" si="2"/>
        <v>78.701079234185229</v>
      </c>
      <c r="E4" s="19">
        <f t="shared" si="2"/>
        <v>81.700750632869386</v>
      </c>
      <c r="F4" s="19">
        <f t="shared" si="2"/>
        <v>85.444237710822705</v>
      </c>
      <c r="G4" s="19">
        <f t="shared" si="2"/>
        <v>97.670397508228461</v>
      </c>
      <c r="H4" s="19">
        <f t="shared" si="2"/>
        <v>106.25288589907841</v>
      </c>
      <c r="I4" s="19">
        <f t="shared" si="2"/>
        <v>100.35218416295537</v>
      </c>
      <c r="J4" s="19">
        <f t="shared" si="2"/>
        <v>136.80610136605168</v>
      </c>
      <c r="K4" s="19">
        <f t="shared" si="2"/>
        <v>151.68784581429966</v>
      </c>
      <c r="L4" s="19">
        <f t="shared" si="2"/>
        <v>158.65375389600541</v>
      </c>
      <c r="M4" s="19">
        <f t="shared" si="2"/>
        <v>168.28162583498889</v>
      </c>
      <c r="N4" s="19">
        <f t="shared" si="2"/>
        <v>161.35948212578441</v>
      </c>
      <c r="O4" s="19">
        <f t="shared" si="2"/>
        <v>180.27606137788524</v>
      </c>
      <c r="P4" s="19">
        <f t="shared" si="2"/>
        <v>185.99063495802605</v>
      </c>
      <c r="Q4" s="19">
        <f t="shared" si="2"/>
        <v>186.8210940863803</v>
      </c>
      <c r="R4" s="19">
        <f t="shared" si="2"/>
        <v>176.95924754751712</v>
      </c>
      <c r="S4" s="19">
        <f t="shared" si="2"/>
        <v>181.82100583866568</v>
      </c>
      <c r="T4" s="19">
        <f t="shared" si="2"/>
        <v>158.01322480115843</v>
      </c>
      <c r="U4" s="19">
        <f t="shared" si="2"/>
        <v>121.3551335223766</v>
      </c>
      <c r="V4" s="19">
        <f t="shared" si="2"/>
        <v>102.67021152504441</v>
      </c>
      <c r="W4" s="19">
        <f t="shared" si="2"/>
        <v>96.410795360415818</v>
      </c>
      <c r="X4" s="19">
        <f t="shared" si="2"/>
        <v>139.93752264986526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5.1913473540119645E-2</v>
      </c>
      <c r="D6" s="8">
        <v>0.13925670138583029</v>
      </c>
      <c r="E6" s="8">
        <v>0.21854054415694477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0.24133338131427154</v>
      </c>
      <c r="L6" s="8">
        <v>0.23251143771493588</v>
      </c>
      <c r="M6" s="8">
        <v>0.11097966656604617</v>
      </c>
      <c r="N6" s="8">
        <v>0.12505965856793957</v>
      </c>
      <c r="O6" s="8">
        <v>0.12839142902463618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1.165531594936783E-2</v>
      </c>
      <c r="W6" s="8">
        <v>5.3325759410738675E-4</v>
      </c>
      <c r="X6" s="8">
        <v>0.10112441473994506</v>
      </c>
    </row>
    <row r="7" spans="1:24" ht="11.25" customHeight="1" x14ac:dyDescent="0.2">
      <c r="A7" s="28" t="s">
        <v>8</v>
      </c>
      <c r="B7" s="7" t="s">
        <v>9</v>
      </c>
      <c r="C7" s="8">
        <v>28.298212658514295</v>
      </c>
      <c r="D7" s="8">
        <v>78.561822532799397</v>
      </c>
      <c r="E7" s="8">
        <v>81.482210088712435</v>
      </c>
      <c r="F7" s="8">
        <v>85.444237710822705</v>
      </c>
      <c r="G7" s="8">
        <v>97.670397508228461</v>
      </c>
      <c r="H7" s="8">
        <v>106.25288589907841</v>
      </c>
      <c r="I7" s="8">
        <v>100.35218416295537</v>
      </c>
      <c r="J7" s="8">
        <v>136.80610136605168</v>
      </c>
      <c r="K7" s="8">
        <v>151.4465124329854</v>
      </c>
      <c r="L7" s="8">
        <v>158.42124245829046</v>
      </c>
      <c r="M7" s="8">
        <v>168.17064616842285</v>
      </c>
      <c r="N7" s="8">
        <v>161.23442246721646</v>
      </c>
      <c r="O7" s="8">
        <v>180.1476699488606</v>
      </c>
      <c r="P7" s="8">
        <v>185.99063495802605</v>
      </c>
      <c r="Q7" s="8">
        <v>186.8210940863803</v>
      </c>
      <c r="R7" s="8">
        <v>176.95924754751712</v>
      </c>
      <c r="S7" s="8">
        <v>181.82100583866568</v>
      </c>
      <c r="T7" s="8">
        <v>158.01322480115843</v>
      </c>
      <c r="U7" s="8">
        <v>121.3551335223766</v>
      </c>
      <c r="V7" s="8">
        <v>102.65855620909504</v>
      </c>
      <c r="W7" s="8">
        <v>96.410262102821704</v>
      </c>
      <c r="X7" s="8">
        <v>139.8363982351253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15.837005113250719</v>
      </c>
      <c r="D8" s="19">
        <f t="shared" si="3"/>
        <v>2.0184730979971204</v>
      </c>
      <c r="E8" s="19">
        <f t="shared" si="3"/>
        <v>23.036141406523939</v>
      </c>
      <c r="F8" s="19">
        <f t="shared" si="3"/>
        <v>3.0800718407366321</v>
      </c>
      <c r="G8" s="19">
        <f t="shared" si="3"/>
        <v>7.0378618115837739</v>
      </c>
      <c r="H8" s="19">
        <f t="shared" si="3"/>
        <v>4.0660886214594356</v>
      </c>
      <c r="I8" s="19">
        <f t="shared" si="3"/>
        <v>6.7978886533665719</v>
      </c>
      <c r="J8" s="19">
        <f t="shared" si="3"/>
        <v>6.1287468455409826</v>
      </c>
      <c r="K8" s="19">
        <f t="shared" si="3"/>
        <v>5.3743716802999755</v>
      </c>
      <c r="L8" s="19">
        <f t="shared" si="3"/>
        <v>1.361970357858735</v>
      </c>
      <c r="M8" s="19">
        <f t="shared" si="3"/>
        <v>7.4831702165649965</v>
      </c>
      <c r="N8" s="19">
        <f t="shared" si="3"/>
        <v>3.8331339176242563</v>
      </c>
      <c r="O8" s="19">
        <f t="shared" si="3"/>
        <v>3.8655108531851292</v>
      </c>
      <c r="P8" s="19">
        <f t="shared" si="3"/>
        <v>3.8781706573049908</v>
      </c>
      <c r="Q8" s="19">
        <f t="shared" si="3"/>
        <v>8.6666540645516896</v>
      </c>
      <c r="R8" s="19">
        <f t="shared" si="3"/>
        <v>9.0201481068906784</v>
      </c>
      <c r="S8" s="19">
        <f t="shared" si="3"/>
        <v>8.7591979092495951</v>
      </c>
      <c r="T8" s="19">
        <f t="shared" si="3"/>
        <v>7.0005379939790586</v>
      </c>
      <c r="U8" s="19">
        <f t="shared" si="3"/>
        <v>2.7535199683217755</v>
      </c>
      <c r="V8" s="19">
        <f t="shared" si="3"/>
        <v>2.8632420359028092</v>
      </c>
      <c r="W8" s="19">
        <f t="shared" si="3"/>
        <v>1.0580211583623673</v>
      </c>
      <c r="X8" s="19">
        <f t="shared" si="3"/>
        <v>2.3521279540206859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15.837005113250719</v>
      </c>
      <c r="D10" s="8">
        <v>2.0184730979971204</v>
      </c>
      <c r="E10" s="8">
        <v>23.036141406523939</v>
      </c>
      <c r="F10" s="8">
        <v>3.0800718407366321</v>
      </c>
      <c r="G10" s="8">
        <v>7.0378618115837739</v>
      </c>
      <c r="H10" s="8">
        <v>4.0660886214594356</v>
      </c>
      <c r="I10" s="8">
        <v>6.7978886533665719</v>
      </c>
      <c r="J10" s="8">
        <v>6.1287468455409826</v>
      </c>
      <c r="K10" s="8">
        <v>5.3743716802999755</v>
      </c>
      <c r="L10" s="8">
        <v>1.361970357858735</v>
      </c>
      <c r="M10" s="8">
        <v>7.4831702165649965</v>
      </c>
      <c r="N10" s="8">
        <v>3.8331339176242563</v>
      </c>
      <c r="O10" s="8">
        <v>3.8655108531851292</v>
      </c>
      <c r="P10" s="8">
        <v>3.8781706573049908</v>
      </c>
      <c r="Q10" s="8">
        <v>8.6666540645516896</v>
      </c>
      <c r="R10" s="8">
        <v>9.0201481068906784</v>
      </c>
      <c r="S10" s="8">
        <v>8.7591979092495951</v>
      </c>
      <c r="T10" s="8">
        <v>7.0005379939790586</v>
      </c>
      <c r="U10" s="8">
        <v>2.7535199683217755</v>
      </c>
      <c r="V10" s="8">
        <v>2.8632420359028092</v>
      </c>
      <c r="W10" s="8">
        <v>1.0580211583623673</v>
      </c>
      <c r="X10" s="8">
        <v>2.3521279540206859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27.791323556647566</v>
      </c>
      <c r="D11" s="19">
        <f t="shared" si="4"/>
        <v>29.013156183035075</v>
      </c>
      <c r="E11" s="19">
        <f t="shared" si="4"/>
        <v>35.220848407368258</v>
      </c>
      <c r="F11" s="19">
        <f t="shared" si="4"/>
        <v>49.13695907436945</v>
      </c>
      <c r="G11" s="19">
        <f t="shared" si="4"/>
        <v>32.026528659930364</v>
      </c>
      <c r="H11" s="19">
        <f t="shared" si="4"/>
        <v>13.841965385816911</v>
      </c>
      <c r="I11" s="19">
        <f t="shared" si="4"/>
        <v>12.392757557044199</v>
      </c>
      <c r="J11" s="19">
        <f t="shared" si="4"/>
        <v>15.098764042677663</v>
      </c>
      <c r="K11" s="19">
        <f t="shared" si="4"/>
        <v>11.160975211566445</v>
      </c>
      <c r="L11" s="19">
        <f t="shared" si="4"/>
        <v>18.47144983147162</v>
      </c>
      <c r="M11" s="19">
        <f t="shared" si="4"/>
        <v>10.646106200267896</v>
      </c>
      <c r="N11" s="19">
        <f t="shared" si="4"/>
        <v>24.867396015396878</v>
      </c>
      <c r="O11" s="19">
        <f t="shared" si="4"/>
        <v>8.2199017767948614</v>
      </c>
      <c r="P11" s="19">
        <f t="shared" si="4"/>
        <v>7.9248286278791618</v>
      </c>
      <c r="Q11" s="19">
        <f t="shared" si="4"/>
        <v>6.0513371616946028</v>
      </c>
      <c r="R11" s="19">
        <f t="shared" si="4"/>
        <v>22.488539468579351</v>
      </c>
      <c r="S11" s="19">
        <f t="shared" si="4"/>
        <v>10.896029815281366</v>
      </c>
      <c r="T11" s="19">
        <f t="shared" si="4"/>
        <v>9.5893887076733968</v>
      </c>
      <c r="U11" s="19">
        <f t="shared" si="4"/>
        <v>9.5621579237947483</v>
      </c>
      <c r="V11" s="19">
        <f t="shared" si="4"/>
        <v>22.633935069569159</v>
      </c>
      <c r="W11" s="19">
        <f t="shared" si="4"/>
        <v>15.812886507163741</v>
      </c>
      <c r="X11" s="19">
        <f t="shared" si="4"/>
        <v>11.687424660388011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1.3046655569356094</v>
      </c>
      <c r="I12" s="8">
        <v>1.1557841897447851</v>
      </c>
      <c r="J12" s="8">
        <v>0.61089188337325873</v>
      </c>
      <c r="K12" s="8">
        <v>1.027884127313953</v>
      </c>
      <c r="L12" s="8">
        <v>0.47620232205796631</v>
      </c>
      <c r="M12" s="8">
        <v>0.81508504199236609</v>
      </c>
      <c r="N12" s="8">
        <v>0.97481331736187604</v>
      </c>
      <c r="O12" s="8">
        <v>3.192682182513161</v>
      </c>
      <c r="P12" s="8">
        <v>2.0078042250768302</v>
      </c>
      <c r="Q12" s="8">
        <v>2.4492014423047199</v>
      </c>
      <c r="R12" s="8">
        <v>2.3015324102823547</v>
      </c>
      <c r="S12" s="8">
        <v>2.2959441819610134</v>
      </c>
      <c r="T12" s="8">
        <v>2.8066744354064004</v>
      </c>
      <c r="U12" s="8">
        <v>2.8386767660068086</v>
      </c>
      <c r="V12" s="8">
        <v>2.1674397190792685</v>
      </c>
      <c r="W12" s="8">
        <v>1.6119707005344268</v>
      </c>
      <c r="X12" s="8">
        <v>1.5251186451991414</v>
      </c>
    </row>
    <row r="13" spans="1:24" ht="11.25" customHeight="1" x14ac:dyDescent="0.2">
      <c r="A13" s="28" t="s">
        <v>16</v>
      </c>
      <c r="B13" s="7" t="s">
        <v>17</v>
      </c>
      <c r="C13" s="8">
        <v>26.948165720049829</v>
      </c>
      <c r="D13" s="8">
        <v>29.013156183035075</v>
      </c>
      <c r="E13" s="8">
        <v>35.155651262482451</v>
      </c>
      <c r="F13" s="8">
        <v>49.13695907436945</v>
      </c>
      <c r="G13" s="8">
        <v>31.58176849247748</v>
      </c>
      <c r="H13" s="8">
        <v>12.537299828881302</v>
      </c>
      <c r="I13" s="8">
        <v>11.236973367299413</v>
      </c>
      <c r="J13" s="8">
        <v>14.487872159304404</v>
      </c>
      <c r="K13" s="8">
        <v>10.133091084252491</v>
      </c>
      <c r="L13" s="8">
        <v>17.995247509413655</v>
      </c>
      <c r="M13" s="8">
        <v>9.8310211582755294</v>
      </c>
      <c r="N13" s="8">
        <v>23.892582698035003</v>
      </c>
      <c r="O13" s="8">
        <v>5.0272195942817</v>
      </c>
      <c r="P13" s="8">
        <v>5.9170244028023316</v>
      </c>
      <c r="Q13" s="8">
        <v>3.6021357193898824</v>
      </c>
      <c r="R13" s="8">
        <v>20.187007058296995</v>
      </c>
      <c r="S13" s="8">
        <v>6.302222691154558</v>
      </c>
      <c r="T13" s="8">
        <v>4.140193736506558</v>
      </c>
      <c r="U13" s="8">
        <v>3.7981796642174079</v>
      </c>
      <c r="V13" s="8">
        <v>13.663603826024826</v>
      </c>
      <c r="W13" s="8">
        <v>13.213345409224168</v>
      </c>
      <c r="X13" s="8">
        <v>8.1487874805795624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0.84315783659773691</v>
      </c>
      <c r="D16" s="8">
        <v>0</v>
      </c>
      <c r="E16" s="8">
        <v>6.5197144885808356E-2</v>
      </c>
      <c r="F16" s="8">
        <v>0</v>
      </c>
      <c r="G16" s="8">
        <v>0.44476016745288216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2.2978629421657955</v>
      </c>
      <c r="T16" s="8">
        <v>2.6425205357604376</v>
      </c>
      <c r="U16" s="8">
        <v>2.9253014935705308</v>
      </c>
      <c r="V16" s="8">
        <v>6.8028915244650641</v>
      </c>
      <c r="W16" s="8">
        <v>0.98757039740514641</v>
      </c>
      <c r="X16" s="8">
        <v>2.0135185346093065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23.598996055834618</v>
      </c>
      <c r="D17" s="27">
        <f t="shared" si="5"/>
        <v>5.4881456756912126</v>
      </c>
      <c r="E17" s="27">
        <f t="shared" si="5"/>
        <v>4.0193884452423045</v>
      </c>
      <c r="F17" s="27">
        <f t="shared" si="5"/>
        <v>5.0714612707773226</v>
      </c>
      <c r="G17" s="27">
        <f t="shared" si="5"/>
        <v>6.0428324272136997</v>
      </c>
      <c r="H17" s="27">
        <f t="shared" si="5"/>
        <v>4.7414869724520612</v>
      </c>
      <c r="I17" s="27">
        <f t="shared" si="5"/>
        <v>4.0696639598284259</v>
      </c>
      <c r="J17" s="27">
        <f t="shared" si="5"/>
        <v>6.6632377370010296</v>
      </c>
      <c r="K17" s="27">
        <f t="shared" si="5"/>
        <v>7.414819734872049</v>
      </c>
      <c r="L17" s="27">
        <f t="shared" si="5"/>
        <v>6.3964618560309363</v>
      </c>
      <c r="M17" s="27">
        <f t="shared" si="5"/>
        <v>7.5626572746315253</v>
      </c>
      <c r="N17" s="27">
        <f t="shared" si="5"/>
        <v>1.0386562690952359</v>
      </c>
      <c r="O17" s="27">
        <f t="shared" si="5"/>
        <v>0.71781147784009225</v>
      </c>
      <c r="P17" s="27">
        <f t="shared" si="5"/>
        <v>0.44386964249035821</v>
      </c>
      <c r="Q17" s="27">
        <f t="shared" si="5"/>
        <v>0.32870826117059398</v>
      </c>
      <c r="R17" s="27">
        <f t="shared" si="5"/>
        <v>0.11656007534551469</v>
      </c>
      <c r="S17" s="27">
        <f t="shared" si="5"/>
        <v>9.365100961529689E-2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1.5782794203838133</v>
      </c>
      <c r="X17" s="27">
        <f t="shared" si="5"/>
        <v>0.99263444154482505</v>
      </c>
    </row>
    <row r="18" spans="1:24" ht="11.25" customHeight="1" x14ac:dyDescent="0.2">
      <c r="A18" s="29" t="s">
        <v>26</v>
      </c>
      <c r="B18" s="7" t="s">
        <v>27</v>
      </c>
      <c r="C18" s="8">
        <v>23.598996055834618</v>
      </c>
      <c r="D18" s="8">
        <v>5.4881456756912126</v>
      </c>
      <c r="E18" s="8">
        <v>4.0193884452423045</v>
      </c>
      <c r="F18" s="8">
        <v>5.0714612707773226</v>
      </c>
      <c r="G18" s="8">
        <v>6.0428324272136997</v>
      </c>
      <c r="H18" s="8">
        <v>4.7414869724520612</v>
      </c>
      <c r="I18" s="8">
        <v>4.0670458531046094</v>
      </c>
      <c r="J18" s="8">
        <v>6.6192207182232918</v>
      </c>
      <c r="K18" s="8">
        <v>7.4119802191354252</v>
      </c>
      <c r="L18" s="8">
        <v>6.3909181414034055</v>
      </c>
      <c r="M18" s="8">
        <v>7.559838279395275</v>
      </c>
      <c r="N18" s="8">
        <v>1.0356145437657187</v>
      </c>
      <c r="O18" s="8">
        <v>0.71487384749397254</v>
      </c>
      <c r="P18" s="8">
        <v>0.44386964249035821</v>
      </c>
      <c r="Q18" s="8">
        <v>0.32507195943110684</v>
      </c>
      <c r="R18" s="8">
        <v>0.11656007534551469</v>
      </c>
      <c r="S18" s="8">
        <v>9.365100961529689E-2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2.6181067238163296E-3</v>
      </c>
      <c r="J19" s="8">
        <v>4.4017018777737428E-2</v>
      </c>
      <c r="K19" s="8">
        <v>2.8395157366237177E-3</v>
      </c>
      <c r="L19" s="8">
        <v>5.5437146275307461E-3</v>
      </c>
      <c r="M19" s="8">
        <v>2.8189952362502432E-3</v>
      </c>
      <c r="N19" s="8">
        <v>3.0417253295171986E-3</v>
      </c>
      <c r="O19" s="8">
        <v>2.9376303461196782E-3</v>
      </c>
      <c r="P19" s="8">
        <v>0</v>
      </c>
      <c r="Q19" s="8">
        <v>3.6363017394871692E-3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1.5782794203838133</v>
      </c>
      <c r="X19" s="8">
        <v>0.99263444154482505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8635.8370760212074</v>
      </c>
      <c r="D26" s="27">
        <f t="shared" si="7"/>
        <v>8824.7262732034142</v>
      </c>
      <c r="E26" s="27">
        <f t="shared" si="7"/>
        <v>8893.0814652808876</v>
      </c>
      <c r="F26" s="27">
        <f t="shared" si="7"/>
        <v>9011.9505676555091</v>
      </c>
      <c r="G26" s="27">
        <f t="shared" si="7"/>
        <v>9022.0642778668098</v>
      </c>
      <c r="H26" s="27">
        <f t="shared" si="7"/>
        <v>8823.026875950949</v>
      </c>
      <c r="I26" s="27">
        <f t="shared" si="7"/>
        <v>8786.8755304326896</v>
      </c>
      <c r="J26" s="27">
        <f t="shared" si="7"/>
        <v>8523.1580746314612</v>
      </c>
      <c r="K26" s="27">
        <f t="shared" si="7"/>
        <v>8428.9323430000059</v>
      </c>
      <c r="L26" s="27">
        <f t="shared" si="7"/>
        <v>8146.3524602330945</v>
      </c>
      <c r="M26" s="27">
        <f t="shared" si="7"/>
        <v>7878.2272999565821</v>
      </c>
      <c r="N26" s="27">
        <f t="shared" si="7"/>
        <v>7829.9612951869021</v>
      </c>
      <c r="O26" s="27">
        <f t="shared" si="7"/>
        <v>7927.1155082037039</v>
      </c>
      <c r="P26" s="27">
        <f t="shared" si="7"/>
        <v>7836.5144214296351</v>
      </c>
      <c r="Q26" s="27">
        <f t="shared" si="7"/>
        <v>7756.292365815626</v>
      </c>
      <c r="R26" s="27">
        <f t="shared" si="7"/>
        <v>7833.9245495041132</v>
      </c>
      <c r="S26" s="27">
        <f t="shared" si="7"/>
        <v>7576.2206245310354</v>
      </c>
      <c r="T26" s="27">
        <f t="shared" si="7"/>
        <v>7493.2275829772834</v>
      </c>
      <c r="U26" s="27">
        <f t="shared" si="7"/>
        <v>5588.4884563585374</v>
      </c>
      <c r="V26" s="27">
        <f t="shared" si="7"/>
        <v>5312.2178052225026</v>
      </c>
      <c r="W26" s="27">
        <f t="shared" si="7"/>
        <v>4679.8440474823028</v>
      </c>
      <c r="X26" s="27">
        <f t="shared" si="7"/>
        <v>4779.9423139529308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8635.8370760212074</v>
      </c>
      <c r="D33" s="19">
        <f t="shared" si="9"/>
        <v>8824.7262732034142</v>
      </c>
      <c r="E33" s="19">
        <f t="shared" si="9"/>
        <v>8893.0814652808876</v>
      </c>
      <c r="F33" s="19">
        <f t="shared" si="9"/>
        <v>9011.9505676555091</v>
      </c>
      <c r="G33" s="19">
        <f t="shared" si="9"/>
        <v>9022.0642778668098</v>
      </c>
      <c r="H33" s="19">
        <f t="shared" si="9"/>
        <v>8823.026875950949</v>
      </c>
      <c r="I33" s="19">
        <f t="shared" si="9"/>
        <v>8786.8755304326896</v>
      </c>
      <c r="J33" s="19">
        <f t="shared" si="9"/>
        <v>8523.1580746314612</v>
      </c>
      <c r="K33" s="19">
        <f t="shared" si="9"/>
        <v>8428.9323430000059</v>
      </c>
      <c r="L33" s="19">
        <f t="shared" si="9"/>
        <v>8146.3524602330945</v>
      </c>
      <c r="M33" s="19">
        <f t="shared" si="9"/>
        <v>7878.2272999565821</v>
      </c>
      <c r="N33" s="19">
        <f t="shared" si="9"/>
        <v>7829.9612951869021</v>
      </c>
      <c r="O33" s="19">
        <f t="shared" si="9"/>
        <v>7927.1155082037039</v>
      </c>
      <c r="P33" s="19">
        <f t="shared" si="9"/>
        <v>7836.5144214296351</v>
      </c>
      <c r="Q33" s="19">
        <f t="shared" si="9"/>
        <v>7756.292365815626</v>
      </c>
      <c r="R33" s="19">
        <f t="shared" si="9"/>
        <v>7833.9245495041132</v>
      </c>
      <c r="S33" s="19">
        <f t="shared" si="9"/>
        <v>7576.2206245310354</v>
      </c>
      <c r="T33" s="19">
        <f t="shared" si="9"/>
        <v>7493.2275829772834</v>
      </c>
      <c r="U33" s="19">
        <f t="shared" si="9"/>
        <v>5588.4884563585374</v>
      </c>
      <c r="V33" s="19">
        <f t="shared" si="9"/>
        <v>5312.2178052225026</v>
      </c>
      <c r="W33" s="19">
        <f t="shared" si="9"/>
        <v>4679.8440474823028</v>
      </c>
      <c r="X33" s="19">
        <f t="shared" si="9"/>
        <v>4779.9423139529308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0.13286753504385229</v>
      </c>
      <c r="V34" s="8">
        <v>0.13590079194193577</v>
      </c>
      <c r="W34" s="8">
        <v>0.14273070595991735</v>
      </c>
      <c r="X34" s="8">
        <v>0.16195017865814854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939.72916039382687</v>
      </c>
      <c r="D36" s="8">
        <v>997.80215126557994</v>
      </c>
      <c r="E36" s="8">
        <v>1066.0347709016214</v>
      </c>
      <c r="F36" s="8">
        <v>1178.7898243913214</v>
      </c>
      <c r="G36" s="8">
        <v>1198.0098250310887</v>
      </c>
      <c r="H36" s="8">
        <v>1178.0536040661243</v>
      </c>
      <c r="I36" s="8">
        <v>1245.043916198199</v>
      </c>
      <c r="J36" s="8">
        <v>1212.0345783704083</v>
      </c>
      <c r="K36" s="8">
        <v>1185.1628288436846</v>
      </c>
      <c r="L36" s="8">
        <v>1135.5740171599321</v>
      </c>
      <c r="M36" s="8">
        <v>1070.3751456032405</v>
      </c>
      <c r="N36" s="8">
        <v>1041.3386926900641</v>
      </c>
      <c r="O36" s="8">
        <v>1012.5017033195614</v>
      </c>
      <c r="P36" s="8">
        <v>885.4320524037405</v>
      </c>
      <c r="Q36" s="8">
        <v>872.10589218687426</v>
      </c>
      <c r="R36" s="8">
        <v>839.54000116572229</v>
      </c>
      <c r="S36" s="8">
        <v>848.69559906035443</v>
      </c>
      <c r="T36" s="8">
        <v>800.40514858439337</v>
      </c>
      <c r="U36" s="8">
        <v>651.76113642691928</v>
      </c>
      <c r="V36" s="8">
        <v>636.40013900877352</v>
      </c>
      <c r="W36" s="8">
        <v>472.87634763689329</v>
      </c>
      <c r="X36" s="8">
        <v>451.55058653533399</v>
      </c>
    </row>
    <row r="37" spans="1:24" ht="11.25" customHeight="1" x14ac:dyDescent="0.2">
      <c r="A37" s="28" t="s">
        <v>60</v>
      </c>
      <c r="B37" s="7" t="s">
        <v>61</v>
      </c>
      <c r="C37" s="8">
        <v>52.849255593452227</v>
      </c>
      <c r="D37" s="8">
        <v>54.852675265227553</v>
      </c>
      <c r="E37" s="8">
        <v>57.121235605583678</v>
      </c>
      <c r="F37" s="8">
        <v>65.905572042288995</v>
      </c>
      <c r="G37" s="8">
        <v>64.37763409296609</v>
      </c>
      <c r="H37" s="8">
        <v>98.552839070671268</v>
      </c>
      <c r="I37" s="8">
        <v>90.762038366094814</v>
      </c>
      <c r="J37" s="8">
        <v>107.13342696990622</v>
      </c>
      <c r="K37" s="8">
        <v>86.638538376322117</v>
      </c>
      <c r="L37" s="8">
        <v>79.832023113445629</v>
      </c>
      <c r="M37" s="8">
        <v>82.500320756859594</v>
      </c>
      <c r="N37" s="8">
        <v>97.852499995240038</v>
      </c>
      <c r="O37" s="8">
        <v>193.64578896637764</v>
      </c>
      <c r="P37" s="8">
        <v>117.17810038830899</v>
      </c>
      <c r="Q37" s="8">
        <v>120.39185377074634</v>
      </c>
      <c r="R37" s="8">
        <v>121.03271483791936</v>
      </c>
      <c r="S37" s="8">
        <v>126.06067078266115</v>
      </c>
      <c r="T37" s="8">
        <v>127.63010409959264</v>
      </c>
      <c r="U37" s="8">
        <v>141.24248148418027</v>
      </c>
      <c r="V37" s="8">
        <v>144.8179370253925</v>
      </c>
      <c r="W37" s="8">
        <v>136.68307464459454</v>
      </c>
      <c r="X37" s="8">
        <v>179.51398982091411</v>
      </c>
    </row>
    <row r="38" spans="1:24" ht="11.25" customHeight="1" x14ac:dyDescent="0.2">
      <c r="A38" s="28" t="s">
        <v>62</v>
      </c>
      <c r="B38" s="7" t="s">
        <v>63</v>
      </c>
      <c r="C38" s="8">
        <v>2.703665336728065</v>
      </c>
      <c r="D38" s="8">
        <v>2.5283132612452861</v>
      </c>
      <c r="E38" s="8">
        <v>2.3371590071208557</v>
      </c>
      <c r="F38" s="8">
        <v>2.6410133752991283</v>
      </c>
      <c r="G38" s="8">
        <v>2.3993740236502861</v>
      </c>
      <c r="H38" s="8">
        <v>1.9135179792879811</v>
      </c>
      <c r="I38" s="8">
        <v>1.8643153257231255</v>
      </c>
      <c r="J38" s="8">
        <v>1.6458465518665615</v>
      </c>
      <c r="K38" s="8">
        <v>1.9637931895404206</v>
      </c>
      <c r="L38" s="8">
        <v>1.5908725111993889</v>
      </c>
      <c r="M38" s="8">
        <v>1.3950753118472816</v>
      </c>
      <c r="N38" s="8">
        <v>1.5108444938534737</v>
      </c>
      <c r="O38" s="8">
        <v>1.5436022669174354</v>
      </c>
      <c r="P38" s="8">
        <v>1.0551958943715103</v>
      </c>
      <c r="Q38" s="8">
        <v>1.2491350260808569</v>
      </c>
      <c r="R38" s="8">
        <v>1.23553367413784</v>
      </c>
      <c r="S38" s="8">
        <v>1.2029457367308201</v>
      </c>
      <c r="T38" s="8">
        <v>1.2271579912133992</v>
      </c>
      <c r="U38" s="8">
        <v>1.5002799803899944</v>
      </c>
      <c r="V38" s="8">
        <v>1.2780109868631138</v>
      </c>
      <c r="W38" s="8">
        <v>1.3279456391621618</v>
      </c>
      <c r="X38" s="8">
        <v>1.6000887053549078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0.5533931459706799</v>
      </c>
      <c r="E39" s="8">
        <v>0</v>
      </c>
      <c r="F39" s="8">
        <v>0</v>
      </c>
      <c r="G39" s="8">
        <v>0.33862595326418898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331.80425235203677</v>
      </c>
      <c r="D40" s="8">
        <v>250.16257265099267</v>
      </c>
      <c r="E40" s="8">
        <v>235.69240527808881</v>
      </c>
      <c r="F40" s="8">
        <v>248.86108074240749</v>
      </c>
      <c r="G40" s="8">
        <v>242.85558657156807</v>
      </c>
      <c r="H40" s="8">
        <v>241.93822549859223</v>
      </c>
      <c r="I40" s="8">
        <v>231.56070437965147</v>
      </c>
      <c r="J40" s="8">
        <v>234.93843311159921</v>
      </c>
      <c r="K40" s="8">
        <v>210.9593838763189</v>
      </c>
      <c r="L40" s="8">
        <v>217.41839185023917</v>
      </c>
      <c r="M40" s="8">
        <v>224.42901436962131</v>
      </c>
      <c r="N40" s="8">
        <v>275.25002149671866</v>
      </c>
      <c r="O40" s="8">
        <v>259.10291514252452</v>
      </c>
      <c r="P40" s="8">
        <v>261.31692293163525</v>
      </c>
      <c r="Q40" s="8">
        <v>277.27763694298403</v>
      </c>
      <c r="R40" s="8">
        <v>270.47844513983625</v>
      </c>
      <c r="S40" s="8">
        <v>206.48604461021233</v>
      </c>
      <c r="T40" s="8">
        <v>203.15609991354364</v>
      </c>
      <c r="U40" s="8">
        <v>210.23272034153359</v>
      </c>
      <c r="V40" s="8">
        <v>190.62380820717559</v>
      </c>
      <c r="W40" s="8">
        <v>172.18639344898094</v>
      </c>
      <c r="X40" s="8">
        <v>240.09263231200231</v>
      </c>
    </row>
    <row r="41" spans="1:24" ht="11.25" customHeight="1" x14ac:dyDescent="0.2">
      <c r="A41" s="28" t="s">
        <v>68</v>
      </c>
      <c r="B41" s="7" t="s">
        <v>69</v>
      </c>
      <c r="C41" s="8">
        <v>19.065886921978841</v>
      </c>
      <c r="D41" s="8">
        <v>17.349648902853144</v>
      </c>
      <c r="E41" s="8">
        <v>18.229080696581672</v>
      </c>
      <c r="F41" s="8">
        <v>17.199055752668563</v>
      </c>
      <c r="G41" s="8">
        <v>19.915916659106045</v>
      </c>
      <c r="H41" s="8">
        <v>15.49530537311046</v>
      </c>
      <c r="I41" s="8">
        <v>15.393395210348388</v>
      </c>
      <c r="J41" s="8">
        <v>16.212869217226885</v>
      </c>
      <c r="K41" s="8">
        <v>17.735380981410405</v>
      </c>
      <c r="L41" s="8">
        <v>24.888644903962344</v>
      </c>
      <c r="M41" s="8">
        <v>21.983524994246878</v>
      </c>
      <c r="N41" s="8">
        <v>26.076232157471889</v>
      </c>
      <c r="O41" s="8">
        <v>27.108024742936021</v>
      </c>
      <c r="P41" s="8">
        <v>30.027978104550098</v>
      </c>
      <c r="Q41" s="8">
        <v>30.844725774879741</v>
      </c>
      <c r="R41" s="8">
        <v>31.685341936805351</v>
      </c>
      <c r="S41" s="8">
        <v>29.193153608567744</v>
      </c>
      <c r="T41" s="8">
        <v>30.366562941187709</v>
      </c>
      <c r="U41" s="8">
        <v>28.404747662147312</v>
      </c>
      <c r="V41" s="8">
        <v>28.449518310872598</v>
      </c>
      <c r="W41" s="8">
        <v>23.458434335114042</v>
      </c>
      <c r="X41" s="8">
        <v>24.908820887077585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6859.3650970796389</v>
      </c>
      <c r="D43" s="8">
        <v>7095.5360140601933</v>
      </c>
      <c r="E43" s="8">
        <v>7133.0638448677473</v>
      </c>
      <c r="F43" s="8">
        <v>7126.1236678611858</v>
      </c>
      <c r="G43" s="8">
        <v>7142.9225715889816</v>
      </c>
      <c r="H43" s="8">
        <v>6967.0895037532982</v>
      </c>
      <c r="I43" s="8">
        <v>6939.6951074741874</v>
      </c>
      <c r="J43" s="8">
        <v>6778.7331098216628</v>
      </c>
      <c r="K43" s="8">
        <v>6783.1270391787766</v>
      </c>
      <c r="L43" s="8">
        <v>6550.8085744310984</v>
      </c>
      <c r="M43" s="8">
        <v>6339.9665258175164</v>
      </c>
      <c r="N43" s="8">
        <v>6278.5396936552506</v>
      </c>
      <c r="O43" s="8">
        <v>6317.6014006528812</v>
      </c>
      <c r="P43" s="8">
        <v>6441.6262672810235</v>
      </c>
      <c r="Q43" s="8">
        <v>6337.8838199029924</v>
      </c>
      <c r="R43" s="8">
        <v>6465.1589355373335</v>
      </c>
      <c r="S43" s="8">
        <v>6240.8064987910921</v>
      </c>
      <c r="T43" s="8">
        <v>6250.913750602127</v>
      </c>
      <c r="U43" s="8">
        <v>4500.9385788511363</v>
      </c>
      <c r="V43" s="8">
        <v>4261.7966197710712</v>
      </c>
      <c r="W43" s="8">
        <v>3795.5711687709759</v>
      </c>
      <c r="X43" s="8">
        <v>3813.4159339234661</v>
      </c>
    </row>
    <row r="44" spans="1:24" ht="11.25" customHeight="1" x14ac:dyDescent="0.2">
      <c r="A44" s="28" t="s">
        <v>74</v>
      </c>
      <c r="B44" s="7" t="s">
        <v>75</v>
      </c>
      <c r="C44" s="8">
        <v>421.95131075237344</v>
      </c>
      <c r="D44" s="8">
        <v>390.40389853062055</v>
      </c>
      <c r="E44" s="8">
        <v>374.47312683525382</v>
      </c>
      <c r="F44" s="8">
        <v>359.30342292344062</v>
      </c>
      <c r="G44" s="8">
        <v>335.43600860595825</v>
      </c>
      <c r="H44" s="8">
        <v>316.00470070190039</v>
      </c>
      <c r="I44" s="8">
        <v>251.75235706433</v>
      </c>
      <c r="J44" s="8">
        <v>168.84719506678582</v>
      </c>
      <c r="K44" s="8">
        <v>139.30221020731187</v>
      </c>
      <c r="L44" s="8">
        <v>133.87989253340288</v>
      </c>
      <c r="M44" s="8">
        <v>133.64121316667453</v>
      </c>
      <c r="N44" s="8">
        <v>108.29495760873436</v>
      </c>
      <c r="O44" s="8">
        <v>114.2825539815592</v>
      </c>
      <c r="P44" s="8">
        <v>99.71161327727917</v>
      </c>
      <c r="Q44" s="8">
        <v>107.37821638991181</v>
      </c>
      <c r="R44" s="8">
        <v>96.007255077075669</v>
      </c>
      <c r="S44" s="8">
        <v>97.133481752094653</v>
      </c>
      <c r="T44" s="8">
        <v>79.076502356642848</v>
      </c>
      <c r="U44" s="8">
        <v>53.848486048767697</v>
      </c>
      <c r="V44" s="8">
        <v>48.295610121241864</v>
      </c>
      <c r="W44" s="8">
        <v>76.934478250815104</v>
      </c>
      <c r="X44" s="8">
        <v>68.025826303280425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7.889921696225545E-2</v>
      </c>
      <c r="I45" s="8">
        <v>7.0699738288519498E-2</v>
      </c>
      <c r="J45" s="8">
        <v>0.10914661199874</v>
      </c>
      <c r="K45" s="8">
        <v>8.3456151459092021E-2</v>
      </c>
      <c r="L45" s="8">
        <v>0.22407439903970958</v>
      </c>
      <c r="M45" s="8">
        <v>0.37264042129592967</v>
      </c>
      <c r="N45" s="8">
        <v>0.33858841449306293</v>
      </c>
      <c r="O45" s="8">
        <v>0.58559190875315115</v>
      </c>
      <c r="P45" s="8">
        <v>0.16629114872677078</v>
      </c>
      <c r="Q45" s="8">
        <v>0.66527966272153549</v>
      </c>
      <c r="R45" s="8">
        <v>0.52875081877286056</v>
      </c>
      <c r="S45" s="8">
        <v>0.12325976430854897</v>
      </c>
      <c r="T45" s="8">
        <v>0.20742357752724733</v>
      </c>
      <c r="U45" s="8">
        <v>0.15740396151135386</v>
      </c>
      <c r="V45" s="8">
        <v>9.7766686625678709E-2</v>
      </c>
      <c r="W45" s="8">
        <v>8.8637496260077497E-2</v>
      </c>
      <c r="X45" s="8">
        <v>7.5018129129380648E-2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3.5512919498643498</v>
      </c>
      <c r="D48" s="8">
        <v>3.5783757598247714</v>
      </c>
      <c r="E48" s="8">
        <v>3.1273290314619784</v>
      </c>
      <c r="F48" s="8">
        <v>3.4825867657834633</v>
      </c>
      <c r="G48" s="8">
        <v>3.2412128938110256</v>
      </c>
      <c r="H48" s="8">
        <v>3.3886315233710596</v>
      </c>
      <c r="I48" s="8">
        <v>3.4988244475113519</v>
      </c>
      <c r="J48" s="8">
        <v>3.2027748602238546</v>
      </c>
      <c r="K48" s="8">
        <v>3.60755227137708</v>
      </c>
      <c r="L48" s="8">
        <v>2.1359693307750751</v>
      </c>
      <c r="M48" s="8">
        <v>2.8601326318261218</v>
      </c>
      <c r="N48" s="8">
        <v>0.75976467507613799</v>
      </c>
      <c r="O48" s="8">
        <v>0.74392722219229657</v>
      </c>
      <c r="P48" s="8">
        <v>0</v>
      </c>
      <c r="Q48" s="8">
        <v>8.4958061584348474</v>
      </c>
      <c r="R48" s="8">
        <v>1.5792499057282265</v>
      </c>
      <c r="S48" s="8">
        <v>0</v>
      </c>
      <c r="T48" s="8">
        <v>6.2673982920506771E-2</v>
      </c>
      <c r="U48" s="8">
        <v>6.1155121815601642E-2</v>
      </c>
      <c r="V48" s="8">
        <v>5.8284801930481064E-2</v>
      </c>
      <c r="W48" s="8">
        <v>0.31699509244969032</v>
      </c>
      <c r="X48" s="8">
        <v>0.41379805375665463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4.8171556413065559</v>
      </c>
      <c r="D50" s="8">
        <v>11.959230360905302</v>
      </c>
      <c r="E50" s="8">
        <v>3.0025130574283496</v>
      </c>
      <c r="F50" s="8">
        <v>9.644343801112937</v>
      </c>
      <c r="G50" s="8">
        <v>12.567522446414863</v>
      </c>
      <c r="H50" s="8">
        <v>0.51164876763214462</v>
      </c>
      <c r="I50" s="8">
        <v>7.2341722283567496</v>
      </c>
      <c r="J50" s="8">
        <v>0.30069404978286807</v>
      </c>
      <c r="K50" s="8">
        <v>0.35215992380621253</v>
      </c>
      <c r="L50" s="8">
        <v>0</v>
      </c>
      <c r="M50" s="8">
        <v>0.70370688345449806</v>
      </c>
      <c r="N50" s="8">
        <v>0</v>
      </c>
      <c r="O50" s="8">
        <v>0</v>
      </c>
      <c r="P50" s="8">
        <v>0</v>
      </c>
      <c r="Q50" s="8">
        <v>0</v>
      </c>
      <c r="R50" s="8">
        <v>6.6783214107830773</v>
      </c>
      <c r="S50" s="8">
        <v>26.518970425013467</v>
      </c>
      <c r="T50" s="8">
        <v>0.18215892813558954</v>
      </c>
      <c r="U50" s="8">
        <v>0.20859894509260807</v>
      </c>
      <c r="V50" s="8">
        <v>0.26420951061391196</v>
      </c>
      <c r="W50" s="8">
        <v>0.25784146109671613</v>
      </c>
      <c r="X50" s="8">
        <v>0.18366910395677882</v>
      </c>
    </row>
    <row r="51" spans="1:24" ht="11.25" customHeight="1" x14ac:dyDescent="0.2">
      <c r="A51" s="25" t="s">
        <v>88</v>
      </c>
      <c r="B51" s="26" t="s">
        <v>89</v>
      </c>
      <c r="C51" s="27">
        <v>7208.9661915313745</v>
      </c>
      <c r="D51" s="27">
        <v>7225.1545689342975</v>
      </c>
      <c r="E51" s="27">
        <v>7324.4449001662424</v>
      </c>
      <c r="F51" s="27">
        <v>7186.6884024912379</v>
      </c>
      <c r="G51" s="27">
        <v>7254.116348605733</v>
      </c>
      <c r="H51" s="27">
        <v>7346.4619626257645</v>
      </c>
      <c r="I51" s="27">
        <v>7911.6899934159355</v>
      </c>
      <c r="J51" s="27">
        <v>7957.5819703485286</v>
      </c>
      <c r="K51" s="27">
        <v>8045.0845243092017</v>
      </c>
      <c r="L51" s="27">
        <v>8309.8986232488787</v>
      </c>
      <c r="M51" s="27">
        <v>8321.4078367096572</v>
      </c>
      <c r="N51" s="27">
        <v>8373.1128579203796</v>
      </c>
      <c r="O51" s="27">
        <v>8300.3719418773235</v>
      </c>
      <c r="P51" s="27">
        <v>8694.6742163262479</v>
      </c>
      <c r="Q51" s="27">
        <v>9116.4056035097856</v>
      </c>
      <c r="R51" s="27">
        <v>8999.1911439027335</v>
      </c>
      <c r="S51" s="27">
        <v>9092.0722088997372</v>
      </c>
      <c r="T51" s="27">
        <v>9240.6419712515417</v>
      </c>
      <c r="U51" s="27">
        <v>10289.477738710768</v>
      </c>
      <c r="V51" s="27">
        <v>9904.6324638524839</v>
      </c>
      <c r="W51" s="27">
        <v>9178.3328494852558</v>
      </c>
      <c r="X51" s="27">
        <v>9696.7977540094525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58.642675588827615</v>
      </c>
      <c r="D52" s="27">
        <f t="shared" si="10"/>
        <v>57.795661822495418</v>
      </c>
      <c r="E52" s="27">
        <f t="shared" si="10"/>
        <v>58.611208421451899</v>
      </c>
      <c r="F52" s="27">
        <f t="shared" si="10"/>
        <v>58.20499111290227</v>
      </c>
      <c r="G52" s="27">
        <f t="shared" si="10"/>
        <v>57.930063729692876</v>
      </c>
      <c r="H52" s="27">
        <f t="shared" si="10"/>
        <v>38.713286130468497</v>
      </c>
      <c r="I52" s="27">
        <f t="shared" si="10"/>
        <v>37.347193905683632</v>
      </c>
      <c r="J52" s="27">
        <f t="shared" si="10"/>
        <v>40.807283869719512</v>
      </c>
      <c r="K52" s="27">
        <f t="shared" si="10"/>
        <v>41.410081895384153</v>
      </c>
      <c r="L52" s="27">
        <f t="shared" si="10"/>
        <v>45.995411714571333</v>
      </c>
      <c r="M52" s="27">
        <f t="shared" si="10"/>
        <v>48.333464800126869</v>
      </c>
      <c r="N52" s="27">
        <f t="shared" si="10"/>
        <v>27.330272943543925</v>
      </c>
      <c r="O52" s="27">
        <f t="shared" si="10"/>
        <v>27.176899555695922</v>
      </c>
      <c r="P52" s="27">
        <f t="shared" si="10"/>
        <v>33.741364424675524</v>
      </c>
      <c r="Q52" s="27">
        <f t="shared" si="10"/>
        <v>32.452652068383514</v>
      </c>
      <c r="R52" s="27">
        <f t="shared" si="10"/>
        <v>22.455401291761543</v>
      </c>
      <c r="S52" s="27">
        <f t="shared" si="10"/>
        <v>24.592118266158259</v>
      </c>
      <c r="T52" s="27">
        <f t="shared" si="10"/>
        <v>25.324878440036265</v>
      </c>
      <c r="U52" s="27">
        <f t="shared" si="10"/>
        <v>24.334049701118008</v>
      </c>
      <c r="V52" s="27">
        <f t="shared" si="10"/>
        <v>24.70561360116038</v>
      </c>
      <c r="W52" s="27">
        <f t="shared" si="10"/>
        <v>34.545826108672557</v>
      </c>
      <c r="X52" s="27">
        <f t="shared" si="10"/>
        <v>38.838026318581463</v>
      </c>
    </row>
    <row r="53" spans="1:24" ht="11.25" customHeight="1" x14ac:dyDescent="0.2">
      <c r="A53" s="29" t="s">
        <v>116</v>
      </c>
      <c r="B53" s="7" t="s">
        <v>117</v>
      </c>
      <c r="C53" s="8">
        <v>7.7152033936168571</v>
      </c>
      <c r="D53" s="8">
        <v>8.6659575462195484</v>
      </c>
      <c r="E53" s="8">
        <v>8.6674816179760814</v>
      </c>
      <c r="F53" s="8">
        <v>7.8803798622936645</v>
      </c>
      <c r="G53" s="8">
        <v>5.5841850428637523</v>
      </c>
      <c r="H53" s="8">
        <v>13.703071794904023</v>
      </c>
      <c r="I53" s="8">
        <v>8.524340004474162</v>
      </c>
      <c r="J53" s="8">
        <v>5.804945256364288</v>
      </c>
      <c r="K53" s="8">
        <v>4.3854094752394399</v>
      </c>
      <c r="L53" s="8">
        <v>4.4311976739309795</v>
      </c>
      <c r="M53" s="8">
        <v>3.8053205591423036</v>
      </c>
      <c r="N53" s="8">
        <v>2.594333511197656</v>
      </c>
      <c r="O53" s="8">
        <v>4.2091420211896748</v>
      </c>
      <c r="P53" s="8">
        <v>7.6694551709842358</v>
      </c>
      <c r="Q53" s="8">
        <v>8.2157112244968573</v>
      </c>
      <c r="R53" s="8">
        <v>8.3392844534239838</v>
      </c>
      <c r="S53" s="8">
        <v>6.0524209470280468</v>
      </c>
      <c r="T53" s="8">
        <v>5.9115490041464094</v>
      </c>
      <c r="U53" s="8">
        <v>6.9454123025494523</v>
      </c>
      <c r="V53" s="8">
        <v>7.1729360739692956</v>
      </c>
      <c r="W53" s="8">
        <v>8.5129267451151911</v>
      </c>
      <c r="X53" s="8">
        <v>7.6227769917903547</v>
      </c>
    </row>
    <row r="54" spans="1:24" ht="11.25" customHeight="1" x14ac:dyDescent="0.2">
      <c r="A54" s="43" t="s">
        <v>118</v>
      </c>
      <c r="B54" s="44" t="s">
        <v>119</v>
      </c>
      <c r="C54" s="45">
        <v>50.927472195210761</v>
      </c>
      <c r="D54" s="45">
        <v>49.129704276275874</v>
      </c>
      <c r="E54" s="45">
        <v>49.943726803475819</v>
      </c>
      <c r="F54" s="45">
        <v>50.324611250608605</v>
      </c>
      <c r="G54" s="45">
        <v>52.345878686829124</v>
      </c>
      <c r="H54" s="45">
        <v>25.010214335564473</v>
      </c>
      <c r="I54" s="45">
        <v>28.82285390120947</v>
      </c>
      <c r="J54" s="45">
        <v>35.002338613355221</v>
      </c>
      <c r="K54" s="45">
        <v>37.024672420144711</v>
      </c>
      <c r="L54" s="45">
        <v>41.564214040640351</v>
      </c>
      <c r="M54" s="45">
        <v>44.528144240984567</v>
      </c>
      <c r="N54" s="45">
        <v>24.735939432346267</v>
      </c>
      <c r="O54" s="45">
        <v>22.967757534506248</v>
      </c>
      <c r="P54" s="45">
        <v>26.071909253691292</v>
      </c>
      <c r="Q54" s="45">
        <v>24.236940843886657</v>
      </c>
      <c r="R54" s="45">
        <v>14.116116838337559</v>
      </c>
      <c r="S54" s="45">
        <v>18.539697319130212</v>
      </c>
      <c r="T54" s="45">
        <v>19.413329435889857</v>
      </c>
      <c r="U54" s="45">
        <v>17.388637398568555</v>
      </c>
      <c r="V54" s="45">
        <v>17.532677527191083</v>
      </c>
      <c r="W54" s="45">
        <v>26.03289936355737</v>
      </c>
      <c r="X54" s="45">
        <v>31.21524932679111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1">SUM(C62:C72)</f>
        <v>292.10426601816596</v>
      </c>
      <c r="D61" s="49">
        <f t="shared" ref="D61:X61" si="12">SUM(D62:D72)</f>
        <v>259.14656825119914</v>
      </c>
      <c r="E61" s="49">
        <f t="shared" si="12"/>
        <v>292.87053753024162</v>
      </c>
      <c r="F61" s="49">
        <f t="shared" si="12"/>
        <v>336.05104996882005</v>
      </c>
      <c r="G61" s="49">
        <f t="shared" si="12"/>
        <v>342.13932772284579</v>
      </c>
      <c r="H61" s="49">
        <f t="shared" si="12"/>
        <v>372.63434684278189</v>
      </c>
      <c r="I61" s="49">
        <f t="shared" si="12"/>
        <v>394.51526470185553</v>
      </c>
      <c r="J61" s="49">
        <f t="shared" si="12"/>
        <v>470.03063247461</v>
      </c>
      <c r="K61" s="49">
        <f t="shared" si="12"/>
        <v>452.77159543515103</v>
      </c>
      <c r="L61" s="49">
        <f t="shared" si="12"/>
        <v>501.90473710203486</v>
      </c>
      <c r="M61" s="49">
        <f t="shared" si="12"/>
        <v>508.0344128467251</v>
      </c>
      <c r="N61" s="49">
        <f t="shared" si="12"/>
        <v>506.49658064297518</v>
      </c>
      <c r="O61" s="49">
        <f t="shared" si="12"/>
        <v>555.07106947465707</v>
      </c>
      <c r="P61" s="49">
        <f t="shared" si="12"/>
        <v>580.09151349355568</v>
      </c>
      <c r="Q61" s="49">
        <f t="shared" si="12"/>
        <v>607.1049014656993</v>
      </c>
      <c r="R61" s="49">
        <f t="shared" si="12"/>
        <v>598.87057362231928</v>
      </c>
      <c r="S61" s="49">
        <f t="shared" si="12"/>
        <v>638.88953778580151</v>
      </c>
      <c r="T61" s="49">
        <f t="shared" si="12"/>
        <v>650.26970581582259</v>
      </c>
      <c r="U61" s="49">
        <f t="shared" si="12"/>
        <v>629.16418489110595</v>
      </c>
      <c r="V61" s="49">
        <f t="shared" si="12"/>
        <v>625.46833959298397</v>
      </c>
      <c r="W61" s="49">
        <f t="shared" si="12"/>
        <v>594.39184676835669</v>
      </c>
      <c r="X61" s="49">
        <f t="shared" si="12"/>
        <v>584.73326021628668</v>
      </c>
    </row>
    <row r="62" spans="1:24" ht="11.25" customHeight="1" x14ac:dyDescent="0.2">
      <c r="A62" s="50" t="s">
        <v>92</v>
      </c>
      <c r="B62" s="51" t="s">
        <v>93</v>
      </c>
      <c r="C62" s="52">
        <v>211.27467002925528</v>
      </c>
      <c r="D62" s="52">
        <v>179.85772144456774</v>
      </c>
      <c r="E62" s="52">
        <v>208.35087592549826</v>
      </c>
      <c r="F62" s="52">
        <v>209.38569418197577</v>
      </c>
      <c r="G62" s="52">
        <v>202.28912139892407</v>
      </c>
      <c r="H62" s="52">
        <v>247.32516309003844</v>
      </c>
      <c r="I62" s="52">
        <v>247.93161673554084</v>
      </c>
      <c r="J62" s="52">
        <v>260.83978646516391</v>
      </c>
      <c r="K62" s="52">
        <v>261.70993337246506</v>
      </c>
      <c r="L62" s="52">
        <v>264.64322024769518</v>
      </c>
      <c r="M62" s="52">
        <v>270.87874439677574</v>
      </c>
      <c r="N62" s="52">
        <v>265.15481732060141</v>
      </c>
      <c r="O62" s="52">
        <v>297.82442064801523</v>
      </c>
      <c r="P62" s="52">
        <v>315.69757274845722</v>
      </c>
      <c r="Q62" s="52">
        <v>302.9333558318699</v>
      </c>
      <c r="R62" s="52">
        <v>314.49752102818661</v>
      </c>
      <c r="S62" s="52">
        <v>320.55813615252055</v>
      </c>
      <c r="T62" s="52">
        <v>318.12003374995987</v>
      </c>
      <c r="U62" s="52">
        <v>307.71448722387044</v>
      </c>
      <c r="V62" s="52">
        <v>294.73786402996052</v>
      </c>
      <c r="W62" s="52">
        <v>287.04881406756817</v>
      </c>
      <c r="X62" s="52">
        <v>320.48598639813207</v>
      </c>
    </row>
    <row r="63" spans="1:24" ht="11.25" customHeight="1" x14ac:dyDescent="0.2">
      <c r="A63" s="50" t="s">
        <v>94</v>
      </c>
      <c r="B63" s="51" t="s">
        <v>95</v>
      </c>
      <c r="C63" s="52">
        <v>1.3326514799455167</v>
      </c>
      <c r="D63" s="52">
        <v>1.2508568457192584</v>
      </c>
      <c r="E63" s="52">
        <v>1.5657003560120231</v>
      </c>
      <c r="F63" s="52">
        <v>1.6244795312858764</v>
      </c>
      <c r="G63" s="52">
        <v>1.5129860261821049</v>
      </c>
      <c r="H63" s="52">
        <v>1.6092916038121607</v>
      </c>
      <c r="I63" s="52">
        <v>1.7125512581765545</v>
      </c>
      <c r="J63" s="52">
        <v>1.6384544879651404</v>
      </c>
      <c r="K63" s="52">
        <v>2.4282370563300719</v>
      </c>
      <c r="L63" s="52">
        <v>1.9053768484309697</v>
      </c>
      <c r="M63" s="52">
        <v>1.9454209405883796</v>
      </c>
      <c r="N63" s="52">
        <v>2.1643582628730362</v>
      </c>
      <c r="O63" s="52">
        <v>3.1242254421193607</v>
      </c>
      <c r="P63" s="52">
        <v>2.3708284158059874</v>
      </c>
      <c r="Q63" s="52">
        <v>2.7461259297684375</v>
      </c>
      <c r="R63" s="52">
        <v>2.950780365328677</v>
      </c>
      <c r="S63" s="52">
        <v>3.6477643834006148</v>
      </c>
      <c r="T63" s="52">
        <v>2.1934012510189898</v>
      </c>
      <c r="U63" s="52">
        <v>2.376266143127292</v>
      </c>
      <c r="V63" s="52">
        <v>2.4412823016726133</v>
      </c>
      <c r="W63" s="52">
        <v>2.3509169654495525</v>
      </c>
      <c r="X63" s="52">
        <v>2.5294122694575534</v>
      </c>
    </row>
    <row r="64" spans="1:24" ht="11.25" customHeight="1" x14ac:dyDescent="0.2">
      <c r="A64" s="50" t="s">
        <v>96</v>
      </c>
      <c r="B64" s="51" t="s">
        <v>97</v>
      </c>
      <c r="C64" s="52">
        <v>30.265947308965128</v>
      </c>
      <c r="D64" s="52">
        <v>30.288284959103521</v>
      </c>
      <c r="E64" s="52">
        <v>34.17570649412319</v>
      </c>
      <c r="F64" s="52">
        <v>75.738517077779335</v>
      </c>
      <c r="G64" s="52">
        <v>78.31329842249589</v>
      </c>
      <c r="H64" s="52">
        <v>76.399863147183538</v>
      </c>
      <c r="I64" s="52">
        <v>76.910730293647035</v>
      </c>
      <c r="J64" s="52">
        <v>94.259795044363997</v>
      </c>
      <c r="K64" s="52">
        <v>82.991295502666233</v>
      </c>
      <c r="L64" s="52">
        <v>89.50439038941829</v>
      </c>
      <c r="M64" s="52">
        <v>97.089950943224849</v>
      </c>
      <c r="N64" s="52">
        <v>127.06835190049534</v>
      </c>
      <c r="O64" s="52">
        <v>144.66691293752396</v>
      </c>
      <c r="P64" s="52">
        <v>155.0058428733461</v>
      </c>
      <c r="Q64" s="52">
        <v>189.27743688731863</v>
      </c>
      <c r="R64" s="52">
        <v>172.53274944487427</v>
      </c>
      <c r="S64" s="52">
        <v>196.91561267851347</v>
      </c>
      <c r="T64" s="52">
        <v>203.7116106696659</v>
      </c>
      <c r="U64" s="52">
        <v>239.17058972599202</v>
      </c>
      <c r="V64" s="52">
        <v>248.36916061365883</v>
      </c>
      <c r="W64" s="52">
        <v>229.39614216154831</v>
      </c>
      <c r="X64" s="52">
        <v>193.84108033114876</v>
      </c>
    </row>
    <row r="65" spans="1:24" ht="11.25" customHeight="1" x14ac:dyDescent="0.2">
      <c r="A65" s="50" t="s">
        <v>98</v>
      </c>
      <c r="B65" s="51" t="s">
        <v>99</v>
      </c>
      <c r="C65" s="52">
        <v>49.23099719999999</v>
      </c>
      <c r="D65" s="52">
        <v>47.749705001808593</v>
      </c>
      <c r="E65" s="52">
        <v>48.778254754608177</v>
      </c>
      <c r="F65" s="52">
        <v>49.302359177779081</v>
      </c>
      <c r="G65" s="52">
        <v>51.291922990930225</v>
      </c>
      <c r="H65" s="52">
        <v>25.447284215922114</v>
      </c>
      <c r="I65" s="52">
        <v>28.946149038010073</v>
      </c>
      <c r="J65" s="52">
        <v>34.680796431276015</v>
      </c>
      <c r="K65" s="52">
        <v>36.057674321435179</v>
      </c>
      <c r="L65" s="52">
        <v>39.474574782964723</v>
      </c>
      <c r="M65" s="52">
        <v>41.769018470605104</v>
      </c>
      <c r="N65" s="52">
        <v>23.348343002567606</v>
      </c>
      <c r="O65" s="52">
        <v>21.271586966598161</v>
      </c>
      <c r="P65" s="52">
        <v>23.470145441971294</v>
      </c>
      <c r="Q65" s="52">
        <v>20.059196628927708</v>
      </c>
      <c r="R65" s="52">
        <v>11.826437513535756</v>
      </c>
      <c r="S65" s="52">
        <v>15.405543694689378</v>
      </c>
      <c r="T65" s="52">
        <v>16.51737317953113</v>
      </c>
      <c r="U65" s="52">
        <v>15.069634759287982</v>
      </c>
      <c r="V65" s="52">
        <v>15.23632156262382</v>
      </c>
      <c r="W65" s="52">
        <v>18.57204850701849</v>
      </c>
      <c r="X65" s="52">
        <v>20.984737676643157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0.75890895187276242</v>
      </c>
      <c r="I67" s="52">
        <v>1.0513652054852478</v>
      </c>
      <c r="J67" s="52">
        <v>1.0934751015990958</v>
      </c>
      <c r="K67" s="52">
        <v>1.3609609440106638</v>
      </c>
      <c r="L67" s="52">
        <v>0.76464147305248098</v>
      </c>
      <c r="M67" s="52">
        <v>0.89368379191640757</v>
      </c>
      <c r="N67" s="52">
        <v>1.2517840628410641</v>
      </c>
      <c r="O67" s="52">
        <v>2.078834266848232</v>
      </c>
      <c r="P67" s="52">
        <v>2.2008424714118755</v>
      </c>
      <c r="Q67" s="52">
        <v>1.8854592023013943</v>
      </c>
      <c r="R67" s="52">
        <v>2.1874169869573272</v>
      </c>
      <c r="S67" s="52">
        <v>1.928748937282543</v>
      </c>
      <c r="T67" s="52">
        <v>2.0105765321821973</v>
      </c>
      <c r="U67" s="52">
        <v>2.2568739870501755</v>
      </c>
      <c r="V67" s="52">
        <v>1.9870188574299721</v>
      </c>
      <c r="W67" s="52">
        <v>2.3467956178545393</v>
      </c>
      <c r="X67" s="52">
        <v>2.1402895802410393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2.231520972311013E-2</v>
      </c>
      <c r="I68" s="52">
        <v>0.13615297378819832</v>
      </c>
      <c r="J68" s="52">
        <v>5.9151075276813819E-2</v>
      </c>
      <c r="K68" s="52">
        <v>5.6401064394261582E-2</v>
      </c>
      <c r="L68" s="52">
        <v>8.19034963314315E-2</v>
      </c>
      <c r="M68" s="52">
        <v>0.14165361944344609</v>
      </c>
      <c r="N68" s="52">
        <v>0.16397388049655853</v>
      </c>
      <c r="O68" s="52">
        <v>0.36884947016399011</v>
      </c>
      <c r="P68" s="52">
        <v>1.7441722886710971</v>
      </c>
      <c r="Q68" s="52">
        <v>1.2867322524453415</v>
      </c>
      <c r="R68" s="52">
        <v>2.1419577803330672</v>
      </c>
      <c r="S68" s="52">
        <v>3.1709450473239715</v>
      </c>
      <c r="T68" s="52">
        <v>6.6964856993502426</v>
      </c>
      <c r="U68" s="52">
        <v>6.5813338353975226</v>
      </c>
      <c r="V68" s="52">
        <v>4.8076070431413829</v>
      </c>
      <c r="W68" s="52">
        <v>5.1646180690169663</v>
      </c>
      <c r="X68" s="52">
        <v>4.2572144999006483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7.3156787382981632</v>
      </c>
      <c r="H69" s="52">
        <v>19.119373190100276</v>
      </c>
      <c r="I69" s="52">
        <v>25.285228518405862</v>
      </c>
      <c r="J69" s="52">
        <v>55.130500760129024</v>
      </c>
      <c r="K69" s="52">
        <v>48.860661467352784</v>
      </c>
      <c r="L69" s="52">
        <v>71.635067748122566</v>
      </c>
      <c r="M69" s="52">
        <v>66.797093071405442</v>
      </c>
      <c r="N69" s="52">
        <v>76.604181204560433</v>
      </c>
      <c r="O69" s="52">
        <v>82.019824109990239</v>
      </c>
      <c r="P69" s="52">
        <v>72.327469437855257</v>
      </c>
      <c r="Q69" s="52">
        <v>80.619657051700969</v>
      </c>
      <c r="R69" s="52">
        <v>82.876627581782486</v>
      </c>
      <c r="S69" s="52">
        <v>87.014038556099706</v>
      </c>
      <c r="T69" s="52">
        <v>90.562780449954559</v>
      </c>
      <c r="U69" s="52">
        <v>37.619038147670345</v>
      </c>
      <c r="V69" s="52">
        <v>38.289284406898503</v>
      </c>
      <c r="W69" s="52">
        <v>28.899747954855762</v>
      </c>
      <c r="X69" s="52">
        <v>29.024727505741893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1.416320146015303</v>
      </c>
      <c r="H72" s="55">
        <v>1.9521474341294875</v>
      </c>
      <c r="I72" s="55">
        <v>12.541470678801751</v>
      </c>
      <c r="J72" s="55">
        <v>22.328673108836039</v>
      </c>
      <c r="K72" s="55">
        <v>19.30643170649677</v>
      </c>
      <c r="L72" s="55">
        <v>33.895562116019107</v>
      </c>
      <c r="M72" s="55">
        <v>28.518847612765736</v>
      </c>
      <c r="N72" s="55">
        <v>10.740771008539758</v>
      </c>
      <c r="O72" s="55">
        <v>3.716415633397919</v>
      </c>
      <c r="P72" s="55">
        <v>7.2746398160368342</v>
      </c>
      <c r="Q72" s="55">
        <v>8.2969376813669609</v>
      </c>
      <c r="R72" s="55">
        <v>9.8570829213210196</v>
      </c>
      <c r="S72" s="55">
        <v>10.248748335971269</v>
      </c>
      <c r="T72" s="55">
        <v>10.457444284159843</v>
      </c>
      <c r="U72" s="55">
        <v>18.375961068710172</v>
      </c>
      <c r="V72" s="55">
        <v>19.599800777598418</v>
      </c>
      <c r="W72" s="55">
        <v>20.61276342504496</v>
      </c>
      <c r="X72" s="55">
        <v>11.469811955021523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14651.564759909843</v>
      </c>
      <c r="D2" s="21">
        <f t="shared" ref="D2:X2" si="0">SUM(D3,D17,D22,D25,D26,D51,D52)</f>
        <v>14504.241847837719</v>
      </c>
      <c r="E2" s="21">
        <f t="shared" si="0"/>
        <v>15221.23127135667</v>
      </c>
      <c r="F2" s="21">
        <f t="shared" si="0"/>
        <v>15450.150593585025</v>
      </c>
      <c r="G2" s="21">
        <f t="shared" si="0"/>
        <v>16138.028166648715</v>
      </c>
      <c r="H2" s="21">
        <f t="shared" si="0"/>
        <v>15730.880327005187</v>
      </c>
      <c r="I2" s="21">
        <f t="shared" si="0"/>
        <v>15338.814645091659</v>
      </c>
      <c r="J2" s="21">
        <f t="shared" si="0"/>
        <v>15764.826193434061</v>
      </c>
      <c r="K2" s="21">
        <f t="shared" si="0"/>
        <v>15716.390200021173</v>
      </c>
      <c r="L2" s="21">
        <f t="shared" si="0"/>
        <v>15971.069227041529</v>
      </c>
      <c r="M2" s="21">
        <f t="shared" si="0"/>
        <v>15943.651303286422</v>
      </c>
      <c r="N2" s="21">
        <f t="shared" si="0"/>
        <v>15652.784223082133</v>
      </c>
      <c r="O2" s="21">
        <f t="shared" si="0"/>
        <v>15497.721633302181</v>
      </c>
      <c r="P2" s="21">
        <f t="shared" si="0"/>
        <v>16088.491505662039</v>
      </c>
      <c r="Q2" s="21">
        <f t="shared" si="0"/>
        <v>18538.761912672908</v>
      </c>
      <c r="R2" s="21">
        <f t="shared" si="0"/>
        <v>18777.327962541131</v>
      </c>
      <c r="S2" s="21">
        <f t="shared" si="0"/>
        <v>18953.392085335436</v>
      </c>
      <c r="T2" s="21">
        <f t="shared" si="0"/>
        <v>19184.41033424253</v>
      </c>
      <c r="U2" s="21">
        <f t="shared" si="0"/>
        <v>19230.025070372547</v>
      </c>
      <c r="V2" s="21">
        <f t="shared" si="0"/>
        <v>20173.789424065064</v>
      </c>
      <c r="W2" s="21">
        <f t="shared" si="0"/>
        <v>17933.286525175397</v>
      </c>
      <c r="X2" s="21">
        <f t="shared" si="0"/>
        <v>18957.53521389054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0</v>
      </c>
      <c r="D11" s="19">
        <f t="shared" ref="D11:X11" si="6">SUM(D12:D16)</f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28.165708877747591</v>
      </c>
      <c r="D17" s="27">
        <f t="shared" ref="D17:X17" si="8">SUM(D18:D21)</f>
        <v>9.7624582992968101</v>
      </c>
      <c r="E17" s="27">
        <f t="shared" si="8"/>
        <v>7.3974567174599777</v>
      </c>
      <c r="F17" s="27">
        <f t="shared" si="8"/>
        <v>17.672947410803662</v>
      </c>
      <c r="G17" s="27">
        <f t="shared" si="8"/>
        <v>19.291828723695424</v>
      </c>
      <c r="H17" s="27">
        <f t="shared" si="8"/>
        <v>12.508920462996198</v>
      </c>
      <c r="I17" s="27">
        <f t="shared" si="8"/>
        <v>5.4497845480837226</v>
      </c>
      <c r="J17" s="27">
        <f t="shared" si="8"/>
        <v>8.9834208238765356</v>
      </c>
      <c r="K17" s="27">
        <f t="shared" si="8"/>
        <v>10.823248340134992</v>
      </c>
      <c r="L17" s="27">
        <f t="shared" si="8"/>
        <v>9.1460541321740845</v>
      </c>
      <c r="M17" s="27">
        <f t="shared" si="8"/>
        <v>11.222257955599318</v>
      </c>
      <c r="N17" s="27">
        <f t="shared" si="8"/>
        <v>1.2332851073716824</v>
      </c>
      <c r="O17" s="27">
        <f t="shared" si="8"/>
        <v>0.79855550613543369</v>
      </c>
      <c r="P17" s="27">
        <f t="shared" si="8"/>
        <v>0.45122602757736541</v>
      </c>
      <c r="Q17" s="27">
        <f t="shared" si="8"/>
        <v>0.39741535531118627</v>
      </c>
      <c r="R17" s="27">
        <f t="shared" si="8"/>
        <v>0.23623621555388286</v>
      </c>
      <c r="S17" s="27">
        <f t="shared" si="8"/>
        <v>0.31124624305013265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3.9722880475127353</v>
      </c>
      <c r="X17" s="27">
        <f t="shared" si="8"/>
        <v>2.6340110626809738</v>
      </c>
    </row>
    <row r="18" spans="1:24" ht="11.25" customHeight="1" x14ac:dyDescent="0.2">
      <c r="A18" s="29" t="s">
        <v>26</v>
      </c>
      <c r="B18" s="7" t="s">
        <v>27</v>
      </c>
      <c r="C18" s="8">
        <v>28.165708877747591</v>
      </c>
      <c r="D18" s="8">
        <v>9.7624582992968101</v>
      </c>
      <c r="E18" s="8">
        <v>7.3974567174599777</v>
      </c>
      <c r="F18" s="8">
        <v>17.672947410803662</v>
      </c>
      <c r="G18" s="8">
        <v>19.291828723695424</v>
      </c>
      <c r="H18" s="8">
        <v>12.508920462996198</v>
      </c>
      <c r="I18" s="8">
        <v>5.4454427216267369</v>
      </c>
      <c r="J18" s="8">
        <v>8.9174130755816687</v>
      </c>
      <c r="K18" s="8">
        <v>10.819116249255034</v>
      </c>
      <c r="L18" s="8">
        <v>9.1380262651508879</v>
      </c>
      <c r="M18" s="8">
        <v>11.218592650030732</v>
      </c>
      <c r="N18" s="8">
        <v>1.2287825841610385</v>
      </c>
      <c r="O18" s="8">
        <v>0.79373684425320279</v>
      </c>
      <c r="P18" s="8">
        <v>0.45122602757736541</v>
      </c>
      <c r="Q18" s="8">
        <v>0.39152070472757444</v>
      </c>
      <c r="R18" s="8">
        <v>0.23623621555388286</v>
      </c>
      <c r="S18" s="8">
        <v>0.31124624305013265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4.3418264569852795E-3</v>
      </c>
      <c r="J19" s="8">
        <v>6.6007748294867552E-2</v>
      </c>
      <c r="K19" s="8">
        <v>4.1320908799585389E-3</v>
      </c>
      <c r="L19" s="8">
        <v>8.0278670231968292E-3</v>
      </c>
      <c r="M19" s="8">
        <v>3.6653055685853704E-3</v>
      </c>
      <c r="N19" s="8">
        <v>4.5025232106440027E-3</v>
      </c>
      <c r="O19" s="8">
        <v>4.8186618822309065E-3</v>
      </c>
      <c r="P19" s="8">
        <v>0</v>
      </c>
      <c r="Q19" s="8">
        <v>5.8946505836118381E-3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3.9722880475127353</v>
      </c>
      <c r="X19" s="8">
        <v>2.6340110626809738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3462.9497669799343</v>
      </c>
      <c r="D26" s="27">
        <f t="shared" ref="D26:X26" si="12">SUM(D27,D33)</f>
        <v>3062.6022344609719</v>
      </c>
      <c r="E26" s="27">
        <f t="shared" si="12"/>
        <v>3723.3407496919172</v>
      </c>
      <c r="F26" s="27">
        <f t="shared" si="12"/>
        <v>4412.1068836245977</v>
      </c>
      <c r="G26" s="27">
        <f t="shared" si="12"/>
        <v>4743.906955677131</v>
      </c>
      <c r="H26" s="27">
        <f t="shared" si="12"/>
        <v>4828.3461197750839</v>
      </c>
      <c r="I26" s="27">
        <f t="shared" si="12"/>
        <v>4123.5237686839746</v>
      </c>
      <c r="J26" s="27">
        <f t="shared" si="12"/>
        <v>4315.8243368432086</v>
      </c>
      <c r="K26" s="27">
        <f t="shared" si="12"/>
        <v>4142.7977850827583</v>
      </c>
      <c r="L26" s="27">
        <f t="shared" si="12"/>
        <v>3995.8773509120151</v>
      </c>
      <c r="M26" s="27">
        <f t="shared" si="12"/>
        <v>4110.6494655619563</v>
      </c>
      <c r="N26" s="27">
        <f t="shared" si="12"/>
        <v>3791.6449459842615</v>
      </c>
      <c r="O26" s="27">
        <f t="shared" si="12"/>
        <v>3532.6833290024583</v>
      </c>
      <c r="P26" s="27">
        <f t="shared" si="12"/>
        <v>3571.7582577488415</v>
      </c>
      <c r="Q26" s="27">
        <f t="shared" si="12"/>
        <v>3224.9812670010438</v>
      </c>
      <c r="R26" s="27">
        <f t="shared" si="12"/>
        <v>3491.8816592396524</v>
      </c>
      <c r="S26" s="27">
        <f t="shared" si="12"/>
        <v>3782.3114166213259</v>
      </c>
      <c r="T26" s="27">
        <f t="shared" si="12"/>
        <v>3523.0420616627271</v>
      </c>
      <c r="U26" s="27">
        <f t="shared" si="12"/>
        <v>3386.7929451972868</v>
      </c>
      <c r="V26" s="27">
        <f t="shared" si="12"/>
        <v>3542.7895477180377</v>
      </c>
      <c r="W26" s="27">
        <f t="shared" si="12"/>
        <v>2954.9598719080641</v>
      </c>
      <c r="X26" s="27">
        <f t="shared" si="12"/>
        <v>3013.248796844081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3462.9497669799343</v>
      </c>
      <c r="D33" s="19">
        <f t="shared" ref="D33:X33" si="16">SUM(D34:D50)</f>
        <v>3062.6022344609719</v>
      </c>
      <c r="E33" s="19">
        <f t="shared" si="16"/>
        <v>3723.3407496919172</v>
      </c>
      <c r="F33" s="19">
        <f t="shared" si="16"/>
        <v>4412.1068836245977</v>
      </c>
      <c r="G33" s="19">
        <f t="shared" si="16"/>
        <v>4743.906955677131</v>
      </c>
      <c r="H33" s="19">
        <f t="shared" si="16"/>
        <v>4828.3461197750839</v>
      </c>
      <c r="I33" s="19">
        <f t="shared" si="16"/>
        <v>4123.5237686839746</v>
      </c>
      <c r="J33" s="19">
        <f t="shared" si="16"/>
        <v>4315.8243368432086</v>
      </c>
      <c r="K33" s="19">
        <f t="shared" si="16"/>
        <v>4142.7977850827583</v>
      </c>
      <c r="L33" s="19">
        <f t="shared" si="16"/>
        <v>3995.8773509120151</v>
      </c>
      <c r="M33" s="19">
        <f t="shared" si="16"/>
        <v>4110.6494655619563</v>
      </c>
      <c r="N33" s="19">
        <f t="shared" si="16"/>
        <v>3791.6449459842615</v>
      </c>
      <c r="O33" s="19">
        <f t="shared" si="16"/>
        <v>3532.6833290024583</v>
      </c>
      <c r="P33" s="19">
        <f t="shared" si="16"/>
        <v>3571.7582577488415</v>
      </c>
      <c r="Q33" s="19">
        <f t="shared" si="16"/>
        <v>3224.9812670010438</v>
      </c>
      <c r="R33" s="19">
        <f t="shared" si="16"/>
        <v>3491.8816592396524</v>
      </c>
      <c r="S33" s="19">
        <f t="shared" si="16"/>
        <v>3782.3114166213259</v>
      </c>
      <c r="T33" s="19">
        <f t="shared" si="16"/>
        <v>3523.0420616627271</v>
      </c>
      <c r="U33" s="19">
        <f t="shared" si="16"/>
        <v>3386.7929451972868</v>
      </c>
      <c r="V33" s="19">
        <f t="shared" si="16"/>
        <v>3542.7895477180377</v>
      </c>
      <c r="W33" s="19">
        <f t="shared" si="16"/>
        <v>2954.9598719080641</v>
      </c>
      <c r="X33" s="19">
        <f t="shared" si="16"/>
        <v>3013.248796844081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3462.9497669799343</v>
      </c>
      <c r="D36" s="8">
        <v>3062.6022344609719</v>
      </c>
      <c r="E36" s="8">
        <v>3723.3407496919172</v>
      </c>
      <c r="F36" s="8">
        <v>4412.1068836245977</v>
      </c>
      <c r="G36" s="8">
        <v>4743.906955677131</v>
      </c>
      <c r="H36" s="8">
        <v>4828.3461197750839</v>
      </c>
      <c r="I36" s="8">
        <v>4123.5237686839746</v>
      </c>
      <c r="J36" s="8">
        <v>4315.8243368432086</v>
      </c>
      <c r="K36" s="8">
        <v>4142.7977850827583</v>
      </c>
      <c r="L36" s="8">
        <v>3995.8773509120151</v>
      </c>
      <c r="M36" s="8">
        <v>4110.6494655619563</v>
      </c>
      <c r="N36" s="8">
        <v>3791.6449459842615</v>
      </c>
      <c r="O36" s="8">
        <v>3532.6833290024583</v>
      </c>
      <c r="P36" s="8">
        <v>3571.7582577488415</v>
      </c>
      <c r="Q36" s="8">
        <v>3224.9812670010438</v>
      </c>
      <c r="R36" s="8">
        <v>3491.8816592396524</v>
      </c>
      <c r="S36" s="8">
        <v>3782.3114166213259</v>
      </c>
      <c r="T36" s="8">
        <v>3523.0420616627271</v>
      </c>
      <c r="U36" s="8">
        <v>3386.7929451972868</v>
      </c>
      <c r="V36" s="8">
        <v>3542.7895477180377</v>
      </c>
      <c r="W36" s="8">
        <v>2954.9598719080641</v>
      </c>
      <c r="X36" s="8">
        <v>3013.248796844081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11156.222669531749</v>
      </c>
      <c r="D51" s="27">
        <v>11427.379002312735</v>
      </c>
      <c r="E51" s="27">
        <v>11485.729569756313</v>
      </c>
      <c r="F51" s="27">
        <v>11015.633321738185</v>
      </c>
      <c r="G51" s="27">
        <v>11371.053541954532</v>
      </c>
      <c r="H51" s="27">
        <v>10881.221886251016</v>
      </c>
      <c r="I51" s="27">
        <v>11204.328827039848</v>
      </c>
      <c r="J51" s="27">
        <v>11437.109260867483</v>
      </c>
      <c r="K51" s="27">
        <v>11561.980987763929</v>
      </c>
      <c r="L51" s="27">
        <v>11965.187106771558</v>
      </c>
      <c r="M51" s="27">
        <v>11821.005812263797</v>
      </c>
      <c r="N51" s="27">
        <v>11859.4688649116</v>
      </c>
      <c r="O51" s="27">
        <v>11964.239748793587</v>
      </c>
      <c r="P51" s="27">
        <v>12511.817171788511</v>
      </c>
      <c r="Q51" s="27">
        <v>15308.499235552033</v>
      </c>
      <c r="R51" s="27">
        <v>15278.496646782582</v>
      </c>
      <c r="S51" s="27">
        <v>15164.031795077817</v>
      </c>
      <c r="T51" s="27">
        <v>15654.570254295279</v>
      </c>
      <c r="U51" s="27">
        <v>15836.648227966029</v>
      </c>
      <c r="V51" s="27">
        <v>16624.007392455827</v>
      </c>
      <c r="W51" s="27">
        <v>14972.746070275462</v>
      </c>
      <c r="X51" s="27">
        <v>15939.660672148771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4.2266145204129479</v>
      </c>
      <c r="D52" s="27">
        <f t="shared" ref="D52:X52" si="18">SUM(D53:D54)</f>
        <v>4.4981527647140247</v>
      </c>
      <c r="E52" s="27">
        <f t="shared" si="18"/>
        <v>4.7634951909812147</v>
      </c>
      <c r="F52" s="27">
        <f t="shared" si="18"/>
        <v>4.7374408114398365</v>
      </c>
      <c r="G52" s="27">
        <f t="shared" si="18"/>
        <v>3.7758402933562585</v>
      </c>
      <c r="H52" s="27">
        <f t="shared" si="18"/>
        <v>8.8034005160919317</v>
      </c>
      <c r="I52" s="27">
        <f t="shared" si="18"/>
        <v>5.5122648197522297</v>
      </c>
      <c r="J52" s="27">
        <f t="shared" si="18"/>
        <v>2.9091748994925331</v>
      </c>
      <c r="K52" s="27">
        <f t="shared" si="18"/>
        <v>0.78817883434989677</v>
      </c>
      <c r="L52" s="27">
        <f t="shared" si="18"/>
        <v>0.85871522578232073</v>
      </c>
      <c r="M52" s="27">
        <f t="shared" si="18"/>
        <v>0.77376750507015901</v>
      </c>
      <c r="N52" s="27">
        <f t="shared" si="18"/>
        <v>0.43712707890243274</v>
      </c>
      <c r="O52" s="27">
        <f t="shared" si="18"/>
        <v>0</v>
      </c>
      <c r="P52" s="27">
        <f t="shared" si="18"/>
        <v>4.4648500971102552</v>
      </c>
      <c r="Q52" s="27">
        <f t="shared" si="18"/>
        <v>4.88399476451991</v>
      </c>
      <c r="R52" s="27">
        <f t="shared" si="18"/>
        <v>6.713420303341791</v>
      </c>
      <c r="S52" s="27">
        <f t="shared" si="18"/>
        <v>6.737627393242013</v>
      </c>
      <c r="T52" s="27">
        <f t="shared" si="18"/>
        <v>6.7980182845229482</v>
      </c>
      <c r="U52" s="27">
        <f t="shared" si="18"/>
        <v>6.5838972092322088</v>
      </c>
      <c r="V52" s="27">
        <f t="shared" si="18"/>
        <v>6.9924838911972751</v>
      </c>
      <c r="W52" s="27">
        <f t="shared" si="18"/>
        <v>1.6082949443596928</v>
      </c>
      <c r="X52" s="27">
        <f t="shared" si="18"/>
        <v>1.9917338350062701</v>
      </c>
    </row>
    <row r="53" spans="1:24" ht="11.25" customHeight="1" x14ac:dyDescent="0.2">
      <c r="A53" s="29" t="s">
        <v>116</v>
      </c>
      <c r="B53" s="7" t="s">
        <v>117</v>
      </c>
      <c r="C53" s="8">
        <v>4.2266145204129479</v>
      </c>
      <c r="D53" s="8">
        <v>4.4981527647140247</v>
      </c>
      <c r="E53" s="8">
        <v>4.7634951909812147</v>
      </c>
      <c r="F53" s="8">
        <v>4.3178647288909922</v>
      </c>
      <c r="G53" s="8">
        <v>3.2755954929901425</v>
      </c>
      <c r="H53" s="8">
        <v>7.877692697260855</v>
      </c>
      <c r="I53" s="8">
        <v>4.7504667172652431</v>
      </c>
      <c r="J53" s="8">
        <v>2.2210295348707643</v>
      </c>
      <c r="K53" s="8">
        <v>0.4214560704327161</v>
      </c>
      <c r="L53" s="8">
        <v>0.41456943281166914</v>
      </c>
      <c r="M53" s="8">
        <v>0.39383680907119717</v>
      </c>
      <c r="N53" s="8">
        <v>0.39483347334701685</v>
      </c>
      <c r="O53" s="8">
        <v>0</v>
      </c>
      <c r="P53" s="8">
        <v>4.4648500971102552</v>
      </c>
      <c r="Q53" s="8">
        <v>4.88399476451991</v>
      </c>
      <c r="R53" s="8">
        <v>6.713420303341791</v>
      </c>
      <c r="S53" s="8">
        <v>6.737627393242013</v>
      </c>
      <c r="T53" s="8">
        <v>6.7980182845229482</v>
      </c>
      <c r="U53" s="8">
        <v>6.5838972092322088</v>
      </c>
      <c r="V53" s="8">
        <v>6.9924838911972751</v>
      </c>
      <c r="W53" s="8">
        <v>1.6082949443596928</v>
      </c>
      <c r="X53" s="8">
        <v>1.9917338350062701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0.41957608254884476</v>
      </c>
      <c r="G54" s="45">
        <v>0.50024480036611596</v>
      </c>
      <c r="H54" s="45">
        <v>0.92570781883107656</v>
      </c>
      <c r="I54" s="45">
        <v>0.76179810248698676</v>
      </c>
      <c r="J54" s="45">
        <v>0.68814536462176901</v>
      </c>
      <c r="K54" s="45">
        <v>0.36672276391718062</v>
      </c>
      <c r="L54" s="45">
        <v>0.44414579297065165</v>
      </c>
      <c r="M54" s="45">
        <v>0.37993069599896184</v>
      </c>
      <c r="N54" s="45">
        <v>4.2293605555415892E-2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68.227080830039185</v>
      </c>
      <c r="D61" s="49">
        <f t="shared" ref="D61:X61" si="20">SUM(D62:D72)</f>
        <v>70.204953336750023</v>
      </c>
      <c r="E61" s="49">
        <f t="shared" si="20"/>
        <v>80.601849786904069</v>
      </c>
      <c r="F61" s="49">
        <f t="shared" si="20"/>
        <v>202.13137518370698</v>
      </c>
      <c r="G61" s="49">
        <f t="shared" si="20"/>
        <v>214.36506721987124</v>
      </c>
      <c r="H61" s="49">
        <f t="shared" si="20"/>
        <v>203.32295340668097</v>
      </c>
      <c r="I61" s="49">
        <f t="shared" si="20"/>
        <v>190.48410695373923</v>
      </c>
      <c r="J61" s="49">
        <f t="shared" si="20"/>
        <v>229.78875389412676</v>
      </c>
      <c r="K61" s="49">
        <f t="shared" si="20"/>
        <v>242.03892194983038</v>
      </c>
      <c r="L61" s="49">
        <f t="shared" si="20"/>
        <v>258.54893407383628</v>
      </c>
      <c r="M61" s="49">
        <f t="shared" si="20"/>
        <v>276.0233881629556</v>
      </c>
      <c r="N61" s="49">
        <f t="shared" si="20"/>
        <v>313.93251926946766</v>
      </c>
      <c r="O61" s="49">
        <f t="shared" si="20"/>
        <v>512.53631054293396</v>
      </c>
      <c r="P61" s="49">
        <f t="shared" si="20"/>
        <v>448.37246052508942</v>
      </c>
      <c r="Q61" s="49">
        <f t="shared" si="20"/>
        <v>561.16638586609133</v>
      </c>
      <c r="R61" s="49">
        <f t="shared" si="20"/>
        <v>515.87374494544065</v>
      </c>
      <c r="S61" s="49">
        <f t="shared" si="20"/>
        <v>554.57903501940928</v>
      </c>
      <c r="T61" s="49">
        <f t="shared" si="20"/>
        <v>608.17963270447331</v>
      </c>
      <c r="U61" s="49">
        <f t="shared" si="20"/>
        <v>651.78479371878268</v>
      </c>
      <c r="V61" s="49">
        <f t="shared" si="20"/>
        <v>713.12184137214672</v>
      </c>
      <c r="W61" s="49">
        <f t="shared" si="20"/>
        <v>610.40893918356096</v>
      </c>
      <c r="X61" s="49">
        <f t="shared" si="20"/>
        <v>579.3965982411587</v>
      </c>
    </row>
    <row r="62" spans="1:24" ht="11.25" customHeight="1" x14ac:dyDescent="0.2">
      <c r="A62" s="50" t="s">
        <v>92</v>
      </c>
      <c r="B62" s="51" t="s">
        <v>93</v>
      </c>
      <c r="C62" s="52">
        <v>15.401151782465854</v>
      </c>
      <c r="D62" s="52">
        <v>15.236568146872132</v>
      </c>
      <c r="E62" s="52">
        <v>16.142839573341487</v>
      </c>
      <c r="F62" s="52">
        <v>43.469086536849645</v>
      </c>
      <c r="G62" s="52">
        <v>44.431079202194347</v>
      </c>
      <c r="H62" s="52">
        <v>45.433595147993543</v>
      </c>
      <c r="I62" s="52">
        <v>47.468921105106972</v>
      </c>
      <c r="J62" s="52">
        <v>50.310344576588001</v>
      </c>
      <c r="K62" s="52">
        <v>78.299511010494342</v>
      </c>
      <c r="L62" s="52">
        <v>86.201745577180233</v>
      </c>
      <c r="M62" s="52">
        <v>94.727700218883783</v>
      </c>
      <c r="N62" s="52">
        <v>95.848419918947727</v>
      </c>
      <c r="O62" s="52">
        <v>142.8652217813611</v>
      </c>
      <c r="P62" s="52">
        <v>125.68069668308391</v>
      </c>
      <c r="Q62" s="52">
        <v>124.94794043456486</v>
      </c>
      <c r="R62" s="52">
        <v>133.71423208783227</v>
      </c>
      <c r="S62" s="52">
        <v>122.94727345600228</v>
      </c>
      <c r="T62" s="52">
        <v>158.10699955032101</v>
      </c>
      <c r="U62" s="52">
        <v>182.78266842100993</v>
      </c>
      <c r="V62" s="52">
        <v>205.98457443767424</v>
      </c>
      <c r="W62" s="52">
        <v>185.676305173857</v>
      </c>
      <c r="X62" s="52">
        <v>190.2992854973096</v>
      </c>
    </row>
    <row r="63" spans="1:24" ht="11.25" customHeight="1" x14ac:dyDescent="0.2">
      <c r="A63" s="50" t="s">
        <v>94</v>
      </c>
      <c r="B63" s="51" t="s">
        <v>95</v>
      </c>
      <c r="C63" s="52">
        <v>8.9916479889589702</v>
      </c>
      <c r="D63" s="52">
        <v>8.9555778747788644</v>
      </c>
      <c r="E63" s="52">
        <v>12.499716273829588</v>
      </c>
      <c r="F63" s="52">
        <v>12.87602992638403</v>
      </c>
      <c r="G63" s="52">
        <v>14.944217732028321</v>
      </c>
      <c r="H63" s="52">
        <v>18.417459446760745</v>
      </c>
      <c r="I63" s="52">
        <v>18.393376756201924</v>
      </c>
      <c r="J63" s="52">
        <v>23.751180259936767</v>
      </c>
      <c r="K63" s="52">
        <v>25.460017487485715</v>
      </c>
      <c r="L63" s="52">
        <v>22.863149740429339</v>
      </c>
      <c r="M63" s="52">
        <v>24.390581607788722</v>
      </c>
      <c r="N63" s="52">
        <v>21.485579866198744</v>
      </c>
      <c r="O63" s="52">
        <v>146.04106672673694</v>
      </c>
      <c r="P63" s="52">
        <v>89.498982922094214</v>
      </c>
      <c r="Q63" s="52">
        <v>91.241738233971816</v>
      </c>
      <c r="R63" s="52">
        <v>87.009921797918338</v>
      </c>
      <c r="S63" s="52">
        <v>76.479944745927753</v>
      </c>
      <c r="T63" s="52">
        <v>68.381634110199414</v>
      </c>
      <c r="U63" s="52">
        <v>76.849112194877563</v>
      </c>
      <c r="V63" s="52">
        <v>70.160262631717472</v>
      </c>
      <c r="W63" s="52">
        <v>42.64152818249493</v>
      </c>
      <c r="X63" s="52">
        <v>53.064986187589284</v>
      </c>
    </row>
    <row r="64" spans="1:24" ht="11.25" customHeight="1" x14ac:dyDescent="0.2">
      <c r="A64" s="50" t="s">
        <v>96</v>
      </c>
      <c r="B64" s="51" t="s">
        <v>97</v>
      </c>
      <c r="C64" s="52">
        <v>43.834281058614359</v>
      </c>
      <c r="D64" s="52">
        <v>46.012807315099025</v>
      </c>
      <c r="E64" s="52">
        <v>51.959293939732987</v>
      </c>
      <c r="F64" s="52">
        <v>145.27586692433084</v>
      </c>
      <c r="G64" s="52">
        <v>154.38179167557794</v>
      </c>
      <c r="H64" s="52">
        <v>138.35627455752052</v>
      </c>
      <c r="I64" s="52">
        <v>123.70290984935167</v>
      </c>
      <c r="J64" s="52">
        <v>154.89606870094474</v>
      </c>
      <c r="K64" s="52">
        <v>137.83389100530181</v>
      </c>
      <c r="L64" s="52">
        <v>148.94734991790074</v>
      </c>
      <c r="M64" s="52">
        <v>156.44478886606908</v>
      </c>
      <c r="N64" s="52">
        <v>196.54707158201552</v>
      </c>
      <c r="O64" s="52">
        <v>223.63002203483595</v>
      </c>
      <c r="P64" s="52">
        <v>233.19278091991129</v>
      </c>
      <c r="Q64" s="52">
        <v>344.97670719755462</v>
      </c>
      <c r="R64" s="52">
        <v>295.14959105969007</v>
      </c>
      <c r="S64" s="52">
        <v>355.15181681747919</v>
      </c>
      <c r="T64" s="52">
        <v>381.69099904395296</v>
      </c>
      <c r="U64" s="52">
        <v>392.15301310289522</v>
      </c>
      <c r="V64" s="52">
        <v>436.97700430275495</v>
      </c>
      <c r="W64" s="52">
        <v>382.09110582720899</v>
      </c>
      <c r="X64" s="52">
        <v>336.03232655625982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0.51039179614245966</v>
      </c>
      <c r="G65" s="52">
        <v>0.60797861007063192</v>
      </c>
      <c r="H65" s="52">
        <v>1.1156242544061501</v>
      </c>
      <c r="I65" s="52">
        <v>0.91889924307866999</v>
      </c>
      <c r="J65" s="52">
        <v>0.83116035665726185</v>
      </c>
      <c r="K65" s="52">
        <v>0.44550244654850851</v>
      </c>
      <c r="L65" s="52">
        <v>0.53668883832599779</v>
      </c>
      <c r="M65" s="52">
        <v>0.46031747021399999</v>
      </c>
      <c r="N65" s="52">
        <v>5.1447902305671749E-2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389251.46446007304</v>
      </c>
      <c r="D2" s="21">
        <f t="shared" ref="D2:X2" si="0">SUM(D3,D17,D22,D25,D26,D51,D52)</f>
        <v>415163.40545161627</v>
      </c>
      <c r="E2" s="21">
        <f t="shared" si="0"/>
        <v>399678.76528167201</v>
      </c>
      <c r="F2" s="21">
        <f t="shared" si="0"/>
        <v>410065.06876866694</v>
      </c>
      <c r="G2" s="21">
        <f t="shared" si="0"/>
        <v>405604.19485319231</v>
      </c>
      <c r="H2" s="21">
        <f t="shared" si="0"/>
        <v>406492.73297703685</v>
      </c>
      <c r="I2" s="21">
        <f t="shared" si="0"/>
        <v>399710.17014522396</v>
      </c>
      <c r="J2" s="21">
        <f t="shared" si="0"/>
        <v>345750.71329014981</v>
      </c>
      <c r="K2" s="21">
        <f t="shared" si="0"/>
        <v>374993.31067754538</v>
      </c>
      <c r="L2" s="21">
        <f t="shared" si="0"/>
        <v>365323.35088691686</v>
      </c>
      <c r="M2" s="21">
        <f t="shared" si="0"/>
        <v>387126.58804672922</v>
      </c>
      <c r="N2" s="21">
        <f t="shared" si="0"/>
        <v>339544.70017924422</v>
      </c>
      <c r="O2" s="21">
        <f t="shared" si="0"/>
        <v>348610.84342730517</v>
      </c>
      <c r="P2" s="21">
        <f t="shared" si="0"/>
        <v>351424.75490715576</v>
      </c>
      <c r="Q2" s="21">
        <f t="shared" si="0"/>
        <v>296645.49364888604</v>
      </c>
      <c r="R2" s="21">
        <f t="shared" si="0"/>
        <v>313020.54598065396</v>
      </c>
      <c r="S2" s="21">
        <f t="shared" si="0"/>
        <v>321543.02064074215</v>
      </c>
      <c r="T2" s="21">
        <f t="shared" si="0"/>
        <v>319202.61190328788</v>
      </c>
      <c r="U2" s="21">
        <f t="shared" si="0"/>
        <v>309606.1472669522</v>
      </c>
      <c r="V2" s="21">
        <f t="shared" si="0"/>
        <v>302772.40836151125</v>
      </c>
      <c r="W2" s="21">
        <f t="shared" si="0"/>
        <v>306272.75367009692</v>
      </c>
      <c r="X2" s="21">
        <f t="shared" si="0"/>
        <v>304339.64027318533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32444.52123363268</v>
      </c>
      <c r="D3" s="24">
        <f t="shared" ref="D3:X3" si="2">SUM(D4,D8,D11)</f>
        <v>33836.00481326451</v>
      </c>
      <c r="E3" s="24">
        <f t="shared" si="2"/>
        <v>34810.667083857305</v>
      </c>
      <c r="F3" s="24">
        <f t="shared" si="2"/>
        <v>34175.049355420313</v>
      </c>
      <c r="G3" s="24">
        <f t="shared" si="2"/>
        <v>34527.741330563324</v>
      </c>
      <c r="H3" s="24">
        <f t="shared" si="2"/>
        <v>35764.622236911433</v>
      </c>
      <c r="I3" s="24">
        <f t="shared" si="2"/>
        <v>39663.273107506931</v>
      </c>
      <c r="J3" s="24">
        <f t="shared" si="2"/>
        <v>35517.473842682259</v>
      </c>
      <c r="K3" s="24">
        <f t="shared" si="2"/>
        <v>37765.506879964341</v>
      </c>
      <c r="L3" s="24">
        <f t="shared" si="2"/>
        <v>38517.01139185753</v>
      </c>
      <c r="M3" s="24">
        <f t="shared" si="2"/>
        <v>44860.244026848741</v>
      </c>
      <c r="N3" s="24">
        <f t="shared" si="2"/>
        <v>39027.853377089537</v>
      </c>
      <c r="O3" s="24">
        <f t="shared" si="2"/>
        <v>40085.543538670856</v>
      </c>
      <c r="P3" s="24">
        <f t="shared" si="2"/>
        <v>38594.922940825141</v>
      </c>
      <c r="Q3" s="24">
        <f t="shared" si="2"/>
        <v>34556.51253967276</v>
      </c>
      <c r="R3" s="24">
        <f t="shared" si="2"/>
        <v>34100.877065869696</v>
      </c>
      <c r="S3" s="24">
        <f t="shared" si="2"/>
        <v>35330.149754078469</v>
      </c>
      <c r="T3" s="24">
        <f t="shared" si="2"/>
        <v>35402.372753589276</v>
      </c>
      <c r="U3" s="24">
        <f t="shared" si="2"/>
        <v>33179.151744997471</v>
      </c>
      <c r="V3" s="24">
        <f t="shared" si="2"/>
        <v>26625.98968582512</v>
      </c>
      <c r="W3" s="24">
        <f t="shared" si="2"/>
        <v>27187.267142249468</v>
      </c>
      <c r="X3" s="24">
        <f t="shared" si="2"/>
        <v>26015.732722442528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20233.31264201798</v>
      </c>
      <c r="D4" s="19">
        <f t="shared" ref="D4:X4" si="4">SUM(D5:D7)</f>
        <v>22147.300462843345</v>
      </c>
      <c r="E4" s="19">
        <f t="shared" si="4"/>
        <v>24218.270272354515</v>
      </c>
      <c r="F4" s="19">
        <f t="shared" si="4"/>
        <v>24397.904851946951</v>
      </c>
      <c r="G4" s="19">
        <f t="shared" si="4"/>
        <v>25782.756249180391</v>
      </c>
      <c r="H4" s="19">
        <f t="shared" si="4"/>
        <v>28410.123576717695</v>
      </c>
      <c r="I4" s="19">
        <f t="shared" si="4"/>
        <v>31674.969156768711</v>
      </c>
      <c r="J4" s="19">
        <f t="shared" si="4"/>
        <v>29386.870552819251</v>
      </c>
      <c r="K4" s="19">
        <f t="shared" si="4"/>
        <v>30894.872782124723</v>
      </c>
      <c r="L4" s="19">
        <f t="shared" si="4"/>
        <v>31366.675452368629</v>
      </c>
      <c r="M4" s="19">
        <f t="shared" si="4"/>
        <v>35549.75222889828</v>
      </c>
      <c r="N4" s="19">
        <f t="shared" si="4"/>
        <v>30470.544437835153</v>
      </c>
      <c r="O4" s="19">
        <f t="shared" si="4"/>
        <v>32256.105513945462</v>
      </c>
      <c r="P4" s="19">
        <f t="shared" si="4"/>
        <v>30611.454673345419</v>
      </c>
      <c r="Q4" s="19">
        <f t="shared" si="4"/>
        <v>28066.717022735247</v>
      </c>
      <c r="R4" s="19">
        <f t="shared" si="4"/>
        <v>27727.359676595788</v>
      </c>
      <c r="S4" s="19">
        <f t="shared" si="4"/>
        <v>29136.469427853524</v>
      </c>
      <c r="T4" s="19">
        <f t="shared" si="4"/>
        <v>28874.369892923696</v>
      </c>
      <c r="U4" s="19">
        <f t="shared" si="4"/>
        <v>27106.796757239325</v>
      </c>
      <c r="V4" s="19">
        <f t="shared" si="4"/>
        <v>21849.019858339507</v>
      </c>
      <c r="W4" s="19">
        <f t="shared" si="4"/>
        <v>22702.502636767298</v>
      </c>
      <c r="X4" s="19">
        <f t="shared" si="4"/>
        <v>21348.321819134646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157.67497518599998</v>
      </c>
      <c r="D5" s="8">
        <f>FC_OTH_HH_SH_E!D5+FC_OTH_HH_SC_E!D5+FC_OTH_HH_WH_E!D5+FC_OTH_HH_CO_E!D5</f>
        <v>169.16328678240006</v>
      </c>
      <c r="E5" s="8">
        <f>FC_OTH_HH_SH_E!E5+FC_OTH_HH_SC_E!E5+FC_OTH_HH_WH_E!E5+FC_OTH_HH_CO_E!E5</f>
        <v>846.69676792560017</v>
      </c>
      <c r="F5" s="8">
        <f>FC_OTH_HH_SH_E!F5+FC_OTH_HH_SC_E!F5+FC_OTH_HH_WH_E!F5+FC_OTH_HH_CO_E!F5</f>
        <v>916.05118815360004</v>
      </c>
      <c r="G5" s="8">
        <f>FC_OTH_HH_SH_E!G5+FC_OTH_HH_SC_E!G5+FC_OTH_HH_WH_E!G5+FC_OTH_HH_CO_E!G5</f>
        <v>1374.233787374259</v>
      </c>
      <c r="H5" s="8">
        <f>FC_OTH_HH_SH_E!H5+FC_OTH_HH_SC_E!H5+FC_OTH_HH_WH_E!H5+FC_OTH_HH_CO_E!H5</f>
        <v>1437.4278957749093</v>
      </c>
      <c r="I5" s="8">
        <f>FC_OTH_HH_SH_E!I5+FC_OTH_HH_SC_E!I5+FC_OTH_HH_WH_E!I5+FC_OTH_HH_CO_E!I5</f>
        <v>1624.7534464104003</v>
      </c>
      <c r="J5" s="8">
        <f>FC_OTH_HH_SH_E!J5+FC_OTH_HH_SC_E!J5+FC_OTH_HH_WH_E!J5+FC_OTH_HH_CO_E!J5</f>
        <v>1489.6302556835994</v>
      </c>
      <c r="K5" s="8">
        <f>FC_OTH_HH_SH_E!K5+FC_OTH_HH_SC_E!K5+FC_OTH_HH_WH_E!K5+FC_OTH_HH_CO_E!K5</f>
        <v>1693.0869635291992</v>
      </c>
      <c r="L5" s="8">
        <f>FC_OTH_HH_SH_E!L5+FC_OTH_HH_SC_E!L5+FC_OTH_HH_WH_E!L5+FC_OTH_HH_CO_E!L5</f>
        <v>1687.7232105547835</v>
      </c>
      <c r="M5" s="8">
        <f>FC_OTH_HH_SH_E!M5+FC_OTH_HH_SC_E!M5+FC_OTH_HH_WH_E!M5+FC_OTH_HH_CO_E!M5</f>
        <v>1605.2651786399997</v>
      </c>
      <c r="N5" s="8">
        <f>FC_OTH_HH_SH_E!N5+FC_OTH_HH_SC_E!N5+FC_OTH_HH_WH_E!N5+FC_OTH_HH_CO_E!N5</f>
        <v>1318.3636847550199</v>
      </c>
      <c r="O5" s="8">
        <f>FC_OTH_HH_SH_E!O5+FC_OTH_HH_SC_E!O5+FC_OTH_HH_WH_E!O5+FC_OTH_HH_CO_E!O5</f>
        <v>1265.6400716494882</v>
      </c>
      <c r="P5" s="8">
        <f>FC_OTH_HH_SH_E!P5+FC_OTH_HH_SC_E!P5+FC_OTH_HH_WH_E!P5+FC_OTH_HH_CO_E!P5</f>
        <v>1386.0341533379999</v>
      </c>
      <c r="Q5" s="8">
        <f>FC_OTH_HH_SH_E!Q5+FC_OTH_HH_SC_E!Q5+FC_OTH_HH_WH_E!Q5+FC_OTH_HH_CO_E!Q5</f>
        <v>1158.1238070327361</v>
      </c>
      <c r="R5" s="8">
        <f>FC_OTH_HH_SH_E!R5+FC_OTH_HH_SC_E!R5+FC_OTH_HH_WH_E!R5+FC_OTH_HH_CO_E!R5</f>
        <v>1145.3615855213898</v>
      </c>
      <c r="S5" s="8">
        <f>FC_OTH_HH_SH_E!S5+FC_OTH_HH_SC_E!S5+FC_OTH_HH_WH_E!S5+FC_OTH_HH_CO_E!S5</f>
        <v>1147.1988735652444</v>
      </c>
      <c r="T5" s="8">
        <f>FC_OTH_HH_SH_E!T5+FC_OTH_HH_SC_E!T5+FC_OTH_HH_WH_E!T5+FC_OTH_HH_CO_E!T5</f>
        <v>1015.537413385058</v>
      </c>
      <c r="U5" s="8">
        <f>FC_OTH_HH_SH_E!U5+FC_OTH_HH_SC_E!U5+FC_OTH_HH_WH_E!U5+FC_OTH_HH_CO_E!U5</f>
        <v>925.9429897853579</v>
      </c>
      <c r="V5" s="8">
        <f>FC_OTH_HH_SH_E!V5+FC_OTH_HH_SC_E!V5+FC_OTH_HH_WH_E!V5+FC_OTH_HH_CO_E!V5</f>
        <v>709.49427648920187</v>
      </c>
      <c r="W5" s="8">
        <f>FC_OTH_HH_SH_E!W5+FC_OTH_HH_SC_E!W5+FC_OTH_HH_WH_E!W5+FC_OTH_HH_CO_E!W5</f>
        <v>573.59256890449024</v>
      </c>
      <c r="X5" s="8">
        <f>FC_OTH_HH_SH_E!X5+FC_OTH_HH_SC_E!X5+FC_OTH_HH_WH_E!X5+FC_OTH_HH_CO_E!X5</f>
        <v>545.53573528292759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7.8008673600000016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20075.637666831979</v>
      </c>
      <c r="D7" s="8">
        <f>FC_OTH_HH_SH_E!D7+FC_OTH_HH_SC_E!D7+FC_OTH_HH_WH_E!D7+FC_OTH_HH_CO_E!D7</f>
        <v>21978.137176060944</v>
      </c>
      <c r="E7" s="8">
        <f>FC_OTH_HH_SH_E!E7+FC_OTH_HH_SC_E!E7+FC_OTH_HH_WH_E!E7+FC_OTH_HH_CO_E!E7</f>
        <v>23363.772637068916</v>
      </c>
      <c r="F7" s="8">
        <f>FC_OTH_HH_SH_E!F7+FC_OTH_HH_SC_E!F7+FC_OTH_HH_WH_E!F7+FC_OTH_HH_CO_E!F7</f>
        <v>23481.85366379335</v>
      </c>
      <c r="G7" s="8">
        <f>FC_OTH_HH_SH_E!G7+FC_OTH_HH_SC_E!G7+FC_OTH_HH_WH_E!G7+FC_OTH_HH_CO_E!G7</f>
        <v>24408.522461806133</v>
      </c>
      <c r="H7" s="8">
        <f>FC_OTH_HH_SH_E!H7+FC_OTH_HH_SC_E!H7+FC_OTH_HH_WH_E!H7+FC_OTH_HH_CO_E!H7</f>
        <v>26972.695680942787</v>
      </c>
      <c r="I7" s="8">
        <f>FC_OTH_HH_SH_E!I7+FC_OTH_HH_SC_E!I7+FC_OTH_HH_WH_E!I7+FC_OTH_HH_CO_E!I7</f>
        <v>30050.215710358312</v>
      </c>
      <c r="J7" s="8">
        <f>FC_OTH_HH_SH_E!J7+FC_OTH_HH_SC_E!J7+FC_OTH_HH_WH_E!J7+FC_OTH_HH_CO_E!J7</f>
        <v>27897.240297135653</v>
      </c>
      <c r="K7" s="8">
        <f>FC_OTH_HH_SH_E!K7+FC_OTH_HH_SC_E!K7+FC_OTH_HH_WH_E!K7+FC_OTH_HH_CO_E!K7</f>
        <v>29201.785818595523</v>
      </c>
      <c r="L7" s="8">
        <f>FC_OTH_HH_SH_E!L7+FC_OTH_HH_SC_E!L7+FC_OTH_HH_WH_E!L7+FC_OTH_HH_CO_E!L7</f>
        <v>29678.952241813844</v>
      </c>
      <c r="M7" s="8">
        <f>FC_OTH_HH_SH_E!M7+FC_OTH_HH_SC_E!M7+FC_OTH_HH_WH_E!M7+FC_OTH_HH_CO_E!M7</f>
        <v>33944.487050258278</v>
      </c>
      <c r="N7" s="8">
        <f>FC_OTH_HH_SH_E!N7+FC_OTH_HH_SC_E!N7+FC_OTH_HH_WH_E!N7+FC_OTH_HH_CO_E!N7</f>
        <v>29152.180753080134</v>
      </c>
      <c r="O7" s="8">
        <f>FC_OTH_HH_SH_E!O7+FC_OTH_HH_SC_E!O7+FC_OTH_HH_WH_E!O7+FC_OTH_HH_CO_E!O7</f>
        <v>30990.465442295972</v>
      </c>
      <c r="P7" s="8">
        <f>FC_OTH_HH_SH_E!P7+FC_OTH_HH_SC_E!P7+FC_OTH_HH_WH_E!P7+FC_OTH_HH_CO_E!P7</f>
        <v>29225.420520007418</v>
      </c>
      <c r="Q7" s="8">
        <f>FC_OTH_HH_SH_E!Q7+FC_OTH_HH_SC_E!Q7+FC_OTH_HH_WH_E!Q7+FC_OTH_HH_CO_E!Q7</f>
        <v>26908.593215702513</v>
      </c>
      <c r="R7" s="8">
        <f>FC_OTH_HH_SH_E!R7+FC_OTH_HH_SC_E!R7+FC_OTH_HH_WH_E!R7+FC_OTH_HH_CO_E!R7</f>
        <v>26581.998091074398</v>
      </c>
      <c r="S7" s="8">
        <f>FC_OTH_HH_SH_E!S7+FC_OTH_HH_SC_E!S7+FC_OTH_HH_WH_E!S7+FC_OTH_HH_CO_E!S7</f>
        <v>27989.27055428828</v>
      </c>
      <c r="T7" s="8">
        <f>FC_OTH_HH_SH_E!T7+FC_OTH_HH_SC_E!T7+FC_OTH_HH_WH_E!T7+FC_OTH_HH_CO_E!T7</f>
        <v>27858.83247953864</v>
      </c>
      <c r="U7" s="8">
        <f>FC_OTH_HH_SH_E!U7+FC_OTH_HH_SC_E!U7+FC_OTH_HH_WH_E!U7+FC_OTH_HH_CO_E!U7</f>
        <v>26180.853767453966</v>
      </c>
      <c r="V7" s="8">
        <f>FC_OTH_HH_SH_E!V7+FC_OTH_HH_SC_E!V7+FC_OTH_HH_WH_E!V7+FC_OTH_HH_CO_E!V7</f>
        <v>21139.525581850306</v>
      </c>
      <c r="W7" s="8">
        <f>FC_OTH_HH_SH_E!W7+FC_OTH_HH_SC_E!W7+FC_OTH_HH_WH_E!W7+FC_OTH_HH_CO_E!W7</f>
        <v>22128.910067862809</v>
      </c>
      <c r="X7" s="8">
        <f>FC_OTH_HH_SH_E!X7+FC_OTH_HH_SC_E!X7+FC_OTH_HH_WH_E!X7+FC_OTH_HH_CO_E!X7</f>
        <v>20802.786083851719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4394.2255362771175</v>
      </c>
      <c r="D8" s="19">
        <f t="shared" ref="D8:X8" si="6">SUM(D9:D10)</f>
        <v>4440.0102519718785</v>
      </c>
      <c r="E8" s="19">
        <f t="shared" si="6"/>
        <v>4332.6540256485114</v>
      </c>
      <c r="F8" s="19">
        <f t="shared" si="6"/>
        <v>4165.2494403098681</v>
      </c>
      <c r="G8" s="19">
        <f t="shared" si="6"/>
        <v>4241.0360439479336</v>
      </c>
      <c r="H8" s="19">
        <f t="shared" si="6"/>
        <v>3565.5139168942933</v>
      </c>
      <c r="I8" s="19">
        <f t="shared" si="6"/>
        <v>3998.8291729641251</v>
      </c>
      <c r="J8" s="19">
        <f t="shared" si="6"/>
        <v>3084.3791485912325</v>
      </c>
      <c r="K8" s="19">
        <f t="shared" si="6"/>
        <v>3497.9286606329056</v>
      </c>
      <c r="L8" s="19">
        <f t="shared" si="6"/>
        <v>3261.8744027650209</v>
      </c>
      <c r="M8" s="19">
        <f t="shared" si="6"/>
        <v>3985.935106538021</v>
      </c>
      <c r="N8" s="19">
        <f t="shared" si="6"/>
        <v>4012.4664714367586</v>
      </c>
      <c r="O8" s="19">
        <f t="shared" si="6"/>
        <v>3863.2418508137107</v>
      </c>
      <c r="P8" s="19">
        <f t="shared" si="6"/>
        <v>3934.2180998362373</v>
      </c>
      <c r="Q8" s="19">
        <f t="shared" si="6"/>
        <v>3376.9136944924144</v>
      </c>
      <c r="R8" s="19">
        <f t="shared" si="6"/>
        <v>3314.2262126302967</v>
      </c>
      <c r="S8" s="19">
        <f t="shared" si="6"/>
        <v>3286.5224918159734</v>
      </c>
      <c r="T8" s="19">
        <f t="shared" si="6"/>
        <v>3208.9022010052781</v>
      </c>
      <c r="U8" s="19">
        <f t="shared" si="6"/>
        <v>2778.7778435733544</v>
      </c>
      <c r="V8" s="19">
        <f t="shared" si="6"/>
        <v>2412.975003488677</v>
      </c>
      <c r="W8" s="19">
        <f t="shared" si="6"/>
        <v>2180.1355592442364</v>
      </c>
      <c r="X8" s="19">
        <f t="shared" si="6"/>
        <v>2069.9836702006942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449.96449511999998</v>
      </c>
      <c r="D9" s="8">
        <f>FC_OTH_HH_SH_E!D9+FC_OTH_HH_SC_E!D9+FC_OTH_HH_WH_E!D9+FC_OTH_HH_CO_E!D9</f>
        <v>447.00950783999997</v>
      </c>
      <c r="E9" s="8">
        <f>FC_OTH_HH_SH_E!E9+FC_OTH_HH_SC_E!E9+FC_OTH_HH_WH_E!E9+FC_OTH_HH_CO_E!E9</f>
        <v>492.47280719999998</v>
      </c>
      <c r="F9" s="8">
        <f>FC_OTH_HH_SH_E!F9+FC_OTH_HH_SC_E!F9+FC_OTH_HH_WH_E!F9+FC_OTH_HH_CO_E!F9</f>
        <v>564.25652064000008</v>
      </c>
      <c r="G9" s="8">
        <f>FC_OTH_HH_SH_E!G9+FC_OTH_HH_SC_E!G9+FC_OTH_HH_WH_E!G9+FC_OTH_HH_CO_E!G9</f>
        <v>542.77726511999981</v>
      </c>
      <c r="H9" s="8">
        <f>FC_OTH_HH_SH_E!H9+FC_OTH_HH_SC_E!H9+FC_OTH_HH_WH_E!H9+FC_OTH_HH_CO_E!H9</f>
        <v>634.71346631999972</v>
      </c>
      <c r="I9" s="8">
        <f>FC_OTH_HH_SH_E!I9+FC_OTH_HH_SC_E!I9+FC_OTH_HH_WH_E!I9+FC_OTH_HH_CO_E!I9</f>
        <v>642.58624343999986</v>
      </c>
      <c r="J9" s="8">
        <f>FC_OTH_HH_SH_E!J9+FC_OTH_HH_SC_E!J9+FC_OTH_HH_WH_E!J9+FC_OTH_HH_CO_E!J9</f>
        <v>460.78632413999992</v>
      </c>
      <c r="K9" s="8">
        <f>FC_OTH_HH_SH_E!K9+FC_OTH_HH_SC_E!K9+FC_OTH_HH_WH_E!K9+FC_OTH_HH_CO_E!K9</f>
        <v>712.84744778199649</v>
      </c>
      <c r="L9" s="8">
        <f>FC_OTH_HH_SH_E!L9+FC_OTH_HH_SC_E!L9+FC_OTH_HH_WH_E!L9+FC_OTH_HH_CO_E!L9</f>
        <v>379.7814398399999</v>
      </c>
      <c r="M9" s="8">
        <f>FC_OTH_HH_SH_E!M9+FC_OTH_HH_SC_E!M9+FC_OTH_HH_WH_E!M9+FC_OTH_HH_CO_E!M9</f>
        <v>438.16219919999986</v>
      </c>
      <c r="N9" s="8">
        <f>FC_OTH_HH_SH_E!N9+FC_OTH_HH_SC_E!N9+FC_OTH_HH_WH_E!N9+FC_OTH_HH_CO_E!N9</f>
        <v>295.73559312000003</v>
      </c>
      <c r="O9" s="8">
        <f>FC_OTH_HH_SH_E!O9+FC_OTH_HH_SC_E!O9+FC_OTH_HH_WH_E!O9+FC_OTH_HH_CO_E!O9</f>
        <v>234.11054400000012</v>
      </c>
      <c r="P9" s="8">
        <f>FC_OTH_HH_SH_E!P9+FC_OTH_HH_SC_E!P9+FC_OTH_HH_WH_E!P9+FC_OTH_HH_CO_E!P9</f>
        <v>135.77859839999999</v>
      </c>
      <c r="Q9" s="8">
        <f>FC_OTH_HH_SH_E!Q9+FC_OTH_HH_SC_E!Q9+FC_OTH_HH_WH_E!Q9+FC_OTH_HH_CO_E!Q9</f>
        <v>202.50891797627185</v>
      </c>
      <c r="R9" s="8">
        <f>FC_OTH_HH_SH_E!R9+FC_OTH_HH_SC_E!R9+FC_OTH_HH_WH_E!R9+FC_OTH_HH_CO_E!R9</f>
        <v>183.95069559035798</v>
      </c>
      <c r="S9" s="8">
        <f>FC_OTH_HH_SH_E!S9+FC_OTH_HH_SC_E!S9+FC_OTH_HH_WH_E!S9+FC_OTH_HH_CO_E!S9</f>
        <v>242.95207134587253</v>
      </c>
      <c r="T9" s="8">
        <f>FC_OTH_HH_SH_E!T9+FC_OTH_HH_SC_E!T9+FC_OTH_HH_WH_E!T9+FC_OTH_HH_CO_E!T9</f>
        <v>0.65455631999999964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3944.2610411571177</v>
      </c>
      <c r="D10" s="8">
        <f>FC_OTH_HH_SH_E!D10+FC_OTH_HH_SC_E!D10+FC_OTH_HH_WH_E!D10+FC_OTH_HH_CO_E!D10</f>
        <v>3993.000744131878</v>
      </c>
      <c r="E10" s="8">
        <f>FC_OTH_HH_SH_E!E10+FC_OTH_HH_SC_E!E10+FC_OTH_HH_WH_E!E10+FC_OTH_HH_CO_E!E10</f>
        <v>3840.1812184485116</v>
      </c>
      <c r="F10" s="8">
        <f>FC_OTH_HH_SH_E!F10+FC_OTH_HH_SC_E!F10+FC_OTH_HH_WH_E!F10+FC_OTH_HH_CO_E!F10</f>
        <v>3600.9929196698681</v>
      </c>
      <c r="G10" s="8">
        <f>FC_OTH_HH_SH_E!G10+FC_OTH_HH_SC_E!G10+FC_OTH_HH_WH_E!G10+FC_OTH_HH_CO_E!G10</f>
        <v>3698.2587788279343</v>
      </c>
      <c r="H10" s="8">
        <f>FC_OTH_HH_SH_E!H10+FC_OTH_HH_SC_E!H10+FC_OTH_HH_WH_E!H10+FC_OTH_HH_CO_E!H10</f>
        <v>2930.8004505742933</v>
      </c>
      <c r="I10" s="8">
        <f>FC_OTH_HH_SH_E!I10+FC_OTH_HH_SC_E!I10+FC_OTH_HH_WH_E!I10+FC_OTH_HH_CO_E!I10</f>
        <v>3356.2429295241254</v>
      </c>
      <c r="J10" s="8">
        <f>FC_OTH_HH_SH_E!J10+FC_OTH_HH_SC_E!J10+FC_OTH_HH_WH_E!J10+FC_OTH_HH_CO_E!J10</f>
        <v>2623.5928244512324</v>
      </c>
      <c r="K10" s="8">
        <f>FC_OTH_HH_SH_E!K10+FC_OTH_HH_SC_E!K10+FC_OTH_HH_WH_E!K10+FC_OTH_HH_CO_E!K10</f>
        <v>2785.0812128509092</v>
      </c>
      <c r="L10" s="8">
        <f>FC_OTH_HH_SH_E!L10+FC_OTH_HH_SC_E!L10+FC_OTH_HH_WH_E!L10+FC_OTH_HH_CO_E!L10</f>
        <v>2882.0929629250209</v>
      </c>
      <c r="M10" s="8">
        <f>FC_OTH_HH_SH_E!M10+FC_OTH_HH_SC_E!M10+FC_OTH_HH_WH_E!M10+FC_OTH_HH_CO_E!M10</f>
        <v>3547.772907338021</v>
      </c>
      <c r="N10" s="8">
        <f>FC_OTH_HH_SH_E!N10+FC_OTH_HH_SC_E!N10+FC_OTH_HH_WH_E!N10+FC_OTH_HH_CO_E!N10</f>
        <v>3716.7308783167587</v>
      </c>
      <c r="O10" s="8">
        <f>FC_OTH_HH_SH_E!O10+FC_OTH_HH_SC_E!O10+FC_OTH_HH_WH_E!O10+FC_OTH_HH_CO_E!O10</f>
        <v>3629.1313068137106</v>
      </c>
      <c r="P10" s="8">
        <f>FC_OTH_HH_SH_E!P10+FC_OTH_HH_SC_E!P10+FC_OTH_HH_WH_E!P10+FC_OTH_HH_CO_E!P10</f>
        <v>3798.4395014362372</v>
      </c>
      <c r="Q10" s="8">
        <f>FC_OTH_HH_SH_E!Q10+FC_OTH_HH_SC_E!Q10+FC_OTH_HH_WH_E!Q10+FC_OTH_HH_CO_E!Q10</f>
        <v>3174.4047765161426</v>
      </c>
      <c r="R10" s="8">
        <f>FC_OTH_HH_SH_E!R10+FC_OTH_HH_SC_E!R10+FC_OTH_HH_WH_E!R10+FC_OTH_HH_CO_E!R10</f>
        <v>3130.2755170399387</v>
      </c>
      <c r="S10" s="8">
        <f>FC_OTH_HH_SH_E!S10+FC_OTH_HH_SC_E!S10+FC_OTH_HH_WH_E!S10+FC_OTH_HH_CO_E!S10</f>
        <v>3043.570420470101</v>
      </c>
      <c r="T10" s="8">
        <f>FC_OTH_HH_SH_E!T10+FC_OTH_HH_SC_E!T10+FC_OTH_HH_WH_E!T10+FC_OTH_HH_CO_E!T10</f>
        <v>3208.2476446852779</v>
      </c>
      <c r="U10" s="8">
        <f>FC_OTH_HH_SH_E!U10+FC_OTH_HH_SC_E!U10+FC_OTH_HH_WH_E!U10+FC_OTH_HH_CO_E!U10</f>
        <v>2778.7778435733544</v>
      </c>
      <c r="V10" s="8">
        <f>FC_OTH_HH_SH_E!V10+FC_OTH_HH_SC_E!V10+FC_OTH_HH_WH_E!V10+FC_OTH_HH_CO_E!V10</f>
        <v>2412.975003488677</v>
      </c>
      <c r="W10" s="8">
        <f>FC_OTH_HH_SH_E!W10+FC_OTH_HH_SC_E!W10+FC_OTH_HH_WH_E!W10+FC_OTH_HH_CO_E!W10</f>
        <v>2180.1355592442364</v>
      </c>
      <c r="X10" s="8">
        <f>FC_OTH_HH_SH_E!X10+FC_OTH_HH_SC_E!X10+FC_OTH_HH_WH_E!X10+FC_OTH_HH_CO_E!X10</f>
        <v>2069.9836702006942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7816.9830553375814</v>
      </c>
      <c r="D11" s="19">
        <f t="shared" ref="D11:X11" si="8">SUM(D12:D16)</f>
        <v>7248.6940984492849</v>
      </c>
      <c r="E11" s="19">
        <f t="shared" si="8"/>
        <v>6259.7427858542778</v>
      </c>
      <c r="F11" s="19">
        <f t="shared" si="8"/>
        <v>5611.8950631634971</v>
      </c>
      <c r="G11" s="19">
        <f t="shared" si="8"/>
        <v>4503.9490374349953</v>
      </c>
      <c r="H11" s="19">
        <f t="shared" si="8"/>
        <v>3788.9847432994447</v>
      </c>
      <c r="I11" s="19">
        <f t="shared" si="8"/>
        <v>3989.4747777740931</v>
      </c>
      <c r="J11" s="19">
        <f t="shared" si="8"/>
        <v>3046.2241412717731</v>
      </c>
      <c r="K11" s="19">
        <f t="shared" si="8"/>
        <v>3372.705437206715</v>
      </c>
      <c r="L11" s="19">
        <f t="shared" si="8"/>
        <v>3888.4615367238775</v>
      </c>
      <c r="M11" s="19">
        <f t="shared" si="8"/>
        <v>5324.5566914124447</v>
      </c>
      <c r="N11" s="19">
        <f t="shared" si="8"/>
        <v>4544.8424678176216</v>
      </c>
      <c r="O11" s="19">
        <f t="shared" si="8"/>
        <v>3966.1961739116778</v>
      </c>
      <c r="P11" s="19">
        <f t="shared" si="8"/>
        <v>4049.2501676434804</v>
      </c>
      <c r="Q11" s="19">
        <f t="shared" si="8"/>
        <v>3112.8818224450988</v>
      </c>
      <c r="R11" s="19">
        <f t="shared" si="8"/>
        <v>3059.2911766436127</v>
      </c>
      <c r="S11" s="19">
        <f t="shared" si="8"/>
        <v>2907.1578344089753</v>
      </c>
      <c r="T11" s="19">
        <f t="shared" si="8"/>
        <v>3319.100659660302</v>
      </c>
      <c r="U11" s="19">
        <f t="shared" si="8"/>
        <v>3293.5771441847901</v>
      </c>
      <c r="V11" s="19">
        <f t="shared" si="8"/>
        <v>2363.9948239969344</v>
      </c>
      <c r="W11" s="19">
        <f t="shared" si="8"/>
        <v>2304.6289462379332</v>
      </c>
      <c r="X11" s="19">
        <f t="shared" si="8"/>
        <v>2597.4272331071879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881.30795070489603</v>
      </c>
      <c r="D12" s="8">
        <f>FC_OTH_HH_SH_E!D12+FC_OTH_HH_SC_E!D12+FC_OTH_HH_WH_E!D12+FC_OTH_HH_CO_E!D12</f>
        <v>668.587838742656</v>
      </c>
      <c r="E12" s="8">
        <f>FC_OTH_HH_SH_E!E12+FC_OTH_HH_SC_E!E12+FC_OTH_HH_WH_E!E12+FC_OTH_HH_CO_E!E12</f>
        <v>713.80682237461338</v>
      </c>
      <c r="F12" s="8">
        <f>FC_OTH_HH_SH_E!F12+FC_OTH_HH_SC_E!F12+FC_OTH_HH_WH_E!F12+FC_OTH_HH_CO_E!F12</f>
        <v>411.07086473864541</v>
      </c>
      <c r="G12" s="8">
        <f>FC_OTH_HH_SH_E!G12+FC_OTH_HH_SC_E!G12+FC_OTH_HH_WH_E!G12+FC_OTH_HH_CO_E!G12</f>
        <v>279.99125204978134</v>
      </c>
      <c r="H12" s="8">
        <f>FC_OTH_HH_SH_E!H12+FC_OTH_HH_SC_E!H12+FC_OTH_HH_WH_E!H12+FC_OTH_HH_CO_E!H12</f>
        <v>354.8055173865813</v>
      </c>
      <c r="I12" s="8">
        <f>FC_OTH_HH_SH_E!I12+FC_OTH_HH_SC_E!I12+FC_OTH_HH_WH_E!I12+FC_OTH_HH_CO_E!I12</f>
        <v>358.00739976091739</v>
      </c>
      <c r="J12" s="8">
        <f>FC_OTH_HH_SH_E!J12+FC_OTH_HH_SC_E!J12+FC_OTH_HH_WH_E!J12+FC_OTH_HH_CO_E!J12</f>
        <v>375.66068820561077</v>
      </c>
      <c r="K12" s="8">
        <f>FC_OTH_HH_SH_E!K12+FC_OTH_HH_SC_E!K12+FC_OTH_HH_WH_E!K12+FC_OTH_HH_CO_E!K12</f>
        <v>398.71771734862921</v>
      </c>
      <c r="L12" s="8">
        <f>FC_OTH_HH_SH_E!L12+FC_OTH_HH_SC_E!L12+FC_OTH_HH_WH_E!L12+FC_OTH_HH_CO_E!L12</f>
        <v>406.06193928115181</v>
      </c>
      <c r="M12" s="8">
        <f>FC_OTH_HH_SH_E!M12+FC_OTH_HH_SC_E!M12+FC_OTH_HH_WH_E!M12+FC_OTH_HH_CO_E!M12</f>
        <v>1291.9065570539092</v>
      </c>
      <c r="N12" s="8">
        <f>FC_OTH_HH_SH_E!N12+FC_OTH_HH_SC_E!N12+FC_OTH_HH_WH_E!N12+FC_OTH_HH_CO_E!N12</f>
        <v>930.48950938124801</v>
      </c>
      <c r="O12" s="8">
        <f>FC_OTH_HH_SH_E!O12+FC_OTH_HH_SC_E!O12+FC_OTH_HH_WH_E!O12+FC_OTH_HH_CO_E!O12</f>
        <v>522.99763753249033</v>
      </c>
      <c r="P12" s="8">
        <f>FC_OTH_HH_SH_E!P12+FC_OTH_HH_SC_E!P12+FC_OTH_HH_WH_E!P12+FC_OTH_HH_CO_E!P12</f>
        <v>538.19328655251184</v>
      </c>
      <c r="Q12" s="8">
        <f>FC_OTH_HH_SH_E!Q12+FC_OTH_HH_SC_E!Q12+FC_OTH_HH_WH_E!Q12+FC_OTH_HH_CO_E!Q12</f>
        <v>414.68824947158396</v>
      </c>
      <c r="R12" s="8">
        <f>FC_OTH_HH_SH_E!R12+FC_OTH_HH_SC_E!R12+FC_OTH_HH_WH_E!R12+FC_OTH_HH_CO_E!R12</f>
        <v>567.09577133800542</v>
      </c>
      <c r="S12" s="8">
        <f>FC_OTH_HH_SH_E!S12+FC_OTH_HH_SC_E!S12+FC_OTH_HH_WH_E!S12+FC_OTH_HH_CO_E!S12</f>
        <v>511.72616175995825</v>
      </c>
      <c r="T12" s="8">
        <f>FC_OTH_HH_SH_E!T12+FC_OTH_HH_SC_E!T12+FC_OTH_HH_WH_E!T12+FC_OTH_HH_CO_E!T12</f>
        <v>435.18162702633919</v>
      </c>
      <c r="U12" s="8">
        <f>FC_OTH_HH_SH_E!U12+FC_OTH_HH_SC_E!U12+FC_OTH_HH_WH_E!U12+FC_OTH_HH_CO_E!U12</f>
        <v>367.47162666257503</v>
      </c>
      <c r="V12" s="8">
        <f>FC_OTH_HH_SH_E!V12+FC_OTH_HH_SC_E!V12+FC_OTH_HH_WH_E!V12+FC_OTH_HH_CO_E!V12</f>
        <v>250.34059358893455</v>
      </c>
      <c r="W12" s="8">
        <f>FC_OTH_HH_SH_E!W12+FC_OTH_HH_SC_E!W12+FC_OTH_HH_WH_E!W12+FC_OTH_HH_CO_E!W12</f>
        <v>219.81855658089214</v>
      </c>
      <c r="X12" s="8">
        <f>FC_OTH_HH_SH_E!X12+FC_OTH_HH_SC_E!X12+FC_OTH_HH_WH_E!X12+FC_OTH_HH_CO_E!X12</f>
        <v>236.63588481856698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3144.4395681750852</v>
      </c>
      <c r="D13" s="8">
        <f>FC_OTH_HH_SH_E!D13+FC_OTH_HH_SC_E!D13+FC_OTH_HH_WH_E!D13+FC_OTH_HH_CO_E!D13</f>
        <v>3175.5150464026287</v>
      </c>
      <c r="E13" s="8">
        <f>FC_OTH_HH_SH_E!E13+FC_OTH_HH_SC_E!E13+FC_OTH_HH_WH_E!E13+FC_OTH_HH_CO_E!E13</f>
        <v>2087.1752988476642</v>
      </c>
      <c r="F13" s="8">
        <f>FC_OTH_HH_SH_E!F13+FC_OTH_HH_SC_E!F13+FC_OTH_HH_WH_E!F13+FC_OTH_HH_CO_E!F13</f>
        <v>1923.423326551251</v>
      </c>
      <c r="G13" s="8">
        <f>FC_OTH_HH_SH_E!G13+FC_OTH_HH_SC_E!G13+FC_OTH_HH_WH_E!G13+FC_OTH_HH_CO_E!G13</f>
        <v>1585.671353750814</v>
      </c>
      <c r="H13" s="8">
        <f>FC_OTH_HH_SH_E!H13+FC_OTH_HH_SC_E!H13+FC_OTH_HH_WH_E!H13+FC_OTH_HH_CO_E!H13</f>
        <v>898.14798300726522</v>
      </c>
      <c r="I13" s="8">
        <f>FC_OTH_HH_SH_E!I13+FC_OTH_HH_SC_E!I13+FC_OTH_HH_WH_E!I13+FC_OTH_HH_CO_E!I13</f>
        <v>823.07912620917443</v>
      </c>
      <c r="J13" s="8">
        <f>FC_OTH_HH_SH_E!J13+FC_OTH_HH_SC_E!J13+FC_OTH_HH_WH_E!J13+FC_OTH_HH_CO_E!J13</f>
        <v>637.21225413816251</v>
      </c>
      <c r="K13" s="8">
        <f>FC_OTH_HH_SH_E!K13+FC_OTH_HH_SC_E!K13+FC_OTH_HH_WH_E!K13+FC_OTH_HH_CO_E!K13</f>
        <v>530.72444441728646</v>
      </c>
      <c r="L13" s="8">
        <f>FC_OTH_HH_SH_E!L13+FC_OTH_HH_SC_E!L13+FC_OTH_HH_WH_E!L13+FC_OTH_HH_CO_E!L13</f>
        <v>946.96817277552645</v>
      </c>
      <c r="M13" s="8">
        <f>FC_OTH_HH_SH_E!M13+FC_OTH_HH_SC_E!M13+FC_OTH_HH_WH_E!M13+FC_OTH_HH_CO_E!M13</f>
        <v>1083.4945704841355</v>
      </c>
      <c r="N13" s="8">
        <f>FC_OTH_HH_SH_E!N13+FC_OTH_HH_SC_E!N13+FC_OTH_HH_WH_E!N13+FC_OTH_HH_CO_E!N13</f>
        <v>1087.9292920843893</v>
      </c>
      <c r="O13" s="8">
        <f>FC_OTH_HH_SH_E!O13+FC_OTH_HH_SC_E!O13+FC_OTH_HH_WH_E!O13+FC_OTH_HH_CO_E!O13</f>
        <v>924.49542147360569</v>
      </c>
      <c r="P13" s="8">
        <f>FC_OTH_HH_SH_E!P13+FC_OTH_HH_SC_E!P13+FC_OTH_HH_WH_E!P13+FC_OTH_HH_CO_E!P13</f>
        <v>851.36695259756141</v>
      </c>
      <c r="Q13" s="8">
        <f>FC_OTH_HH_SH_E!Q13+FC_OTH_HH_SC_E!Q13+FC_OTH_HH_WH_E!Q13+FC_OTH_HH_CO_E!Q13</f>
        <v>837.30433471429888</v>
      </c>
      <c r="R13" s="8">
        <f>FC_OTH_HH_SH_E!R13+FC_OTH_HH_SC_E!R13+FC_OTH_HH_WH_E!R13+FC_OTH_HH_CO_E!R13</f>
        <v>666.517446660774</v>
      </c>
      <c r="S13" s="8">
        <f>FC_OTH_HH_SH_E!S13+FC_OTH_HH_SC_E!S13+FC_OTH_HH_WH_E!S13+FC_OTH_HH_CO_E!S13</f>
        <v>639.37465332336626</v>
      </c>
      <c r="T13" s="8">
        <f>FC_OTH_HH_SH_E!T13+FC_OTH_HH_SC_E!T13+FC_OTH_HH_WH_E!T13+FC_OTH_HH_CO_E!T13</f>
        <v>984.15643406400386</v>
      </c>
      <c r="U13" s="8">
        <f>FC_OTH_HH_SH_E!U13+FC_OTH_HH_SC_E!U13+FC_OTH_HH_WH_E!U13+FC_OTH_HH_CO_E!U13</f>
        <v>1048.2489565944513</v>
      </c>
      <c r="V13" s="8">
        <f>FC_OTH_HH_SH_E!V13+FC_OTH_HH_SC_E!V13+FC_OTH_HH_WH_E!V13+FC_OTH_HH_CO_E!V13</f>
        <v>487.32311645480303</v>
      </c>
      <c r="W13" s="8">
        <f>FC_OTH_HH_SH_E!W13+FC_OTH_HH_SC_E!W13+FC_OTH_HH_WH_E!W13+FC_OTH_HH_CO_E!W13</f>
        <v>487.07740838602166</v>
      </c>
      <c r="X13" s="8">
        <f>FC_OTH_HH_SH_E!X13+FC_OTH_HH_SC_E!X13+FC_OTH_HH_WH_E!X13+FC_OTH_HH_CO_E!X13</f>
        <v>465.32529707843798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3791.2355364575997</v>
      </c>
      <c r="D16" s="8">
        <f>FC_OTH_HH_SH_E!D16+FC_OTH_HH_SC_E!D16+FC_OTH_HH_WH_E!D16+FC_OTH_HH_CO_E!D16</f>
        <v>3404.5912133040006</v>
      </c>
      <c r="E16" s="8">
        <f>FC_OTH_HH_SH_E!E16+FC_OTH_HH_SC_E!E16+FC_OTH_HH_WH_E!E16+FC_OTH_HH_CO_E!E16</f>
        <v>3458.760664632</v>
      </c>
      <c r="F16" s="8">
        <f>FC_OTH_HH_SH_E!F16+FC_OTH_HH_SC_E!F16+FC_OTH_HH_WH_E!F16+FC_OTH_HH_CO_E!F16</f>
        <v>3277.4008718736009</v>
      </c>
      <c r="G16" s="8">
        <f>FC_OTH_HH_SH_E!G16+FC_OTH_HH_SC_E!G16+FC_OTH_HH_WH_E!G16+FC_OTH_HH_CO_E!G16</f>
        <v>2638.2864316343998</v>
      </c>
      <c r="H16" s="8">
        <f>FC_OTH_HH_SH_E!H16+FC_OTH_HH_SC_E!H16+FC_OTH_HH_WH_E!H16+FC_OTH_HH_CO_E!H16</f>
        <v>2536.031242905598</v>
      </c>
      <c r="I16" s="8">
        <f>FC_OTH_HH_SH_E!I16+FC_OTH_HH_SC_E!I16+FC_OTH_HH_WH_E!I16+FC_OTH_HH_CO_E!I16</f>
        <v>2808.3882518040014</v>
      </c>
      <c r="J16" s="8">
        <f>FC_OTH_HH_SH_E!J16+FC_OTH_HH_SC_E!J16+FC_OTH_HH_WH_E!J16+FC_OTH_HH_CO_E!J16</f>
        <v>2033.351198928</v>
      </c>
      <c r="K16" s="8">
        <f>FC_OTH_HH_SH_E!K16+FC_OTH_HH_SC_E!K16+FC_OTH_HH_WH_E!K16+FC_OTH_HH_CO_E!K16</f>
        <v>2443.2632754407996</v>
      </c>
      <c r="L16" s="8">
        <f>FC_OTH_HH_SH_E!L16+FC_OTH_HH_SC_E!L16+FC_OTH_HH_WH_E!L16+FC_OTH_HH_CO_E!L16</f>
        <v>2535.4314246671993</v>
      </c>
      <c r="M16" s="8">
        <f>FC_OTH_HH_SH_E!M16+FC_OTH_HH_SC_E!M16+FC_OTH_HH_WH_E!M16+FC_OTH_HH_CO_E!M16</f>
        <v>2949.1555638743998</v>
      </c>
      <c r="N16" s="8">
        <f>FC_OTH_HH_SH_E!N16+FC_OTH_HH_SC_E!N16+FC_OTH_HH_WH_E!N16+FC_OTH_HH_CO_E!N16</f>
        <v>2526.4236663519841</v>
      </c>
      <c r="O16" s="8">
        <f>FC_OTH_HH_SH_E!O16+FC_OTH_HH_SC_E!O16+FC_OTH_HH_WH_E!O16+FC_OTH_HH_CO_E!O16</f>
        <v>2518.703114905582</v>
      </c>
      <c r="P16" s="8">
        <f>FC_OTH_HH_SH_E!P16+FC_OTH_HH_SC_E!P16+FC_OTH_HH_WH_E!P16+FC_OTH_HH_CO_E!P16</f>
        <v>2659.689928493407</v>
      </c>
      <c r="Q16" s="8">
        <f>FC_OTH_HH_SH_E!Q16+FC_OTH_HH_SC_E!Q16+FC_OTH_HH_WH_E!Q16+FC_OTH_HH_CO_E!Q16</f>
        <v>1860.8892382592157</v>
      </c>
      <c r="R16" s="8">
        <f>FC_OTH_HH_SH_E!R16+FC_OTH_HH_SC_E!R16+FC_OTH_HH_WH_E!R16+FC_OTH_HH_CO_E!R16</f>
        <v>1825.6779586448331</v>
      </c>
      <c r="S16" s="8">
        <f>FC_OTH_HH_SH_E!S16+FC_OTH_HH_SC_E!S16+FC_OTH_HH_WH_E!S16+FC_OTH_HH_CO_E!S16</f>
        <v>1756.0570193256508</v>
      </c>
      <c r="T16" s="8">
        <f>FC_OTH_HH_SH_E!T16+FC_OTH_HH_SC_E!T16+FC_OTH_HH_WH_E!T16+FC_OTH_HH_CO_E!T16</f>
        <v>1899.7625985699588</v>
      </c>
      <c r="U16" s="8">
        <f>FC_OTH_HH_SH_E!U16+FC_OTH_HH_SC_E!U16+FC_OTH_HH_WH_E!U16+FC_OTH_HH_CO_E!U16</f>
        <v>1877.8565609277637</v>
      </c>
      <c r="V16" s="8">
        <f>FC_OTH_HH_SH_E!V16+FC_OTH_HH_SC_E!V16+FC_OTH_HH_WH_E!V16+FC_OTH_HH_CO_E!V16</f>
        <v>1626.3311139531966</v>
      </c>
      <c r="W16" s="8">
        <f>FC_OTH_HH_SH_E!W16+FC_OTH_HH_SC_E!W16+FC_OTH_HH_WH_E!W16+FC_OTH_HH_CO_E!W16</f>
        <v>1597.7329812710195</v>
      </c>
      <c r="X16" s="8">
        <f>FC_OTH_HH_SH_E!X16+FC_OTH_HH_SC_E!X16+FC_OTH_HH_WH_E!X16+FC_OTH_HH_CO_E!X16</f>
        <v>1895.4660512101827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230.04971999999998</v>
      </c>
      <c r="D17" s="27">
        <f t="shared" ref="D17:X17" si="10">SUM(D18:D21)</f>
        <v>131.98787999999999</v>
      </c>
      <c r="E17" s="27">
        <f t="shared" si="10"/>
        <v>124.99487999999999</v>
      </c>
      <c r="F17" s="27">
        <f t="shared" si="10"/>
        <v>112.64724000000004</v>
      </c>
      <c r="G17" s="27">
        <f t="shared" si="10"/>
        <v>109.85003999999999</v>
      </c>
      <c r="H17" s="27">
        <f t="shared" si="10"/>
        <v>112.28760000000001</v>
      </c>
      <c r="I17" s="27">
        <f t="shared" si="10"/>
        <v>106.49340000000001</v>
      </c>
      <c r="J17" s="27">
        <f t="shared" si="10"/>
        <v>83.436479999999989</v>
      </c>
      <c r="K17" s="27">
        <f t="shared" si="10"/>
        <v>74.805120000000002</v>
      </c>
      <c r="L17" s="27">
        <f t="shared" si="10"/>
        <v>65.614320000000021</v>
      </c>
      <c r="M17" s="27">
        <f t="shared" si="10"/>
        <v>26.613359999999997</v>
      </c>
      <c r="N17" s="27">
        <f t="shared" si="10"/>
        <v>6.7132799999999992</v>
      </c>
      <c r="O17" s="27">
        <f t="shared" si="10"/>
        <v>4.8351600000000001</v>
      </c>
      <c r="P17" s="27">
        <f t="shared" si="10"/>
        <v>3.7962000000000011</v>
      </c>
      <c r="Q17" s="27">
        <f t="shared" si="10"/>
        <v>2.3975999999999997</v>
      </c>
      <c r="R17" s="27">
        <f t="shared" si="10"/>
        <v>0.27972000000000014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230.04971999999998</v>
      </c>
      <c r="D18" s="8">
        <f>FC_OTH_HH_SH_E!D18+FC_OTH_HH_SC_E!D18+FC_OTH_HH_WH_E!D18+FC_OTH_HH_CO_E!D18</f>
        <v>131.98787999999999</v>
      </c>
      <c r="E18" s="8">
        <f>FC_OTH_HH_SH_E!E18+FC_OTH_HH_SC_E!E18+FC_OTH_HH_WH_E!E18+FC_OTH_HH_CO_E!E18</f>
        <v>124.99487999999999</v>
      </c>
      <c r="F18" s="8">
        <f>FC_OTH_HH_SH_E!F18+FC_OTH_HH_SC_E!F18+FC_OTH_HH_WH_E!F18+FC_OTH_HH_CO_E!F18</f>
        <v>112.64724000000004</v>
      </c>
      <c r="G18" s="8">
        <f>FC_OTH_HH_SH_E!G18+FC_OTH_HH_SC_E!G18+FC_OTH_HH_WH_E!G18+FC_OTH_HH_CO_E!G18</f>
        <v>109.85003999999999</v>
      </c>
      <c r="H18" s="8">
        <f>FC_OTH_HH_SH_E!H18+FC_OTH_HH_SC_E!H18+FC_OTH_HH_WH_E!H18+FC_OTH_HH_CO_E!H18</f>
        <v>112.28760000000001</v>
      </c>
      <c r="I18" s="8">
        <f>FC_OTH_HH_SH_E!I18+FC_OTH_HH_SC_E!I18+FC_OTH_HH_WH_E!I18+FC_OTH_HH_CO_E!I18</f>
        <v>106.49340000000001</v>
      </c>
      <c r="J18" s="8">
        <f>FC_OTH_HH_SH_E!J18+FC_OTH_HH_SC_E!J18+FC_OTH_HH_WH_E!J18+FC_OTH_HH_CO_E!J18</f>
        <v>83.436479999999989</v>
      </c>
      <c r="K18" s="8">
        <f>FC_OTH_HH_SH_E!K18+FC_OTH_HH_SC_E!K18+FC_OTH_HH_WH_E!K18+FC_OTH_HH_CO_E!K18</f>
        <v>74.805120000000002</v>
      </c>
      <c r="L18" s="8">
        <f>FC_OTH_HH_SH_E!L18+FC_OTH_HH_SC_E!L18+FC_OTH_HH_WH_E!L18+FC_OTH_HH_CO_E!L18</f>
        <v>65.614320000000021</v>
      </c>
      <c r="M18" s="8">
        <f>FC_OTH_HH_SH_E!M18+FC_OTH_HH_SC_E!M18+FC_OTH_HH_WH_E!M18+FC_OTH_HH_CO_E!M18</f>
        <v>26.613359999999997</v>
      </c>
      <c r="N18" s="8">
        <f>FC_OTH_HH_SH_E!N18+FC_OTH_HH_SC_E!N18+FC_OTH_HH_WH_E!N18+FC_OTH_HH_CO_E!N18</f>
        <v>6.7132799999999992</v>
      </c>
      <c r="O18" s="8">
        <f>FC_OTH_HH_SH_E!O18+FC_OTH_HH_SC_E!O18+FC_OTH_HH_WH_E!O18+FC_OTH_HH_CO_E!O18</f>
        <v>4.8351600000000001</v>
      </c>
      <c r="P18" s="8">
        <f>FC_OTH_HH_SH_E!P18+FC_OTH_HH_SC_E!P18+FC_OTH_HH_WH_E!P18+FC_OTH_HH_CO_E!P18</f>
        <v>3.7962000000000011</v>
      </c>
      <c r="Q18" s="8">
        <f>FC_OTH_HH_SH_E!Q18+FC_OTH_HH_SC_E!Q18+FC_OTH_HH_WH_E!Q18+FC_OTH_HH_CO_E!Q18</f>
        <v>2.3975999999999997</v>
      </c>
      <c r="R18" s="8">
        <f>FC_OTH_HH_SH_E!R18+FC_OTH_HH_SC_E!R18+FC_OTH_HH_WH_E!R18+FC_OTH_HH_CO_E!R18</f>
        <v>0.27972000000000014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1450.692429164134</v>
      </c>
      <c r="D22" s="27">
        <f t="shared" ref="D22:X22" si="12">SUM(D23:D24)</f>
        <v>1383.0817663641556</v>
      </c>
      <c r="E22" s="27">
        <f t="shared" si="12"/>
        <v>1404.3228217937808</v>
      </c>
      <c r="F22" s="27">
        <f t="shared" si="12"/>
        <v>1316.151161468955</v>
      </c>
      <c r="G22" s="27">
        <f t="shared" si="12"/>
        <v>1288.9425415815617</v>
      </c>
      <c r="H22" s="27">
        <f t="shared" si="12"/>
        <v>1330.4859002400733</v>
      </c>
      <c r="I22" s="27">
        <f t="shared" si="12"/>
        <v>1376.5060062365019</v>
      </c>
      <c r="J22" s="27">
        <f t="shared" si="12"/>
        <v>1315.9974363107997</v>
      </c>
      <c r="K22" s="27">
        <f t="shared" si="12"/>
        <v>1352.8565502794745</v>
      </c>
      <c r="L22" s="27">
        <f t="shared" si="12"/>
        <v>1303.5182734511754</v>
      </c>
      <c r="M22" s="27">
        <f t="shared" si="12"/>
        <v>1238.274443056787</v>
      </c>
      <c r="N22" s="27">
        <f t="shared" si="12"/>
        <v>1184.3161189611073</v>
      </c>
      <c r="O22" s="27">
        <f t="shared" si="12"/>
        <v>1071.7610361298375</v>
      </c>
      <c r="P22" s="27">
        <f t="shared" si="12"/>
        <v>1081.5982079958915</v>
      </c>
      <c r="Q22" s="27">
        <f t="shared" si="12"/>
        <v>986.40406081960123</v>
      </c>
      <c r="R22" s="27">
        <f t="shared" si="12"/>
        <v>969.16733771365125</v>
      </c>
      <c r="S22" s="27">
        <f t="shared" si="12"/>
        <v>952.44394705920013</v>
      </c>
      <c r="T22" s="27">
        <f t="shared" si="12"/>
        <v>919.56521731679982</v>
      </c>
      <c r="U22" s="27">
        <f t="shared" si="12"/>
        <v>965.74817511000015</v>
      </c>
      <c r="V22" s="27">
        <f t="shared" si="12"/>
        <v>893.62141423199944</v>
      </c>
      <c r="W22" s="27">
        <f t="shared" si="12"/>
        <v>900.47711081159991</v>
      </c>
      <c r="X22" s="27">
        <f t="shared" si="12"/>
        <v>869.6233036079999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858.79103820903208</v>
      </c>
      <c r="D23" s="8">
        <f>FC_OTH_HH_SH_E!D23+FC_OTH_HH_SC_E!D23+FC_OTH_HH_WH_E!D23+FC_OTH_HH_CO_E!D23</f>
        <v>861.93534911030304</v>
      </c>
      <c r="E23" s="8">
        <f>FC_OTH_HH_SH_E!E23+FC_OTH_HH_SC_E!E23+FC_OTH_HH_WH_E!E23+FC_OTH_HH_CO_E!E23</f>
        <v>861.0098733146724</v>
      </c>
      <c r="F23" s="8">
        <f>FC_OTH_HH_SH_E!F23+FC_OTH_HH_SC_E!F23+FC_OTH_HH_WH_E!F23+FC_OTH_HH_CO_E!F23</f>
        <v>853.83635927024045</v>
      </c>
      <c r="G23" s="8">
        <f>FC_OTH_HH_SH_E!G23+FC_OTH_HH_SC_E!G23+FC_OTH_HH_WH_E!G23+FC_OTH_HH_CO_E!G23</f>
        <v>852.4503647299897</v>
      </c>
      <c r="H23" s="8">
        <f>FC_OTH_HH_SH_E!H23+FC_OTH_HH_SC_E!H23+FC_OTH_HH_WH_E!H23+FC_OTH_HH_CO_E!H23</f>
        <v>888.72235885919986</v>
      </c>
      <c r="I23" s="8">
        <f>FC_OTH_HH_SH_E!I23+FC_OTH_HH_SC_E!I23+FC_OTH_HH_WH_E!I23+FC_OTH_HH_CO_E!I23</f>
        <v>936.1763417568003</v>
      </c>
      <c r="J23" s="8">
        <f>FC_OTH_HH_SH_E!J23+FC_OTH_HH_SC_E!J23+FC_OTH_HH_WH_E!J23+FC_OTH_HH_CO_E!J23</f>
        <v>884.15406367679986</v>
      </c>
      <c r="K23" s="8">
        <f>FC_OTH_HH_SH_E!K23+FC_OTH_HH_SC_E!K23+FC_OTH_HH_WH_E!K23+FC_OTH_HH_CO_E!K23</f>
        <v>809.35862682719971</v>
      </c>
      <c r="L23" s="8">
        <f>FC_OTH_HH_SH_E!L23+FC_OTH_HH_SC_E!L23+FC_OTH_HH_WH_E!L23+FC_OTH_HH_CO_E!L23</f>
        <v>784.13440293119982</v>
      </c>
      <c r="M23" s="8">
        <f>FC_OTH_HH_SH_E!M23+FC_OTH_HH_SC_E!M23+FC_OTH_HH_WH_E!M23+FC_OTH_HH_CO_E!M23</f>
        <v>780.80044786603003</v>
      </c>
      <c r="N23" s="8">
        <f>FC_OTH_HH_SH_E!N23+FC_OTH_HH_SC_E!N23+FC_OTH_HH_WH_E!N23+FC_OTH_HH_CO_E!N23</f>
        <v>761.41025046147683</v>
      </c>
      <c r="O23" s="8">
        <f>FC_OTH_HH_SH_E!O23+FC_OTH_HH_SC_E!O23+FC_OTH_HH_WH_E!O23+FC_OTH_HH_CO_E!O23</f>
        <v>603.58434639599989</v>
      </c>
      <c r="P23" s="8">
        <f>FC_OTH_HH_SH_E!P23+FC_OTH_HH_SC_E!P23+FC_OTH_HH_WH_E!P23+FC_OTH_HH_CO_E!P23</f>
        <v>597.07828718399992</v>
      </c>
      <c r="Q23" s="8">
        <f>FC_OTH_HH_SH_E!Q23+FC_OTH_HH_SC_E!Q23+FC_OTH_HH_WH_E!Q23+FC_OTH_HH_CO_E!Q23</f>
        <v>595.56721082160004</v>
      </c>
      <c r="R23" s="8">
        <f>FC_OTH_HH_SH_E!R23+FC_OTH_HH_SC_E!R23+FC_OTH_HH_WH_E!R23+FC_OTH_HH_CO_E!R23</f>
        <v>587.27678827800014</v>
      </c>
      <c r="S23" s="8">
        <f>FC_OTH_HH_SH_E!S23+FC_OTH_HH_SC_E!S23+FC_OTH_HH_WH_E!S23+FC_OTH_HH_CO_E!S23</f>
        <v>588.51741093120006</v>
      </c>
      <c r="T23" s="8">
        <f>FC_OTH_HH_SH_E!T23+FC_OTH_HH_SC_E!T23+FC_OTH_HH_WH_E!T23+FC_OTH_HH_CO_E!T23</f>
        <v>587.78199478079989</v>
      </c>
      <c r="U23" s="8">
        <f>FC_OTH_HH_SH_E!U23+FC_OTH_HH_SC_E!U23+FC_OTH_HH_WH_E!U23+FC_OTH_HH_CO_E!U23</f>
        <v>589.34688744599998</v>
      </c>
      <c r="V23" s="8">
        <f>FC_OTH_HH_SH_E!V23+FC_OTH_HH_SC_E!V23+FC_OTH_HH_WH_E!V23+FC_OTH_HH_CO_E!V23</f>
        <v>588.43835337599955</v>
      </c>
      <c r="W23" s="8">
        <f>FC_OTH_HH_SH_E!W23+FC_OTH_HH_SC_E!W23+FC_OTH_HH_WH_E!W23+FC_OTH_HH_CO_E!W23</f>
        <v>583.75267128359997</v>
      </c>
      <c r="X23" s="8">
        <f>FC_OTH_HH_SH_E!X23+FC_OTH_HH_SC_E!X23+FC_OTH_HH_WH_E!X23+FC_OTH_HH_CO_E!X23</f>
        <v>585.55888934399991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591.90139095510187</v>
      </c>
      <c r="D24" s="8">
        <f>FC_OTH_HH_SH_E!D24+FC_OTH_HH_SC_E!D24+FC_OTH_HH_WH_E!D24+FC_OTH_HH_CO_E!D24</f>
        <v>521.14641725385241</v>
      </c>
      <c r="E24" s="8">
        <f>FC_OTH_HH_SH_E!E24+FC_OTH_HH_SC_E!E24+FC_OTH_HH_WH_E!E24+FC_OTH_HH_CO_E!E24</f>
        <v>543.3129484791084</v>
      </c>
      <c r="F24" s="8">
        <f>FC_OTH_HH_SH_E!F24+FC_OTH_HH_SC_E!F24+FC_OTH_HH_WH_E!F24+FC_OTH_HH_CO_E!F24</f>
        <v>462.31480219871457</v>
      </c>
      <c r="G24" s="8">
        <f>FC_OTH_HH_SH_E!G24+FC_OTH_HH_SC_E!G24+FC_OTH_HH_WH_E!G24+FC_OTH_HH_CO_E!G24</f>
        <v>436.49217685157214</v>
      </c>
      <c r="H24" s="8">
        <f>FC_OTH_HH_SH_E!H24+FC_OTH_HH_SC_E!H24+FC_OTH_HH_WH_E!H24+FC_OTH_HH_CO_E!H24</f>
        <v>441.76354138087351</v>
      </c>
      <c r="I24" s="8">
        <f>FC_OTH_HH_SH_E!I24+FC_OTH_HH_SC_E!I24+FC_OTH_HH_WH_E!I24+FC_OTH_HH_CO_E!I24</f>
        <v>440.32966447970153</v>
      </c>
      <c r="J24" s="8">
        <f>FC_OTH_HH_SH_E!J24+FC_OTH_HH_SC_E!J24+FC_OTH_HH_WH_E!J24+FC_OTH_HH_CO_E!J24</f>
        <v>431.84337263399982</v>
      </c>
      <c r="K24" s="8">
        <f>FC_OTH_HH_SH_E!K24+FC_OTH_HH_SC_E!K24+FC_OTH_HH_WH_E!K24+FC_OTH_HH_CO_E!K24</f>
        <v>543.4979234522749</v>
      </c>
      <c r="L24" s="8">
        <f>FC_OTH_HH_SH_E!L24+FC_OTH_HH_SC_E!L24+FC_OTH_HH_WH_E!L24+FC_OTH_HH_CO_E!L24</f>
        <v>519.38387051997552</v>
      </c>
      <c r="M24" s="8">
        <f>FC_OTH_HH_SH_E!M24+FC_OTH_HH_SC_E!M24+FC_OTH_HH_WH_E!M24+FC_OTH_HH_CO_E!M24</f>
        <v>457.47399519075702</v>
      </c>
      <c r="N24" s="8">
        <f>FC_OTH_HH_SH_E!N24+FC_OTH_HH_SC_E!N24+FC_OTH_HH_WH_E!N24+FC_OTH_HH_CO_E!N24</f>
        <v>422.90586849963046</v>
      </c>
      <c r="O24" s="8">
        <f>FC_OTH_HH_SH_E!O24+FC_OTH_HH_SC_E!O24+FC_OTH_HH_WH_E!O24+FC_OTH_HH_CO_E!O24</f>
        <v>468.17668973383775</v>
      </c>
      <c r="P24" s="8">
        <f>FC_OTH_HH_SH_E!P24+FC_OTH_HH_SC_E!P24+FC_OTH_HH_WH_E!P24+FC_OTH_HH_CO_E!P24</f>
        <v>484.5199208118915</v>
      </c>
      <c r="Q24" s="8">
        <f>FC_OTH_HH_SH_E!Q24+FC_OTH_HH_SC_E!Q24+FC_OTH_HH_WH_E!Q24+FC_OTH_HH_CO_E!Q24</f>
        <v>390.83684999800113</v>
      </c>
      <c r="R24" s="8">
        <f>FC_OTH_HH_SH_E!R24+FC_OTH_HH_SC_E!R24+FC_OTH_HH_WH_E!R24+FC_OTH_HH_CO_E!R24</f>
        <v>381.89054943565105</v>
      </c>
      <c r="S24" s="8">
        <f>FC_OTH_HH_SH_E!S24+FC_OTH_HH_SC_E!S24+FC_OTH_HH_WH_E!S24+FC_OTH_HH_CO_E!S24</f>
        <v>363.92653612800001</v>
      </c>
      <c r="T24" s="8">
        <f>FC_OTH_HH_SH_E!T24+FC_OTH_HH_SC_E!T24+FC_OTH_HH_WH_E!T24+FC_OTH_HH_CO_E!T24</f>
        <v>331.78322253599993</v>
      </c>
      <c r="U24" s="8">
        <f>FC_OTH_HH_SH_E!U24+FC_OTH_HH_SC_E!U24+FC_OTH_HH_WH_E!U24+FC_OTH_HH_CO_E!U24</f>
        <v>376.40128766400011</v>
      </c>
      <c r="V24" s="8">
        <f>FC_OTH_HH_SH_E!V24+FC_OTH_HH_SC_E!V24+FC_OTH_HH_WH_E!V24+FC_OTH_HH_CO_E!V24</f>
        <v>305.18306085599988</v>
      </c>
      <c r="W24" s="8">
        <f>FC_OTH_HH_SH_E!W24+FC_OTH_HH_SC_E!W24+FC_OTH_HH_WH_E!W24+FC_OTH_HH_CO_E!W24</f>
        <v>316.724439528</v>
      </c>
      <c r="X24" s="8">
        <f>FC_OTH_HH_SH_E!X24+FC_OTH_HH_SC_E!X24+FC_OTH_HH_WH_E!X24+FC_OTH_HH_CO_E!X24</f>
        <v>284.06441426399999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167139.59172519625</v>
      </c>
      <c r="D26" s="27">
        <f t="shared" ref="D26:X26" si="14">SUM(D27,D33)</f>
        <v>181554.71624118765</v>
      </c>
      <c r="E26" s="27">
        <f t="shared" si="14"/>
        <v>165907.3047349409</v>
      </c>
      <c r="F26" s="27">
        <f t="shared" si="14"/>
        <v>167652.55382005771</v>
      </c>
      <c r="G26" s="27">
        <f t="shared" si="14"/>
        <v>161216.63013884739</v>
      </c>
      <c r="H26" s="27">
        <f t="shared" si="14"/>
        <v>160409.48281924526</v>
      </c>
      <c r="I26" s="27">
        <f t="shared" si="14"/>
        <v>153902.09836120054</v>
      </c>
      <c r="J26" s="27">
        <f t="shared" si="14"/>
        <v>120645.06633071671</v>
      </c>
      <c r="K26" s="27">
        <f t="shared" si="14"/>
        <v>138645.53110866153</v>
      </c>
      <c r="L26" s="27">
        <f t="shared" si="14"/>
        <v>126421.87014048822</v>
      </c>
      <c r="M26" s="27">
        <f t="shared" si="14"/>
        <v>124488.71402470367</v>
      </c>
      <c r="N26" s="27">
        <f t="shared" si="14"/>
        <v>109610.73015975363</v>
      </c>
      <c r="O26" s="27">
        <f t="shared" si="14"/>
        <v>107653.78578046442</v>
      </c>
      <c r="P26" s="27">
        <f t="shared" si="14"/>
        <v>108554.00635633471</v>
      </c>
      <c r="Q26" s="27">
        <f t="shared" si="14"/>
        <v>94521.56537971372</v>
      </c>
      <c r="R26" s="27">
        <f t="shared" si="14"/>
        <v>97481.394164510682</v>
      </c>
      <c r="S26" s="27">
        <f t="shared" si="14"/>
        <v>93274.944354444451</v>
      </c>
      <c r="T26" s="27">
        <f t="shared" si="14"/>
        <v>91664.81102310172</v>
      </c>
      <c r="U26" s="27">
        <f t="shared" si="14"/>
        <v>86237.503134484796</v>
      </c>
      <c r="V26" s="27">
        <f t="shared" si="14"/>
        <v>88111.032030374103</v>
      </c>
      <c r="W26" s="27">
        <f t="shared" si="14"/>
        <v>92624.464155075882</v>
      </c>
      <c r="X26" s="27">
        <f t="shared" si="14"/>
        <v>75126.320397694886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167139.59172519625</v>
      </c>
      <c r="D33" s="19">
        <f t="shared" ref="D33:X33" si="18">SUM(D34:D50)</f>
        <v>181554.71624118765</v>
      </c>
      <c r="E33" s="19">
        <f t="shared" si="18"/>
        <v>165907.3047349409</v>
      </c>
      <c r="F33" s="19">
        <f t="shared" si="18"/>
        <v>167652.55382005771</v>
      </c>
      <c r="G33" s="19">
        <f t="shared" si="18"/>
        <v>161216.63013884739</v>
      </c>
      <c r="H33" s="19">
        <f t="shared" si="18"/>
        <v>160409.48281924526</v>
      </c>
      <c r="I33" s="19">
        <f t="shared" si="18"/>
        <v>153902.09836120054</v>
      </c>
      <c r="J33" s="19">
        <f t="shared" si="18"/>
        <v>120645.06633071671</v>
      </c>
      <c r="K33" s="19">
        <f t="shared" si="18"/>
        <v>138645.53110866153</v>
      </c>
      <c r="L33" s="19">
        <f t="shared" si="18"/>
        <v>126421.87014048822</v>
      </c>
      <c r="M33" s="19">
        <f t="shared" si="18"/>
        <v>124488.71402470367</v>
      </c>
      <c r="N33" s="19">
        <f t="shared" si="18"/>
        <v>109610.73015975363</v>
      </c>
      <c r="O33" s="19">
        <f t="shared" si="18"/>
        <v>107653.78578046442</v>
      </c>
      <c r="P33" s="19">
        <f t="shared" si="18"/>
        <v>108554.00635633471</v>
      </c>
      <c r="Q33" s="19">
        <f t="shared" si="18"/>
        <v>94521.56537971372</v>
      </c>
      <c r="R33" s="19">
        <f t="shared" si="18"/>
        <v>97481.394164510682</v>
      </c>
      <c r="S33" s="19">
        <f t="shared" si="18"/>
        <v>93274.944354444451</v>
      </c>
      <c r="T33" s="19">
        <f t="shared" si="18"/>
        <v>91664.81102310172</v>
      </c>
      <c r="U33" s="19">
        <f t="shared" si="18"/>
        <v>86237.503134484796</v>
      </c>
      <c r="V33" s="19">
        <f t="shared" si="18"/>
        <v>88111.032030374103</v>
      </c>
      <c r="W33" s="19">
        <f t="shared" si="18"/>
        <v>92624.464155075882</v>
      </c>
      <c r="X33" s="19">
        <f t="shared" si="18"/>
        <v>75126.320397694886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236.64960000000008</v>
      </c>
      <c r="H34" s="8">
        <f>FC_OTH_HH_SH_E!H34+FC_OTH_HH_SC_E!H34+FC_OTH_HH_WH_E!H34+FC_OTH_HH_CO_E!H34</f>
        <v>13.863467520000002</v>
      </c>
      <c r="I34" s="8">
        <f>FC_OTH_HH_SH_E!I34+FC_OTH_HH_SC_E!I34+FC_OTH_HH_WH_E!I34+FC_OTH_HH_CO_E!I34</f>
        <v>72.094510080000006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22601.074823138752</v>
      </c>
      <c r="D36" s="8">
        <f>FC_OTH_HH_SH_E!D36+FC_OTH_HH_SC_E!D36+FC_OTH_HH_WH_E!D36+FC_OTH_HH_CO_E!D36</f>
        <v>21957.477387698753</v>
      </c>
      <c r="E36" s="8">
        <f>FC_OTH_HH_SH_E!E36+FC_OTH_HH_SC_E!E36+FC_OTH_HH_WH_E!E36+FC_OTH_HH_CO_E!E36</f>
        <v>21575.482035674078</v>
      </c>
      <c r="F36" s="8">
        <f>FC_OTH_HH_SH_E!F36+FC_OTH_HH_SC_E!F36+FC_OTH_HH_WH_E!F36+FC_OTH_HH_CO_E!F36</f>
        <v>21636.509251154075</v>
      </c>
      <c r="G36" s="8">
        <f>FC_OTH_HH_SH_E!G36+FC_OTH_HH_SC_E!G36+FC_OTH_HH_WH_E!G36+FC_OTH_HH_CO_E!G36</f>
        <v>21639.861451274075</v>
      </c>
      <c r="H36" s="8">
        <f>FC_OTH_HH_SH_E!H36+FC_OTH_HH_SC_E!H36+FC_OTH_HH_WH_E!H36+FC_OTH_HH_CO_E!H36</f>
        <v>21863.456026200001</v>
      </c>
      <c r="I36" s="8">
        <f>FC_OTH_HH_SH_E!I36+FC_OTH_HH_SC_E!I36+FC_OTH_HH_WH_E!I36+FC_OTH_HH_CO_E!I36</f>
        <v>20076.365363040004</v>
      </c>
      <c r="J36" s="8">
        <f>FC_OTH_HH_SH_E!J36+FC_OTH_HH_SC_E!J36+FC_OTH_HH_WH_E!J36+FC_OTH_HH_CO_E!J36</f>
        <v>19018.268394120001</v>
      </c>
      <c r="K36" s="8">
        <f>FC_OTH_HH_SH_E!K36+FC_OTH_HH_SC_E!K36+FC_OTH_HH_WH_E!K36+FC_OTH_HH_CO_E!K36</f>
        <v>18781.772572440001</v>
      </c>
      <c r="L36" s="8">
        <f>FC_OTH_HH_SH_E!L36+FC_OTH_HH_SC_E!L36+FC_OTH_HH_WH_E!L36+FC_OTH_HH_CO_E!L36</f>
        <v>18261.682483320008</v>
      </c>
      <c r="M36" s="8">
        <f>FC_OTH_HH_SH_E!M36+FC_OTH_HH_SC_E!M36+FC_OTH_HH_WH_E!M36+FC_OTH_HH_CO_E!M36</f>
        <v>18595.445491079998</v>
      </c>
      <c r="N36" s="8">
        <f>FC_OTH_HH_SH_E!N36+FC_OTH_HH_SC_E!N36+FC_OTH_HH_WH_E!N36+FC_OTH_HH_CO_E!N36</f>
        <v>16778.697499800008</v>
      </c>
      <c r="O36" s="8">
        <f>FC_OTH_HH_SH_E!O36+FC_OTH_HH_SC_E!O36+FC_OTH_HH_WH_E!O36+FC_OTH_HH_CO_E!O36</f>
        <v>16124.89081248</v>
      </c>
      <c r="P36" s="8">
        <f>FC_OTH_HH_SH_E!P36+FC_OTH_HH_SC_E!P36+FC_OTH_HH_WH_E!P36+FC_OTH_HH_CO_E!P36</f>
        <v>16284.164273639995</v>
      </c>
      <c r="Q36" s="8">
        <f>FC_OTH_HH_SH_E!Q36+FC_OTH_HH_SC_E!Q36+FC_OTH_HH_WH_E!Q36+FC_OTH_HH_CO_E!Q36</f>
        <v>14797.646497800004</v>
      </c>
      <c r="R36" s="8">
        <f>FC_OTH_HH_SH_E!R36+FC_OTH_HH_SC_E!R36+FC_OTH_HH_WH_E!R36+FC_OTH_HH_CO_E!R36</f>
        <v>14465.642389920002</v>
      </c>
      <c r="S36" s="8">
        <f>FC_OTH_HH_SH_E!S36+FC_OTH_HH_SC_E!S36+FC_OTH_HH_WH_E!S36+FC_OTH_HH_CO_E!S36</f>
        <v>15116.638653720005</v>
      </c>
      <c r="T36" s="8">
        <f>FC_OTH_HH_SH_E!T36+FC_OTH_HH_SC_E!T36+FC_OTH_HH_WH_E!T36+FC_OTH_HH_CO_E!T36</f>
        <v>14673.611685960001</v>
      </c>
      <c r="U36" s="8">
        <f>FC_OTH_HH_SH_E!U36+FC_OTH_HH_SC_E!U36+FC_OTH_HH_WH_E!U36+FC_OTH_HH_CO_E!U36</f>
        <v>15410.332000440001</v>
      </c>
      <c r="V36" s="8">
        <f>FC_OTH_HH_SH_E!V36+FC_OTH_HH_SC_E!V36+FC_OTH_HH_WH_E!V36+FC_OTH_HH_CO_E!V36</f>
        <v>14605.807151880006</v>
      </c>
      <c r="W36" s="8">
        <f>FC_OTH_HH_SH_E!W36+FC_OTH_HH_SC_E!W36+FC_OTH_HH_WH_E!W36+FC_OTH_HH_CO_E!W36</f>
        <v>14505.829492680001</v>
      </c>
      <c r="X36" s="8">
        <f>FC_OTH_HH_SH_E!X36+FC_OTH_HH_SC_E!X36+FC_OTH_HH_WH_E!X36+FC_OTH_HH_CO_E!X36</f>
        <v>14756.132326319999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500.70660948</v>
      </c>
      <c r="D37" s="8">
        <f>FC_OTH_HH_SH_E!D37+FC_OTH_HH_SC_E!D37+FC_OTH_HH_WH_E!D37+FC_OTH_HH_CO_E!D37</f>
        <v>498.28091544000011</v>
      </c>
      <c r="E37" s="8">
        <f>FC_OTH_HH_SH_E!E37+FC_OTH_HH_SC_E!E37+FC_OTH_HH_WH_E!E37+FC_OTH_HH_CO_E!E37</f>
        <v>498.89064456000011</v>
      </c>
      <c r="F37" s="8">
        <f>FC_OTH_HH_SH_E!F37+FC_OTH_HH_SC_E!F37+FC_OTH_HH_WH_E!F37+FC_OTH_HH_CO_E!F37</f>
        <v>494.02877832000001</v>
      </c>
      <c r="G37" s="8">
        <f>FC_OTH_HH_SH_E!G37+FC_OTH_HH_SC_E!G37+FC_OTH_HH_WH_E!G37+FC_OTH_HH_CO_E!G37</f>
        <v>491.90819832</v>
      </c>
      <c r="H37" s="8">
        <f>FC_OTH_HH_SH_E!H37+FC_OTH_HH_SC_E!H37+FC_OTH_HH_WH_E!H37+FC_OTH_HH_CO_E!H37</f>
        <v>801.82971792000001</v>
      </c>
      <c r="I37" s="8">
        <f>FC_OTH_HH_SH_E!I37+FC_OTH_HH_SC_E!I37+FC_OTH_HH_WH_E!I37+FC_OTH_HH_CO_E!I37</f>
        <v>813.44725308000045</v>
      </c>
      <c r="J37" s="8">
        <f>FC_OTH_HH_SH_E!J37+FC_OTH_HH_SC_E!J37+FC_OTH_HH_WH_E!J37+FC_OTH_HH_CO_E!J37</f>
        <v>824.3832088800001</v>
      </c>
      <c r="K37" s="8">
        <f>FC_OTH_HH_SH_E!K37+FC_OTH_HH_SC_E!K37+FC_OTH_HH_WH_E!K37+FC_OTH_HH_CO_E!K37</f>
        <v>816.42230207999978</v>
      </c>
      <c r="L37" s="8">
        <f>FC_OTH_HH_SH_E!L37+FC_OTH_HH_SC_E!L37+FC_OTH_HH_WH_E!L37+FC_OTH_HH_CO_E!L37</f>
        <v>799.71362855999962</v>
      </c>
      <c r="M37" s="8">
        <f>FC_OTH_HH_SH_E!M37+FC_OTH_HH_SC_E!M37+FC_OTH_HH_WH_E!M37+FC_OTH_HH_CO_E!M37</f>
        <v>952.03239515999996</v>
      </c>
      <c r="N37" s="8">
        <f>FC_OTH_HH_SH_E!N37+FC_OTH_HH_SC_E!N37+FC_OTH_HH_WH_E!N37+FC_OTH_HH_CO_E!N37</f>
        <v>961.65059759999986</v>
      </c>
      <c r="O37" s="8">
        <f>FC_OTH_HH_SH_E!O37+FC_OTH_HH_SC_E!O37+FC_OTH_HH_WH_E!O37+FC_OTH_HH_CO_E!O37</f>
        <v>972.73898567999925</v>
      </c>
      <c r="P37" s="8">
        <f>FC_OTH_HH_SH_E!P37+FC_OTH_HH_SC_E!P37+FC_OTH_HH_WH_E!P37+FC_OTH_HH_CO_E!P37</f>
        <v>974.58139548000031</v>
      </c>
      <c r="Q37" s="8">
        <f>FC_OTH_HH_SH_E!Q37+FC_OTH_HH_SC_E!Q37+FC_OTH_HH_WH_E!Q37+FC_OTH_HH_CO_E!Q37</f>
        <v>973.01940120000006</v>
      </c>
      <c r="R37" s="8">
        <f>FC_OTH_HH_SH_E!R37+FC_OTH_HH_SC_E!R37+FC_OTH_HH_WH_E!R37+FC_OTH_HH_CO_E!R37</f>
        <v>967.79229623999993</v>
      </c>
      <c r="S37" s="8">
        <f>FC_OTH_HH_SH_E!S37+FC_OTH_HH_SC_E!S37+FC_OTH_HH_WH_E!S37+FC_OTH_HH_CO_E!S37</f>
        <v>966.57283799999971</v>
      </c>
      <c r="T37" s="8">
        <f>FC_OTH_HH_SH_E!T37+FC_OTH_HH_SC_E!T37+FC_OTH_HH_WH_E!T37+FC_OTH_HH_CO_E!T37</f>
        <v>953.64902556000038</v>
      </c>
      <c r="U37" s="8">
        <f>FC_OTH_HH_SH_E!U37+FC_OTH_HH_SC_E!U37+FC_OTH_HH_WH_E!U37+FC_OTH_HH_CO_E!U37</f>
        <v>897.39203399999997</v>
      </c>
      <c r="V37" s="8">
        <f>FC_OTH_HH_SH_E!V37+FC_OTH_HH_SC_E!V37+FC_OTH_HH_WH_E!V37+FC_OTH_HH_CO_E!V37</f>
        <v>892.31162327999994</v>
      </c>
      <c r="W37" s="8">
        <f>FC_OTH_HH_SH_E!W37+FC_OTH_HH_SC_E!W37+FC_OTH_HH_WH_E!W37+FC_OTH_HH_CO_E!W37</f>
        <v>866.62940363999996</v>
      </c>
      <c r="X37" s="8">
        <f>FC_OTH_HH_SH_E!X37+FC_OTH_HH_SC_E!X37+FC_OTH_HH_WH_E!X37+FC_OTH_HH_CO_E!X37</f>
        <v>827.36524331999999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0.92408400000000002</v>
      </c>
      <c r="D38" s="8">
        <f>FC_OTH_HH_SH_E!D38+FC_OTH_HH_SC_E!D38+FC_OTH_HH_WH_E!D38+FC_OTH_HH_CO_E!D38</f>
        <v>0.92408399999999991</v>
      </c>
      <c r="E38" s="8">
        <f>FC_OTH_HH_SH_E!E38+FC_OTH_HH_SC_E!E38+FC_OTH_HH_WH_E!E38+FC_OTH_HH_CO_E!E38</f>
        <v>0.92408400000000002</v>
      </c>
      <c r="F38" s="8">
        <f>FC_OTH_HH_SH_E!F38+FC_OTH_HH_SC_E!F38+FC_OTH_HH_WH_E!F38+FC_OTH_HH_CO_E!F38</f>
        <v>0.92408400000000013</v>
      </c>
      <c r="G38" s="8">
        <f>FC_OTH_HH_SH_E!G38+FC_OTH_HH_SC_E!G38+FC_OTH_HH_WH_E!G38+FC_OTH_HH_CO_E!G38</f>
        <v>0.92408399999999979</v>
      </c>
      <c r="H38" s="8">
        <f>FC_OTH_HH_SH_E!H38+FC_OTH_HH_SC_E!H38+FC_OTH_HH_WH_E!H38+FC_OTH_HH_CO_E!H38</f>
        <v>0.92408400000000013</v>
      </c>
      <c r="I38" s="8">
        <f>FC_OTH_HH_SH_E!I38+FC_OTH_HH_SC_E!I38+FC_OTH_HH_WH_E!I38+FC_OTH_HH_CO_E!I38</f>
        <v>0.92408399999999979</v>
      </c>
      <c r="J38" s="8">
        <f>FC_OTH_HH_SH_E!J38+FC_OTH_HH_SC_E!J38+FC_OTH_HH_WH_E!J38+FC_OTH_HH_CO_E!J38</f>
        <v>0.92408399999999968</v>
      </c>
      <c r="K38" s="8">
        <f>FC_OTH_HH_SH_E!K38+FC_OTH_HH_SC_E!K38+FC_OTH_HH_WH_E!K38+FC_OTH_HH_CO_E!K38</f>
        <v>0.92408400000000002</v>
      </c>
      <c r="L38" s="8">
        <f>FC_OTH_HH_SH_E!L38+FC_OTH_HH_SC_E!L38+FC_OTH_HH_WH_E!L38+FC_OTH_HH_CO_E!L38</f>
        <v>0.92408400000000013</v>
      </c>
      <c r="M38" s="8">
        <f>FC_OTH_HH_SH_E!M38+FC_OTH_HH_SC_E!M38+FC_OTH_HH_WH_E!M38+FC_OTH_HH_CO_E!M38</f>
        <v>0.61588799999999999</v>
      </c>
      <c r="N38" s="8">
        <f>FC_OTH_HH_SH_E!N38+FC_OTH_HH_SC_E!N38+FC_OTH_HH_WH_E!N38+FC_OTH_HH_CO_E!N38</f>
        <v>0.92408400000000024</v>
      </c>
      <c r="O38" s="8">
        <f>FC_OTH_HH_SH_E!O38+FC_OTH_HH_SC_E!O38+FC_OTH_HH_WH_E!O38+FC_OTH_HH_CO_E!O38</f>
        <v>0.92408399999999979</v>
      </c>
      <c r="P38" s="8">
        <f>FC_OTH_HH_SH_E!P38+FC_OTH_HH_SC_E!P38+FC_OTH_HH_WH_E!P38+FC_OTH_HH_CO_E!P38</f>
        <v>0.61588800000000088</v>
      </c>
      <c r="Q38" s="8">
        <f>FC_OTH_HH_SH_E!Q38+FC_OTH_HH_SC_E!Q38+FC_OTH_HH_WH_E!Q38+FC_OTH_HH_CO_E!Q38</f>
        <v>0.92408399999999991</v>
      </c>
      <c r="R38" s="8">
        <f>FC_OTH_HH_SH_E!R38+FC_OTH_HH_SC_E!R38+FC_OTH_HH_WH_E!R38+FC_OTH_HH_CO_E!R38</f>
        <v>0.92408400000000035</v>
      </c>
      <c r="S38" s="8">
        <f>FC_OTH_HH_SH_E!S38+FC_OTH_HH_SC_E!S38+FC_OTH_HH_WH_E!S38+FC_OTH_HH_CO_E!S38</f>
        <v>0.92408399999999991</v>
      </c>
      <c r="T38" s="8">
        <f>FC_OTH_HH_SH_E!T38+FC_OTH_HH_SC_E!T38+FC_OTH_HH_WH_E!T38+FC_OTH_HH_CO_E!T38</f>
        <v>0.92408400000000079</v>
      </c>
      <c r="U38" s="8">
        <f>FC_OTH_HH_SH_E!U38+FC_OTH_HH_SC_E!U38+FC_OTH_HH_WH_E!U38+FC_OTH_HH_CO_E!U38</f>
        <v>0.92408400000000002</v>
      </c>
      <c r="V38" s="8">
        <f>FC_OTH_HH_SH_E!V38+FC_OTH_HH_SC_E!V38+FC_OTH_HH_WH_E!V38+FC_OTH_HH_CO_E!V38</f>
        <v>0.61588799999999966</v>
      </c>
      <c r="W38" s="8">
        <f>FC_OTH_HH_SH_E!W38+FC_OTH_HH_SC_E!W38+FC_OTH_HH_WH_E!W38+FC_OTH_HH_CO_E!W38</f>
        <v>0.62017200000000017</v>
      </c>
      <c r="X38" s="8">
        <f>FC_OTH_HH_SH_E!X38+FC_OTH_HH_SC_E!X38+FC_OTH_HH_WH_E!X38+FC_OTH_HH_CO_E!X38</f>
        <v>0.62017200000000017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211.78133496000001</v>
      </c>
      <c r="D40" s="8">
        <f>FC_OTH_HH_SH_E!D40+FC_OTH_HH_SC_E!D40+FC_OTH_HH_WH_E!D40+FC_OTH_HH_CO_E!D40</f>
        <v>221.05660752</v>
      </c>
      <c r="E40" s="8">
        <f>FC_OTH_HH_SH_E!E40+FC_OTH_HH_SC_E!E40+FC_OTH_HH_WH_E!E40+FC_OTH_HH_CO_E!E40</f>
        <v>210.23554247999996</v>
      </c>
      <c r="F40" s="8">
        <f>FC_OTH_HH_SH_E!F40+FC_OTH_HH_SC_E!F40+FC_OTH_HH_WH_E!F40+FC_OTH_HH_CO_E!F40</f>
        <v>215.80060248000004</v>
      </c>
      <c r="G40" s="8">
        <f>FC_OTH_HH_SH_E!G40+FC_OTH_HH_SC_E!G40+FC_OTH_HH_WH_E!G40+FC_OTH_HH_CO_E!G40</f>
        <v>196.63220627999999</v>
      </c>
      <c r="H40" s="8">
        <f>FC_OTH_HH_SH_E!H40+FC_OTH_HH_SC_E!H40+FC_OTH_HH_WH_E!H40+FC_OTH_HH_CO_E!H40</f>
        <v>195.39546876000009</v>
      </c>
      <c r="I40" s="8">
        <f>FC_OTH_HH_SH_E!I40+FC_OTH_HH_SC_E!I40+FC_OTH_HH_WH_E!I40+FC_OTH_HH_CO_E!I40</f>
        <v>195.39546876</v>
      </c>
      <c r="J40" s="8">
        <f>FC_OTH_HH_SH_E!J40+FC_OTH_HH_SC_E!J40+FC_OTH_HH_WH_E!J40+FC_OTH_HH_CO_E!J40</f>
        <v>153.9665737199999</v>
      </c>
      <c r="K40" s="8">
        <f>FC_OTH_HH_SH_E!K40+FC_OTH_HH_SC_E!K40+FC_OTH_HH_WH_E!K40+FC_OTH_HH_CO_E!K40</f>
        <v>153.96657372000001</v>
      </c>
      <c r="L40" s="8">
        <f>FC_OTH_HH_SH_E!L40+FC_OTH_HH_SC_E!L40+FC_OTH_HH_WH_E!L40+FC_OTH_HH_CO_E!L40</f>
        <v>136.65302496000004</v>
      </c>
      <c r="M40" s="8">
        <f>FC_OTH_HH_SH_E!M40+FC_OTH_HH_SC_E!M40+FC_OTH_HH_WH_E!M40+FC_OTH_HH_CO_E!M40</f>
        <v>113.46536124000001</v>
      </c>
      <c r="N40" s="8">
        <f>FC_OTH_HH_SH_E!N40+FC_OTH_HH_SC_E!N40+FC_OTH_HH_WH_E!N40+FC_OTH_HH_CO_E!N40</f>
        <v>108.82772496000001</v>
      </c>
      <c r="O40" s="8">
        <f>FC_OTH_HH_SH_E!O40+FC_OTH_HH_SC_E!O40+FC_OTH_HH_WH_E!O40+FC_OTH_HH_CO_E!O40</f>
        <v>104.19034752</v>
      </c>
      <c r="P40" s="8">
        <f>FC_OTH_HH_SH_E!P40+FC_OTH_HH_SC_E!P40+FC_OTH_HH_WH_E!P40+FC_OTH_HH_CO_E!P40</f>
        <v>99.243656280000124</v>
      </c>
      <c r="Q40" s="8">
        <f>FC_OTH_HH_SH_E!Q40+FC_OTH_HH_SC_E!Q40+FC_OTH_HH_WH_E!Q40+FC_OTH_HH_CO_E!Q40</f>
        <v>95.224388760000011</v>
      </c>
      <c r="R40" s="8">
        <f>FC_OTH_HH_SH_E!R40+FC_OTH_HH_SC_E!R40+FC_OTH_HH_WH_E!R40+FC_OTH_HH_CO_E!R40</f>
        <v>102.02618628000008</v>
      </c>
      <c r="S40" s="8">
        <f>FC_OTH_HH_SH_E!S40+FC_OTH_HH_SC_E!S40+FC_OTH_HH_WH_E!S40+FC_OTH_HH_CO_E!S40</f>
        <v>104.80871627999998</v>
      </c>
      <c r="T40" s="8">
        <f>FC_OTH_HH_SH_E!T40+FC_OTH_HH_SC_E!T40+FC_OTH_HH_WH_E!T40+FC_OTH_HH_CO_E!T40</f>
        <v>102.64455504000011</v>
      </c>
      <c r="U40" s="8">
        <f>FC_OTH_HH_SH_E!U40+FC_OTH_HH_SC_E!U40+FC_OTH_HH_WH_E!U40+FC_OTH_HH_CO_E!U40</f>
        <v>106.35450875999999</v>
      </c>
      <c r="V40" s="8">
        <f>FC_OTH_HH_SH_E!V40+FC_OTH_HH_SC_E!V40+FC_OTH_HH_WH_E!V40+FC_OTH_HH_CO_E!V40</f>
        <v>91.514435039999981</v>
      </c>
      <c r="W40" s="8">
        <f>FC_OTH_HH_SH_E!W40+FC_OTH_HH_SC_E!W40+FC_OTH_HH_WH_E!W40+FC_OTH_HH_CO_E!W40</f>
        <v>103.05067500000004</v>
      </c>
      <c r="X40" s="8">
        <f>FC_OTH_HH_SH_E!X40+FC_OTH_HH_SC_E!X40+FC_OTH_HH_WH_E!X40+FC_OTH_HH_CO_E!X40</f>
        <v>86.879646000000022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2709.9067697065316</v>
      </c>
      <c r="D41" s="8">
        <f>FC_OTH_HH_SH_E!D41+FC_OTH_HH_SC_E!D41+FC_OTH_HH_WH_E!D41+FC_OTH_HH_CO_E!D41</f>
        <v>2910.752891186532</v>
      </c>
      <c r="E41" s="8">
        <f>FC_OTH_HH_SH_E!E41+FC_OTH_HH_SC_E!E41+FC_OTH_HH_WH_E!E41+FC_OTH_HH_CO_E!E41</f>
        <v>3085.616163893375</v>
      </c>
      <c r="F41" s="8">
        <f>FC_OTH_HH_SH_E!F41+FC_OTH_HH_SC_E!F41+FC_OTH_HH_WH_E!F41+FC_OTH_HH_CO_E!F41</f>
        <v>3299.1141257333747</v>
      </c>
      <c r="G41" s="8">
        <f>FC_OTH_HH_SH_E!G41+FC_OTH_HH_SC_E!G41+FC_OTH_HH_WH_E!G41+FC_OTH_HH_CO_E!G41</f>
        <v>3436.164728933376</v>
      </c>
      <c r="H41" s="8">
        <f>FC_OTH_HH_SH_E!H41+FC_OTH_HH_SC_E!H41+FC_OTH_HH_WH_E!H41+FC_OTH_HH_CO_E!H41</f>
        <v>3450.498561132244</v>
      </c>
      <c r="I41" s="8">
        <f>FC_OTH_HH_SH_E!I41+FC_OTH_HH_SC_E!I41+FC_OTH_HH_WH_E!I41+FC_OTH_HH_CO_E!I41</f>
        <v>3493.6101803328902</v>
      </c>
      <c r="J41" s="8">
        <f>FC_OTH_HH_SH_E!J41+FC_OTH_HH_SC_E!J41+FC_OTH_HH_WH_E!J41+FC_OTH_HH_CO_E!J41</f>
        <v>3377.9013344962959</v>
      </c>
      <c r="K41" s="8">
        <f>FC_OTH_HH_SH_E!K41+FC_OTH_HH_SC_E!K41+FC_OTH_HH_WH_E!K41+FC_OTH_HH_CO_E!K41</f>
        <v>3763.04346617289</v>
      </c>
      <c r="L41" s="8">
        <f>FC_OTH_HH_SH_E!L41+FC_OTH_HH_SC_E!L41+FC_OTH_HH_WH_E!L41+FC_OTH_HH_CO_E!L41</f>
        <v>4175.6891911199982</v>
      </c>
      <c r="M41" s="8">
        <f>FC_OTH_HH_SH_E!M41+FC_OTH_HH_SC_E!M41+FC_OTH_HH_WH_E!M41+FC_OTH_HH_CO_E!M41</f>
        <v>4257.2012720400007</v>
      </c>
      <c r="N41" s="8">
        <f>FC_OTH_HH_SH_E!N41+FC_OTH_HH_SC_E!N41+FC_OTH_HH_WH_E!N41+FC_OTH_HH_CO_E!N41</f>
        <v>3402.6311761200013</v>
      </c>
      <c r="O41" s="8">
        <f>FC_OTH_HH_SH_E!O41+FC_OTH_HH_SC_E!O41+FC_OTH_HH_WH_E!O41+FC_OTH_HH_CO_E!O41</f>
        <v>2968.0944667199997</v>
      </c>
      <c r="P41" s="8">
        <f>FC_OTH_HH_SH_E!P41+FC_OTH_HH_SC_E!P41+FC_OTH_HH_WH_E!P41+FC_OTH_HH_CO_E!P41</f>
        <v>2967.3570315599991</v>
      </c>
      <c r="Q41" s="8">
        <f>FC_OTH_HH_SH_E!Q41+FC_OTH_HH_SC_E!Q41+FC_OTH_HH_WH_E!Q41+FC_OTH_HH_CO_E!Q41</f>
        <v>2655.1470707999997</v>
      </c>
      <c r="R41" s="8">
        <f>FC_OTH_HH_SH_E!R41+FC_OTH_HH_SC_E!R41+FC_OTH_HH_WH_E!R41+FC_OTH_HH_CO_E!R41</f>
        <v>3065.8277916000006</v>
      </c>
      <c r="S41" s="8">
        <f>FC_OTH_HH_SH_E!S41+FC_OTH_HH_SC_E!S41+FC_OTH_HH_WH_E!S41+FC_OTH_HH_CO_E!S41</f>
        <v>3261.5315387999981</v>
      </c>
      <c r="T41" s="8">
        <f>FC_OTH_HH_SH_E!T41+FC_OTH_HH_SC_E!T41+FC_OTH_HH_WH_E!T41+FC_OTH_HH_CO_E!T41</f>
        <v>3118.3143314399986</v>
      </c>
      <c r="U41" s="8">
        <f>FC_OTH_HH_SH_E!U41+FC_OTH_HH_SC_E!U41+FC_OTH_HH_WH_E!U41+FC_OTH_HH_CO_E!U41</f>
        <v>3313.3166222399982</v>
      </c>
      <c r="V41" s="8">
        <f>FC_OTH_HH_SH_E!V41+FC_OTH_HH_SC_E!V41+FC_OTH_HH_WH_E!V41+FC_OTH_HH_CO_E!V41</f>
        <v>3267.3269664000009</v>
      </c>
      <c r="W41" s="8">
        <f>FC_OTH_HH_SH_E!W41+FC_OTH_HH_SC_E!W41+FC_OTH_HH_WH_E!W41+FC_OTH_HH_CO_E!W41</f>
        <v>3710.7915850800027</v>
      </c>
      <c r="X41" s="8">
        <f>FC_OTH_HH_SH_E!X41+FC_OTH_HH_SC_E!X41+FC_OTH_HH_WH_E!X41+FC_OTH_HH_CO_E!X41</f>
        <v>3416.6168190000026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9.7854620399999988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13.047282720000004</v>
      </c>
      <c r="G42" s="8">
        <f>FC_OTH_HH_SH_E!G42+FC_OTH_HH_SC_E!G42+FC_OTH_HH_WH_E!G42+FC_OTH_HH_CO_E!G42</f>
        <v>45.666017280000027</v>
      </c>
      <c r="H42" s="8">
        <f>FC_OTH_HH_SH_E!H42+FC_OTH_HH_SC_E!H42+FC_OTH_HH_WH_E!H42+FC_OTH_HH_CO_E!H42</f>
        <v>128.86131204000003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25.773951239999992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136910.23578135099</v>
      </c>
      <c r="D43" s="8">
        <f>FC_OTH_HH_SH_E!D43+FC_OTH_HH_SC_E!D43+FC_OTH_HH_WH_E!D43+FC_OTH_HH_CO_E!D43</f>
        <v>151698.80019930238</v>
      </c>
      <c r="E43" s="8">
        <f>FC_OTH_HH_SH_E!E43+FC_OTH_HH_SC_E!E43+FC_OTH_HH_WH_E!E43+FC_OTH_HH_CO_E!E43</f>
        <v>137082.07558309345</v>
      </c>
      <c r="F43" s="8">
        <f>FC_OTH_HH_SH_E!F43+FC_OTH_HH_SC_E!F43+FC_OTH_HH_WH_E!F43+FC_OTH_HH_CO_E!F43</f>
        <v>138140.56914793025</v>
      </c>
      <c r="G43" s="8">
        <f>FC_OTH_HH_SH_E!G43+FC_OTH_HH_SC_E!G43+FC_OTH_HH_WH_E!G43+FC_OTH_HH_CO_E!G43</f>
        <v>132148.61428339992</v>
      </c>
      <c r="H43" s="8">
        <f>FC_OTH_HH_SH_E!H43+FC_OTH_HH_SC_E!H43+FC_OTH_HH_WH_E!H43+FC_OTH_HH_CO_E!H43</f>
        <v>131328.87449463303</v>
      </c>
      <c r="I43" s="8">
        <f>FC_OTH_HH_SH_E!I43+FC_OTH_HH_SC_E!I43+FC_OTH_HH_WH_E!I43+FC_OTH_HH_CO_E!I43</f>
        <v>126208.42617958761</v>
      </c>
      <c r="J43" s="8">
        <f>FC_OTH_HH_SH_E!J43+FC_OTH_HH_SC_E!J43+FC_OTH_HH_WH_E!J43+FC_OTH_HH_CO_E!J43</f>
        <v>94927.22327070043</v>
      </c>
      <c r="K43" s="8">
        <f>FC_OTH_HH_SH_E!K43+FC_OTH_HH_SC_E!K43+FC_OTH_HH_WH_E!K43+FC_OTH_HH_CO_E!K43</f>
        <v>112513.67957976864</v>
      </c>
      <c r="L43" s="8">
        <f>FC_OTH_HH_SH_E!L43+FC_OTH_HH_SC_E!L43+FC_OTH_HH_WH_E!L43+FC_OTH_HH_CO_E!L43</f>
        <v>101339.87512584822</v>
      </c>
      <c r="M43" s="8">
        <f>FC_OTH_HH_SH_E!M43+FC_OTH_HH_SC_E!M43+FC_OTH_HH_WH_E!M43+FC_OTH_HH_CO_E!M43</f>
        <v>99594.671256343689</v>
      </c>
      <c r="N43" s="8">
        <f>FC_OTH_HH_SH_E!N43+FC_OTH_HH_SC_E!N43+FC_OTH_HH_WH_E!N43+FC_OTH_HH_CO_E!N43</f>
        <v>87681.072735633614</v>
      </c>
      <c r="O43" s="8">
        <f>FC_OTH_HH_SH_E!O43+FC_OTH_HH_SC_E!O43+FC_OTH_HH_WH_E!O43+FC_OTH_HH_CO_E!O43</f>
        <v>86883.183397304427</v>
      </c>
      <c r="P43" s="8">
        <f>FC_OTH_HH_SH_E!P43+FC_OTH_HH_SC_E!P43+FC_OTH_HH_WH_E!P43+FC_OTH_HH_CO_E!P43</f>
        <v>87775.226235494716</v>
      </c>
      <c r="Q43" s="8">
        <f>FC_OTH_HH_SH_E!Q43+FC_OTH_HH_SC_E!Q43+FC_OTH_HH_WH_E!Q43+FC_OTH_HH_CO_E!Q43</f>
        <v>75720.383365873728</v>
      </c>
      <c r="R43" s="8">
        <f>FC_OTH_HH_SH_E!R43+FC_OTH_HH_SC_E!R43+FC_OTH_HH_WH_E!R43+FC_OTH_HH_CO_E!R43</f>
        <v>78614.527840910683</v>
      </c>
      <c r="S43" s="8">
        <f>FC_OTH_HH_SH_E!S43+FC_OTH_HH_SC_E!S43+FC_OTH_HH_WH_E!S43+FC_OTH_HH_CO_E!S43</f>
        <v>73584.774212484452</v>
      </c>
      <c r="T43" s="8">
        <f>FC_OTH_HH_SH_E!T43+FC_OTH_HH_SC_E!T43+FC_OTH_HH_WH_E!T43+FC_OTH_HH_CO_E!T43</f>
        <v>72576.91669002171</v>
      </c>
      <c r="U43" s="8">
        <f>FC_OTH_HH_SH_E!U43+FC_OTH_HH_SC_E!U43+FC_OTH_HH_WH_E!U43+FC_OTH_HH_CO_E!U43</f>
        <v>66290.128632004795</v>
      </c>
      <c r="V43" s="8">
        <f>FC_OTH_HH_SH_E!V43+FC_OTH_HH_SC_E!V43+FC_OTH_HH_WH_E!V43+FC_OTH_HH_CO_E!V43</f>
        <v>68994.25414525409</v>
      </c>
      <c r="W43" s="8">
        <f>FC_OTH_HH_SH_E!W43+FC_OTH_HH_SC_E!W43+FC_OTH_HH_WH_E!W43+FC_OTH_HH_CO_E!W43</f>
        <v>73170.801538755884</v>
      </c>
      <c r="X43" s="8">
        <f>FC_OTH_HH_SH_E!X43+FC_OTH_HH_SC_E!X43+FC_OTH_HH_WH_E!X43+FC_OTH_HH_CO_E!X43</f>
        <v>55801.394038054874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3930.83132256</v>
      </c>
      <c r="D44" s="8">
        <f>FC_OTH_HH_SH_E!D44+FC_OTH_HH_SC_E!D44+FC_OTH_HH_WH_E!D44+FC_OTH_HH_CO_E!D44</f>
        <v>3901.3849260000006</v>
      </c>
      <c r="E44" s="8">
        <f>FC_OTH_HH_SH_E!E44+FC_OTH_HH_SC_E!E44+FC_OTH_HH_WH_E!E44+FC_OTH_HH_CO_E!E44</f>
        <v>3158.1241502399998</v>
      </c>
      <c r="F44" s="8">
        <f>FC_OTH_HH_SH_E!F44+FC_OTH_HH_SC_E!F44+FC_OTH_HH_WH_E!F44+FC_OTH_HH_CO_E!F44</f>
        <v>3541.0649536800011</v>
      </c>
      <c r="G44" s="8">
        <f>FC_OTH_HH_SH_E!G44+FC_OTH_HH_SC_E!G44+FC_OTH_HH_WH_E!G44+FC_OTH_HH_CO_E!G44</f>
        <v>2806.0090113600008</v>
      </c>
      <c r="H44" s="8">
        <f>FC_OTH_HH_SH_E!H44+FC_OTH_HH_SC_E!H44+FC_OTH_HH_WH_E!H44+FC_OTH_HH_CO_E!H44</f>
        <v>2321.5841762400014</v>
      </c>
      <c r="I44" s="8">
        <f>FC_OTH_HH_SH_E!I44+FC_OTH_HH_SC_E!I44+FC_OTH_HH_WH_E!I44+FC_OTH_HH_CO_E!I44</f>
        <v>2753.0100115200003</v>
      </c>
      <c r="J44" s="8">
        <f>FC_OTH_HH_SH_E!J44+FC_OTH_HH_SC_E!J44+FC_OTH_HH_WH_E!J44+FC_OTH_HH_CO_E!J44</f>
        <v>1920.9137882400005</v>
      </c>
      <c r="K44" s="8">
        <f>FC_OTH_HH_SH_E!K44+FC_OTH_HH_SC_E!K44+FC_OTH_HH_WH_E!K44+FC_OTH_HH_CO_E!K44</f>
        <v>2219.3023982400009</v>
      </c>
      <c r="L44" s="8">
        <f>FC_OTH_HH_SH_E!L44+FC_OTH_HH_SC_E!L44+FC_OTH_HH_WH_E!L44+FC_OTH_HH_CO_E!L44</f>
        <v>1540.6248016799998</v>
      </c>
      <c r="M44" s="8">
        <f>FC_OTH_HH_SH_E!M44+FC_OTH_HH_SC_E!M44+FC_OTH_HH_WH_E!M44+FC_OTH_HH_CO_E!M44</f>
        <v>796.43838384000026</v>
      </c>
      <c r="N44" s="8">
        <f>FC_OTH_HH_SH_E!N44+FC_OTH_HH_SC_E!N44+FC_OTH_HH_WH_E!N44+FC_OTH_HH_CO_E!N44</f>
        <v>542.2192293600001</v>
      </c>
      <c r="O44" s="8">
        <f>FC_OTH_HH_SH_E!O44+FC_OTH_HH_SC_E!O44+FC_OTH_HH_WH_E!O44+FC_OTH_HH_CO_E!O44</f>
        <v>470.65862591999996</v>
      </c>
      <c r="P44" s="8">
        <f>FC_OTH_HH_SH_E!P44+FC_OTH_HH_SC_E!P44+FC_OTH_HH_WH_E!P44+FC_OTH_HH_CO_E!P44</f>
        <v>292.20029424000012</v>
      </c>
      <c r="Q44" s="8">
        <f>FC_OTH_HH_SH_E!Q44+FC_OTH_HH_SC_E!Q44+FC_OTH_HH_WH_E!Q44+FC_OTH_HH_CO_E!Q44</f>
        <v>125.03329128000003</v>
      </c>
      <c r="R44" s="8">
        <f>FC_OTH_HH_SH_E!R44+FC_OTH_HH_SC_E!R44+FC_OTH_HH_WH_E!R44+FC_OTH_HH_CO_E!R44</f>
        <v>88.629532560000058</v>
      </c>
      <c r="S44" s="8">
        <f>FC_OTH_HH_SH_E!S44+FC_OTH_HH_SC_E!S44+FC_OTH_HH_WH_E!S44+FC_OTH_HH_CO_E!S44</f>
        <v>94.568465520000018</v>
      </c>
      <c r="T44" s="8">
        <f>FC_OTH_HH_SH_E!T44+FC_OTH_HH_SC_E!T44+FC_OTH_HH_WH_E!T44+FC_OTH_HH_CO_E!T44</f>
        <v>86.102825039999999</v>
      </c>
      <c r="U44" s="8">
        <f>FC_OTH_HH_SH_E!U44+FC_OTH_HH_SC_E!U44+FC_OTH_HH_WH_E!U44+FC_OTH_HH_CO_E!U44</f>
        <v>25.01574192</v>
      </c>
      <c r="V44" s="8">
        <f>FC_OTH_HH_SH_E!V44+FC_OTH_HH_SC_E!V44+FC_OTH_HH_WH_E!V44+FC_OTH_HH_CO_E!V44</f>
        <v>18.925786080000023</v>
      </c>
      <c r="W44" s="8">
        <f>FC_OTH_HH_SH_E!W44+FC_OTH_HH_SC_E!W44+FC_OTH_HH_WH_E!W44+FC_OTH_HH_CO_E!W44</f>
        <v>13.495092480000002</v>
      </c>
      <c r="X44" s="8">
        <f>FC_OTH_HH_SH_E!X44+FC_OTH_HH_SC_E!X44+FC_OTH_HH_WH_E!X44+FC_OTH_HH_CO_E!X44</f>
        <v>14.578166160000006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274.13100000000003</v>
      </c>
      <c r="D48" s="8">
        <f>FC_OTH_HH_SH_E!D48+FC_OTH_HH_SC_E!D48+FC_OTH_HH_WH_E!D48+FC_OTH_HH_CO_E!D48</f>
        <v>356.25376800000009</v>
      </c>
      <c r="E48" s="8">
        <f>FC_OTH_HH_SH_E!E48+FC_OTH_HH_SC_E!E48+FC_OTH_HH_WH_E!E48+FC_OTH_HH_CO_E!E48</f>
        <v>295.95653099999998</v>
      </c>
      <c r="F48" s="8">
        <f>FC_OTH_HH_SH_E!F48+FC_OTH_HH_SC_E!F48+FC_OTH_HH_WH_E!F48+FC_OTH_HH_CO_E!F48</f>
        <v>305.60236200000014</v>
      </c>
      <c r="G48" s="8">
        <f>FC_OTH_HH_SH_E!G48+FC_OTH_HH_SC_E!G48+FC_OTH_HH_WH_E!G48+FC_OTH_HH_CO_E!G48</f>
        <v>214.20055800000009</v>
      </c>
      <c r="H48" s="8">
        <f>FC_OTH_HH_SH_E!H48+FC_OTH_HH_SC_E!H48+FC_OTH_HH_WH_E!H48+FC_OTH_HH_CO_E!H48</f>
        <v>284.84387099999992</v>
      </c>
      <c r="I48" s="8">
        <f>FC_OTH_HH_SH_E!I48+FC_OTH_HH_SC_E!I48+FC_OTH_HH_WH_E!I48+FC_OTH_HH_CO_E!I48</f>
        <v>204.96820499999993</v>
      </c>
      <c r="J48" s="8">
        <f>FC_OTH_HH_SH_E!J48+FC_OTH_HH_SC_E!J48+FC_OTH_HH_WH_E!J48+FC_OTH_HH_CO_E!J48</f>
        <v>231.18544799999995</v>
      </c>
      <c r="K48" s="8">
        <f>FC_OTH_HH_SH_E!K48+FC_OTH_HH_SC_E!K48+FC_OTH_HH_WH_E!K48+FC_OTH_HH_CO_E!K48</f>
        <v>196.49857499999993</v>
      </c>
      <c r="L48" s="8">
        <f>FC_OTH_HH_SH_E!L48+FC_OTH_HH_SC_E!L48+FC_OTH_HH_WH_E!L48+FC_OTH_HH_CO_E!L48</f>
        <v>166.7078009999999</v>
      </c>
      <c r="M48" s="8">
        <f>FC_OTH_HH_SH_E!M48+FC_OTH_HH_SC_E!M48+FC_OTH_HH_WH_E!M48+FC_OTH_HH_CO_E!M48</f>
        <v>178.84397700000005</v>
      </c>
      <c r="N48" s="8">
        <f>FC_OTH_HH_SH_E!N48+FC_OTH_HH_SC_E!N48+FC_OTH_HH_WH_E!N48+FC_OTH_HH_CO_E!N48</f>
        <v>131.92159500000002</v>
      </c>
      <c r="O48" s="8">
        <f>FC_OTH_HH_SH_E!O48+FC_OTH_HH_SC_E!O48+FC_OTH_HH_WH_E!O48+FC_OTH_HH_CO_E!O48</f>
        <v>126.21082499999997</v>
      </c>
      <c r="P48" s="8">
        <f>FC_OTH_HH_SH_E!P48+FC_OTH_HH_SC_E!P48+FC_OTH_HH_WH_E!P48+FC_OTH_HH_CO_E!P48</f>
        <v>157.90542299999996</v>
      </c>
      <c r="Q48" s="8">
        <f>FC_OTH_HH_SH_E!Q48+FC_OTH_HH_SC_E!Q48+FC_OTH_HH_WH_E!Q48+FC_OTH_HH_CO_E!Q48</f>
        <v>154.18727999999999</v>
      </c>
      <c r="R48" s="8">
        <f>FC_OTH_HH_SH_E!R48+FC_OTH_HH_SC_E!R48+FC_OTH_HH_WH_E!R48+FC_OTH_HH_CO_E!R48</f>
        <v>176.02404300000003</v>
      </c>
      <c r="S48" s="8">
        <f>FC_OTH_HH_SH_E!S48+FC_OTH_HH_SC_E!S48+FC_OTH_HH_WH_E!S48+FC_OTH_HH_CO_E!S48</f>
        <v>142.41368699999992</v>
      </c>
      <c r="T48" s="8">
        <f>FC_OTH_HH_SH_E!T48+FC_OTH_HH_SC_E!T48+FC_OTH_HH_WH_E!T48+FC_OTH_HH_CO_E!T48</f>
        <v>144.51161399999995</v>
      </c>
      <c r="U48" s="8">
        <f>FC_OTH_HH_SH_E!U48+FC_OTH_HH_SC_E!U48+FC_OTH_HH_WH_E!U48+FC_OTH_HH_CO_E!U48</f>
        <v>191.04473699999986</v>
      </c>
      <c r="V48" s="8">
        <f>FC_OTH_HH_SH_E!V48+FC_OTH_HH_SC_E!V48+FC_OTH_HH_WH_E!V48+FC_OTH_HH_CO_E!V48</f>
        <v>237.35672999999989</v>
      </c>
      <c r="W48" s="8">
        <f>FC_OTH_HH_SH_E!W48+FC_OTH_HH_SC_E!W48+FC_OTH_HH_WH_E!W48+FC_OTH_HH_CO_E!W48</f>
        <v>244.18508400000002</v>
      </c>
      <c r="X48" s="8">
        <f>FC_OTH_HH_SH_E!X48+FC_OTH_HH_SC_E!X48+FC_OTH_HH_WH_E!X48+FC_OTH_HH_CO_E!X48</f>
        <v>219.68142300000014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5.8932320400000018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19.351639800000001</v>
      </c>
      <c r="I50" s="8">
        <f>FC_OTH_HH_SH_E!I50+FC_OTH_HH_SC_E!I50+FC_OTH_HH_WH_E!I50+FC_OTH_HH_CO_E!I50</f>
        <v>83.857105800000014</v>
      </c>
      <c r="J50" s="8">
        <f>FC_OTH_HH_SH_E!J50+FC_OTH_HH_SC_E!J50+FC_OTH_HH_WH_E!J50+FC_OTH_HH_CO_E!J50</f>
        <v>164.52627731999996</v>
      </c>
      <c r="K50" s="8">
        <f>FC_OTH_HH_SH_E!K50+FC_OTH_HH_SC_E!K50+FC_OTH_HH_WH_E!K50+FC_OTH_HH_CO_E!K50</f>
        <v>199.92155723999997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2.7855172799999988</v>
      </c>
      <c r="O50" s="8">
        <f>FC_OTH_HH_SH_E!O50+FC_OTH_HH_SC_E!O50+FC_OTH_HH_WH_E!O50+FC_OTH_HH_CO_E!O50</f>
        <v>2.8942358400000008</v>
      </c>
      <c r="P50" s="8">
        <f>FC_OTH_HH_SH_E!P50+FC_OTH_HH_SC_E!P50+FC_OTH_HH_WH_E!P50+FC_OTH_HH_CO_E!P50</f>
        <v>2.7121586400000002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2.7121586400000011</v>
      </c>
      <c r="T50" s="8">
        <f>FC_OTH_HH_SH_E!T50+FC_OTH_HH_SC_E!T50+FC_OTH_HH_WH_E!T50+FC_OTH_HH_CO_E!T50</f>
        <v>8.1362120399999966</v>
      </c>
      <c r="U50" s="8">
        <f>FC_OTH_HH_SH_E!U50+FC_OTH_HH_SC_E!U50+FC_OTH_HH_WH_E!U50+FC_OTH_HH_CO_E!U50</f>
        <v>2.9947741200000011</v>
      </c>
      <c r="V50" s="8">
        <f>FC_OTH_HH_SH_E!V50+FC_OTH_HH_SC_E!V50+FC_OTH_HH_WH_E!V50+FC_OTH_HH_CO_E!V50</f>
        <v>2.9193044400000021</v>
      </c>
      <c r="W50" s="8">
        <f>FC_OTH_HH_SH_E!W50+FC_OTH_HH_SC_E!W50+FC_OTH_HH_WH_E!W50+FC_OTH_HH_CO_E!W50</f>
        <v>9.061111440000003</v>
      </c>
      <c r="X50" s="8">
        <f>FC_OTH_HH_SH_E!X50+FC_OTH_HH_SC_E!X50+FC_OTH_HH_WH_E!X50+FC_OTH_HH_CO_E!X50</f>
        <v>3.0525638399999995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187986.60935208001</v>
      </c>
      <c r="D51" s="27">
        <f>FC_OTH_HH_SH_E!D51+FC_OTH_HH_SC_E!D51+FC_OTH_HH_WH_E!D51+FC_OTH_HH_CO_E!D51</f>
        <v>198257.61475079998</v>
      </c>
      <c r="E51" s="27">
        <f>FC_OTH_HH_SH_E!E51+FC_OTH_HH_SC_E!E51+FC_OTH_HH_WH_E!E51+FC_OTH_HH_CO_E!E51</f>
        <v>197431.47576108002</v>
      </c>
      <c r="F51" s="27">
        <f>FC_OTH_HH_SH_E!F51+FC_OTH_HH_SC_E!F51+FC_OTH_HH_WH_E!F51+FC_OTH_HH_CO_E!F51</f>
        <v>206808.66719171999</v>
      </c>
      <c r="G51" s="27">
        <f>FC_OTH_HH_SH_E!G51+FC_OTH_HH_SC_E!G51+FC_OTH_HH_WH_E!G51+FC_OTH_HH_CO_E!G51</f>
        <v>208461.03080220002</v>
      </c>
      <c r="H51" s="27">
        <f>FC_OTH_HH_SH_E!H51+FC_OTH_HH_SC_E!H51+FC_OTH_HH_WH_E!H51+FC_OTH_HH_CO_E!H51</f>
        <v>208875.85442064007</v>
      </c>
      <c r="I51" s="27">
        <f>FC_OTH_HH_SH_E!I51+FC_OTH_HH_SC_E!I51+FC_OTH_HH_WH_E!I51+FC_OTH_HH_CO_E!I51</f>
        <v>204661.79927028</v>
      </c>
      <c r="J51" s="27">
        <f>FC_OTH_HH_SH_E!J51+FC_OTH_HH_SC_E!J51+FC_OTH_HH_WH_E!J51+FC_OTH_HH_CO_E!J51</f>
        <v>188188.73920044006</v>
      </c>
      <c r="K51" s="27">
        <f>FC_OTH_HH_SH_E!K51+FC_OTH_HH_SC_E!K51+FC_OTH_HH_WH_E!K51+FC_OTH_HH_CO_E!K51</f>
        <v>197154.61101864005</v>
      </c>
      <c r="L51" s="27">
        <f>FC_OTH_HH_SH_E!L51+FC_OTH_HH_SC_E!L51+FC_OTH_HH_WH_E!L51+FC_OTH_HH_CO_E!L51</f>
        <v>199015.33676111998</v>
      </c>
      <c r="M51" s="27">
        <f>FC_OTH_HH_SH_E!M51+FC_OTH_HH_SC_E!M51+FC_OTH_HH_WH_E!M51+FC_OTH_HH_CO_E!M51</f>
        <v>216512.74219212003</v>
      </c>
      <c r="N51" s="27">
        <f>FC_OTH_HH_SH_E!N51+FC_OTH_HH_SC_E!N51+FC_OTH_HH_WH_E!N51+FC_OTH_HH_CO_E!N51</f>
        <v>189715.08724343995</v>
      </c>
      <c r="O51" s="27">
        <f>FC_OTH_HH_SH_E!O51+FC_OTH_HH_SC_E!O51+FC_OTH_HH_WH_E!O51+FC_OTH_HH_CO_E!O51</f>
        <v>199794.91791204005</v>
      </c>
      <c r="P51" s="27">
        <f>FC_OTH_HH_SH_E!P51+FC_OTH_HH_SC_E!P51+FC_OTH_HH_WH_E!P51+FC_OTH_HH_CO_E!P51</f>
        <v>203190.43120200001</v>
      </c>
      <c r="Q51" s="27">
        <f>FC_OTH_HH_SH_E!Q51+FC_OTH_HH_SC_E!Q51+FC_OTH_HH_WH_E!Q51+FC_OTH_HH_CO_E!Q51</f>
        <v>166578.61406867995</v>
      </c>
      <c r="R51" s="27">
        <f>FC_OTH_HH_SH_E!R51+FC_OTH_HH_SC_E!R51+FC_OTH_HH_WH_E!R51+FC_OTH_HH_CO_E!R51</f>
        <v>180468.82769255995</v>
      </c>
      <c r="S51" s="27">
        <f>FC_OTH_HH_SH_E!S51+FC_OTH_HH_SC_E!S51+FC_OTH_HH_WH_E!S51+FC_OTH_HH_CO_E!S51</f>
        <v>191985.48258516006</v>
      </c>
      <c r="T51" s="27">
        <f>FC_OTH_HH_SH_E!T51+FC_OTH_HH_SC_E!T51+FC_OTH_HH_WH_E!T51+FC_OTH_HH_CO_E!T51</f>
        <v>191215.86290928008</v>
      </c>
      <c r="U51" s="27">
        <f>FC_OTH_HH_SH_E!U51+FC_OTH_HH_SC_E!U51+FC_OTH_HH_WH_E!U51+FC_OTH_HH_CO_E!U51</f>
        <v>189223.74421235998</v>
      </c>
      <c r="V51" s="27">
        <f>FC_OTH_HH_SH_E!V51+FC_OTH_HH_SC_E!V51+FC_OTH_HH_WH_E!V51+FC_OTH_HH_CO_E!V51</f>
        <v>187141.76523108003</v>
      </c>
      <c r="W51" s="27">
        <f>FC_OTH_HH_SH_E!W51+FC_OTH_HH_SC_E!W51+FC_OTH_HH_WH_E!W51+FC_OTH_HH_CO_E!W51</f>
        <v>185560.54526195998</v>
      </c>
      <c r="X51" s="27">
        <f>FC_OTH_HH_SH_E!X51+FC_OTH_HH_SC_E!X51+FC_OTH_HH_WH_E!X51+FC_OTH_HH_CO_E!X51</f>
        <v>202327.9638494399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21">SUM(C62:C72)</f>
        <v>138254.86926719997</v>
      </c>
      <c r="D61" s="49">
        <f t="shared" ref="D61:X61" si="22">SUM(D62:D72)</f>
        <v>140045.55788160002</v>
      </c>
      <c r="E61" s="49">
        <f t="shared" si="22"/>
        <v>140965.14116159998</v>
      </c>
      <c r="F61" s="49">
        <f t="shared" si="22"/>
        <v>155850.23317752001</v>
      </c>
      <c r="G61" s="49">
        <f t="shared" si="22"/>
        <v>151766.48781504002</v>
      </c>
      <c r="H61" s="49">
        <f t="shared" si="22"/>
        <v>162523.61880264001</v>
      </c>
      <c r="I61" s="49">
        <f t="shared" si="22"/>
        <v>168057.45630503993</v>
      </c>
      <c r="J61" s="49">
        <f t="shared" si="22"/>
        <v>179597.59149096004</v>
      </c>
      <c r="K61" s="49">
        <f t="shared" si="22"/>
        <v>195180.64027847996</v>
      </c>
      <c r="L61" s="49">
        <f t="shared" si="22"/>
        <v>196544.27498039999</v>
      </c>
      <c r="M61" s="49">
        <f t="shared" si="22"/>
        <v>211556.31914303993</v>
      </c>
      <c r="N61" s="49">
        <f t="shared" si="22"/>
        <v>190459.95101423992</v>
      </c>
      <c r="O61" s="49">
        <f t="shared" si="22"/>
        <v>214937.1716184</v>
      </c>
      <c r="P61" s="49">
        <f t="shared" si="22"/>
        <v>217107.53626607996</v>
      </c>
      <c r="Q61" s="49">
        <f t="shared" si="22"/>
        <v>191008.38054743997</v>
      </c>
      <c r="R61" s="49">
        <f t="shared" si="22"/>
        <v>199017.00155448006</v>
      </c>
      <c r="S61" s="49">
        <f t="shared" si="22"/>
        <v>196426.42632432003</v>
      </c>
      <c r="T61" s="49">
        <f t="shared" si="22"/>
        <v>197943.35360975991</v>
      </c>
      <c r="U61" s="49">
        <f t="shared" si="22"/>
        <v>206788.38791400002</v>
      </c>
      <c r="V61" s="49">
        <f t="shared" si="22"/>
        <v>204740.43421176003</v>
      </c>
      <c r="W61" s="49">
        <f t="shared" si="22"/>
        <v>196762.03024247996</v>
      </c>
      <c r="X61" s="49">
        <f t="shared" si="22"/>
        <v>215875.82962799995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137888.52295679998</v>
      </c>
      <c r="D62" s="52">
        <f>FC_OTH_HH_SH_E!D62+FC_OTH_HH_SC_E!D62+FC_OTH_HH_WH_E!D62+FC_OTH_HH_CO_E!D62</f>
        <v>139727.48348160001</v>
      </c>
      <c r="E62" s="52">
        <f>FC_OTH_HH_SH_E!E62+FC_OTH_HH_SC_E!E62+FC_OTH_HH_WH_E!E62+FC_OTH_HH_CO_E!E62</f>
        <v>140685.18024959997</v>
      </c>
      <c r="F62" s="52">
        <f>FC_OTH_HH_SH_E!F62+FC_OTH_HH_SC_E!F62+FC_OTH_HH_WH_E!F62+FC_OTH_HH_CO_E!F62</f>
        <v>155006.6281344</v>
      </c>
      <c r="G62" s="52">
        <f>FC_OTH_HH_SH_E!G62+FC_OTH_HH_SC_E!G62+FC_OTH_HH_WH_E!G62+FC_OTH_HH_CO_E!G62</f>
        <v>150878.34357120004</v>
      </c>
      <c r="H62" s="52">
        <f>FC_OTH_HH_SH_E!H62+FC_OTH_HH_SC_E!H62+FC_OTH_HH_WH_E!H62+FC_OTH_HH_CO_E!H62</f>
        <v>161549.440416</v>
      </c>
      <c r="I62" s="52">
        <f>FC_OTH_HH_SH_E!I62+FC_OTH_HH_SC_E!I62+FC_OTH_HH_WH_E!I62+FC_OTH_HH_CO_E!I62</f>
        <v>166930.27263359996</v>
      </c>
      <c r="J62" s="52">
        <f>FC_OTH_HH_SH_E!J62+FC_OTH_HH_SC_E!J62+FC_OTH_HH_WH_E!J62+FC_OTH_HH_CO_E!J62</f>
        <v>178082.92776960004</v>
      </c>
      <c r="K62" s="52">
        <f>FC_OTH_HH_SH_E!K62+FC_OTH_HH_SC_E!K62+FC_OTH_HH_WH_E!K62+FC_OTH_HH_CO_E!K62</f>
        <v>193730.87099519998</v>
      </c>
      <c r="L62" s="52">
        <f>FC_OTH_HH_SH_E!L62+FC_OTH_HH_SC_E!L62+FC_OTH_HH_WH_E!L62+FC_OTH_HH_CO_E!L62</f>
        <v>194536.94158079996</v>
      </c>
      <c r="M62" s="52">
        <f>FC_OTH_HH_SH_E!M62+FC_OTH_HH_SC_E!M62+FC_OTH_HH_WH_E!M62+FC_OTH_HH_CO_E!M62</f>
        <v>209451.75834239993</v>
      </c>
      <c r="N62" s="52">
        <f>FC_OTH_HH_SH_E!N62+FC_OTH_HH_SC_E!N62+FC_OTH_HH_WH_E!N62+FC_OTH_HH_CO_E!N62</f>
        <v>188011.03668479991</v>
      </c>
      <c r="O62" s="52">
        <f>FC_OTH_HH_SH_E!O62+FC_OTH_HH_SC_E!O62+FC_OTH_HH_WH_E!O62+FC_OTH_HH_CO_E!O62</f>
        <v>212380.49185919997</v>
      </c>
      <c r="P62" s="52">
        <f>FC_OTH_HH_SH_E!P62+FC_OTH_HH_SC_E!P62+FC_OTH_HH_WH_E!P62+FC_OTH_HH_CO_E!P62</f>
        <v>214478.90997119996</v>
      </c>
      <c r="Q62" s="52">
        <f>FC_OTH_HH_SH_E!Q62+FC_OTH_HH_SC_E!Q62+FC_OTH_HH_WH_E!Q62+FC_OTH_HH_CO_E!Q62</f>
        <v>188289.56401919998</v>
      </c>
      <c r="R62" s="52">
        <f>FC_OTH_HH_SH_E!R62+FC_OTH_HH_SC_E!R62+FC_OTH_HH_WH_E!R62+FC_OTH_HH_CO_E!R62</f>
        <v>196135.15098240002</v>
      </c>
      <c r="S62" s="52">
        <f>FC_OTH_HH_SH_E!S62+FC_OTH_HH_SC_E!S62+FC_OTH_HH_WH_E!S62+FC_OTH_HH_CO_E!S62</f>
        <v>193621.14817920004</v>
      </c>
      <c r="T62" s="52">
        <f>FC_OTH_HH_SH_E!T62+FC_OTH_HH_SC_E!T62+FC_OTH_HH_WH_E!T62+FC_OTH_HH_CO_E!T62</f>
        <v>195135.92380799993</v>
      </c>
      <c r="U62" s="52">
        <f>FC_OTH_HH_SH_E!U62+FC_OTH_HH_SC_E!U62+FC_OTH_HH_WH_E!U62+FC_OTH_HH_CO_E!U62</f>
        <v>203923.5895872</v>
      </c>
      <c r="V62" s="52">
        <f>FC_OTH_HH_SH_E!V62+FC_OTH_HH_SC_E!V62+FC_OTH_HH_WH_E!V62+FC_OTH_HH_CO_E!V62</f>
        <v>202073.01327360002</v>
      </c>
      <c r="W62" s="52">
        <f>FC_OTH_HH_SH_E!W62+FC_OTH_HH_SC_E!W62+FC_OTH_HH_WH_E!W62+FC_OTH_HH_CO_E!W62</f>
        <v>194189.91580799996</v>
      </c>
      <c r="X62" s="52">
        <f>FC_OTH_HH_SH_E!X62+FC_OTH_HH_SC_E!X62+FC_OTH_HH_WH_E!X62+FC_OTH_HH_CO_E!X62</f>
        <v>213467.23157759995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366.34631039999994</v>
      </c>
      <c r="D63" s="52">
        <f>FC_OTH_HH_SH_E!D63+FC_OTH_HH_SC_E!D63+FC_OTH_HH_WH_E!D63+FC_OTH_HH_CO_E!D63</f>
        <v>318.07439999999997</v>
      </c>
      <c r="E63" s="52">
        <f>FC_OTH_HH_SH_E!E63+FC_OTH_HH_SC_E!E63+FC_OTH_HH_WH_E!E63+FC_OTH_HH_CO_E!E63</f>
        <v>279.96091199999989</v>
      </c>
      <c r="F63" s="52">
        <f>FC_OTH_HH_SH_E!F63+FC_OTH_HH_SC_E!F63+FC_OTH_HH_WH_E!F63+FC_OTH_HH_CO_E!F63</f>
        <v>835.90637760000016</v>
      </c>
      <c r="G63" s="52">
        <f>FC_OTH_HH_SH_E!G63+FC_OTH_HH_SC_E!G63+FC_OTH_HH_WH_E!G63+FC_OTH_HH_CO_E!G63</f>
        <v>875.96853119999992</v>
      </c>
      <c r="H63" s="52">
        <f>FC_OTH_HH_SH_E!H63+FC_OTH_HH_SC_E!H63+FC_OTH_HH_WH_E!H63+FC_OTH_HH_CO_E!H63</f>
        <v>935.00830080000003</v>
      </c>
      <c r="I63" s="52">
        <f>FC_OTH_HH_SH_E!I63+FC_OTH_HH_SC_E!I63+FC_OTH_HH_WH_E!I63+FC_OTH_HH_CO_E!I63</f>
        <v>931.69560959999978</v>
      </c>
      <c r="J63" s="52">
        <f>FC_OTH_HH_SH_E!J63+FC_OTH_HH_SC_E!J63+FC_OTH_HH_WH_E!J63+FC_OTH_HH_CO_E!J63</f>
        <v>1206.2425536000001</v>
      </c>
      <c r="K63" s="52">
        <f>FC_OTH_HH_SH_E!K63+FC_OTH_HH_SC_E!K63+FC_OTH_HH_WH_E!K63+FC_OTH_HH_CO_E!K63</f>
        <v>1111.3252416</v>
      </c>
      <c r="L63" s="52">
        <f>FC_OTH_HH_SH_E!L63+FC_OTH_HH_SC_E!L63+FC_OTH_HH_WH_E!L63+FC_OTH_HH_CO_E!L63</f>
        <v>1532.8018943999998</v>
      </c>
      <c r="M63" s="52">
        <f>FC_OTH_HH_SH_E!M63+FC_OTH_HH_SC_E!M63+FC_OTH_HH_WH_E!M63+FC_OTH_HH_CO_E!M63</f>
        <v>1520.5111487999998</v>
      </c>
      <c r="N63" s="52">
        <f>FC_OTH_HH_SH_E!N63+FC_OTH_HH_SC_E!N63+FC_OTH_HH_WH_E!N63+FC_OTH_HH_CO_E!N63</f>
        <v>1952.9024256</v>
      </c>
      <c r="O63" s="52">
        <f>FC_OTH_HH_SH_E!O63+FC_OTH_HH_SC_E!O63+FC_OTH_HH_WH_E!O63+FC_OTH_HH_CO_E!O63</f>
        <v>1949.9909183999991</v>
      </c>
      <c r="P63" s="52">
        <f>FC_OTH_HH_SH_E!P63+FC_OTH_HH_SC_E!P63+FC_OTH_HH_WH_E!P63+FC_OTH_HH_CO_E!P63</f>
        <v>1967.7018816</v>
      </c>
      <c r="Q63" s="52">
        <f>FC_OTH_HH_SH_E!Q63+FC_OTH_HH_SC_E!Q63+FC_OTH_HH_WH_E!Q63+FC_OTH_HH_CO_E!Q63</f>
        <v>1968.3300671999993</v>
      </c>
      <c r="R63" s="52">
        <f>FC_OTH_HH_SH_E!R63+FC_OTH_HH_SC_E!R63+FC_OTH_HH_WH_E!R63+FC_OTH_HH_CO_E!R63</f>
        <v>2075.7219840000002</v>
      </c>
      <c r="S63" s="52">
        <f>FC_OTH_HH_SH_E!S63+FC_OTH_HH_SC_E!S63+FC_OTH_HH_WH_E!S63+FC_OTH_HH_CO_E!S63</f>
        <v>1937.9735423999996</v>
      </c>
      <c r="T63" s="52">
        <f>FC_OTH_HH_SH_E!T63+FC_OTH_HH_SC_E!T63+FC_OTH_HH_WH_E!T63+FC_OTH_HH_CO_E!T63</f>
        <v>1937.621145599999</v>
      </c>
      <c r="U63" s="52">
        <f>FC_OTH_HH_SH_E!U63+FC_OTH_HH_SC_E!U63+FC_OTH_HH_WH_E!U63+FC_OTH_HH_CO_E!U63</f>
        <v>2081.4526655999998</v>
      </c>
      <c r="V63" s="52">
        <f>FC_OTH_HH_SH_E!V63+FC_OTH_HH_SC_E!V63+FC_OTH_HH_WH_E!V63+FC_OTH_HH_CO_E!V63</f>
        <v>1869.5367936000002</v>
      </c>
      <c r="W63" s="52">
        <f>FC_OTH_HH_SH_E!W63+FC_OTH_HH_SC_E!W63+FC_OTH_HH_WH_E!W63+FC_OTH_HH_CO_E!W63</f>
        <v>1778.7373631999999</v>
      </c>
      <c r="X63" s="52">
        <f>FC_OTH_HH_SH_E!X63+FC_OTH_HH_SC_E!X63+FC_OTH_HH_WH_E!X63+FC_OTH_HH_CO_E!X63</f>
        <v>1642.2013440000001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7.6986655200000031</v>
      </c>
      <c r="G64" s="52">
        <f>FC_OTH_HH_SH_E!G64+FC_OTH_HH_SC_E!G64+FC_OTH_HH_WH_E!G64+FC_OTH_HH_CO_E!G64</f>
        <v>12.175712639999999</v>
      </c>
      <c r="H64" s="52">
        <f>FC_OTH_HH_SH_E!H64+FC_OTH_HH_SC_E!H64+FC_OTH_HH_WH_E!H64+FC_OTH_HH_CO_E!H64</f>
        <v>27.682134480000009</v>
      </c>
      <c r="I64" s="52">
        <f>FC_OTH_HH_SH_E!I64+FC_OTH_HH_SC_E!I64+FC_OTH_HH_WH_E!I64+FC_OTH_HH_CO_E!I64</f>
        <v>61.643378159999997</v>
      </c>
      <c r="J64" s="52">
        <f>FC_OTH_HH_SH_E!J64+FC_OTH_HH_SC_E!J64+FC_OTH_HH_WH_E!J64+FC_OTH_HH_CO_E!J64</f>
        <v>164.34597815999996</v>
      </c>
      <c r="K64" s="52">
        <f>FC_OTH_HH_SH_E!K64+FC_OTH_HH_SC_E!K64+FC_OTH_HH_WH_E!K64+FC_OTH_HH_CO_E!K64</f>
        <v>298.59095447999994</v>
      </c>
      <c r="L64" s="52">
        <f>FC_OTH_HH_SH_E!L64+FC_OTH_HH_SC_E!L64+FC_OTH_HH_WH_E!L64+FC_OTH_HH_CO_E!L64</f>
        <v>400.60716695999992</v>
      </c>
      <c r="M64" s="52">
        <f>FC_OTH_HH_SH_E!M64+FC_OTH_HH_SC_E!M64+FC_OTH_HH_WH_E!M64+FC_OTH_HH_CO_E!M64</f>
        <v>467.19717407999997</v>
      </c>
      <c r="N64" s="52">
        <f>FC_OTH_HH_SH_E!N64+FC_OTH_HH_SC_E!N64+FC_OTH_HH_WH_E!N64+FC_OTH_HH_CO_E!N64</f>
        <v>409.6585584</v>
      </c>
      <c r="O64" s="52">
        <f>FC_OTH_HH_SH_E!O64+FC_OTH_HH_SC_E!O64+FC_OTH_HH_WH_E!O64+FC_OTH_HH_CO_E!O64</f>
        <v>525.17529792000005</v>
      </c>
      <c r="P64" s="52">
        <f>FC_OTH_HH_SH_E!P64+FC_OTH_HH_SC_E!P64+FC_OTH_HH_WH_E!P64+FC_OTH_HH_CO_E!P64</f>
        <v>602.73001151999983</v>
      </c>
      <c r="Q64" s="52">
        <f>FC_OTH_HH_SH_E!Q64+FC_OTH_HH_SC_E!Q64+FC_OTH_HH_WH_E!Q64+FC_OTH_HH_CO_E!Q64</f>
        <v>696.66544583999939</v>
      </c>
      <c r="R64" s="52">
        <f>FC_OTH_HH_SH_E!R64+FC_OTH_HH_SC_E!R64+FC_OTH_HH_WH_E!R64+FC_OTH_HH_CO_E!R64</f>
        <v>751.26588263999952</v>
      </c>
      <c r="S64" s="52">
        <f>FC_OTH_HH_SH_E!S64+FC_OTH_HH_SC_E!S64+FC_OTH_HH_WH_E!S64+FC_OTH_HH_CO_E!S64</f>
        <v>811.12685472000021</v>
      </c>
      <c r="T64" s="52">
        <f>FC_OTH_HH_SH_E!T64+FC_OTH_HH_SC_E!T64+FC_OTH_HH_WH_E!T64+FC_OTH_HH_CO_E!T64</f>
        <v>806.49825984000051</v>
      </c>
      <c r="U64" s="52">
        <f>FC_OTH_HH_SH_E!U64+FC_OTH_HH_SC_E!U64+FC_OTH_HH_WH_E!U64+FC_OTH_HH_CO_E!U64</f>
        <v>712.47909096000035</v>
      </c>
      <c r="V64" s="52">
        <f>FC_OTH_HH_SH_E!V64+FC_OTH_HH_SC_E!V64+FC_OTH_HH_WH_E!V64+FC_OTH_HH_CO_E!V64</f>
        <v>723.01313447999974</v>
      </c>
      <c r="W64" s="52">
        <f>FC_OTH_HH_SH_E!W64+FC_OTH_HH_SC_E!W64+FC_OTH_HH_WH_E!W64+FC_OTH_HH_CO_E!W64</f>
        <v>671.19559416000016</v>
      </c>
      <c r="X64" s="52">
        <f>FC_OTH_HH_SH_E!X64+FC_OTH_HH_SC_E!X64+FC_OTH_HH_WH_E!X64+FC_OTH_HH_CO_E!X64</f>
        <v>617.63515631999985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11.159920799999998</v>
      </c>
      <c r="I67" s="52">
        <f>FC_OTH_HH_SH_E!I67+FC_OTH_HH_SC_E!I67+FC_OTH_HH_WH_E!I67+FC_OTH_HH_CO_E!I67</f>
        <v>13.474995839999998</v>
      </c>
      <c r="J67" s="52">
        <f>FC_OTH_HH_SH_E!J67+FC_OTH_HH_SC_E!J67+FC_OTH_HH_WH_E!J67+FC_OTH_HH_CO_E!J67</f>
        <v>16.05744</v>
      </c>
      <c r="K67" s="52">
        <f>FC_OTH_HH_SH_E!K67+FC_OTH_HH_SC_E!K67+FC_OTH_HH_WH_E!K67+FC_OTH_HH_CO_E!K67</f>
        <v>19.412425439999996</v>
      </c>
      <c r="L67" s="52">
        <f>FC_OTH_HH_SH_E!L67+FC_OTH_HH_SC_E!L67+FC_OTH_HH_WH_E!L67+FC_OTH_HH_CO_E!L67</f>
        <v>19.41115104</v>
      </c>
      <c r="M67" s="52">
        <f>FC_OTH_HH_SH_E!M67+FC_OTH_HH_SC_E!M67+FC_OTH_HH_WH_E!M67+FC_OTH_HH_CO_E!M67</f>
        <v>30.205064160000006</v>
      </c>
      <c r="N67" s="52">
        <f>FC_OTH_HH_SH_E!N67+FC_OTH_HH_SC_E!N67+FC_OTH_HH_WH_E!N67+FC_OTH_HH_CO_E!N67</f>
        <v>33.023782079999989</v>
      </c>
      <c r="O67" s="52">
        <f>FC_OTH_HH_SH_E!O67+FC_OTH_HH_SC_E!O67+FC_OTH_HH_WH_E!O67+FC_OTH_HH_CO_E!O67</f>
        <v>33.850867679999979</v>
      </c>
      <c r="P67" s="52">
        <f>FC_OTH_HH_SH_E!P67+FC_OTH_HH_SC_E!P67+FC_OTH_HH_WH_E!P67+FC_OTH_HH_CO_E!P67</f>
        <v>30.168871200000005</v>
      </c>
      <c r="Q67" s="52">
        <f>FC_OTH_HH_SH_E!Q67+FC_OTH_HH_SC_E!Q67+FC_OTH_HH_WH_E!Q67+FC_OTH_HH_CO_E!Q67</f>
        <v>28.598045760000012</v>
      </c>
      <c r="R67" s="52">
        <f>FC_OTH_HH_SH_E!R67+FC_OTH_HH_SC_E!R67+FC_OTH_HH_WH_E!R67+FC_OTH_HH_CO_E!R67</f>
        <v>26.565632640000015</v>
      </c>
      <c r="S67" s="52">
        <f>FC_OTH_HH_SH_E!S67+FC_OTH_HH_SC_E!S67+FC_OTH_HH_WH_E!S67+FC_OTH_HH_CO_E!S67</f>
        <v>24.50773152</v>
      </c>
      <c r="T67" s="52">
        <f>FC_OTH_HH_SH_E!T67+FC_OTH_HH_SC_E!T67+FC_OTH_HH_WH_E!T67+FC_OTH_HH_CO_E!T67</f>
        <v>25.516036800000009</v>
      </c>
      <c r="U67" s="52">
        <f>FC_OTH_HH_SH_E!U67+FC_OTH_HH_SC_E!U67+FC_OTH_HH_WH_E!U67+FC_OTH_HH_CO_E!U67</f>
        <v>29.250793440000006</v>
      </c>
      <c r="V67" s="52">
        <f>FC_OTH_HH_SH_E!V67+FC_OTH_HH_SC_E!V67+FC_OTH_HH_WH_E!V67+FC_OTH_HH_CO_E!V67</f>
        <v>25.260901919999995</v>
      </c>
      <c r="W67" s="52">
        <f>FC_OTH_HH_SH_E!W67+FC_OTH_HH_SC_E!W67+FC_OTH_HH_WH_E!W67+FC_OTH_HH_CO_E!W67</f>
        <v>30.695453279999995</v>
      </c>
      <c r="X67" s="52">
        <f>FC_OTH_HH_SH_E!X67+FC_OTH_HH_SC_E!X67+FC_OTH_HH_WH_E!X67+FC_OTH_HH_CO_E!X67</f>
        <v>32.122271520000005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5.3015039999999979E-2</v>
      </c>
      <c r="I68" s="52">
        <f>FC_OTH_HH_SH_E!I68+FC_OTH_HH_SC_E!I68+FC_OTH_HH_WH_E!I68+FC_OTH_HH_CO_E!I68</f>
        <v>0.28164240000000007</v>
      </c>
      <c r="J68" s="52">
        <f>FC_OTH_HH_SH_E!J68+FC_OTH_HH_SC_E!J68+FC_OTH_HH_WH_E!J68+FC_OTH_HH_CO_E!J68</f>
        <v>0.48682080000000016</v>
      </c>
      <c r="K68" s="52">
        <f>FC_OTH_HH_SH_E!K68+FC_OTH_HH_SC_E!K68+FC_OTH_HH_WH_E!K68+FC_OTH_HH_CO_E!K68</f>
        <v>3.0904200000000004</v>
      </c>
      <c r="L68" s="52">
        <f>FC_OTH_HH_SH_E!L68+FC_OTH_HH_SC_E!L68+FC_OTH_HH_WH_E!L68+FC_OTH_HH_CO_E!L68</f>
        <v>3.3348499199999981</v>
      </c>
      <c r="M68" s="52">
        <f>FC_OTH_HH_SH_E!M68+FC_OTH_HH_SC_E!M68+FC_OTH_HH_WH_E!M68+FC_OTH_HH_CO_E!M68</f>
        <v>22.853305440000007</v>
      </c>
      <c r="N68" s="52">
        <f>FC_OTH_HH_SH_E!N68+FC_OTH_HH_SC_E!N68+FC_OTH_HH_WH_E!N68+FC_OTH_HH_CO_E!N68</f>
        <v>9.0375350400000034</v>
      </c>
      <c r="O68" s="52">
        <f>FC_OTH_HH_SH_E!O68+FC_OTH_HH_SC_E!O68+FC_OTH_HH_WH_E!O68+FC_OTH_HH_CO_E!O68</f>
        <v>17.114937119999993</v>
      </c>
      <c r="P68" s="52">
        <f>FC_OTH_HH_SH_E!P68+FC_OTH_HH_SC_E!P68+FC_OTH_HH_WH_E!P68+FC_OTH_HH_CO_E!P68</f>
        <v>9.4935153600000053</v>
      </c>
      <c r="Q68" s="52">
        <f>FC_OTH_HH_SH_E!Q68+FC_OTH_HH_SC_E!Q68+FC_OTH_HH_WH_E!Q68+FC_OTH_HH_CO_E!Q68</f>
        <v>8.0361115200000004</v>
      </c>
      <c r="R68" s="52">
        <f>FC_OTH_HH_SH_E!R68+FC_OTH_HH_SC_E!R68+FC_OTH_HH_WH_E!R68+FC_OTH_HH_CO_E!R68</f>
        <v>8.6062780800000009</v>
      </c>
      <c r="S68" s="52">
        <f>FC_OTH_HH_SH_E!S68+FC_OTH_HH_SC_E!S68+FC_OTH_HH_WH_E!S68+FC_OTH_HH_CO_E!S68</f>
        <v>9.6698923199999989</v>
      </c>
      <c r="T68" s="52">
        <f>FC_OTH_HH_SH_E!T68+FC_OTH_HH_SC_E!T68+FC_OTH_HH_WH_E!T68+FC_OTH_HH_CO_E!T68</f>
        <v>13.063619520000007</v>
      </c>
      <c r="U68" s="52">
        <f>FC_OTH_HH_SH_E!U68+FC_OTH_HH_SC_E!U68+FC_OTH_HH_WH_E!U68+FC_OTH_HH_CO_E!U68</f>
        <v>13.053169439999998</v>
      </c>
      <c r="V68" s="52">
        <f>FC_OTH_HH_SH_E!V68+FC_OTH_HH_SC_E!V68+FC_OTH_HH_WH_E!V68+FC_OTH_HH_CO_E!V68</f>
        <v>10.249489439999994</v>
      </c>
      <c r="W68" s="52">
        <f>FC_OTH_HH_SH_E!W68+FC_OTH_HH_SC_E!W68+FC_OTH_HH_WH_E!W68+FC_OTH_HH_CO_E!W68</f>
        <v>13.839729119999994</v>
      </c>
      <c r="X68" s="52">
        <f>FC_OTH_HH_SH_E!X68+FC_OTH_HH_SC_E!X68+FC_OTH_HH_WH_E!X68+FC_OTH_HH_CO_E!X68</f>
        <v>15.063153120000003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0.27501551999999996</v>
      </c>
      <c r="I69" s="52">
        <f>FC_OTH_HH_SH_E!I69+FC_OTH_HH_SC_E!I69+FC_OTH_HH_WH_E!I69+FC_OTH_HH_CO_E!I69</f>
        <v>114.29838719999999</v>
      </c>
      <c r="J69" s="52">
        <f>FC_OTH_HH_SH_E!J69+FC_OTH_HH_SC_E!J69+FC_OTH_HH_WH_E!J69+FC_OTH_HH_CO_E!J69</f>
        <v>118.90891151999998</v>
      </c>
      <c r="K69" s="52">
        <f>FC_OTH_HH_SH_E!K69+FC_OTH_HH_SC_E!K69+FC_OTH_HH_WH_E!K69+FC_OTH_HH_CO_E!K69</f>
        <v>7.43841792</v>
      </c>
      <c r="L69" s="52">
        <f>FC_OTH_HH_SH_E!L69+FC_OTH_HH_SC_E!L69+FC_OTH_HH_WH_E!L69+FC_OTH_HH_CO_E!L69</f>
        <v>8.7665975999999954</v>
      </c>
      <c r="M69" s="52">
        <f>FC_OTH_HH_SH_E!M69+FC_OTH_HH_SC_E!M69+FC_OTH_HH_WH_E!M69+FC_OTH_HH_CO_E!M69</f>
        <v>6.4821081600000028</v>
      </c>
      <c r="N69" s="52">
        <f>FC_OTH_HH_SH_E!N69+FC_OTH_HH_SC_E!N69+FC_OTH_HH_WH_E!N69+FC_OTH_HH_CO_E!N69</f>
        <v>4.3767993599999988</v>
      </c>
      <c r="O69" s="52">
        <f>FC_OTH_HH_SH_E!O69+FC_OTH_HH_SC_E!O69+FC_OTH_HH_WH_E!O69+FC_OTH_HH_CO_E!O69</f>
        <v>15.058310399999991</v>
      </c>
      <c r="P69" s="52">
        <f>FC_OTH_HH_SH_E!P69+FC_OTH_HH_SC_E!P69+FC_OTH_HH_WH_E!P69+FC_OTH_HH_CO_E!P69</f>
        <v>13.981442399999999</v>
      </c>
      <c r="Q69" s="52">
        <f>FC_OTH_HH_SH_E!Q69+FC_OTH_HH_SC_E!Q69+FC_OTH_HH_WH_E!Q69+FC_OTH_HH_CO_E!Q69</f>
        <v>12.946629600000003</v>
      </c>
      <c r="R69" s="52">
        <f>FC_OTH_HH_SH_E!R69+FC_OTH_HH_SC_E!R69+FC_OTH_HH_WH_E!R69+FC_OTH_HH_CO_E!R69</f>
        <v>15.342246720000007</v>
      </c>
      <c r="S69" s="52">
        <f>FC_OTH_HH_SH_E!S69+FC_OTH_HH_SC_E!S69+FC_OTH_HH_WH_E!S69+FC_OTH_HH_CO_E!S69</f>
        <v>18.141593759999992</v>
      </c>
      <c r="T69" s="52">
        <f>FC_OTH_HH_SH_E!T69+FC_OTH_HH_SC_E!T69+FC_OTH_HH_WH_E!T69+FC_OTH_HH_CO_E!T69</f>
        <v>18.930192480000013</v>
      </c>
      <c r="U69" s="52">
        <f>FC_OTH_HH_SH_E!U69+FC_OTH_HH_SC_E!U69+FC_OTH_HH_WH_E!U69+FC_OTH_HH_CO_E!U69</f>
        <v>21.597766560000004</v>
      </c>
      <c r="V69" s="52">
        <f>FC_OTH_HH_SH_E!V69+FC_OTH_HH_SC_E!V69+FC_OTH_HH_WH_E!V69+FC_OTH_HH_CO_E!V69</f>
        <v>32.630757119999977</v>
      </c>
      <c r="W69" s="52">
        <f>FC_OTH_HH_SH_E!W69+FC_OTH_HH_SC_E!W69+FC_OTH_HH_WH_E!W69+FC_OTH_HH_CO_E!W69</f>
        <v>70.193442239999996</v>
      </c>
      <c r="X69" s="52">
        <f>FC_OTH_HH_SH_E!X69+FC_OTH_HH_SC_E!X69+FC_OTH_HH_WH_E!X69+FC_OTH_HH_CO_E!X69</f>
        <v>97.026698880000026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5.7896582400000023</v>
      </c>
      <c r="J72" s="55">
        <f>FC_OTH_HH_SH_E!J72+FC_OTH_HH_SC_E!J72+FC_OTH_HH_WH_E!J72+FC_OTH_HH_CO_E!J72</f>
        <v>8.6220172799999997</v>
      </c>
      <c r="K72" s="55">
        <f>FC_OTH_HH_SH_E!K72+FC_OTH_HH_SC_E!K72+FC_OTH_HH_WH_E!K72+FC_OTH_HH_CO_E!K72</f>
        <v>9.9118238399999985</v>
      </c>
      <c r="L72" s="55">
        <f>FC_OTH_HH_SH_E!L72+FC_OTH_HH_SC_E!L72+FC_OTH_HH_WH_E!L72+FC_OTH_HH_CO_E!L72</f>
        <v>42.411739679999975</v>
      </c>
      <c r="M72" s="55">
        <f>FC_OTH_HH_SH_E!M72+FC_OTH_HH_SC_E!M72+FC_OTH_HH_WH_E!M72+FC_OTH_HH_CO_E!M72</f>
        <v>57.311999999999976</v>
      </c>
      <c r="N72" s="55">
        <f>FC_OTH_HH_SH_E!N72+FC_OTH_HH_SC_E!N72+FC_OTH_HH_WH_E!N72+FC_OTH_HH_CO_E!N72</f>
        <v>39.915228959999979</v>
      </c>
      <c r="O72" s="55">
        <f>FC_OTH_HH_SH_E!O72+FC_OTH_HH_SC_E!O72+FC_OTH_HH_WH_E!O72+FC_OTH_HH_CO_E!O72</f>
        <v>15.489427679999999</v>
      </c>
      <c r="P72" s="55">
        <f>FC_OTH_HH_SH_E!P72+FC_OTH_HH_SC_E!P72+FC_OTH_HH_WH_E!P72+FC_OTH_HH_CO_E!P72</f>
        <v>4.5505727999999994</v>
      </c>
      <c r="Q72" s="55">
        <f>FC_OTH_HH_SH_E!Q72+FC_OTH_HH_SC_E!Q72+FC_OTH_HH_WH_E!Q72+FC_OTH_HH_CO_E!Q72</f>
        <v>4.2402283200000008</v>
      </c>
      <c r="R72" s="55">
        <f>FC_OTH_HH_SH_E!R72+FC_OTH_HH_SC_E!R72+FC_OTH_HH_WH_E!R72+FC_OTH_HH_CO_E!R72</f>
        <v>4.3485480000000001</v>
      </c>
      <c r="S72" s="55">
        <f>FC_OTH_HH_SH_E!S72+FC_OTH_HH_SC_E!S72+FC_OTH_HH_WH_E!S72+FC_OTH_HH_CO_E!S72</f>
        <v>3.8585303999999971</v>
      </c>
      <c r="T72" s="55">
        <f>FC_OTH_HH_SH_E!T72+FC_OTH_HH_SC_E!T72+FC_OTH_HH_WH_E!T72+FC_OTH_HH_CO_E!T72</f>
        <v>5.8005475200000003</v>
      </c>
      <c r="U72" s="55">
        <f>FC_OTH_HH_SH_E!U72+FC_OTH_HH_SC_E!U72+FC_OTH_HH_WH_E!U72+FC_OTH_HH_CO_E!U72</f>
        <v>6.9648408000000011</v>
      </c>
      <c r="V72" s="55">
        <f>FC_OTH_HH_SH_E!V72+FC_OTH_HH_SC_E!V72+FC_OTH_HH_WH_E!V72+FC_OTH_HH_CO_E!V72</f>
        <v>6.7298616000000013</v>
      </c>
      <c r="W72" s="55">
        <f>FC_OTH_HH_SH_E!W72+FC_OTH_HH_SC_E!W72+FC_OTH_HH_WH_E!W72+FC_OTH_HH_CO_E!W72</f>
        <v>7.4528524800000024</v>
      </c>
      <c r="X72" s="55">
        <f>FC_OTH_HH_SH_E!X72+FC_OTH_HH_SC_E!X72+FC_OTH_HH_WH_E!X72+FC_OTH_HH_CO_E!X72</f>
        <v>4.5494265599999988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333031.59203675378</v>
      </c>
      <c r="D2" s="21">
        <f t="shared" ref="D2:X2" si="0">SUM(D3,D17,D22,D25,D26,D51,D52)</f>
        <v>357580.60628924624</v>
      </c>
      <c r="E2" s="21">
        <f t="shared" si="0"/>
        <v>340956.0831316032</v>
      </c>
      <c r="F2" s="21">
        <f t="shared" si="0"/>
        <v>349856.62876518967</v>
      </c>
      <c r="G2" s="21">
        <f t="shared" si="0"/>
        <v>346373.91884312371</v>
      </c>
      <c r="H2" s="21">
        <f t="shared" si="0"/>
        <v>345959.79002508835</v>
      </c>
      <c r="I2" s="21">
        <f t="shared" si="0"/>
        <v>339784.6823235841</v>
      </c>
      <c r="J2" s="21">
        <f t="shared" si="0"/>
        <v>288667.67071538721</v>
      </c>
      <c r="K2" s="21">
        <f t="shared" si="0"/>
        <v>318029.85367317166</v>
      </c>
      <c r="L2" s="21">
        <f t="shared" si="0"/>
        <v>308462.66981117486</v>
      </c>
      <c r="M2" s="21">
        <f t="shared" si="0"/>
        <v>329079.90010877757</v>
      </c>
      <c r="N2" s="21">
        <f t="shared" si="0"/>
        <v>283110.00404449808</v>
      </c>
      <c r="O2" s="21">
        <f t="shared" si="0"/>
        <v>293275.5537741381</v>
      </c>
      <c r="P2" s="21">
        <f t="shared" si="0"/>
        <v>298598.2124057294</v>
      </c>
      <c r="Q2" s="21">
        <f t="shared" si="0"/>
        <v>244912.27948484552</v>
      </c>
      <c r="R2" s="21">
        <f t="shared" si="0"/>
        <v>261037.65882740257</v>
      </c>
      <c r="S2" s="21">
        <f t="shared" si="0"/>
        <v>268586.40973617381</v>
      </c>
      <c r="T2" s="21">
        <f t="shared" si="0"/>
        <v>265027.43983006733</v>
      </c>
      <c r="U2" s="21">
        <f t="shared" si="0"/>
        <v>255363.39457548709</v>
      </c>
      <c r="V2" s="21">
        <f t="shared" si="0"/>
        <v>249327.6317531268</v>
      </c>
      <c r="W2" s="21">
        <f t="shared" si="0"/>
        <v>252329.01864969474</v>
      </c>
      <c r="X2" s="21">
        <f t="shared" si="0"/>
        <v>253242.11689515598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30331.015114756712</v>
      </c>
      <c r="D3" s="24">
        <f t="shared" si="1"/>
        <v>31743.470461576017</v>
      </c>
      <c r="E3" s="24">
        <f t="shared" si="1"/>
        <v>32424.225647777799</v>
      </c>
      <c r="F3" s="24">
        <f t="shared" si="1"/>
        <v>31701.622360732283</v>
      </c>
      <c r="G3" s="24">
        <f t="shared" si="1"/>
        <v>31876.94568847839</v>
      </c>
      <c r="H3" s="24">
        <f t="shared" si="1"/>
        <v>32991.05355364921</v>
      </c>
      <c r="I3" s="24">
        <f t="shared" si="1"/>
        <v>36651.160570797911</v>
      </c>
      <c r="J3" s="24">
        <f t="shared" si="1"/>
        <v>32640.390351919508</v>
      </c>
      <c r="K3" s="24">
        <f t="shared" si="1"/>
        <v>34660.166583028411</v>
      </c>
      <c r="L3" s="24">
        <f t="shared" si="1"/>
        <v>35365.092232344105</v>
      </c>
      <c r="M3" s="24">
        <f t="shared" si="1"/>
        <v>41625.264074320643</v>
      </c>
      <c r="N3" s="24">
        <f t="shared" si="1"/>
        <v>35913.446424686532</v>
      </c>
      <c r="O3" s="24">
        <f t="shared" si="1"/>
        <v>36903.725065339793</v>
      </c>
      <c r="P3" s="24">
        <f t="shared" si="1"/>
        <v>35478.104361119003</v>
      </c>
      <c r="Q3" s="24">
        <f t="shared" si="1"/>
        <v>31407.792566014454</v>
      </c>
      <c r="R3" s="24">
        <f t="shared" si="1"/>
        <v>31014.715239853635</v>
      </c>
      <c r="S3" s="24">
        <f t="shared" si="1"/>
        <v>32284.990495637659</v>
      </c>
      <c r="T3" s="24">
        <f t="shared" si="1"/>
        <v>32389.3036207652</v>
      </c>
      <c r="U3" s="24">
        <f t="shared" si="1"/>
        <v>30364.092428397944</v>
      </c>
      <c r="V3" s="24">
        <f t="shared" si="1"/>
        <v>24328.144954975083</v>
      </c>
      <c r="W3" s="24">
        <f t="shared" si="1"/>
        <v>24815.38462226234</v>
      </c>
      <c r="X3" s="24">
        <f t="shared" si="1"/>
        <v>23806.080654992114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18488.011111226231</v>
      </c>
      <c r="D4" s="19">
        <f t="shared" si="2"/>
        <v>20392.51823661635</v>
      </c>
      <c r="E4" s="19">
        <f t="shared" si="2"/>
        <v>22187.873089603356</v>
      </c>
      <c r="F4" s="19">
        <f t="shared" si="2"/>
        <v>22267.811949023202</v>
      </c>
      <c r="G4" s="19">
        <f t="shared" si="2"/>
        <v>23461.103463839459</v>
      </c>
      <c r="H4" s="19">
        <f t="shared" si="2"/>
        <v>25878.720999122888</v>
      </c>
      <c r="I4" s="19">
        <f t="shared" si="2"/>
        <v>28916.957868024951</v>
      </c>
      <c r="J4" s="19">
        <f t="shared" si="2"/>
        <v>26719.814778634453</v>
      </c>
      <c r="K4" s="19">
        <f t="shared" si="2"/>
        <v>28026.364498951156</v>
      </c>
      <c r="L4" s="19">
        <f t="shared" si="2"/>
        <v>28472.700775213569</v>
      </c>
      <c r="M4" s="19">
        <f t="shared" si="2"/>
        <v>32582.666646613765</v>
      </c>
      <c r="N4" s="19">
        <f t="shared" si="2"/>
        <v>27635.78233218375</v>
      </c>
      <c r="O4" s="19">
        <f t="shared" si="2"/>
        <v>29337.17859992971</v>
      </c>
      <c r="P4" s="19">
        <f t="shared" si="2"/>
        <v>27760.330882865026</v>
      </c>
      <c r="Q4" s="19">
        <f t="shared" si="2"/>
        <v>25200.837190885599</v>
      </c>
      <c r="R4" s="19">
        <f t="shared" si="2"/>
        <v>24917.907423164997</v>
      </c>
      <c r="S4" s="19">
        <f t="shared" si="2"/>
        <v>26323.804309909126</v>
      </c>
      <c r="T4" s="19">
        <f t="shared" si="2"/>
        <v>26107.270683311566</v>
      </c>
      <c r="U4" s="19">
        <f t="shared" si="2"/>
        <v>24515.246748554215</v>
      </c>
      <c r="V4" s="19">
        <f t="shared" si="2"/>
        <v>19725.371403644276</v>
      </c>
      <c r="W4" s="19">
        <f t="shared" si="2"/>
        <v>20494.850318226196</v>
      </c>
      <c r="X4" s="19">
        <f t="shared" si="2"/>
        <v>19291.63334734934</v>
      </c>
    </row>
    <row r="5" spans="1:24" ht="11.25" customHeight="1" x14ac:dyDescent="0.2">
      <c r="A5" s="28" t="s">
        <v>4</v>
      </c>
      <c r="B5" s="7" t="s">
        <v>5</v>
      </c>
      <c r="C5" s="8">
        <v>141.88850484746442</v>
      </c>
      <c r="D5" s="8">
        <v>153.25839554170119</v>
      </c>
      <c r="E5" s="8">
        <v>833.59112232674374</v>
      </c>
      <c r="F5" s="8">
        <v>905.25278403736195</v>
      </c>
      <c r="G5" s="8">
        <v>1294.8366027470261</v>
      </c>
      <c r="H5" s="8">
        <v>1349.6481798252278</v>
      </c>
      <c r="I5" s="8">
        <v>1523.7152358664146</v>
      </c>
      <c r="J5" s="8">
        <v>1391.558628056905</v>
      </c>
      <c r="K5" s="8">
        <v>1595.230293931704</v>
      </c>
      <c r="L5" s="8">
        <v>1595.1474006261326</v>
      </c>
      <c r="M5" s="8">
        <v>1515.6144296500217</v>
      </c>
      <c r="N5" s="8">
        <v>1247.6413452469153</v>
      </c>
      <c r="O5" s="8">
        <v>1200.470526652543</v>
      </c>
      <c r="P5" s="8">
        <v>1319.5963372006463</v>
      </c>
      <c r="Q5" s="8">
        <v>1084.03922838168</v>
      </c>
      <c r="R5" s="8">
        <v>1075.1708916667581</v>
      </c>
      <c r="S5" s="8">
        <v>1076.3928285562358</v>
      </c>
      <c r="T5" s="8">
        <v>965.2312246998398</v>
      </c>
      <c r="U5" s="8">
        <v>887.17043232716537</v>
      </c>
      <c r="V5" s="8">
        <v>661.65572243808185</v>
      </c>
      <c r="W5" s="8">
        <v>539.24458127592618</v>
      </c>
      <c r="X5" s="8">
        <v>516.75664503316466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6.5531958217162032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18346.122606378765</v>
      </c>
      <c r="D7" s="8">
        <v>20239.25984107465</v>
      </c>
      <c r="E7" s="8">
        <v>21347.728771454895</v>
      </c>
      <c r="F7" s="8">
        <v>21362.55916498584</v>
      </c>
      <c r="G7" s="8">
        <v>22166.266861092434</v>
      </c>
      <c r="H7" s="8">
        <v>24529.07281929766</v>
      </c>
      <c r="I7" s="8">
        <v>27393.242632158537</v>
      </c>
      <c r="J7" s="8">
        <v>25328.256150577548</v>
      </c>
      <c r="K7" s="8">
        <v>26431.134205019451</v>
      </c>
      <c r="L7" s="8">
        <v>26877.553374587435</v>
      </c>
      <c r="M7" s="8">
        <v>31067.052216963744</v>
      </c>
      <c r="N7" s="8">
        <v>26388.140986936833</v>
      </c>
      <c r="O7" s="8">
        <v>28136.708073277168</v>
      </c>
      <c r="P7" s="8">
        <v>26440.734545664378</v>
      </c>
      <c r="Q7" s="8">
        <v>24116.797962503919</v>
      </c>
      <c r="R7" s="8">
        <v>23842.736531498238</v>
      </c>
      <c r="S7" s="8">
        <v>25247.41148135289</v>
      </c>
      <c r="T7" s="8">
        <v>25142.039458611725</v>
      </c>
      <c r="U7" s="8">
        <v>23628.076316227049</v>
      </c>
      <c r="V7" s="8">
        <v>19063.715681206195</v>
      </c>
      <c r="W7" s="8">
        <v>19955.605736950271</v>
      </c>
      <c r="X7" s="8">
        <v>18774.876702316174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4231.3518821244052</v>
      </c>
      <c r="D8" s="19">
        <f t="shared" ref="D8:X8" si="4">SUM(D9:D10)</f>
        <v>4287.1326904493299</v>
      </c>
      <c r="E8" s="19">
        <f t="shared" si="4"/>
        <v>4154.5648458233063</v>
      </c>
      <c r="F8" s="19">
        <f t="shared" si="4"/>
        <v>3997.5634783615342</v>
      </c>
      <c r="G8" s="19">
        <f t="shared" si="4"/>
        <v>4059.7077530043352</v>
      </c>
      <c r="H8" s="19">
        <f t="shared" si="4"/>
        <v>3414.2401014153029</v>
      </c>
      <c r="I8" s="19">
        <f t="shared" si="4"/>
        <v>3832.7290722942539</v>
      </c>
      <c r="J8" s="19">
        <f t="shared" si="4"/>
        <v>2940.3710571246579</v>
      </c>
      <c r="K8" s="19">
        <f t="shared" si="4"/>
        <v>3326.2591201726145</v>
      </c>
      <c r="L8" s="19">
        <f t="shared" si="4"/>
        <v>3119.258018153233</v>
      </c>
      <c r="M8" s="19">
        <f t="shared" si="4"/>
        <v>3829.4330583553738</v>
      </c>
      <c r="N8" s="19">
        <f t="shared" si="4"/>
        <v>3845.6120870888308</v>
      </c>
      <c r="O8" s="19">
        <f t="shared" si="4"/>
        <v>3702.3938504219714</v>
      </c>
      <c r="P8" s="19">
        <f t="shared" si="4"/>
        <v>3772.8898620107034</v>
      </c>
      <c r="Q8" s="19">
        <f t="shared" si="4"/>
        <v>3190.5908461593112</v>
      </c>
      <c r="R8" s="19">
        <f t="shared" si="4"/>
        <v>3123.5038785586648</v>
      </c>
      <c r="S8" s="19">
        <f t="shared" si="4"/>
        <v>3129.5844745039099</v>
      </c>
      <c r="T8" s="19">
        <f t="shared" si="4"/>
        <v>3069.4014301157067</v>
      </c>
      <c r="U8" s="19">
        <f t="shared" si="4"/>
        <v>2650.9079986123024</v>
      </c>
      <c r="V8" s="19">
        <f t="shared" si="4"/>
        <v>2296.0381962712977</v>
      </c>
      <c r="W8" s="19">
        <f t="shared" si="4"/>
        <v>2077.2008273406582</v>
      </c>
      <c r="X8" s="19">
        <f t="shared" si="4"/>
        <v>1979.9797720198897</v>
      </c>
    </row>
    <row r="9" spans="1:24" ht="11.25" customHeight="1" x14ac:dyDescent="0.2">
      <c r="A9" s="28" t="s">
        <v>10</v>
      </c>
      <c r="B9" s="7" t="s">
        <v>11</v>
      </c>
      <c r="C9" s="8">
        <v>446.28819977962371</v>
      </c>
      <c r="D9" s="8">
        <v>443.30355010899336</v>
      </c>
      <c r="E9" s="8">
        <v>487.84287096229224</v>
      </c>
      <c r="F9" s="8">
        <v>558.61072808710696</v>
      </c>
      <c r="G9" s="8">
        <v>537.58366943711621</v>
      </c>
      <c r="H9" s="8">
        <v>629.12864004980656</v>
      </c>
      <c r="I9" s="8">
        <v>635.08201306878425</v>
      </c>
      <c r="J9" s="8">
        <v>448.08716914045925</v>
      </c>
      <c r="K9" s="8">
        <v>676.68810489802377</v>
      </c>
      <c r="L9" s="8">
        <v>373.12373118631245</v>
      </c>
      <c r="M9" s="8">
        <v>428.36373748931624</v>
      </c>
      <c r="N9" s="8">
        <v>292.34280148169762</v>
      </c>
      <c r="O9" s="8">
        <v>232.32542813487555</v>
      </c>
      <c r="P9" s="8">
        <v>135.49931542216382</v>
      </c>
      <c r="Q9" s="8">
        <v>183.04366168345817</v>
      </c>
      <c r="R9" s="8">
        <v>162.84436960450211</v>
      </c>
      <c r="S9" s="8">
        <v>226.15962075024663</v>
      </c>
      <c r="T9" s="8">
        <v>0.60844242922897473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3785.0636823447812</v>
      </c>
      <c r="D10" s="8">
        <v>3843.8291403403368</v>
      </c>
      <c r="E10" s="8">
        <v>3666.7219748610141</v>
      </c>
      <c r="F10" s="8">
        <v>3438.9527502744272</v>
      </c>
      <c r="G10" s="8">
        <v>3522.1240835672193</v>
      </c>
      <c r="H10" s="8">
        <v>2785.1114613654963</v>
      </c>
      <c r="I10" s="8">
        <v>3197.6470592254695</v>
      </c>
      <c r="J10" s="8">
        <v>2492.2838879841988</v>
      </c>
      <c r="K10" s="8">
        <v>2649.5710152745905</v>
      </c>
      <c r="L10" s="8">
        <v>2746.1342869669206</v>
      </c>
      <c r="M10" s="8">
        <v>3401.0693208660578</v>
      </c>
      <c r="N10" s="8">
        <v>3553.269285607133</v>
      </c>
      <c r="O10" s="8">
        <v>3470.0684222870959</v>
      </c>
      <c r="P10" s="8">
        <v>3637.3905465885396</v>
      </c>
      <c r="Q10" s="8">
        <v>3007.5471844758531</v>
      </c>
      <c r="R10" s="8">
        <v>2960.6595089541629</v>
      </c>
      <c r="S10" s="8">
        <v>2903.4248537536632</v>
      </c>
      <c r="T10" s="8">
        <v>3068.7929876864778</v>
      </c>
      <c r="U10" s="8">
        <v>2650.9079986123024</v>
      </c>
      <c r="V10" s="8">
        <v>2296.0381962712977</v>
      </c>
      <c r="W10" s="8">
        <v>2077.2008273406582</v>
      </c>
      <c r="X10" s="8">
        <v>1979.9797720198897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7611.6521214060731</v>
      </c>
      <c r="D11" s="19">
        <f t="shared" ref="D11:X11" si="6">SUM(D12:D16)</f>
        <v>7063.8195345103377</v>
      </c>
      <c r="E11" s="19">
        <f t="shared" si="6"/>
        <v>6081.7877123511371</v>
      </c>
      <c r="F11" s="19">
        <f t="shared" si="6"/>
        <v>5436.2469333475437</v>
      </c>
      <c r="G11" s="19">
        <f t="shared" si="6"/>
        <v>4356.1344716345957</v>
      </c>
      <c r="H11" s="19">
        <f t="shared" si="6"/>
        <v>3698.0924531110195</v>
      </c>
      <c r="I11" s="19">
        <f t="shared" si="6"/>
        <v>3901.4736304787093</v>
      </c>
      <c r="J11" s="19">
        <f t="shared" si="6"/>
        <v>2980.2045161603974</v>
      </c>
      <c r="K11" s="19">
        <f t="shared" si="6"/>
        <v>3307.5429639046415</v>
      </c>
      <c r="L11" s="19">
        <f t="shared" si="6"/>
        <v>3773.1334389773065</v>
      </c>
      <c r="M11" s="19">
        <f t="shared" si="6"/>
        <v>5213.1643693515052</v>
      </c>
      <c r="N11" s="19">
        <f t="shared" si="6"/>
        <v>4432.0520054139497</v>
      </c>
      <c r="O11" s="19">
        <f t="shared" si="6"/>
        <v>3864.1526149881106</v>
      </c>
      <c r="P11" s="19">
        <f t="shared" si="6"/>
        <v>3944.8836162432772</v>
      </c>
      <c r="Q11" s="19">
        <f t="shared" si="6"/>
        <v>3016.3645289695432</v>
      </c>
      <c r="R11" s="19">
        <f t="shared" si="6"/>
        <v>2973.3039381299704</v>
      </c>
      <c r="S11" s="19">
        <f t="shared" si="6"/>
        <v>2831.6017112246213</v>
      </c>
      <c r="T11" s="19">
        <f t="shared" si="6"/>
        <v>3212.6315073379278</v>
      </c>
      <c r="U11" s="19">
        <f t="shared" si="6"/>
        <v>3197.9376812314254</v>
      </c>
      <c r="V11" s="19">
        <f t="shared" si="6"/>
        <v>2306.7353550595108</v>
      </c>
      <c r="W11" s="19">
        <f t="shared" si="6"/>
        <v>2243.3334766954877</v>
      </c>
      <c r="X11" s="19">
        <f t="shared" si="6"/>
        <v>2534.4675356228827</v>
      </c>
    </row>
    <row r="12" spans="1:24" ht="11.25" customHeight="1" x14ac:dyDescent="0.2">
      <c r="A12" s="28" t="s">
        <v>14</v>
      </c>
      <c r="B12" s="7" t="s">
        <v>15</v>
      </c>
      <c r="C12" s="8">
        <v>873.18778953371532</v>
      </c>
      <c r="D12" s="8">
        <v>662.53590652995706</v>
      </c>
      <c r="E12" s="8">
        <v>706.77629590777724</v>
      </c>
      <c r="F12" s="8">
        <v>406.49777629475358</v>
      </c>
      <c r="G12" s="8">
        <v>275.55301978476047</v>
      </c>
      <c r="H12" s="8">
        <v>350.10960461061188</v>
      </c>
      <c r="I12" s="8">
        <v>352.81027720819429</v>
      </c>
      <c r="J12" s="8">
        <v>368.95620058483109</v>
      </c>
      <c r="K12" s="8">
        <v>386.86642885641646</v>
      </c>
      <c r="L12" s="8">
        <v>395.20805541476534</v>
      </c>
      <c r="M12" s="8">
        <v>1280.7835945205941</v>
      </c>
      <c r="N12" s="8">
        <v>926.31085256336996</v>
      </c>
      <c r="O12" s="8">
        <v>517.81222400606111</v>
      </c>
      <c r="P12" s="8">
        <v>532.12600724902165</v>
      </c>
      <c r="Q12" s="8">
        <v>408.23881836101998</v>
      </c>
      <c r="R12" s="8">
        <v>561.13992120898672</v>
      </c>
      <c r="S12" s="8">
        <v>505.66450886147391</v>
      </c>
      <c r="T12" s="8">
        <v>428.65709046211236</v>
      </c>
      <c r="U12" s="8">
        <v>365.29834738557076</v>
      </c>
      <c r="V12" s="8">
        <v>249.06467178514751</v>
      </c>
      <c r="W12" s="8">
        <v>218.76304177769742</v>
      </c>
      <c r="X12" s="8">
        <v>234.84849411518539</v>
      </c>
    </row>
    <row r="13" spans="1:24" ht="11.25" customHeight="1" x14ac:dyDescent="0.2">
      <c r="A13" s="28" t="s">
        <v>16</v>
      </c>
      <c r="B13" s="7" t="s">
        <v>17</v>
      </c>
      <c r="C13" s="8">
        <v>3006.2772206289687</v>
      </c>
      <c r="D13" s="8">
        <v>3044.2204080532952</v>
      </c>
      <c r="E13" s="8">
        <v>1982.3040098279096</v>
      </c>
      <c r="F13" s="8">
        <v>1811.885546934451</v>
      </c>
      <c r="G13" s="8">
        <v>1488.1582210706542</v>
      </c>
      <c r="H13" s="8">
        <v>852.16353284961588</v>
      </c>
      <c r="I13" s="8">
        <v>775.95258039626424</v>
      </c>
      <c r="J13" s="8">
        <v>609.80803426155194</v>
      </c>
      <c r="K13" s="8">
        <v>504.33718175278716</v>
      </c>
      <c r="L13" s="8">
        <v>870.70801228013295</v>
      </c>
      <c r="M13" s="8">
        <v>1008.6558379803453</v>
      </c>
      <c r="N13" s="8">
        <v>1004.57032467672</v>
      </c>
      <c r="O13" s="8">
        <v>854.41495828397171</v>
      </c>
      <c r="P13" s="8">
        <v>780.11897820072977</v>
      </c>
      <c r="Q13" s="8">
        <v>768.72235814551505</v>
      </c>
      <c r="R13" s="8">
        <v>606.67260059965599</v>
      </c>
      <c r="S13" s="8">
        <v>586.47418735342285</v>
      </c>
      <c r="T13" s="8">
        <v>903.32467255282359</v>
      </c>
      <c r="U13" s="8">
        <v>972.86027973190301</v>
      </c>
      <c r="V13" s="8">
        <v>447.68493234831618</v>
      </c>
      <c r="W13" s="8">
        <v>452.91450104673737</v>
      </c>
      <c r="X13" s="8">
        <v>433.58001575220783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3732.1871112433892</v>
      </c>
      <c r="D16" s="8">
        <v>3357.0632199270849</v>
      </c>
      <c r="E16" s="8">
        <v>3392.7074066154501</v>
      </c>
      <c r="F16" s="8">
        <v>3217.8636101183388</v>
      </c>
      <c r="G16" s="8">
        <v>2592.4232307791813</v>
      </c>
      <c r="H16" s="8">
        <v>2495.8193156507919</v>
      </c>
      <c r="I16" s="8">
        <v>2772.7107728742508</v>
      </c>
      <c r="J16" s="8">
        <v>2001.4402813140141</v>
      </c>
      <c r="K16" s="8">
        <v>2416.3393532954378</v>
      </c>
      <c r="L16" s="8">
        <v>2507.2173712824083</v>
      </c>
      <c r="M16" s="8">
        <v>2923.7249368505663</v>
      </c>
      <c r="N16" s="8">
        <v>2501.1708281738597</v>
      </c>
      <c r="O16" s="8">
        <v>2491.9254326980777</v>
      </c>
      <c r="P16" s="8">
        <v>2632.6386307935259</v>
      </c>
      <c r="Q16" s="8">
        <v>1839.4033524630081</v>
      </c>
      <c r="R16" s="8">
        <v>1805.4914163213275</v>
      </c>
      <c r="S16" s="8">
        <v>1739.4630150097246</v>
      </c>
      <c r="T16" s="8">
        <v>1880.6497443229919</v>
      </c>
      <c r="U16" s="8">
        <v>1859.7790541139516</v>
      </c>
      <c r="V16" s="8">
        <v>1609.9857509260473</v>
      </c>
      <c r="W16" s="8">
        <v>1571.6559338710526</v>
      </c>
      <c r="X16" s="8">
        <v>1866.0390257554895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168.63735367028013</v>
      </c>
      <c r="D17" s="27">
        <f t="shared" ref="D17:X17" si="8">SUM(D18:D21)</f>
        <v>109.80193341105797</v>
      </c>
      <c r="E17" s="27">
        <f t="shared" si="8"/>
        <v>106.60275343632017</v>
      </c>
      <c r="F17" s="27">
        <f t="shared" si="8"/>
        <v>96.704398015423024</v>
      </c>
      <c r="G17" s="27">
        <f t="shared" si="8"/>
        <v>93.85476552453909</v>
      </c>
      <c r="H17" s="27">
        <f t="shared" si="8"/>
        <v>95.431262578815932</v>
      </c>
      <c r="I17" s="27">
        <f t="shared" si="8"/>
        <v>89.79615586162771</v>
      </c>
      <c r="J17" s="27">
        <f t="shared" si="8"/>
        <v>68.44621970832273</v>
      </c>
      <c r="K17" s="27">
        <f t="shared" si="8"/>
        <v>60.221561496314649</v>
      </c>
      <c r="L17" s="27">
        <f t="shared" si="8"/>
        <v>52.988409629594841</v>
      </c>
      <c r="M17" s="27">
        <f t="shared" si="8"/>
        <v>23.248039251814166</v>
      </c>
      <c r="N17" s="27">
        <f t="shared" si="8"/>
        <v>5.5420541433219146</v>
      </c>
      <c r="O17" s="27">
        <f t="shared" si="8"/>
        <v>3.9865017347811165</v>
      </c>
      <c r="P17" s="27">
        <f t="shared" si="8"/>
        <v>3.1622073798079668</v>
      </c>
      <c r="Q17" s="27">
        <f t="shared" si="8"/>
        <v>1.9689271030878754</v>
      </c>
      <c r="R17" s="27">
        <f t="shared" si="8"/>
        <v>0.23086448798922002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v>168.63735367028013</v>
      </c>
      <c r="D18" s="8">
        <v>109.80193341105797</v>
      </c>
      <c r="E18" s="8">
        <v>106.60275343632017</v>
      </c>
      <c r="F18" s="8">
        <v>96.704398015423024</v>
      </c>
      <c r="G18" s="8">
        <v>93.85476552453909</v>
      </c>
      <c r="H18" s="8">
        <v>95.431262578815932</v>
      </c>
      <c r="I18" s="8">
        <v>89.79615586162771</v>
      </c>
      <c r="J18" s="8">
        <v>68.44621970832273</v>
      </c>
      <c r="K18" s="8">
        <v>60.221561496314649</v>
      </c>
      <c r="L18" s="8">
        <v>52.988409629594841</v>
      </c>
      <c r="M18" s="8">
        <v>23.248039251814166</v>
      </c>
      <c r="N18" s="8">
        <v>5.5420541433219146</v>
      </c>
      <c r="O18" s="8">
        <v>3.9865017347811165</v>
      </c>
      <c r="P18" s="8">
        <v>3.1622073798079668</v>
      </c>
      <c r="Q18" s="8">
        <v>1.9689271030878754</v>
      </c>
      <c r="R18" s="8">
        <v>0.23086448798922002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1300.4179971242183</v>
      </c>
      <c r="D22" s="27">
        <f t="shared" ref="D22:X22" si="10">SUM(D23:D24)</f>
        <v>1251.4624038296492</v>
      </c>
      <c r="E22" s="27">
        <f t="shared" si="10"/>
        <v>1269.2779673660016</v>
      </c>
      <c r="F22" s="27">
        <f t="shared" si="10"/>
        <v>1201.3635372583094</v>
      </c>
      <c r="G22" s="27">
        <f t="shared" si="10"/>
        <v>1178.5034133714398</v>
      </c>
      <c r="H22" s="27">
        <f t="shared" si="10"/>
        <v>1225.2413639373513</v>
      </c>
      <c r="I22" s="27">
        <f t="shared" si="10"/>
        <v>1270.2625746770036</v>
      </c>
      <c r="J22" s="27">
        <f t="shared" si="10"/>
        <v>1208.5549616813714</v>
      </c>
      <c r="K22" s="27">
        <f t="shared" si="10"/>
        <v>1245.3783674026749</v>
      </c>
      <c r="L22" s="27">
        <f t="shared" si="10"/>
        <v>1190.6495623455942</v>
      </c>
      <c r="M22" s="27">
        <f t="shared" si="10"/>
        <v>1135.9731152489931</v>
      </c>
      <c r="N22" s="27">
        <f t="shared" si="10"/>
        <v>1076.9958069028612</v>
      </c>
      <c r="O22" s="27">
        <f t="shared" si="10"/>
        <v>976.11882416190235</v>
      </c>
      <c r="P22" s="27">
        <f t="shared" si="10"/>
        <v>989.75963729345415</v>
      </c>
      <c r="Q22" s="27">
        <f t="shared" si="10"/>
        <v>894.78564673576557</v>
      </c>
      <c r="R22" s="27">
        <f t="shared" si="10"/>
        <v>883.7261390926767</v>
      </c>
      <c r="S22" s="27">
        <f t="shared" si="10"/>
        <v>869.26120579172789</v>
      </c>
      <c r="T22" s="27">
        <f t="shared" si="10"/>
        <v>833.67209446671063</v>
      </c>
      <c r="U22" s="27">
        <f t="shared" si="10"/>
        <v>880.83908171859468</v>
      </c>
      <c r="V22" s="27">
        <f t="shared" si="10"/>
        <v>812.83519120571259</v>
      </c>
      <c r="W22" s="27">
        <f t="shared" si="10"/>
        <v>818.84629718894553</v>
      </c>
      <c r="X22" s="27">
        <f t="shared" si="10"/>
        <v>790.38234878890182</v>
      </c>
    </row>
    <row r="23" spans="1:24" ht="11.25" customHeight="1" x14ac:dyDescent="0.2">
      <c r="A23" s="29" t="s">
        <v>36</v>
      </c>
      <c r="B23" s="7" t="s">
        <v>37</v>
      </c>
      <c r="C23" s="8">
        <v>771.63212969073004</v>
      </c>
      <c r="D23" s="8">
        <v>781.45648729166624</v>
      </c>
      <c r="E23" s="8">
        <v>779.81806724537057</v>
      </c>
      <c r="F23" s="8">
        <v>780.53842569211281</v>
      </c>
      <c r="G23" s="8">
        <v>780.30185207795523</v>
      </c>
      <c r="H23" s="8">
        <v>819.41455215623387</v>
      </c>
      <c r="I23" s="8">
        <v>864.35996342870226</v>
      </c>
      <c r="J23" s="8">
        <v>811.92670013879979</v>
      </c>
      <c r="K23" s="8">
        <v>744.97887980146709</v>
      </c>
      <c r="L23" s="8">
        <v>715.5678490133015</v>
      </c>
      <c r="M23" s="8">
        <v>715.69501239131876</v>
      </c>
      <c r="N23" s="8">
        <v>691.56764968240975</v>
      </c>
      <c r="O23" s="8">
        <v>549.04609295312366</v>
      </c>
      <c r="P23" s="8">
        <v>545.83012323537253</v>
      </c>
      <c r="Q23" s="8">
        <v>539.65055655556489</v>
      </c>
      <c r="R23" s="8">
        <v>535.13815805618822</v>
      </c>
      <c r="S23" s="8">
        <v>536.53341173853153</v>
      </c>
      <c r="T23" s="8">
        <v>531.99002352107721</v>
      </c>
      <c r="U23" s="8">
        <v>536.56152602497673</v>
      </c>
      <c r="V23" s="8">
        <v>534.39113575954582</v>
      </c>
      <c r="W23" s="8">
        <v>530.11065036676735</v>
      </c>
      <c r="X23" s="8">
        <v>531.8536877339576</v>
      </c>
    </row>
    <row r="24" spans="1:24" ht="11.25" customHeight="1" x14ac:dyDescent="0.2">
      <c r="A24" s="29" t="s">
        <v>38</v>
      </c>
      <c r="B24" s="7" t="s">
        <v>39</v>
      </c>
      <c r="C24" s="8">
        <v>528.78586743348842</v>
      </c>
      <c r="D24" s="8">
        <v>470.00591653798307</v>
      </c>
      <c r="E24" s="8">
        <v>489.459900120631</v>
      </c>
      <c r="F24" s="8">
        <v>420.82511156619665</v>
      </c>
      <c r="G24" s="8">
        <v>398.20156129348453</v>
      </c>
      <c r="H24" s="8">
        <v>405.82681178111733</v>
      </c>
      <c r="I24" s="8">
        <v>405.9026112483013</v>
      </c>
      <c r="J24" s="8">
        <v>396.62826154257175</v>
      </c>
      <c r="K24" s="8">
        <v>500.39948760120791</v>
      </c>
      <c r="L24" s="8">
        <v>475.08171333229268</v>
      </c>
      <c r="M24" s="8">
        <v>420.27810285767436</v>
      </c>
      <c r="N24" s="8">
        <v>385.4281572204514</v>
      </c>
      <c r="O24" s="8">
        <v>427.07273120877869</v>
      </c>
      <c r="P24" s="8">
        <v>443.92951405808162</v>
      </c>
      <c r="Q24" s="8">
        <v>355.13509018020068</v>
      </c>
      <c r="R24" s="8">
        <v>348.58798103648843</v>
      </c>
      <c r="S24" s="8">
        <v>332.72779405319642</v>
      </c>
      <c r="T24" s="8">
        <v>301.68207094563343</v>
      </c>
      <c r="U24" s="8">
        <v>344.27755569361796</v>
      </c>
      <c r="V24" s="8">
        <v>278.44405544616677</v>
      </c>
      <c r="W24" s="8">
        <v>288.73564682217813</v>
      </c>
      <c r="X24" s="8">
        <v>258.52866105494422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142483.07538427773</v>
      </c>
      <c r="D26" s="27">
        <f t="shared" ref="D26:X26" si="12">SUM(D27,D33)</f>
        <v>156237.93331096496</v>
      </c>
      <c r="E26" s="27">
        <f t="shared" si="12"/>
        <v>141261.07459116535</v>
      </c>
      <c r="F26" s="27">
        <f t="shared" si="12"/>
        <v>142686.85169038648</v>
      </c>
      <c r="G26" s="27">
        <f t="shared" si="12"/>
        <v>136961.61670719212</v>
      </c>
      <c r="H26" s="27">
        <f t="shared" si="12"/>
        <v>135885.85925289436</v>
      </c>
      <c r="I26" s="27">
        <f t="shared" si="12"/>
        <v>130285.74270806427</v>
      </c>
      <c r="J26" s="27">
        <f t="shared" si="12"/>
        <v>99706.780069764354</v>
      </c>
      <c r="K26" s="27">
        <f t="shared" si="12"/>
        <v>116801.83931253568</v>
      </c>
      <c r="L26" s="27">
        <f t="shared" si="12"/>
        <v>105222.950350788</v>
      </c>
      <c r="M26" s="27">
        <f t="shared" si="12"/>
        <v>103994.3340335384</v>
      </c>
      <c r="N26" s="27">
        <f t="shared" si="12"/>
        <v>89278.934465157712</v>
      </c>
      <c r="O26" s="27">
        <f t="shared" si="12"/>
        <v>88335.867016072516</v>
      </c>
      <c r="P26" s="27">
        <f t="shared" si="12"/>
        <v>91101.409328126174</v>
      </c>
      <c r="Q26" s="27">
        <f t="shared" si="12"/>
        <v>76741.533122573019</v>
      </c>
      <c r="R26" s="27">
        <f t="shared" si="12"/>
        <v>80497.753516918834</v>
      </c>
      <c r="S26" s="27">
        <f t="shared" si="12"/>
        <v>76578.57061053424</v>
      </c>
      <c r="T26" s="27">
        <f t="shared" si="12"/>
        <v>74369.458129922612</v>
      </c>
      <c r="U26" s="27">
        <f t="shared" si="12"/>
        <v>69265.922830778305</v>
      </c>
      <c r="V26" s="27">
        <f t="shared" si="12"/>
        <v>70619.008624010516</v>
      </c>
      <c r="W26" s="27">
        <f t="shared" si="12"/>
        <v>74521.285686336356</v>
      </c>
      <c r="X26" s="27">
        <f t="shared" si="12"/>
        <v>60112.476084487149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142483.07538427773</v>
      </c>
      <c r="D33" s="19">
        <f t="shared" ref="D33:X33" si="16">SUM(D34:D50)</f>
        <v>156237.93331096496</v>
      </c>
      <c r="E33" s="19">
        <f t="shared" si="16"/>
        <v>141261.07459116535</v>
      </c>
      <c r="F33" s="19">
        <f t="shared" si="16"/>
        <v>142686.85169038648</v>
      </c>
      <c r="G33" s="19">
        <f t="shared" si="16"/>
        <v>136961.61670719212</v>
      </c>
      <c r="H33" s="19">
        <f t="shared" si="16"/>
        <v>135885.85925289436</v>
      </c>
      <c r="I33" s="19">
        <f t="shared" si="16"/>
        <v>130285.74270806427</v>
      </c>
      <c r="J33" s="19">
        <f t="shared" si="16"/>
        <v>99706.780069764354</v>
      </c>
      <c r="K33" s="19">
        <f t="shared" si="16"/>
        <v>116801.83931253568</v>
      </c>
      <c r="L33" s="19">
        <f t="shared" si="16"/>
        <v>105222.950350788</v>
      </c>
      <c r="M33" s="19">
        <f t="shared" si="16"/>
        <v>103994.3340335384</v>
      </c>
      <c r="N33" s="19">
        <f t="shared" si="16"/>
        <v>89278.934465157712</v>
      </c>
      <c r="O33" s="19">
        <f t="shared" si="16"/>
        <v>88335.867016072516</v>
      </c>
      <c r="P33" s="19">
        <f t="shared" si="16"/>
        <v>91101.409328126174</v>
      </c>
      <c r="Q33" s="19">
        <f t="shared" si="16"/>
        <v>76741.533122573019</v>
      </c>
      <c r="R33" s="19">
        <f t="shared" si="16"/>
        <v>80497.753516918834</v>
      </c>
      <c r="S33" s="19">
        <f t="shared" si="16"/>
        <v>76578.57061053424</v>
      </c>
      <c r="T33" s="19">
        <f t="shared" si="16"/>
        <v>74369.458129922612</v>
      </c>
      <c r="U33" s="19">
        <f t="shared" si="16"/>
        <v>69265.922830778305</v>
      </c>
      <c r="V33" s="19">
        <f t="shared" si="16"/>
        <v>70619.008624010516</v>
      </c>
      <c r="W33" s="19">
        <f t="shared" si="16"/>
        <v>74521.285686336356</v>
      </c>
      <c r="X33" s="19">
        <f t="shared" si="16"/>
        <v>60112.476084487149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236.64960000000008</v>
      </c>
      <c r="H34" s="8">
        <v>13.863467520000002</v>
      </c>
      <c r="I34" s="8">
        <v>72.094510080000006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11641.256710561129</v>
      </c>
      <c r="D36" s="8">
        <v>11239.95975802449</v>
      </c>
      <c r="E36" s="8">
        <v>10834.751451976217</v>
      </c>
      <c r="F36" s="8">
        <v>10603.220063609375</v>
      </c>
      <c r="G36" s="8">
        <v>10890.724640542283</v>
      </c>
      <c r="H36" s="8">
        <v>10782.698709806349</v>
      </c>
      <c r="I36" s="8">
        <v>10047.210055565751</v>
      </c>
      <c r="J36" s="8">
        <v>8808.2134928754222</v>
      </c>
      <c r="K36" s="8">
        <v>9432.1890690713044</v>
      </c>
      <c r="L36" s="8">
        <v>8715.0066802314523</v>
      </c>
      <c r="M36" s="8">
        <v>9122.8101501556412</v>
      </c>
      <c r="N36" s="8">
        <v>7412.925019522424</v>
      </c>
      <c r="O36" s="8">
        <v>7297.1453616036797</v>
      </c>
      <c r="P36" s="8">
        <v>7578.6665729819251</v>
      </c>
      <c r="Q36" s="8">
        <v>6246.433561580001</v>
      </c>
      <c r="R36" s="8">
        <v>6126.2328458915163</v>
      </c>
      <c r="S36" s="8">
        <v>6891.4905671315782</v>
      </c>
      <c r="T36" s="8">
        <v>6222.8509779615188</v>
      </c>
      <c r="U36" s="8">
        <v>6879.9396494536904</v>
      </c>
      <c r="V36" s="8">
        <v>6300.4395474240509</v>
      </c>
      <c r="W36" s="8">
        <v>6256.0227510041022</v>
      </c>
      <c r="X36" s="8">
        <v>6797.5613999204334</v>
      </c>
    </row>
    <row r="37" spans="1:24" ht="11.25" customHeight="1" x14ac:dyDescent="0.2">
      <c r="A37" s="28" t="s">
        <v>60</v>
      </c>
      <c r="B37" s="7" t="s">
        <v>61</v>
      </c>
      <c r="C37" s="8">
        <v>452.09943319147334</v>
      </c>
      <c r="D37" s="8">
        <v>451.16183054445389</v>
      </c>
      <c r="E37" s="8">
        <v>448.49200827544308</v>
      </c>
      <c r="F37" s="8">
        <v>442.45180890582168</v>
      </c>
      <c r="G37" s="8">
        <v>437.440894243917</v>
      </c>
      <c r="H37" s="8">
        <v>729.03275120978719</v>
      </c>
      <c r="I37" s="8">
        <v>739.90969062263116</v>
      </c>
      <c r="J37" s="8">
        <v>741.88486472202965</v>
      </c>
      <c r="K37" s="8">
        <v>740.15005430441693</v>
      </c>
      <c r="L37" s="8">
        <v>723.99836983411637</v>
      </c>
      <c r="M37" s="8">
        <v>871.11132477355341</v>
      </c>
      <c r="N37" s="8">
        <v>866.98884958666326</v>
      </c>
      <c r="O37" s="8">
        <v>881.56434772978946</v>
      </c>
      <c r="P37" s="8">
        <v>894.79921315893284</v>
      </c>
      <c r="Q37" s="8">
        <v>881.62458674592563</v>
      </c>
      <c r="R37" s="8">
        <v>879.52307791162229</v>
      </c>
      <c r="S37" s="8">
        <v>880.41275470124162</v>
      </c>
      <c r="T37" s="8">
        <v>866.93567342967799</v>
      </c>
      <c r="U37" s="8">
        <v>810.57736888671275</v>
      </c>
      <c r="V37" s="8">
        <v>803.96427083560684</v>
      </c>
      <c r="W37" s="8">
        <v>779.51226100937117</v>
      </c>
      <c r="X37" s="8">
        <v>753.30079879247273</v>
      </c>
    </row>
    <row r="38" spans="1:24" ht="11.25" customHeight="1" x14ac:dyDescent="0.2">
      <c r="A38" s="28" t="s">
        <v>62</v>
      </c>
      <c r="B38" s="7" t="s">
        <v>63</v>
      </c>
      <c r="C38" s="8">
        <v>0.90103566195323859</v>
      </c>
      <c r="D38" s="8">
        <v>0.90180755707701166</v>
      </c>
      <c r="E38" s="8">
        <v>0.89932394589607878</v>
      </c>
      <c r="F38" s="8">
        <v>0.89933396812253263</v>
      </c>
      <c r="G38" s="8">
        <v>0.89204305578026022</v>
      </c>
      <c r="H38" s="8">
        <v>0.88868717733873948</v>
      </c>
      <c r="I38" s="8">
        <v>0.88327852347913238</v>
      </c>
      <c r="J38" s="8">
        <v>0.8781470591213909</v>
      </c>
      <c r="K38" s="8">
        <v>0.88071989571772025</v>
      </c>
      <c r="L38" s="8">
        <v>0.87430232143795028</v>
      </c>
      <c r="M38" s="8">
        <v>0.58571564317735414</v>
      </c>
      <c r="N38" s="8">
        <v>0.86625557814219323</v>
      </c>
      <c r="O38" s="8">
        <v>0.86840475107500426</v>
      </c>
      <c r="P38" s="8">
        <v>0.58234044756808967</v>
      </c>
      <c r="Q38" s="8">
        <v>0.85774684457645001</v>
      </c>
      <c r="R38" s="8">
        <v>0.86665712335791356</v>
      </c>
      <c r="S38" s="8">
        <v>0.86673366581677069</v>
      </c>
      <c r="T38" s="8">
        <v>0.86952433224894965</v>
      </c>
      <c r="U38" s="8">
        <v>0.87131273171349755</v>
      </c>
      <c r="V38" s="8">
        <v>0.58049836935577448</v>
      </c>
      <c r="W38" s="8">
        <v>0.5875330533231965</v>
      </c>
      <c r="X38" s="8">
        <v>0.58653752769098588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206.49912273670375</v>
      </c>
      <c r="D40" s="8">
        <v>215.72770354571986</v>
      </c>
      <c r="E40" s="8">
        <v>204.60245781846268</v>
      </c>
      <c r="F40" s="8">
        <v>210.02074719567884</v>
      </c>
      <c r="G40" s="8">
        <v>189.81433955660492</v>
      </c>
      <c r="H40" s="8">
        <v>187.91089078168682</v>
      </c>
      <c r="I40" s="8">
        <v>186.76724317361385</v>
      </c>
      <c r="J40" s="8">
        <v>146.31277450449829</v>
      </c>
      <c r="K40" s="8">
        <v>146.74144855953907</v>
      </c>
      <c r="L40" s="8">
        <v>129.29133818359173</v>
      </c>
      <c r="M40" s="8">
        <v>107.90669251071208</v>
      </c>
      <c r="N40" s="8">
        <v>102.0173748307777</v>
      </c>
      <c r="O40" s="8">
        <v>97.912519643802739</v>
      </c>
      <c r="P40" s="8">
        <v>93.837832879336574</v>
      </c>
      <c r="Q40" s="8">
        <v>88.38852202355109</v>
      </c>
      <c r="R40" s="8">
        <v>95.685804654775382</v>
      </c>
      <c r="S40" s="8">
        <v>98.304096674019078</v>
      </c>
      <c r="T40" s="8">
        <v>96.584226304260852</v>
      </c>
      <c r="U40" s="8">
        <v>100.28096748533974</v>
      </c>
      <c r="V40" s="8">
        <v>86.255910674075423</v>
      </c>
      <c r="W40" s="8">
        <v>97.627235234364662</v>
      </c>
      <c r="X40" s="8">
        <v>82.167806304554304</v>
      </c>
    </row>
    <row r="41" spans="1:24" ht="11.25" customHeight="1" x14ac:dyDescent="0.2">
      <c r="A41" s="28" t="s">
        <v>68</v>
      </c>
      <c r="B41" s="7" t="s">
        <v>69</v>
      </c>
      <c r="C41" s="8">
        <v>2401.0946173004418</v>
      </c>
      <c r="D41" s="8">
        <v>2591.0751281933672</v>
      </c>
      <c r="E41" s="8">
        <v>2742.5821952480519</v>
      </c>
      <c r="F41" s="8">
        <v>2953.9239652388728</v>
      </c>
      <c r="G41" s="8">
        <v>3070.0684249704236</v>
      </c>
      <c r="H41" s="8">
        <v>3099.9153762756487</v>
      </c>
      <c r="I41" s="8">
        <v>3136.8800955848092</v>
      </c>
      <c r="J41" s="8">
        <v>3004.0625368897772</v>
      </c>
      <c r="K41" s="8">
        <v>3353.9011937979458</v>
      </c>
      <c r="L41" s="8">
        <v>3697.3110393161355</v>
      </c>
      <c r="M41" s="8">
        <v>3772.859547866728</v>
      </c>
      <c r="N41" s="8">
        <v>2937.9590412421417</v>
      </c>
      <c r="O41" s="8">
        <v>2528.9079709986017</v>
      </c>
      <c r="P41" s="8">
        <v>2526.250910235527</v>
      </c>
      <c r="Q41" s="8">
        <v>2203.7960508468022</v>
      </c>
      <c r="R41" s="8">
        <v>2571.4431820448594</v>
      </c>
      <c r="S41" s="8">
        <v>2722.300070248777</v>
      </c>
      <c r="T41" s="8">
        <v>2572.5238052209784</v>
      </c>
      <c r="U41" s="8">
        <v>2744.9478900031359</v>
      </c>
      <c r="V41" s="8">
        <v>2698.4538494964304</v>
      </c>
      <c r="W41" s="8">
        <v>3058.8772535298363</v>
      </c>
      <c r="X41" s="8">
        <v>2835.3980920173149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9.7854620399999988</v>
      </c>
      <c r="E42" s="8">
        <v>0</v>
      </c>
      <c r="F42" s="8">
        <v>13.047282720000004</v>
      </c>
      <c r="G42" s="8">
        <v>45.666017280000027</v>
      </c>
      <c r="H42" s="8">
        <v>128.86131204000003</v>
      </c>
      <c r="I42" s="8">
        <v>0</v>
      </c>
      <c r="J42" s="8">
        <v>25.773951239999992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123960.02323746638</v>
      </c>
      <c r="D43" s="8">
        <v>137838.8785164736</v>
      </c>
      <c r="E43" s="8">
        <v>123890.74777771531</v>
      </c>
      <c r="F43" s="8">
        <v>124950.4242680389</v>
      </c>
      <c r="G43" s="8">
        <v>119317.73088806124</v>
      </c>
      <c r="H43" s="8">
        <v>118512.89926087375</v>
      </c>
      <c r="I43" s="8">
        <v>113282.13358166338</v>
      </c>
      <c r="J43" s="8">
        <v>84826.201905218186</v>
      </c>
      <c r="K43" s="8">
        <v>100712.42495779364</v>
      </c>
      <c r="L43" s="8">
        <v>90391.855645978314</v>
      </c>
      <c r="M43" s="8">
        <v>89225.692773797127</v>
      </c>
      <c r="N43" s="8">
        <v>77344.839363745006</v>
      </c>
      <c r="O43" s="8">
        <v>76987.523465061371</v>
      </c>
      <c r="P43" s="8">
        <v>79605.234505515153</v>
      </c>
      <c r="Q43" s="8">
        <v>67073.155779032168</v>
      </c>
      <c r="R43" s="8">
        <v>70585.63507600264</v>
      </c>
      <c r="S43" s="8">
        <v>65770.880482850116</v>
      </c>
      <c r="T43" s="8">
        <v>64396.719114691739</v>
      </c>
      <c r="U43" s="8">
        <v>58534.37059103699</v>
      </c>
      <c r="V43" s="8">
        <v>60490.108184191478</v>
      </c>
      <c r="W43" s="8">
        <v>64088.833583111191</v>
      </c>
      <c r="X43" s="8">
        <v>49432.785420456479</v>
      </c>
    </row>
    <row r="44" spans="1:24" ht="11.25" customHeight="1" x14ac:dyDescent="0.2">
      <c r="A44" s="28" t="s">
        <v>74</v>
      </c>
      <c r="B44" s="7" t="s">
        <v>75</v>
      </c>
      <c r="C44" s="8">
        <v>3583.2733679476546</v>
      </c>
      <c r="D44" s="8">
        <v>3580.6018208060759</v>
      </c>
      <c r="E44" s="8">
        <v>2877.9074640990352</v>
      </c>
      <c r="F44" s="8">
        <v>3236.5381137132081</v>
      </c>
      <c r="G44" s="8">
        <v>2581.9603065320853</v>
      </c>
      <c r="H44" s="8">
        <v>2155.5596415248015</v>
      </c>
      <c r="I44" s="8">
        <v>2552.3213222728614</v>
      </c>
      <c r="J44" s="8">
        <v>1783.5857504741621</v>
      </c>
      <c r="K44" s="8">
        <v>2040.4037721796494</v>
      </c>
      <c r="L44" s="8">
        <v>1417.957334483031</v>
      </c>
      <c r="M44" s="8">
        <v>735.27138804294952</v>
      </c>
      <c r="N44" s="8">
        <v>497.45903910184728</v>
      </c>
      <c r="O44" s="8">
        <v>433.48915298573797</v>
      </c>
      <c r="P44" s="8">
        <v>267.85084168680891</v>
      </c>
      <c r="Q44" s="8">
        <v>114.40667950614797</v>
      </c>
      <c r="R44" s="8">
        <v>81.635215389058658</v>
      </c>
      <c r="S44" s="8">
        <v>87.152457398717104</v>
      </c>
      <c r="T44" s="8">
        <v>79.212059065298178</v>
      </c>
      <c r="U44" s="8">
        <v>23.113319754394446</v>
      </c>
      <c r="V44" s="8">
        <v>17.41057615811366</v>
      </c>
      <c r="W44" s="8">
        <v>12.400126106483599</v>
      </c>
      <c r="X44" s="8">
        <v>13.439059843806561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237.92785941198198</v>
      </c>
      <c r="D48" s="8">
        <v>309.84128378016351</v>
      </c>
      <c r="E48" s="8">
        <v>261.09191208693375</v>
      </c>
      <c r="F48" s="8">
        <v>270.43287495650497</v>
      </c>
      <c r="G48" s="8">
        <v>190.66955294979221</v>
      </c>
      <c r="H48" s="8">
        <v>254.87751588499185</v>
      </c>
      <c r="I48" s="8">
        <v>183.68582477774268</v>
      </c>
      <c r="J48" s="8">
        <v>205.3403694611593</v>
      </c>
      <c r="K48" s="8">
        <v>175.22653969346916</v>
      </c>
      <c r="L48" s="8">
        <v>146.65564043992944</v>
      </c>
      <c r="M48" s="8">
        <v>158.0964407484957</v>
      </c>
      <c r="N48" s="8">
        <v>113.33320185087419</v>
      </c>
      <c r="O48" s="8">
        <v>105.79196480223248</v>
      </c>
      <c r="P48" s="8">
        <v>131.70458140096716</v>
      </c>
      <c r="Q48" s="8">
        <v>132.87019599384973</v>
      </c>
      <c r="R48" s="8">
        <v>156.73165790100433</v>
      </c>
      <c r="S48" s="8">
        <v>124.65849786608715</v>
      </c>
      <c r="T48" s="8">
        <v>126.23372717846698</v>
      </c>
      <c r="U48" s="8">
        <v>169.04532419192856</v>
      </c>
      <c r="V48" s="8">
        <v>219.08723381894498</v>
      </c>
      <c r="W48" s="8">
        <v>219.06149702636691</v>
      </c>
      <c r="X48" s="8">
        <v>194.3845463491773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5.8932320400000018</v>
      </c>
      <c r="G50" s="8">
        <v>0</v>
      </c>
      <c r="H50" s="8">
        <v>19.351639800000001</v>
      </c>
      <c r="I50" s="8">
        <v>83.857105800000014</v>
      </c>
      <c r="J50" s="8">
        <v>164.52627731999996</v>
      </c>
      <c r="K50" s="8">
        <v>199.92155723999997</v>
      </c>
      <c r="L50" s="8">
        <v>0</v>
      </c>
      <c r="M50" s="8">
        <v>0</v>
      </c>
      <c r="N50" s="8">
        <v>2.5463196998269702</v>
      </c>
      <c r="O50" s="8">
        <v>2.663828496229125</v>
      </c>
      <c r="P50" s="8">
        <v>2.4825298199602086</v>
      </c>
      <c r="Q50" s="8">
        <v>0</v>
      </c>
      <c r="R50" s="8">
        <v>0</v>
      </c>
      <c r="S50" s="8">
        <v>2.5049499978964733</v>
      </c>
      <c r="T50" s="8">
        <v>7.5290217384262288</v>
      </c>
      <c r="U50" s="8">
        <v>2.7764072344042114</v>
      </c>
      <c r="V50" s="8">
        <v>2.7085530424450139</v>
      </c>
      <c r="W50" s="8">
        <v>8.3634462613104894</v>
      </c>
      <c r="X50" s="8">
        <v>2.8524232752249334</v>
      </c>
    </row>
    <row r="51" spans="1:24" ht="11.25" customHeight="1" x14ac:dyDescent="0.2">
      <c r="A51" s="25" t="s">
        <v>88</v>
      </c>
      <c r="B51" s="26" t="s">
        <v>89</v>
      </c>
      <c r="C51" s="27">
        <v>158748.44618692485</v>
      </c>
      <c r="D51" s="27">
        <v>168237.93817946452</v>
      </c>
      <c r="E51" s="27">
        <v>165894.90217185774</v>
      </c>
      <c r="F51" s="27">
        <v>174170.08677879721</v>
      </c>
      <c r="G51" s="27">
        <v>176262.99826855719</v>
      </c>
      <c r="H51" s="27">
        <v>175762.20459202863</v>
      </c>
      <c r="I51" s="27">
        <v>171487.72031418324</v>
      </c>
      <c r="J51" s="27">
        <v>155043.4991123137</v>
      </c>
      <c r="K51" s="27">
        <v>165262.24784870859</v>
      </c>
      <c r="L51" s="27">
        <v>166630.98925606752</v>
      </c>
      <c r="M51" s="27">
        <v>182301.0808464177</v>
      </c>
      <c r="N51" s="27">
        <v>156835.08529360764</v>
      </c>
      <c r="O51" s="27">
        <v>167055.85636682907</v>
      </c>
      <c r="P51" s="27">
        <v>171025.77687181096</v>
      </c>
      <c r="Q51" s="27">
        <v>135866.19922241921</v>
      </c>
      <c r="R51" s="27">
        <v>148641.23306704944</v>
      </c>
      <c r="S51" s="27">
        <v>158853.58742421016</v>
      </c>
      <c r="T51" s="27">
        <v>157435.00598491283</v>
      </c>
      <c r="U51" s="27">
        <v>154852.54023459225</v>
      </c>
      <c r="V51" s="27">
        <v>153567.64298293547</v>
      </c>
      <c r="W51" s="27">
        <v>152173.50204390709</v>
      </c>
      <c r="X51" s="27">
        <v>168533.1778068878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0</v>
      </c>
      <c r="Q52" s="27">
        <f t="shared" si="18"/>
        <v>0</v>
      </c>
      <c r="R52" s="27">
        <f t="shared" si="18"/>
        <v>0</v>
      </c>
      <c r="S52" s="27">
        <f t="shared" si="18"/>
        <v>0</v>
      </c>
      <c r="T52" s="27">
        <f t="shared" si="18"/>
        <v>0</v>
      </c>
      <c r="U52" s="27">
        <f t="shared" si="18"/>
        <v>0</v>
      </c>
      <c r="V52" s="27">
        <f t="shared" si="18"/>
        <v>0</v>
      </c>
      <c r="W52" s="27">
        <f t="shared" si="18"/>
        <v>0</v>
      </c>
      <c r="X52" s="27">
        <f t="shared" si="18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131020.86282170465</v>
      </c>
      <c r="D61" s="49">
        <f t="shared" ref="D61:X61" si="20">SUM(D62:D72)</f>
        <v>132388.62927190965</v>
      </c>
      <c r="E61" s="49">
        <f t="shared" si="20"/>
        <v>132899.65557371819</v>
      </c>
      <c r="F61" s="49">
        <f t="shared" si="20"/>
        <v>147202.77059460871</v>
      </c>
      <c r="G61" s="49">
        <f t="shared" si="20"/>
        <v>142962.29284272442</v>
      </c>
      <c r="H61" s="49">
        <f t="shared" si="20"/>
        <v>153052.00114169222</v>
      </c>
      <c r="I61" s="49">
        <f t="shared" si="20"/>
        <v>157981.3881118689</v>
      </c>
      <c r="J61" s="49">
        <f t="shared" si="20"/>
        <v>168406.13310796701</v>
      </c>
      <c r="K61" s="49">
        <f t="shared" si="20"/>
        <v>183537.18527080334</v>
      </c>
      <c r="L61" s="49">
        <f t="shared" si="20"/>
        <v>184734.68409748987</v>
      </c>
      <c r="M61" s="49">
        <f t="shared" si="20"/>
        <v>199592.82983740297</v>
      </c>
      <c r="N61" s="49">
        <f t="shared" si="20"/>
        <v>177939.0701783681</v>
      </c>
      <c r="O61" s="49">
        <f t="shared" si="20"/>
        <v>202445.31414390248</v>
      </c>
      <c r="P61" s="49">
        <f t="shared" si="20"/>
        <v>204240.3738552742</v>
      </c>
      <c r="Q61" s="49">
        <f t="shared" si="20"/>
        <v>176869.6084797825</v>
      </c>
      <c r="R61" s="49">
        <f t="shared" si="20"/>
        <v>185235.87931005098</v>
      </c>
      <c r="S61" s="49">
        <f t="shared" si="20"/>
        <v>183500.81386570932</v>
      </c>
      <c r="T61" s="49">
        <f t="shared" si="20"/>
        <v>184633.38722756045</v>
      </c>
      <c r="U61" s="49">
        <f t="shared" si="20"/>
        <v>191466.94284357151</v>
      </c>
      <c r="V61" s="49">
        <f t="shared" si="20"/>
        <v>190144.35927225807</v>
      </c>
      <c r="W61" s="49">
        <f t="shared" si="20"/>
        <v>182476.42912669477</v>
      </c>
      <c r="X61" s="49">
        <f t="shared" si="20"/>
        <v>200779.97095401978</v>
      </c>
    </row>
    <row r="62" spans="1:24" ht="11.25" customHeight="1" x14ac:dyDescent="0.2">
      <c r="A62" s="50" t="s">
        <v>92</v>
      </c>
      <c r="B62" s="51" t="s">
        <v>93</v>
      </c>
      <c r="C62" s="52">
        <v>130671.58122756782</v>
      </c>
      <c r="D62" s="52">
        <v>132085.35684065346</v>
      </c>
      <c r="E62" s="52">
        <v>132632.66364852397</v>
      </c>
      <c r="F62" s="52">
        <v>146402.35174666619</v>
      </c>
      <c r="G62" s="52">
        <v>142127.46390444256</v>
      </c>
      <c r="H62" s="52">
        <v>152135.990107955</v>
      </c>
      <c r="I62" s="52">
        <v>156933.57080966968</v>
      </c>
      <c r="J62" s="52">
        <v>167006.6264507673</v>
      </c>
      <c r="K62" s="52">
        <v>182185.84523300576</v>
      </c>
      <c r="L62" s="52">
        <v>182870.09117448458</v>
      </c>
      <c r="M62" s="52">
        <v>197643.64833154058</v>
      </c>
      <c r="N62" s="52">
        <v>175676.88363245572</v>
      </c>
      <c r="O62" s="52">
        <v>200073.9625849275</v>
      </c>
      <c r="P62" s="52">
        <v>201809.78994870125</v>
      </c>
      <c r="Q62" s="52">
        <v>174427.28983585577</v>
      </c>
      <c r="R62" s="52">
        <v>182630.84898883183</v>
      </c>
      <c r="S62" s="52">
        <v>180948.75995939728</v>
      </c>
      <c r="T62" s="52">
        <v>182098.20408800532</v>
      </c>
      <c r="U62" s="52">
        <v>188889.55244286224</v>
      </c>
      <c r="V62" s="52">
        <v>187732.43220973766</v>
      </c>
      <c r="W62" s="52">
        <v>180151.8774649087</v>
      </c>
      <c r="X62" s="52">
        <v>198589.72548547405</v>
      </c>
    </row>
    <row r="63" spans="1:24" ht="11.25" customHeight="1" x14ac:dyDescent="0.2">
      <c r="A63" s="50" t="s">
        <v>94</v>
      </c>
      <c r="B63" s="51" t="s">
        <v>95</v>
      </c>
      <c r="C63" s="52">
        <v>349.28159413683466</v>
      </c>
      <c r="D63" s="52">
        <v>303.27243125619339</v>
      </c>
      <c r="E63" s="52">
        <v>266.99192519422053</v>
      </c>
      <c r="F63" s="52">
        <v>793.89743968509595</v>
      </c>
      <c r="G63" s="52">
        <v>824.60188087510005</v>
      </c>
      <c r="H63" s="52">
        <v>882.0075044182563</v>
      </c>
      <c r="I63" s="52">
        <v>875.80728428110035</v>
      </c>
      <c r="J63" s="52">
        <v>1136.6005466672295</v>
      </c>
      <c r="K63" s="52">
        <v>1052.1380220718288</v>
      </c>
      <c r="L63" s="52">
        <v>1449.1078149439602</v>
      </c>
      <c r="M63" s="52">
        <v>1432.2255247170165</v>
      </c>
      <c r="N63" s="52">
        <v>1841.357209931974</v>
      </c>
      <c r="O63" s="52">
        <v>1848.0064067523019</v>
      </c>
      <c r="P63" s="52">
        <v>1857.1935967482941</v>
      </c>
      <c r="Q63" s="52">
        <v>1809.9390505993408</v>
      </c>
      <c r="R63" s="52">
        <v>1920.9819848247694</v>
      </c>
      <c r="S63" s="52">
        <v>1809.6464292321236</v>
      </c>
      <c r="T63" s="52">
        <v>1799.2662465610845</v>
      </c>
      <c r="U63" s="52">
        <v>1923.5925940911327</v>
      </c>
      <c r="V63" s="52">
        <v>1737.8862868108438</v>
      </c>
      <c r="W63" s="52">
        <v>1655.9803712257312</v>
      </c>
      <c r="X63" s="52">
        <v>1534.3560862087393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6.5214082574378294</v>
      </c>
      <c r="G64" s="52">
        <v>10.227057406775872</v>
      </c>
      <c r="H64" s="52">
        <v>23.095622245867556</v>
      </c>
      <c r="I64" s="52">
        <v>51.651620153455788</v>
      </c>
      <c r="J64" s="52">
        <v>133.52533202639464</v>
      </c>
      <c r="K64" s="52">
        <v>262.3682988686727</v>
      </c>
      <c r="L64" s="52">
        <v>347.76804956288731</v>
      </c>
      <c r="M64" s="52">
        <v>408.2140688984307</v>
      </c>
      <c r="N64" s="52">
        <v>341.06595691665149</v>
      </c>
      <c r="O64" s="52">
        <v>447.54197079479002</v>
      </c>
      <c r="P64" s="52">
        <v>519.21562582681531</v>
      </c>
      <c r="Q64" s="52">
        <v>582.53912521348684</v>
      </c>
      <c r="R64" s="52">
        <v>633.29535867130858</v>
      </c>
      <c r="S64" s="52">
        <v>690.32084021222579</v>
      </c>
      <c r="T64" s="52">
        <v>677.14771457206609</v>
      </c>
      <c r="U64" s="52">
        <v>588.32217839987482</v>
      </c>
      <c r="V64" s="52">
        <v>605.52798439885169</v>
      </c>
      <c r="W64" s="52">
        <v>557.87108659796888</v>
      </c>
      <c r="X64" s="52">
        <v>514.83011918328793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10.596439279270486</v>
      </c>
      <c r="I67" s="52">
        <v>12.788254154684024</v>
      </c>
      <c r="J67" s="52">
        <v>15.217110631341724</v>
      </c>
      <c r="K67" s="52">
        <v>18.430501365369896</v>
      </c>
      <c r="L67" s="52">
        <v>18.410542234351201</v>
      </c>
      <c r="M67" s="52">
        <v>28.685549147908162</v>
      </c>
      <c r="N67" s="52">
        <v>31.038354444749185</v>
      </c>
      <c r="O67" s="52">
        <v>31.87997192384033</v>
      </c>
      <c r="P67" s="52">
        <v>28.229867747710863</v>
      </c>
      <c r="Q67" s="52">
        <v>26.637914614232489</v>
      </c>
      <c r="R67" s="52">
        <v>24.638172108795665</v>
      </c>
      <c r="S67" s="52">
        <v>22.778876875475</v>
      </c>
      <c r="T67" s="52">
        <v>23.820107176266163</v>
      </c>
      <c r="U67" s="52">
        <v>27.233333508602897</v>
      </c>
      <c r="V67" s="52">
        <v>23.512295610053677</v>
      </c>
      <c r="W67" s="52">
        <v>28.516656998846372</v>
      </c>
      <c r="X67" s="52">
        <v>30.600925264598516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5.0338229304288239E-2</v>
      </c>
      <c r="I68" s="52">
        <v>0.26728873498006073</v>
      </c>
      <c r="J68" s="52">
        <v>0.46027892402978698</v>
      </c>
      <c r="K68" s="52">
        <v>2.9042023778379935</v>
      </c>
      <c r="L68" s="52">
        <v>3.128360354563406</v>
      </c>
      <c r="M68" s="52">
        <v>21.701310263285293</v>
      </c>
      <c r="N68" s="52">
        <v>8.4632388683929172</v>
      </c>
      <c r="O68" s="52">
        <v>15.830322755188075</v>
      </c>
      <c r="P68" s="52">
        <v>8.846865722739496</v>
      </c>
      <c r="Q68" s="52">
        <v>7.4683504781442869</v>
      </c>
      <c r="R68" s="52">
        <v>8.0426534973111252</v>
      </c>
      <c r="S68" s="52">
        <v>9.0429334237240724</v>
      </c>
      <c r="T68" s="52">
        <v>12.252234753896767</v>
      </c>
      <c r="U68" s="52">
        <v>12.199843820755639</v>
      </c>
      <c r="V68" s="52">
        <v>9.5858996218859254</v>
      </c>
      <c r="W68" s="52">
        <v>12.888325557719542</v>
      </c>
      <c r="X68" s="52">
        <v>14.530235429845845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0.26112956451599528</v>
      </c>
      <c r="I69" s="52">
        <v>102.33969391649862</v>
      </c>
      <c r="J69" s="52">
        <v>106.50981405391525</v>
      </c>
      <c r="K69" s="52">
        <v>7.035206243494418</v>
      </c>
      <c r="L69" s="52">
        <v>8.2837966151901874</v>
      </c>
      <c r="M69" s="52">
        <v>6.1394263129728541</v>
      </c>
      <c r="N69" s="52">
        <v>4.1651630423316242</v>
      </c>
      <c r="O69" s="52">
        <v>13.956440690476546</v>
      </c>
      <c r="P69" s="52">
        <v>12.993029300106194</v>
      </c>
      <c r="Q69" s="52">
        <v>12.055797778437537</v>
      </c>
      <c r="R69" s="52">
        <v>14.260662490526867</v>
      </c>
      <c r="S69" s="52">
        <v>16.872446807530693</v>
      </c>
      <c r="T69" s="52">
        <v>17.679870925541746</v>
      </c>
      <c r="U69" s="52">
        <v>20.079934758946877</v>
      </c>
      <c r="V69" s="52">
        <v>29.688812599269951</v>
      </c>
      <c r="W69" s="52">
        <v>62.956922821557683</v>
      </c>
      <c r="X69" s="52">
        <v>92.069380410572137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4.9631609585052381</v>
      </c>
      <c r="J72" s="55">
        <v>7.1935748967930344</v>
      </c>
      <c r="K72" s="55">
        <v>8.4638068703823421</v>
      </c>
      <c r="L72" s="55">
        <v>37.894359294313034</v>
      </c>
      <c r="M72" s="55">
        <v>52.215626522772169</v>
      </c>
      <c r="N72" s="55">
        <v>36.096622708250543</v>
      </c>
      <c r="O72" s="55">
        <v>14.136446058412103</v>
      </c>
      <c r="P72" s="55">
        <v>4.1049212273002444</v>
      </c>
      <c r="Q72" s="55">
        <v>3.6784052430623388</v>
      </c>
      <c r="R72" s="55">
        <v>3.8114896264446361</v>
      </c>
      <c r="S72" s="55">
        <v>3.392379760968451</v>
      </c>
      <c r="T72" s="55">
        <v>5.0169655662816774</v>
      </c>
      <c r="U72" s="55">
        <v>5.9625161299049152</v>
      </c>
      <c r="V72" s="55">
        <v>5.7257834794907518</v>
      </c>
      <c r="W72" s="55">
        <v>6.3382985842422475</v>
      </c>
      <c r="X72" s="55">
        <v>3.8587220487022034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0</v>
      </c>
      <c r="D11" s="19">
        <f t="shared" ref="D11:X11" si="6">SUM(D12:D16)</f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0</v>
      </c>
      <c r="D26" s="27">
        <f t="shared" ref="D26:X26" si="12">SUM(D27,D33)</f>
        <v>0</v>
      </c>
      <c r="E26" s="27">
        <f t="shared" si="12"/>
        <v>0</v>
      </c>
      <c r="F26" s="27">
        <f t="shared" si="12"/>
        <v>0</v>
      </c>
      <c r="G26" s="27">
        <f t="shared" si="12"/>
        <v>0</v>
      </c>
      <c r="H26" s="27">
        <f t="shared" si="12"/>
        <v>0</v>
      </c>
      <c r="I26" s="27">
        <f t="shared" si="12"/>
        <v>0</v>
      </c>
      <c r="J26" s="27">
        <f t="shared" si="12"/>
        <v>0</v>
      </c>
      <c r="K26" s="27">
        <f t="shared" si="12"/>
        <v>0</v>
      </c>
      <c r="L26" s="27">
        <f t="shared" si="12"/>
        <v>0</v>
      </c>
      <c r="M26" s="27">
        <f t="shared" si="12"/>
        <v>0</v>
      </c>
      <c r="N26" s="27">
        <f t="shared" si="12"/>
        <v>0</v>
      </c>
      <c r="O26" s="27">
        <f t="shared" si="12"/>
        <v>0</v>
      </c>
      <c r="P26" s="27">
        <f t="shared" si="12"/>
        <v>0</v>
      </c>
      <c r="Q26" s="27">
        <f t="shared" si="12"/>
        <v>0</v>
      </c>
      <c r="R26" s="27">
        <f t="shared" si="12"/>
        <v>0</v>
      </c>
      <c r="S26" s="27">
        <f t="shared" si="12"/>
        <v>0</v>
      </c>
      <c r="T26" s="27">
        <f t="shared" si="12"/>
        <v>0</v>
      </c>
      <c r="U26" s="27">
        <f t="shared" si="12"/>
        <v>0</v>
      </c>
      <c r="V26" s="27">
        <f t="shared" si="12"/>
        <v>0</v>
      </c>
      <c r="W26" s="27">
        <f t="shared" si="12"/>
        <v>0</v>
      </c>
      <c r="X26" s="27">
        <f t="shared" si="12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0</v>
      </c>
      <c r="D33" s="19">
        <f t="shared" ref="D33:X33" si="16">SUM(D34:D50)</f>
        <v>0</v>
      </c>
      <c r="E33" s="19">
        <f t="shared" si="16"/>
        <v>0</v>
      </c>
      <c r="F33" s="19">
        <f t="shared" si="16"/>
        <v>0</v>
      </c>
      <c r="G33" s="19">
        <f t="shared" si="16"/>
        <v>0</v>
      </c>
      <c r="H33" s="19">
        <f t="shared" si="16"/>
        <v>0</v>
      </c>
      <c r="I33" s="19">
        <f t="shared" si="16"/>
        <v>0</v>
      </c>
      <c r="J33" s="19">
        <f t="shared" si="16"/>
        <v>0</v>
      </c>
      <c r="K33" s="19">
        <f t="shared" si="16"/>
        <v>0</v>
      </c>
      <c r="L33" s="19">
        <f t="shared" si="16"/>
        <v>0</v>
      </c>
      <c r="M33" s="19">
        <f t="shared" si="16"/>
        <v>0</v>
      </c>
      <c r="N33" s="19">
        <f t="shared" si="16"/>
        <v>0</v>
      </c>
      <c r="O33" s="19">
        <f t="shared" si="16"/>
        <v>0</v>
      </c>
      <c r="P33" s="19">
        <f t="shared" si="16"/>
        <v>0</v>
      </c>
      <c r="Q33" s="19">
        <f t="shared" si="16"/>
        <v>0</v>
      </c>
      <c r="R33" s="19">
        <f t="shared" si="16"/>
        <v>0</v>
      </c>
      <c r="S33" s="19">
        <f t="shared" si="16"/>
        <v>0</v>
      </c>
      <c r="T33" s="19">
        <f t="shared" si="16"/>
        <v>0</v>
      </c>
      <c r="U33" s="19">
        <f t="shared" si="16"/>
        <v>0</v>
      </c>
      <c r="V33" s="19">
        <f t="shared" si="16"/>
        <v>0</v>
      </c>
      <c r="W33" s="19">
        <f t="shared" si="16"/>
        <v>0</v>
      </c>
      <c r="X33" s="19">
        <f t="shared" si="16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0</v>
      </c>
      <c r="Q52" s="27">
        <f t="shared" si="18"/>
        <v>0</v>
      </c>
      <c r="R52" s="27">
        <f t="shared" si="18"/>
        <v>0</v>
      </c>
      <c r="S52" s="27">
        <f t="shared" si="18"/>
        <v>0</v>
      </c>
      <c r="T52" s="27">
        <f t="shared" si="18"/>
        <v>0</v>
      </c>
      <c r="U52" s="27">
        <f t="shared" si="18"/>
        <v>0</v>
      </c>
      <c r="V52" s="27">
        <f t="shared" si="18"/>
        <v>0</v>
      </c>
      <c r="W52" s="27">
        <f t="shared" si="18"/>
        <v>0</v>
      </c>
      <c r="X52" s="27">
        <f t="shared" si="18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0</v>
      </c>
      <c r="D61" s="49">
        <f t="shared" ref="D61:X61" si="20">SUM(D62:D72)</f>
        <v>0</v>
      </c>
      <c r="E61" s="49">
        <f t="shared" si="20"/>
        <v>0</v>
      </c>
      <c r="F61" s="49">
        <f t="shared" si="20"/>
        <v>0</v>
      </c>
      <c r="G61" s="49">
        <f t="shared" si="20"/>
        <v>0</v>
      </c>
      <c r="H61" s="49">
        <f t="shared" si="20"/>
        <v>0</v>
      </c>
      <c r="I61" s="49">
        <f t="shared" si="20"/>
        <v>0</v>
      </c>
      <c r="J61" s="49">
        <f t="shared" si="20"/>
        <v>0</v>
      </c>
      <c r="K61" s="49">
        <f t="shared" si="20"/>
        <v>0</v>
      </c>
      <c r="L61" s="49">
        <f t="shared" si="20"/>
        <v>0</v>
      </c>
      <c r="M61" s="49">
        <f t="shared" si="20"/>
        <v>0</v>
      </c>
      <c r="N61" s="49">
        <f t="shared" si="20"/>
        <v>0</v>
      </c>
      <c r="O61" s="49">
        <f t="shared" si="20"/>
        <v>0</v>
      </c>
      <c r="P61" s="49">
        <f t="shared" si="20"/>
        <v>0</v>
      </c>
      <c r="Q61" s="49">
        <f t="shared" si="20"/>
        <v>0</v>
      </c>
      <c r="R61" s="49">
        <f t="shared" si="20"/>
        <v>0</v>
      </c>
      <c r="S61" s="49">
        <f t="shared" si="20"/>
        <v>0</v>
      </c>
      <c r="T61" s="49">
        <f t="shared" si="20"/>
        <v>0</v>
      </c>
      <c r="U61" s="49">
        <f t="shared" si="20"/>
        <v>0</v>
      </c>
      <c r="V61" s="49">
        <f t="shared" si="20"/>
        <v>0</v>
      </c>
      <c r="W61" s="49">
        <f t="shared" si="20"/>
        <v>0</v>
      </c>
      <c r="X61" s="49">
        <f t="shared" si="20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42929.730911487175</v>
      </c>
      <c r="D2" s="21">
        <f t="shared" ref="D2:X2" si="0">SUM(D3,D17,D22,D25,D26,D51,D52)</f>
        <v>44284.352042525512</v>
      </c>
      <c r="E2" s="21">
        <f t="shared" si="0"/>
        <v>44883.40659614974</v>
      </c>
      <c r="F2" s="21">
        <f t="shared" si="0"/>
        <v>45578.906588361482</v>
      </c>
      <c r="G2" s="21">
        <f t="shared" si="0"/>
        <v>45165.66065919734</v>
      </c>
      <c r="H2" s="21">
        <f t="shared" si="0"/>
        <v>45643.905553732169</v>
      </c>
      <c r="I2" s="21">
        <f t="shared" si="0"/>
        <v>45717.742049602763</v>
      </c>
      <c r="J2" s="21">
        <f t="shared" si="0"/>
        <v>42916.868257336624</v>
      </c>
      <c r="K2" s="21">
        <f t="shared" si="0"/>
        <v>43845.699649539878</v>
      </c>
      <c r="L2" s="21">
        <f t="shared" si="0"/>
        <v>43613.166521217558</v>
      </c>
      <c r="M2" s="21">
        <f t="shared" si="0"/>
        <v>44363.839919191661</v>
      </c>
      <c r="N2" s="21">
        <f t="shared" si="0"/>
        <v>42871.272939000002</v>
      </c>
      <c r="O2" s="21">
        <f t="shared" si="0"/>
        <v>42549.297776392777</v>
      </c>
      <c r="P2" s="21">
        <f t="shared" si="0"/>
        <v>40238.639814330199</v>
      </c>
      <c r="Q2" s="21">
        <f t="shared" si="0"/>
        <v>39422.040536279921</v>
      </c>
      <c r="R2" s="21">
        <f t="shared" si="0"/>
        <v>39500.014322406176</v>
      </c>
      <c r="S2" s="21">
        <f t="shared" si="0"/>
        <v>40411.778298371937</v>
      </c>
      <c r="T2" s="21">
        <f t="shared" si="0"/>
        <v>40964.300922087379</v>
      </c>
      <c r="U2" s="21">
        <f t="shared" si="0"/>
        <v>41010.065090153825</v>
      </c>
      <c r="V2" s="21">
        <f t="shared" si="0"/>
        <v>40228.151212487865</v>
      </c>
      <c r="W2" s="21">
        <f t="shared" si="0"/>
        <v>40421.793946785023</v>
      </c>
      <c r="X2" s="21">
        <f t="shared" si="0"/>
        <v>38054.88755643797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1843.6801226972484</v>
      </c>
      <c r="D3" s="24">
        <f t="shared" si="1"/>
        <v>1837.0521569452503</v>
      </c>
      <c r="E3" s="24">
        <f t="shared" si="1"/>
        <v>2065.5744070140991</v>
      </c>
      <c r="F3" s="24">
        <f t="shared" si="1"/>
        <v>2094.526588528694</v>
      </c>
      <c r="G3" s="24">
        <f t="shared" si="1"/>
        <v>2255.6598524574397</v>
      </c>
      <c r="H3" s="24">
        <f t="shared" si="1"/>
        <v>2370.6158360271497</v>
      </c>
      <c r="I3" s="24">
        <f t="shared" si="1"/>
        <v>2578.0911597076338</v>
      </c>
      <c r="J3" s="24">
        <f t="shared" si="1"/>
        <v>2459.1701783291528</v>
      </c>
      <c r="K3" s="24">
        <f t="shared" si="1"/>
        <v>2659.0097737153228</v>
      </c>
      <c r="L3" s="24">
        <f t="shared" si="1"/>
        <v>2713.2588973959291</v>
      </c>
      <c r="M3" s="24">
        <f t="shared" si="1"/>
        <v>2781.3072253695236</v>
      </c>
      <c r="N3" s="24">
        <f t="shared" si="1"/>
        <v>2670.1982611048352</v>
      </c>
      <c r="O3" s="24">
        <f t="shared" si="1"/>
        <v>2737.956296251265</v>
      </c>
      <c r="P3" s="24">
        <f t="shared" si="1"/>
        <v>2694.2212820148184</v>
      </c>
      <c r="Q3" s="24">
        <f t="shared" si="1"/>
        <v>2723.2754779208308</v>
      </c>
      <c r="R3" s="24">
        <f t="shared" si="1"/>
        <v>2677.8683477238337</v>
      </c>
      <c r="S3" s="24">
        <f t="shared" si="1"/>
        <v>2646.5884954675003</v>
      </c>
      <c r="T3" s="24">
        <f t="shared" si="1"/>
        <v>2616.9837700116059</v>
      </c>
      <c r="U3" s="24">
        <f t="shared" si="1"/>
        <v>2449.8324654042153</v>
      </c>
      <c r="V3" s="24">
        <f t="shared" si="1"/>
        <v>1990.9103107050933</v>
      </c>
      <c r="W3" s="24">
        <f t="shared" si="1"/>
        <v>2061.4206911567476</v>
      </c>
      <c r="X3" s="24">
        <f t="shared" si="1"/>
        <v>1921.2090336064646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1538.7665068029964</v>
      </c>
      <c r="D4" s="19">
        <f t="shared" si="2"/>
        <v>1549.9278873405738</v>
      </c>
      <c r="E4" s="19">
        <f t="shared" si="2"/>
        <v>1780.2714548292045</v>
      </c>
      <c r="F4" s="19">
        <f t="shared" si="2"/>
        <v>1817.5221568338268</v>
      </c>
      <c r="G4" s="19">
        <f t="shared" si="2"/>
        <v>1983.634484809189</v>
      </c>
      <c r="H4" s="19">
        <f t="shared" si="2"/>
        <v>2165.6871847742577</v>
      </c>
      <c r="I4" s="19">
        <f t="shared" si="2"/>
        <v>2363.3620337558018</v>
      </c>
      <c r="J4" s="19">
        <f t="shared" si="2"/>
        <v>2279.2037443394415</v>
      </c>
      <c r="K4" s="19">
        <f t="shared" si="2"/>
        <v>2452.8096826305509</v>
      </c>
      <c r="L4" s="19">
        <f t="shared" si="2"/>
        <v>2485.2251927473017</v>
      </c>
      <c r="M4" s="19">
        <f t="shared" si="2"/>
        <v>2544.5312425270854</v>
      </c>
      <c r="N4" s="19">
        <f t="shared" si="2"/>
        <v>2433.4624044851166</v>
      </c>
      <c r="O4" s="19">
        <f t="shared" si="2"/>
        <v>2515.3907545055176</v>
      </c>
      <c r="P4" s="19">
        <f t="shared" si="2"/>
        <v>2462.920472987938</v>
      </c>
      <c r="Q4" s="19">
        <f t="shared" si="2"/>
        <v>2478.8606526314097</v>
      </c>
      <c r="R4" s="19">
        <f t="shared" si="2"/>
        <v>2436.3722460179602</v>
      </c>
      <c r="S4" s="19">
        <f t="shared" si="2"/>
        <v>2440.9915998282481</v>
      </c>
      <c r="T4" s="19">
        <f t="shared" si="2"/>
        <v>2412.8961502465654</v>
      </c>
      <c r="U4" s="19">
        <f t="shared" si="2"/>
        <v>2269.4222883060902</v>
      </c>
      <c r="V4" s="19">
        <f t="shared" si="2"/>
        <v>1850.3451870972885</v>
      </c>
      <c r="W4" s="19">
        <f t="shared" si="2"/>
        <v>1929.1482622317328</v>
      </c>
      <c r="X4" s="19">
        <f t="shared" si="2"/>
        <v>1798.3020062202452</v>
      </c>
    </row>
    <row r="5" spans="1:24" ht="11.25" customHeight="1" x14ac:dyDescent="0.2">
      <c r="A5" s="28" t="s">
        <v>4</v>
      </c>
      <c r="B5" s="7" t="s">
        <v>5</v>
      </c>
      <c r="C5" s="8">
        <v>15.786470338535558</v>
      </c>
      <c r="D5" s="8">
        <v>15.904891240698861</v>
      </c>
      <c r="E5" s="8">
        <v>13.105645598856473</v>
      </c>
      <c r="F5" s="8">
        <v>10.798404116238052</v>
      </c>
      <c r="G5" s="8">
        <v>43.905769142525081</v>
      </c>
      <c r="H5" s="8">
        <v>47.30811456941273</v>
      </c>
      <c r="I5" s="8">
        <v>51.609239483558355</v>
      </c>
      <c r="J5" s="8">
        <v>49.711267950839947</v>
      </c>
      <c r="K5" s="8">
        <v>47.466044991794547</v>
      </c>
      <c r="L5" s="8">
        <v>44.404011873251065</v>
      </c>
      <c r="M5" s="8">
        <v>42.440956881888553</v>
      </c>
      <c r="N5" s="8">
        <v>33.032113995495457</v>
      </c>
      <c r="O5" s="8">
        <v>34.186478462268376</v>
      </c>
      <c r="P5" s="8">
        <v>36.133995183624386</v>
      </c>
      <c r="Q5" s="8">
        <v>43.679312229478334</v>
      </c>
      <c r="R5" s="8">
        <v>38.490921017130376</v>
      </c>
      <c r="S5" s="8">
        <v>41.989440088626431</v>
      </c>
      <c r="T5" s="8">
        <v>32.588746203433331</v>
      </c>
      <c r="U5" s="8">
        <v>26.241531078500138</v>
      </c>
      <c r="V5" s="8">
        <v>30.675158100226366</v>
      </c>
      <c r="W5" s="8">
        <v>24.425002595863724</v>
      </c>
      <c r="X5" s="8">
        <v>21.36282181634294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0.92800053240774127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1522.9800364644609</v>
      </c>
      <c r="D7" s="8">
        <v>1534.0229960998749</v>
      </c>
      <c r="E7" s="8">
        <v>1766.2378086979402</v>
      </c>
      <c r="F7" s="8">
        <v>1806.7237527175887</v>
      </c>
      <c r="G7" s="8">
        <v>1939.7287156666639</v>
      </c>
      <c r="H7" s="8">
        <v>2118.379070204845</v>
      </c>
      <c r="I7" s="8">
        <v>2311.7527942722436</v>
      </c>
      <c r="J7" s="8">
        <v>2229.4924763886015</v>
      </c>
      <c r="K7" s="8">
        <v>2405.3436376387563</v>
      </c>
      <c r="L7" s="8">
        <v>2440.8211808740507</v>
      </c>
      <c r="M7" s="8">
        <v>2502.0902856451967</v>
      </c>
      <c r="N7" s="8">
        <v>2400.4302904896213</v>
      </c>
      <c r="O7" s="8">
        <v>2481.2042760432491</v>
      </c>
      <c r="P7" s="8">
        <v>2426.7864778043136</v>
      </c>
      <c r="Q7" s="8">
        <v>2435.1813404019313</v>
      </c>
      <c r="R7" s="8">
        <v>2397.8813250008297</v>
      </c>
      <c r="S7" s="8">
        <v>2399.0021597396217</v>
      </c>
      <c r="T7" s="8">
        <v>2380.307404043132</v>
      </c>
      <c r="U7" s="8">
        <v>2243.1807572275902</v>
      </c>
      <c r="V7" s="8">
        <v>1819.6700289970622</v>
      </c>
      <c r="W7" s="8">
        <v>1904.723259635869</v>
      </c>
      <c r="X7" s="8">
        <v>1776.9391844039023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146.13211442495191</v>
      </c>
      <c r="D8" s="19">
        <f t="shared" ref="D8:X8" si="4">SUM(D9:D10)</f>
        <v>138.87096278457517</v>
      </c>
      <c r="E8" s="19">
        <f t="shared" si="4"/>
        <v>156.53433299123481</v>
      </c>
      <c r="F8" s="19">
        <f t="shared" si="4"/>
        <v>148.97703309357397</v>
      </c>
      <c r="G8" s="19">
        <f t="shared" si="4"/>
        <v>159.17273449033505</v>
      </c>
      <c r="H8" s="19">
        <f t="shared" si="4"/>
        <v>134.75048696811859</v>
      </c>
      <c r="I8" s="19">
        <f t="shared" si="4"/>
        <v>148.68354569860645</v>
      </c>
      <c r="J8" s="19">
        <f t="shared" si="4"/>
        <v>129.81452123184653</v>
      </c>
      <c r="K8" s="19">
        <f t="shared" si="4"/>
        <v>150.39600425596885</v>
      </c>
      <c r="L8" s="19">
        <f t="shared" si="4"/>
        <v>126.33251578178373</v>
      </c>
      <c r="M8" s="19">
        <f t="shared" si="4"/>
        <v>139.06403200993179</v>
      </c>
      <c r="N8" s="19">
        <f t="shared" si="4"/>
        <v>148.46213336347515</v>
      </c>
      <c r="O8" s="19">
        <f t="shared" si="4"/>
        <v>140.69982031213786</v>
      </c>
      <c r="P8" s="19">
        <f t="shared" si="4"/>
        <v>144.34077730333993</v>
      </c>
      <c r="Q8" s="19">
        <f t="shared" si="4"/>
        <v>161.81638031652605</v>
      </c>
      <c r="R8" s="19">
        <f t="shared" si="4"/>
        <v>166.11977253418337</v>
      </c>
      <c r="S8" s="19">
        <f t="shared" si="4"/>
        <v>139.45973314852125</v>
      </c>
      <c r="T8" s="19">
        <f t="shared" si="4"/>
        <v>123.75237668042001</v>
      </c>
      <c r="U8" s="19">
        <f t="shared" si="4"/>
        <v>111.80379912918848</v>
      </c>
      <c r="V8" s="19">
        <f t="shared" si="4"/>
        <v>99.977025261362797</v>
      </c>
      <c r="W8" s="19">
        <f t="shared" si="4"/>
        <v>88.968563163382967</v>
      </c>
      <c r="X8" s="19">
        <f t="shared" si="4"/>
        <v>77.173311103621188</v>
      </c>
    </row>
    <row r="9" spans="1:24" ht="11.25" customHeight="1" x14ac:dyDescent="0.2">
      <c r="A9" s="28" t="s">
        <v>10</v>
      </c>
      <c r="B9" s="7" t="s">
        <v>11</v>
      </c>
      <c r="C9" s="8">
        <v>3.0493567198053779</v>
      </c>
      <c r="D9" s="8">
        <v>3.0809366850076065</v>
      </c>
      <c r="E9" s="8">
        <v>3.8513920726811</v>
      </c>
      <c r="F9" s="8">
        <v>4.7251701980399874</v>
      </c>
      <c r="G9" s="8">
        <v>4.3564421749587883</v>
      </c>
      <c r="H9" s="8">
        <v>4.6943653853528025</v>
      </c>
      <c r="I9" s="8">
        <v>6.2982750927665059</v>
      </c>
      <c r="J9" s="8">
        <v>10.333532831509284</v>
      </c>
      <c r="K9" s="8">
        <v>27.680639459625674</v>
      </c>
      <c r="L9" s="8">
        <v>5.6552252029321943</v>
      </c>
      <c r="M9" s="8">
        <v>8.3618142796305133</v>
      </c>
      <c r="N9" s="8">
        <v>2.8866735019249505</v>
      </c>
      <c r="O9" s="8">
        <v>1.5160865098836376</v>
      </c>
      <c r="P9" s="8">
        <v>0.23788229317582671</v>
      </c>
      <c r="Q9" s="8">
        <v>14.618856877188797</v>
      </c>
      <c r="R9" s="8">
        <v>15.891796435134488</v>
      </c>
      <c r="S9" s="8">
        <v>13.095664482696396</v>
      </c>
      <c r="T9" s="8">
        <v>3.8977181509672637E-2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143.08275770514652</v>
      </c>
      <c r="D10" s="8">
        <v>135.79002609956757</v>
      </c>
      <c r="E10" s="8">
        <v>152.6829409185537</v>
      </c>
      <c r="F10" s="8">
        <v>144.25186289553398</v>
      </c>
      <c r="G10" s="8">
        <v>154.81629231537624</v>
      </c>
      <c r="H10" s="8">
        <v>130.0561215827658</v>
      </c>
      <c r="I10" s="8">
        <v>142.38527060583993</v>
      </c>
      <c r="J10" s="8">
        <v>119.48098840033725</v>
      </c>
      <c r="K10" s="8">
        <v>122.71536479634317</v>
      </c>
      <c r="L10" s="8">
        <v>120.67729057885153</v>
      </c>
      <c r="M10" s="8">
        <v>130.70221773030127</v>
      </c>
      <c r="N10" s="8">
        <v>145.5754598615502</v>
      </c>
      <c r="O10" s="8">
        <v>139.18373380225421</v>
      </c>
      <c r="P10" s="8">
        <v>144.1028950101641</v>
      </c>
      <c r="Q10" s="8">
        <v>147.19752343933726</v>
      </c>
      <c r="R10" s="8">
        <v>150.22797609904887</v>
      </c>
      <c r="S10" s="8">
        <v>126.36406866582486</v>
      </c>
      <c r="T10" s="8">
        <v>123.71339949891033</v>
      </c>
      <c r="U10" s="8">
        <v>111.80379912918848</v>
      </c>
      <c r="V10" s="8">
        <v>99.977025261362797</v>
      </c>
      <c r="W10" s="8">
        <v>88.968563163382967</v>
      </c>
      <c r="X10" s="8">
        <v>77.173311103621188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158.78150146930003</v>
      </c>
      <c r="D11" s="19">
        <f t="shared" ref="D11:X11" si="6">SUM(D12:D16)</f>
        <v>148.25330682010144</v>
      </c>
      <c r="E11" s="19">
        <f t="shared" si="6"/>
        <v>128.76861919365959</v>
      </c>
      <c r="F11" s="19">
        <f t="shared" si="6"/>
        <v>128.02739860129327</v>
      </c>
      <c r="G11" s="19">
        <f t="shared" si="6"/>
        <v>112.85263315791568</v>
      </c>
      <c r="H11" s="19">
        <f t="shared" si="6"/>
        <v>70.178164284773146</v>
      </c>
      <c r="I11" s="19">
        <f t="shared" si="6"/>
        <v>66.045580253225779</v>
      </c>
      <c r="J11" s="19">
        <f t="shared" si="6"/>
        <v>50.151912757865126</v>
      </c>
      <c r="K11" s="19">
        <f t="shared" si="6"/>
        <v>55.804086828803094</v>
      </c>
      <c r="L11" s="19">
        <f t="shared" si="6"/>
        <v>101.70118886684408</v>
      </c>
      <c r="M11" s="19">
        <f t="shared" si="6"/>
        <v>97.711950832506375</v>
      </c>
      <c r="N11" s="19">
        <f t="shared" si="6"/>
        <v>88.273723256243699</v>
      </c>
      <c r="O11" s="19">
        <f t="shared" si="6"/>
        <v>81.865721433609366</v>
      </c>
      <c r="P11" s="19">
        <f t="shared" si="6"/>
        <v>86.960031723540197</v>
      </c>
      <c r="Q11" s="19">
        <f t="shared" si="6"/>
        <v>82.598444972894697</v>
      </c>
      <c r="R11" s="19">
        <f t="shared" si="6"/>
        <v>75.376329171690173</v>
      </c>
      <c r="S11" s="19">
        <f t="shared" si="6"/>
        <v>66.137162490730844</v>
      </c>
      <c r="T11" s="19">
        <f t="shared" si="6"/>
        <v>80.335243084620132</v>
      </c>
      <c r="U11" s="19">
        <f t="shared" si="6"/>
        <v>68.60637796893657</v>
      </c>
      <c r="V11" s="19">
        <f t="shared" si="6"/>
        <v>40.588098346441875</v>
      </c>
      <c r="W11" s="19">
        <f t="shared" si="6"/>
        <v>43.303865761632011</v>
      </c>
      <c r="X11" s="19">
        <f t="shared" si="6"/>
        <v>45.733716282598074</v>
      </c>
    </row>
    <row r="12" spans="1:24" ht="11.25" customHeight="1" x14ac:dyDescent="0.2">
      <c r="A12" s="28" t="s">
        <v>14</v>
      </c>
      <c r="B12" s="7" t="s">
        <v>15</v>
      </c>
      <c r="C12" s="8">
        <v>8.1086321129708381</v>
      </c>
      <c r="D12" s="8">
        <v>6.0477481920486555</v>
      </c>
      <c r="E12" s="8">
        <v>7.0258419992345083</v>
      </c>
      <c r="F12" s="8">
        <v>4.5638994029269488</v>
      </c>
      <c r="G12" s="8">
        <v>4.4332542246122477</v>
      </c>
      <c r="H12" s="8">
        <v>4.6925559306834472</v>
      </c>
      <c r="I12" s="8">
        <v>5.1942170072427487</v>
      </c>
      <c r="J12" s="8">
        <v>6.6678792183806879</v>
      </c>
      <c r="K12" s="8">
        <v>11.796338817007172</v>
      </c>
      <c r="L12" s="8">
        <v>10.774141545723193</v>
      </c>
      <c r="M12" s="8">
        <v>11.060603877548571</v>
      </c>
      <c r="N12" s="8">
        <v>4.1767512139579601</v>
      </c>
      <c r="O12" s="8">
        <v>5.1374742739529911</v>
      </c>
      <c r="P12" s="8">
        <v>6.0132535904126492</v>
      </c>
      <c r="Q12" s="8">
        <v>6.4134737232707941</v>
      </c>
      <c r="R12" s="8">
        <v>5.91088826181789</v>
      </c>
      <c r="S12" s="8">
        <v>5.9703129229987413</v>
      </c>
      <c r="T12" s="8">
        <v>6.4325468211248218</v>
      </c>
      <c r="U12" s="8">
        <v>2.1604413107994347</v>
      </c>
      <c r="V12" s="8">
        <v>1.2689771482025698</v>
      </c>
      <c r="W12" s="8">
        <v>1.0445485683364448</v>
      </c>
      <c r="X12" s="8">
        <v>1.7755603316422812</v>
      </c>
    </row>
    <row r="13" spans="1:24" ht="11.25" customHeight="1" x14ac:dyDescent="0.2">
      <c r="A13" s="28" t="s">
        <v>16</v>
      </c>
      <c r="B13" s="7" t="s">
        <v>17</v>
      </c>
      <c r="C13" s="8">
        <v>125.76992162307668</v>
      </c>
      <c r="D13" s="8">
        <v>119.62330660190652</v>
      </c>
      <c r="E13" s="8">
        <v>95.29454632365443</v>
      </c>
      <c r="F13" s="8">
        <v>99.341885822915401</v>
      </c>
      <c r="G13" s="8">
        <v>87.305095595489689</v>
      </c>
      <c r="H13" s="8">
        <v>41.625617395417798</v>
      </c>
      <c r="I13" s="8">
        <v>42.477019707945161</v>
      </c>
      <c r="J13" s="8">
        <v>25.011036114059809</v>
      </c>
      <c r="K13" s="8">
        <v>24.128467281470492</v>
      </c>
      <c r="L13" s="8">
        <v>67.848851077466577</v>
      </c>
      <c r="M13" s="8">
        <v>66.585981872258088</v>
      </c>
      <c r="N13" s="8">
        <v>66.868716208126813</v>
      </c>
      <c r="O13" s="8">
        <v>58.627479174948149</v>
      </c>
      <c r="P13" s="8">
        <v>61.135296198977919</v>
      </c>
      <c r="Q13" s="8">
        <v>58.84211574108005</v>
      </c>
      <c r="R13" s="8">
        <v>50.870734270660506</v>
      </c>
      <c r="S13" s="8">
        <v>44.679842148104576</v>
      </c>
      <c r="T13" s="8">
        <v>55.977956687942104</v>
      </c>
      <c r="U13" s="8">
        <v>49.664100900453633</v>
      </c>
      <c r="V13" s="8">
        <v>24.113489110216001</v>
      </c>
      <c r="W13" s="8">
        <v>19.94418813156538</v>
      </c>
      <c r="X13" s="8">
        <v>19.262478500168172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24.902947733252486</v>
      </c>
      <c r="D16" s="8">
        <v>22.582252026146275</v>
      </c>
      <c r="E16" s="8">
        <v>26.448230870770669</v>
      </c>
      <c r="F16" s="8">
        <v>24.121613375450934</v>
      </c>
      <c r="G16" s="8">
        <v>21.114283337813749</v>
      </c>
      <c r="H16" s="8">
        <v>23.859990958671908</v>
      </c>
      <c r="I16" s="8">
        <v>18.374343538037863</v>
      </c>
      <c r="J16" s="8">
        <v>18.47299742542463</v>
      </c>
      <c r="K16" s="8">
        <v>19.87928073032543</v>
      </c>
      <c r="L16" s="8">
        <v>23.078196243654304</v>
      </c>
      <c r="M16" s="8">
        <v>20.065365082699707</v>
      </c>
      <c r="N16" s="8">
        <v>17.228255834158933</v>
      </c>
      <c r="O16" s="8">
        <v>18.100767984708224</v>
      </c>
      <c r="P16" s="8">
        <v>19.811481934149622</v>
      </c>
      <c r="Q16" s="8">
        <v>17.342855508543849</v>
      </c>
      <c r="R16" s="8">
        <v>18.594706639211779</v>
      </c>
      <c r="S16" s="8">
        <v>15.487007419627526</v>
      </c>
      <c r="T16" s="8">
        <v>17.924739575553208</v>
      </c>
      <c r="U16" s="8">
        <v>16.781835757683499</v>
      </c>
      <c r="V16" s="8">
        <v>15.205632088023302</v>
      </c>
      <c r="W16" s="8">
        <v>22.315129061730183</v>
      </c>
      <c r="X16" s="8">
        <v>24.69567745078762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35.391484523175073</v>
      </c>
      <c r="D17" s="27">
        <f t="shared" ref="D17:X17" si="8">SUM(D18:D21)</f>
        <v>15.405663167224287</v>
      </c>
      <c r="E17" s="27">
        <f t="shared" si="8"/>
        <v>13.830667273207043</v>
      </c>
      <c r="F17" s="27">
        <f t="shared" si="8"/>
        <v>11.20414661632681</v>
      </c>
      <c r="G17" s="27">
        <f t="shared" si="8"/>
        <v>11.269337208401216</v>
      </c>
      <c r="H17" s="27">
        <f t="shared" si="8"/>
        <v>11.754651899863564</v>
      </c>
      <c r="I17" s="27">
        <f t="shared" si="8"/>
        <v>11.30249426531055</v>
      </c>
      <c r="J17" s="27">
        <f t="shared" si="8"/>
        <v>9.9604003151669094</v>
      </c>
      <c r="K17" s="27">
        <f t="shared" si="8"/>
        <v>9.7170135064384713</v>
      </c>
      <c r="L17" s="27">
        <f t="shared" si="8"/>
        <v>8.3254182986837417</v>
      </c>
      <c r="M17" s="27">
        <f t="shared" si="8"/>
        <v>2.2421296779639768</v>
      </c>
      <c r="N17" s="27">
        <f t="shared" si="8"/>
        <v>0.70561127511654231</v>
      </c>
      <c r="O17" s="27">
        <f t="shared" si="8"/>
        <v>0.51340557759809202</v>
      </c>
      <c r="P17" s="27">
        <f t="shared" si="8"/>
        <v>0.38951085576906375</v>
      </c>
      <c r="Q17" s="27">
        <f t="shared" si="8"/>
        <v>0.2705279390821983</v>
      </c>
      <c r="R17" s="27">
        <f t="shared" si="8"/>
        <v>2.9959144397229728E-2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v>35.391484523175073</v>
      </c>
      <c r="D18" s="8">
        <v>15.405663167224287</v>
      </c>
      <c r="E18" s="8">
        <v>13.830667273207043</v>
      </c>
      <c r="F18" s="8">
        <v>11.20414661632681</v>
      </c>
      <c r="G18" s="8">
        <v>11.269337208401216</v>
      </c>
      <c r="H18" s="8">
        <v>11.754651899863564</v>
      </c>
      <c r="I18" s="8">
        <v>11.30249426531055</v>
      </c>
      <c r="J18" s="8">
        <v>9.9604003151669094</v>
      </c>
      <c r="K18" s="8">
        <v>9.7170135064384713</v>
      </c>
      <c r="L18" s="8">
        <v>8.3254182986837417</v>
      </c>
      <c r="M18" s="8">
        <v>2.2421296779639768</v>
      </c>
      <c r="N18" s="8">
        <v>0.70561127511654231</v>
      </c>
      <c r="O18" s="8">
        <v>0.51340557759809202</v>
      </c>
      <c r="P18" s="8">
        <v>0.38951085576906375</v>
      </c>
      <c r="Q18" s="8">
        <v>0.2705279390821983</v>
      </c>
      <c r="R18" s="8">
        <v>2.9959144397229728E-2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148.78633993415741</v>
      </c>
      <c r="D22" s="27">
        <f t="shared" ref="D22:X22" si="10">SUM(D23:D24)</f>
        <v>130.60887011768594</v>
      </c>
      <c r="E22" s="27">
        <f t="shared" si="10"/>
        <v>134.06837204376993</v>
      </c>
      <c r="F22" s="27">
        <f t="shared" si="10"/>
        <v>113.84535468437328</v>
      </c>
      <c r="G22" s="27">
        <f t="shared" si="10"/>
        <v>109.6639188226261</v>
      </c>
      <c r="H22" s="27">
        <f t="shared" si="10"/>
        <v>104.40388862134728</v>
      </c>
      <c r="I22" s="27">
        <f t="shared" si="10"/>
        <v>105.46512338442912</v>
      </c>
      <c r="J22" s="27">
        <f t="shared" si="10"/>
        <v>106.69217028022646</v>
      </c>
      <c r="K22" s="27">
        <f t="shared" si="10"/>
        <v>106.52215376755368</v>
      </c>
      <c r="L22" s="27">
        <f t="shared" si="10"/>
        <v>112.20916877487399</v>
      </c>
      <c r="M22" s="27">
        <f t="shared" si="10"/>
        <v>101.49412318325595</v>
      </c>
      <c r="N22" s="27">
        <f t="shared" si="10"/>
        <v>106.34626191841983</v>
      </c>
      <c r="O22" s="27">
        <f t="shared" si="10"/>
        <v>94.592913599955082</v>
      </c>
      <c r="P22" s="27">
        <f t="shared" si="10"/>
        <v>90.799382102470759</v>
      </c>
      <c r="Q22" s="27">
        <f t="shared" si="10"/>
        <v>90.659121249689619</v>
      </c>
      <c r="R22" s="27">
        <f t="shared" si="10"/>
        <v>84.62669393965092</v>
      </c>
      <c r="S22" s="27">
        <f t="shared" si="10"/>
        <v>82.519797780582323</v>
      </c>
      <c r="T22" s="27">
        <f t="shared" si="10"/>
        <v>85.151890955828833</v>
      </c>
      <c r="U22" s="27">
        <f t="shared" si="10"/>
        <v>84.058710895151535</v>
      </c>
      <c r="V22" s="27">
        <f t="shared" si="10"/>
        <v>80.080663940307062</v>
      </c>
      <c r="W22" s="27">
        <f t="shared" si="10"/>
        <v>81.143260916834464</v>
      </c>
      <c r="X22" s="27">
        <f t="shared" si="10"/>
        <v>78.641151778958871</v>
      </c>
    </row>
    <row r="23" spans="1:24" ht="11.25" customHeight="1" x14ac:dyDescent="0.2">
      <c r="A23" s="29" t="s">
        <v>36</v>
      </c>
      <c r="B23" s="7" t="s">
        <v>37</v>
      </c>
      <c r="C23" s="8">
        <v>86.943837830631409</v>
      </c>
      <c r="D23" s="8">
        <v>80.270128691816979</v>
      </c>
      <c r="E23" s="8">
        <v>80.992739118347998</v>
      </c>
      <c r="F23" s="8">
        <v>73.128813426493778</v>
      </c>
      <c r="G23" s="8">
        <v>71.990552928177692</v>
      </c>
      <c r="H23" s="8">
        <v>69.078454240197161</v>
      </c>
      <c r="I23" s="8">
        <v>71.677436393844701</v>
      </c>
      <c r="J23" s="8">
        <v>72.122131298221547</v>
      </c>
      <c r="K23" s="8">
        <v>64.313799558478209</v>
      </c>
      <c r="L23" s="8">
        <v>68.511859899657793</v>
      </c>
      <c r="M23" s="8">
        <v>64.981545445227198</v>
      </c>
      <c r="N23" s="8">
        <v>69.685305156331097</v>
      </c>
      <c r="O23" s="8">
        <v>54.40846666035317</v>
      </c>
      <c r="P23" s="8">
        <v>51.141701344653839</v>
      </c>
      <c r="Q23" s="8">
        <v>55.802806077042817</v>
      </c>
      <c r="R23" s="8">
        <v>52.097682351333873</v>
      </c>
      <c r="S23" s="8">
        <v>51.931517946627395</v>
      </c>
      <c r="T23" s="8">
        <v>55.734638700173193</v>
      </c>
      <c r="U23" s="8">
        <v>52.714149522409578</v>
      </c>
      <c r="V23" s="8">
        <v>53.98818558376972</v>
      </c>
      <c r="W23" s="8">
        <v>53.623417549596958</v>
      </c>
      <c r="X23" s="8">
        <v>53.69146453534362</v>
      </c>
    </row>
    <row r="24" spans="1:24" ht="11.25" customHeight="1" x14ac:dyDescent="0.2">
      <c r="A24" s="29" t="s">
        <v>38</v>
      </c>
      <c r="B24" s="7" t="s">
        <v>39</v>
      </c>
      <c r="C24" s="8">
        <v>61.842502103526016</v>
      </c>
      <c r="D24" s="8">
        <v>50.338741425868953</v>
      </c>
      <c r="E24" s="8">
        <v>53.075632925421921</v>
      </c>
      <c r="F24" s="8">
        <v>40.716541257879499</v>
      </c>
      <c r="G24" s="8">
        <v>37.673365894448402</v>
      </c>
      <c r="H24" s="8">
        <v>35.325434381150117</v>
      </c>
      <c r="I24" s="8">
        <v>33.787686990584412</v>
      </c>
      <c r="J24" s="8">
        <v>34.570038982004924</v>
      </c>
      <c r="K24" s="8">
        <v>42.208354209075473</v>
      </c>
      <c r="L24" s="8">
        <v>43.697308875216194</v>
      </c>
      <c r="M24" s="8">
        <v>36.512577738028753</v>
      </c>
      <c r="N24" s="8">
        <v>36.660956762088723</v>
      </c>
      <c r="O24" s="8">
        <v>40.184446939601912</v>
      </c>
      <c r="P24" s="8">
        <v>39.657680757816919</v>
      </c>
      <c r="Q24" s="8">
        <v>34.856315172646802</v>
      </c>
      <c r="R24" s="8">
        <v>32.529011588317054</v>
      </c>
      <c r="S24" s="8">
        <v>30.588279833954932</v>
      </c>
      <c r="T24" s="8">
        <v>29.417252255655633</v>
      </c>
      <c r="U24" s="8">
        <v>31.344561372741957</v>
      </c>
      <c r="V24" s="8">
        <v>26.092478356537345</v>
      </c>
      <c r="W24" s="8">
        <v>27.519843367237506</v>
      </c>
      <c r="X24" s="8">
        <v>24.949687243615255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18276.539724621387</v>
      </c>
      <c r="D26" s="27">
        <f t="shared" ref="D26:X26" si="12">SUM(D27,D33)</f>
        <v>19024.458038053959</v>
      </c>
      <c r="E26" s="27">
        <f t="shared" si="12"/>
        <v>18247.82424584181</v>
      </c>
      <c r="F26" s="27">
        <f t="shared" si="12"/>
        <v>18156.888354570256</v>
      </c>
      <c r="G26" s="27">
        <f t="shared" si="12"/>
        <v>17782.002654898693</v>
      </c>
      <c r="H26" s="27">
        <f t="shared" si="12"/>
        <v>17697.074537111534</v>
      </c>
      <c r="I26" s="27">
        <f t="shared" si="12"/>
        <v>17535.957097221879</v>
      </c>
      <c r="J26" s="27">
        <f t="shared" si="12"/>
        <v>14578.69500362707</v>
      </c>
      <c r="K26" s="27">
        <f t="shared" si="12"/>
        <v>16151.980179145561</v>
      </c>
      <c r="L26" s="27">
        <f t="shared" si="12"/>
        <v>15311.033424149724</v>
      </c>
      <c r="M26" s="27">
        <f t="shared" si="12"/>
        <v>14743.611551403827</v>
      </c>
      <c r="N26" s="27">
        <f t="shared" si="12"/>
        <v>14665.499504692421</v>
      </c>
      <c r="O26" s="27">
        <f t="shared" si="12"/>
        <v>13946.993215674671</v>
      </c>
      <c r="P26" s="27">
        <f t="shared" si="12"/>
        <v>12112.18269448661</v>
      </c>
      <c r="Q26" s="27">
        <f t="shared" si="12"/>
        <v>12441.847400753799</v>
      </c>
      <c r="R26" s="27">
        <f t="shared" si="12"/>
        <v>11693.576020308274</v>
      </c>
      <c r="S26" s="27">
        <f t="shared" si="12"/>
        <v>11588.716223866766</v>
      </c>
      <c r="T26" s="27">
        <f t="shared" si="12"/>
        <v>11984.638748652073</v>
      </c>
      <c r="U26" s="27">
        <f t="shared" si="12"/>
        <v>11629.368917730533</v>
      </c>
      <c r="V26" s="27">
        <f t="shared" si="12"/>
        <v>12186.150178988109</v>
      </c>
      <c r="W26" s="27">
        <f t="shared" si="12"/>
        <v>12839.49747781425</v>
      </c>
      <c r="X26" s="27">
        <f t="shared" si="12"/>
        <v>10003.705952410182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18276.539724621387</v>
      </c>
      <c r="D33" s="19">
        <f t="shared" ref="D33:X33" si="16">SUM(D34:D50)</f>
        <v>19024.458038053959</v>
      </c>
      <c r="E33" s="19">
        <f t="shared" si="16"/>
        <v>18247.82424584181</v>
      </c>
      <c r="F33" s="19">
        <f t="shared" si="16"/>
        <v>18156.888354570256</v>
      </c>
      <c r="G33" s="19">
        <f t="shared" si="16"/>
        <v>17782.002654898693</v>
      </c>
      <c r="H33" s="19">
        <f t="shared" si="16"/>
        <v>17697.074537111534</v>
      </c>
      <c r="I33" s="19">
        <f t="shared" si="16"/>
        <v>17535.957097221879</v>
      </c>
      <c r="J33" s="19">
        <f t="shared" si="16"/>
        <v>14578.69500362707</v>
      </c>
      <c r="K33" s="19">
        <f t="shared" si="16"/>
        <v>16151.980179145561</v>
      </c>
      <c r="L33" s="19">
        <f t="shared" si="16"/>
        <v>15311.033424149724</v>
      </c>
      <c r="M33" s="19">
        <f t="shared" si="16"/>
        <v>14743.611551403827</v>
      </c>
      <c r="N33" s="19">
        <f t="shared" si="16"/>
        <v>14665.499504692421</v>
      </c>
      <c r="O33" s="19">
        <f t="shared" si="16"/>
        <v>13946.993215674671</v>
      </c>
      <c r="P33" s="19">
        <f t="shared" si="16"/>
        <v>12112.18269448661</v>
      </c>
      <c r="Q33" s="19">
        <f t="shared" si="16"/>
        <v>12441.847400753799</v>
      </c>
      <c r="R33" s="19">
        <f t="shared" si="16"/>
        <v>11693.576020308274</v>
      </c>
      <c r="S33" s="19">
        <f t="shared" si="16"/>
        <v>11588.716223866766</v>
      </c>
      <c r="T33" s="19">
        <f t="shared" si="16"/>
        <v>11984.638748652073</v>
      </c>
      <c r="U33" s="19">
        <f t="shared" si="16"/>
        <v>11629.368917730533</v>
      </c>
      <c r="V33" s="19">
        <f t="shared" si="16"/>
        <v>12186.150178988109</v>
      </c>
      <c r="W33" s="19">
        <f t="shared" si="16"/>
        <v>12839.49747781425</v>
      </c>
      <c r="X33" s="19">
        <f t="shared" si="16"/>
        <v>10003.705952410182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4579.8414962804591</v>
      </c>
      <c r="D36" s="8">
        <v>4425.1927375054993</v>
      </c>
      <c r="E36" s="8">
        <v>4342.3246857641079</v>
      </c>
      <c r="F36" s="8">
        <v>4224.4754124437377</v>
      </c>
      <c r="G36" s="8">
        <v>4276.1260339752462</v>
      </c>
      <c r="H36" s="8">
        <v>4254.2082871542561</v>
      </c>
      <c r="I36" s="8">
        <v>3948.7567515599044</v>
      </c>
      <c r="J36" s="8">
        <v>3850.4636439192836</v>
      </c>
      <c r="K36" s="8">
        <v>3657.871886388416</v>
      </c>
      <c r="L36" s="8">
        <v>3658.7894375380674</v>
      </c>
      <c r="M36" s="8">
        <v>3721.8669011628836</v>
      </c>
      <c r="N36" s="8">
        <v>3699.4762903740821</v>
      </c>
      <c r="O36" s="8">
        <v>3456.819902159089</v>
      </c>
      <c r="P36" s="8">
        <v>3365.0833669361414</v>
      </c>
      <c r="Q36" s="8">
        <v>3213.0280798330946</v>
      </c>
      <c r="R36" s="8">
        <v>3049.3449167449066</v>
      </c>
      <c r="S36" s="8">
        <v>3117.4905665449878</v>
      </c>
      <c r="T36" s="8">
        <v>3140.0465634714556</v>
      </c>
      <c r="U36" s="8">
        <v>3188.1809650103564</v>
      </c>
      <c r="V36" s="8">
        <v>2999.4943770804684</v>
      </c>
      <c r="W36" s="8">
        <v>2986.1257507506098</v>
      </c>
      <c r="X36" s="8">
        <v>2948.432565602026</v>
      </c>
    </row>
    <row r="37" spans="1:24" ht="11.25" customHeight="1" x14ac:dyDescent="0.2">
      <c r="A37" s="28" t="s">
        <v>60</v>
      </c>
      <c r="B37" s="7" t="s">
        <v>61</v>
      </c>
      <c r="C37" s="8">
        <v>48.607176288526674</v>
      </c>
      <c r="D37" s="8">
        <v>47.119084895546216</v>
      </c>
      <c r="E37" s="8">
        <v>50.39863628455705</v>
      </c>
      <c r="F37" s="8">
        <v>51.576969414178336</v>
      </c>
      <c r="G37" s="8">
        <v>54.467304076082975</v>
      </c>
      <c r="H37" s="8">
        <v>72.796966710212814</v>
      </c>
      <c r="I37" s="8">
        <v>73.537562457369248</v>
      </c>
      <c r="J37" s="8">
        <v>82.498344157970479</v>
      </c>
      <c r="K37" s="8">
        <v>76.272247775582912</v>
      </c>
      <c r="L37" s="8">
        <v>75.715258725883274</v>
      </c>
      <c r="M37" s="8">
        <v>80.921070386446559</v>
      </c>
      <c r="N37" s="8">
        <v>94.661748013336648</v>
      </c>
      <c r="O37" s="8">
        <v>91.174637950209799</v>
      </c>
      <c r="P37" s="8">
        <v>79.782182321067495</v>
      </c>
      <c r="Q37" s="8">
        <v>91.394814454074478</v>
      </c>
      <c r="R37" s="8">
        <v>88.269218328377633</v>
      </c>
      <c r="S37" s="8">
        <v>86.160083298758053</v>
      </c>
      <c r="T37" s="8">
        <v>86.713352130322377</v>
      </c>
      <c r="U37" s="8">
        <v>86.814665113287248</v>
      </c>
      <c r="V37" s="8">
        <v>88.347352444393081</v>
      </c>
      <c r="W37" s="8">
        <v>87.117142630628805</v>
      </c>
      <c r="X37" s="8">
        <v>74.064444527527243</v>
      </c>
    </row>
    <row r="38" spans="1:24" ht="11.25" customHeight="1" x14ac:dyDescent="0.2">
      <c r="A38" s="28" t="s">
        <v>62</v>
      </c>
      <c r="B38" s="7" t="s">
        <v>63</v>
      </c>
      <c r="C38" s="8">
        <v>2.3048338046761391E-2</v>
      </c>
      <c r="D38" s="8">
        <v>2.2276442922988245E-2</v>
      </c>
      <c r="E38" s="8">
        <v>2.4760054103921209E-2</v>
      </c>
      <c r="F38" s="8">
        <v>2.4750031877467462E-2</v>
      </c>
      <c r="G38" s="8">
        <v>3.2040944219739582E-2</v>
      </c>
      <c r="H38" s="8">
        <v>3.5396822661260693E-2</v>
      </c>
      <c r="I38" s="8">
        <v>4.080547652086744E-2</v>
      </c>
      <c r="J38" s="8">
        <v>4.5936940878608772E-2</v>
      </c>
      <c r="K38" s="8">
        <v>4.3364104282279776E-2</v>
      </c>
      <c r="L38" s="8">
        <v>4.9781678562049868E-2</v>
      </c>
      <c r="M38" s="8">
        <v>3.0172356822645824E-2</v>
      </c>
      <c r="N38" s="8">
        <v>5.7828421857806983E-2</v>
      </c>
      <c r="O38" s="8">
        <v>5.5679248924995497E-2</v>
      </c>
      <c r="P38" s="8">
        <v>3.3547552431911161E-2</v>
      </c>
      <c r="Q38" s="8">
        <v>6.6337155423549926E-2</v>
      </c>
      <c r="R38" s="8">
        <v>5.7426876642086823E-2</v>
      </c>
      <c r="S38" s="8">
        <v>5.7350334183229212E-2</v>
      </c>
      <c r="T38" s="8">
        <v>5.455966775105113E-2</v>
      </c>
      <c r="U38" s="8">
        <v>5.2771268286502519E-2</v>
      </c>
      <c r="V38" s="8">
        <v>3.5389630644225192E-2</v>
      </c>
      <c r="W38" s="8">
        <v>3.2638946676803643E-2</v>
      </c>
      <c r="X38" s="8">
        <v>3.3634472309014271E-2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5.282212223296245</v>
      </c>
      <c r="D40" s="8">
        <v>5.3289039742801458</v>
      </c>
      <c r="E40" s="8">
        <v>5.6330846615372909</v>
      </c>
      <c r="F40" s="8">
        <v>5.7798552843212141</v>
      </c>
      <c r="G40" s="8">
        <v>6.8178667233950678</v>
      </c>
      <c r="H40" s="8">
        <v>7.4845779783132551</v>
      </c>
      <c r="I40" s="8">
        <v>8.6282255863861597</v>
      </c>
      <c r="J40" s="8">
        <v>7.6537992155016195</v>
      </c>
      <c r="K40" s="8">
        <v>7.2251251604609505</v>
      </c>
      <c r="L40" s="8">
        <v>7.3616867764083098</v>
      </c>
      <c r="M40" s="8">
        <v>5.558668729287934</v>
      </c>
      <c r="N40" s="8">
        <v>6.8103501292223125</v>
      </c>
      <c r="O40" s="8">
        <v>6.2778278761972608</v>
      </c>
      <c r="P40" s="8">
        <v>5.4058234006635439</v>
      </c>
      <c r="Q40" s="8">
        <v>6.8358667364489181</v>
      </c>
      <c r="R40" s="8">
        <v>6.3403816252246896</v>
      </c>
      <c r="S40" s="8">
        <v>6.5046196059809018</v>
      </c>
      <c r="T40" s="8">
        <v>6.0603287357392635</v>
      </c>
      <c r="U40" s="8">
        <v>6.0735412746602497</v>
      </c>
      <c r="V40" s="8">
        <v>5.2585243659245515</v>
      </c>
      <c r="W40" s="8">
        <v>5.4234397656353766</v>
      </c>
      <c r="X40" s="8">
        <v>4.7118396954457182</v>
      </c>
    </row>
    <row r="41" spans="1:24" ht="11.25" customHeight="1" x14ac:dyDescent="0.2">
      <c r="A41" s="28" t="s">
        <v>68</v>
      </c>
      <c r="B41" s="7" t="s">
        <v>69</v>
      </c>
      <c r="C41" s="8">
        <v>308.81215240608964</v>
      </c>
      <c r="D41" s="8">
        <v>319.67776299316466</v>
      </c>
      <c r="E41" s="8">
        <v>343.03396864532311</v>
      </c>
      <c r="F41" s="8">
        <v>345.19016049450204</v>
      </c>
      <c r="G41" s="8">
        <v>366.09630396295245</v>
      </c>
      <c r="H41" s="8">
        <v>350.58318485659532</v>
      </c>
      <c r="I41" s="8">
        <v>356.7300847480812</v>
      </c>
      <c r="J41" s="8">
        <v>373.83879760651854</v>
      </c>
      <c r="K41" s="8">
        <v>409.14227237494407</v>
      </c>
      <c r="L41" s="8">
        <v>478.37815180386275</v>
      </c>
      <c r="M41" s="8">
        <v>484.34172417327238</v>
      </c>
      <c r="N41" s="8">
        <v>464.67213487785972</v>
      </c>
      <c r="O41" s="8">
        <v>439.18649572139805</v>
      </c>
      <c r="P41" s="8">
        <v>441.10612132447227</v>
      </c>
      <c r="Q41" s="8">
        <v>451.35101995319741</v>
      </c>
      <c r="R41" s="8">
        <v>494.38460955514108</v>
      </c>
      <c r="S41" s="8">
        <v>539.23146855122081</v>
      </c>
      <c r="T41" s="8">
        <v>545.79052621902042</v>
      </c>
      <c r="U41" s="8">
        <v>568.36873223686234</v>
      </c>
      <c r="V41" s="8">
        <v>568.87311690357069</v>
      </c>
      <c r="W41" s="8">
        <v>651.91433155016648</v>
      </c>
      <c r="X41" s="8">
        <v>581.21872698268783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12950.212543884603</v>
      </c>
      <c r="D43" s="8">
        <v>13859.921682828783</v>
      </c>
      <c r="E43" s="8">
        <v>13191.327805378147</v>
      </c>
      <c r="F43" s="8">
        <v>13190.144879891352</v>
      </c>
      <c r="G43" s="8">
        <v>12830.883395338675</v>
      </c>
      <c r="H43" s="8">
        <v>12815.975233759287</v>
      </c>
      <c r="I43" s="8">
        <v>12926.292597924225</v>
      </c>
      <c r="J43" s="8">
        <v>10101.021365482238</v>
      </c>
      <c r="K43" s="8">
        <v>11801.254621974993</v>
      </c>
      <c r="L43" s="8">
        <v>10948.019479869901</v>
      </c>
      <c r="M43" s="8">
        <v>10368.978482546556</v>
      </c>
      <c r="N43" s="8">
        <v>10336.233371888609</v>
      </c>
      <c r="O43" s="8">
        <v>9895.6599322430502</v>
      </c>
      <c r="P43" s="8">
        <v>8169.9917299795698</v>
      </c>
      <c r="Q43" s="8">
        <v>8647.2275868415563</v>
      </c>
      <c r="R43" s="8">
        <v>8028.8927649080433</v>
      </c>
      <c r="S43" s="8">
        <v>7813.8937296343356</v>
      </c>
      <c r="T43" s="8">
        <v>8180.197575329973</v>
      </c>
      <c r="U43" s="8">
        <v>7755.7580409678076</v>
      </c>
      <c r="V43" s="8">
        <v>8504.1459610626098</v>
      </c>
      <c r="W43" s="8">
        <v>9081.9679556446918</v>
      </c>
      <c r="X43" s="8">
        <v>6368.6086175983964</v>
      </c>
    </row>
    <row r="44" spans="1:24" ht="11.25" customHeight="1" x14ac:dyDescent="0.2">
      <c r="A44" s="28" t="s">
        <v>74</v>
      </c>
      <c r="B44" s="7" t="s">
        <v>75</v>
      </c>
      <c r="C44" s="8">
        <v>347.55795461234544</v>
      </c>
      <c r="D44" s="8">
        <v>320.78310519392465</v>
      </c>
      <c r="E44" s="8">
        <v>280.21668614096473</v>
      </c>
      <c r="F44" s="8">
        <v>304.52683996679275</v>
      </c>
      <c r="G44" s="8">
        <v>224.0487048279154</v>
      </c>
      <c r="H44" s="8">
        <v>166.02453471519971</v>
      </c>
      <c r="I44" s="8">
        <v>200.68868924713897</v>
      </c>
      <c r="J44" s="8">
        <v>137.32803776583836</v>
      </c>
      <c r="K44" s="8">
        <v>178.89862606035163</v>
      </c>
      <c r="L44" s="8">
        <v>122.6674671969689</v>
      </c>
      <c r="M44" s="8">
        <v>61.16699579705076</v>
      </c>
      <c r="N44" s="8">
        <v>44.760190258152768</v>
      </c>
      <c r="O44" s="8">
        <v>37.169472934262004</v>
      </c>
      <c r="P44" s="8">
        <v>24.349452553191199</v>
      </c>
      <c r="Q44" s="8">
        <v>10.62661177385206</v>
      </c>
      <c r="R44" s="8">
        <v>6.994317170941394</v>
      </c>
      <c r="S44" s="8">
        <v>7.4160081212829212</v>
      </c>
      <c r="T44" s="8">
        <v>6.8907659747018259</v>
      </c>
      <c r="U44" s="8">
        <v>1.9024221656055551</v>
      </c>
      <c r="V44" s="8">
        <v>1.5152099218863622</v>
      </c>
      <c r="W44" s="8">
        <v>1.0949663735164037</v>
      </c>
      <c r="X44" s="8">
        <v>1.1391063161934445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36.203140588018051</v>
      </c>
      <c r="D48" s="8">
        <v>46.412484219836564</v>
      </c>
      <c r="E48" s="8">
        <v>34.864618913066224</v>
      </c>
      <c r="F48" s="8">
        <v>35.169487043495153</v>
      </c>
      <c r="G48" s="8">
        <v>23.531005050207877</v>
      </c>
      <c r="H48" s="8">
        <v>29.966355115008074</v>
      </c>
      <c r="I48" s="8">
        <v>21.282380222257238</v>
      </c>
      <c r="J48" s="8">
        <v>25.845078538840664</v>
      </c>
      <c r="K48" s="8">
        <v>21.272035306530761</v>
      </c>
      <c r="L48" s="8">
        <v>20.052160560070476</v>
      </c>
      <c r="M48" s="8">
        <v>20.747536251504343</v>
      </c>
      <c r="N48" s="8">
        <v>18.588393149125849</v>
      </c>
      <c r="O48" s="8">
        <v>20.418860197767486</v>
      </c>
      <c r="P48" s="8">
        <v>26.200841599032795</v>
      </c>
      <c r="Q48" s="8">
        <v>21.317084006150253</v>
      </c>
      <c r="R48" s="8">
        <v>19.29238509899572</v>
      </c>
      <c r="S48" s="8">
        <v>17.755189133912783</v>
      </c>
      <c r="T48" s="8">
        <v>18.277886821532981</v>
      </c>
      <c r="U48" s="8">
        <v>21.999412808071302</v>
      </c>
      <c r="V48" s="8">
        <v>18.269496181054915</v>
      </c>
      <c r="W48" s="8">
        <v>25.123586973633113</v>
      </c>
      <c r="X48" s="8">
        <v>25.296876650822842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0.23919758017302872</v>
      </c>
      <c r="O50" s="8">
        <v>0.23040734377087563</v>
      </c>
      <c r="P50" s="8">
        <v>0.22962882003979176</v>
      </c>
      <c r="Q50" s="8">
        <v>0</v>
      </c>
      <c r="R50" s="8">
        <v>0</v>
      </c>
      <c r="S50" s="8">
        <v>0.20720864210352796</v>
      </c>
      <c r="T50" s="8">
        <v>0.60719030157376852</v>
      </c>
      <c r="U50" s="8">
        <v>0.21836688559578954</v>
      </c>
      <c r="V50" s="8">
        <v>0.21075139755498837</v>
      </c>
      <c r="W50" s="8">
        <v>0.69766517868951294</v>
      </c>
      <c r="X50" s="8">
        <v>0.20014056477506612</v>
      </c>
    </row>
    <row r="51" spans="1:24" ht="11.25" customHeight="1" x14ac:dyDescent="0.2">
      <c r="A51" s="25" t="s">
        <v>88</v>
      </c>
      <c r="B51" s="26" t="s">
        <v>89</v>
      </c>
      <c r="C51" s="27">
        <v>22625.33323971121</v>
      </c>
      <c r="D51" s="27">
        <v>23276.827314241389</v>
      </c>
      <c r="E51" s="27">
        <v>24422.108903976852</v>
      </c>
      <c r="F51" s="27">
        <v>25202.442143961831</v>
      </c>
      <c r="G51" s="27">
        <v>25007.064895810177</v>
      </c>
      <c r="H51" s="27">
        <v>25460.056640072278</v>
      </c>
      <c r="I51" s="27">
        <v>25486.926175023513</v>
      </c>
      <c r="J51" s="27">
        <v>25762.350504785005</v>
      </c>
      <c r="K51" s="27">
        <v>24918.470529405</v>
      </c>
      <c r="L51" s="27">
        <v>25468.339612598349</v>
      </c>
      <c r="M51" s="27">
        <v>26735.184889557091</v>
      </c>
      <c r="N51" s="27">
        <v>25428.523300009212</v>
      </c>
      <c r="O51" s="27">
        <v>25769.241945289294</v>
      </c>
      <c r="P51" s="27">
        <v>25341.04694487053</v>
      </c>
      <c r="Q51" s="27">
        <v>24165.988008416516</v>
      </c>
      <c r="R51" s="27">
        <v>25043.91330129002</v>
      </c>
      <c r="S51" s="27">
        <v>26093.953781257092</v>
      </c>
      <c r="T51" s="27">
        <v>26277.526512467874</v>
      </c>
      <c r="U51" s="27">
        <v>26846.804996123923</v>
      </c>
      <c r="V51" s="27">
        <v>25971.010058854357</v>
      </c>
      <c r="W51" s="27">
        <v>25439.732516897191</v>
      </c>
      <c r="X51" s="27">
        <v>26051.331418642367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0</v>
      </c>
      <c r="Q52" s="27">
        <f t="shared" si="18"/>
        <v>0</v>
      </c>
      <c r="R52" s="27">
        <f t="shared" si="18"/>
        <v>0</v>
      </c>
      <c r="S52" s="27">
        <f t="shared" si="18"/>
        <v>0</v>
      </c>
      <c r="T52" s="27">
        <f t="shared" si="18"/>
        <v>0</v>
      </c>
      <c r="U52" s="27">
        <f t="shared" si="18"/>
        <v>0</v>
      </c>
      <c r="V52" s="27">
        <f t="shared" si="18"/>
        <v>0</v>
      </c>
      <c r="W52" s="27">
        <f t="shared" si="18"/>
        <v>0</v>
      </c>
      <c r="X52" s="27">
        <f t="shared" si="18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5174.6130645013873</v>
      </c>
      <c r="D61" s="49">
        <f t="shared" ref="D61:X61" si="20">SUM(D62:D72)</f>
        <v>5545.6947709147225</v>
      </c>
      <c r="E61" s="49">
        <f t="shared" si="20"/>
        <v>5910.7246530786115</v>
      </c>
      <c r="F61" s="49">
        <f t="shared" si="20"/>
        <v>6469.8431948758744</v>
      </c>
      <c r="G61" s="49">
        <f t="shared" si="20"/>
        <v>6717.4557113474502</v>
      </c>
      <c r="H61" s="49">
        <f t="shared" si="20"/>
        <v>7265.7186931098249</v>
      </c>
      <c r="I61" s="49">
        <f t="shared" si="20"/>
        <v>7890.3334611541122</v>
      </c>
      <c r="J61" s="49">
        <f t="shared" si="20"/>
        <v>8890.6149740899964</v>
      </c>
      <c r="K61" s="49">
        <f t="shared" si="20"/>
        <v>9179.3309180469005</v>
      </c>
      <c r="L61" s="49">
        <f t="shared" si="20"/>
        <v>9270.2369781047382</v>
      </c>
      <c r="M61" s="49">
        <f t="shared" si="20"/>
        <v>9790.6012598046127</v>
      </c>
      <c r="N61" s="49">
        <f t="shared" si="20"/>
        <v>10377.625340291477</v>
      </c>
      <c r="O61" s="49">
        <f t="shared" si="20"/>
        <v>10273.109883666968</v>
      </c>
      <c r="P61" s="49">
        <f t="shared" si="20"/>
        <v>10615.030082657071</v>
      </c>
      <c r="Q61" s="49">
        <f t="shared" si="20"/>
        <v>11840.770049307055</v>
      </c>
      <c r="R61" s="49">
        <f t="shared" si="20"/>
        <v>11488.006210124515</v>
      </c>
      <c r="S61" s="49">
        <f t="shared" si="20"/>
        <v>10663.392514908202</v>
      </c>
      <c r="T61" s="49">
        <f t="shared" si="20"/>
        <v>11020.328941743308</v>
      </c>
      <c r="U61" s="49">
        <f t="shared" si="20"/>
        <v>12757.355632787931</v>
      </c>
      <c r="V61" s="49">
        <f t="shared" si="20"/>
        <v>12075.632022721291</v>
      </c>
      <c r="W61" s="49">
        <f t="shared" si="20"/>
        <v>11749.915543032783</v>
      </c>
      <c r="X61" s="49">
        <f t="shared" si="20"/>
        <v>12526.955770893443</v>
      </c>
    </row>
    <row r="62" spans="1:24" ht="11.25" customHeight="1" x14ac:dyDescent="0.2">
      <c r="A62" s="50" t="s">
        <v>92</v>
      </c>
      <c r="B62" s="51" t="s">
        <v>93</v>
      </c>
      <c r="C62" s="52">
        <v>5160.0126525391652</v>
      </c>
      <c r="D62" s="52">
        <v>5533.2466341724848</v>
      </c>
      <c r="E62" s="52">
        <v>5899.507785784821</v>
      </c>
      <c r="F62" s="52">
        <v>6427.7644237000322</v>
      </c>
      <c r="G62" s="52">
        <v>6666.3095843577566</v>
      </c>
      <c r="H62" s="52">
        <v>7209.2760685152271</v>
      </c>
      <c r="I62" s="52">
        <v>7813.1134576714776</v>
      </c>
      <c r="J62" s="52">
        <v>8781.2090104235594</v>
      </c>
      <c r="K62" s="52">
        <v>9087.3034741008796</v>
      </c>
      <c r="L62" s="52">
        <v>9137.483502555755</v>
      </c>
      <c r="M62" s="52">
        <v>9645.2825643154265</v>
      </c>
      <c r="N62" s="52">
        <v>10199.919556327406</v>
      </c>
      <c r="O62" s="52">
        <v>10104.768233585268</v>
      </c>
      <c r="P62" s="52">
        <v>10437.70712645114</v>
      </c>
      <c r="Q62" s="52">
        <v>11586.42272128496</v>
      </c>
      <c r="R62" s="52">
        <v>11233.516550166834</v>
      </c>
      <c r="S62" s="52">
        <v>10432.162358474307</v>
      </c>
      <c r="T62" s="52">
        <v>10770.544813504139</v>
      </c>
      <c r="U62" s="52">
        <v>12494.456149339672</v>
      </c>
      <c r="V62" s="52">
        <v>11845.355960923294</v>
      </c>
      <c r="W62" s="52">
        <v>11534.834699668179</v>
      </c>
      <c r="X62" s="52">
        <v>12339.360342700416</v>
      </c>
    </row>
    <row r="63" spans="1:24" ht="11.25" customHeight="1" x14ac:dyDescent="0.2">
      <c r="A63" s="50" t="s">
        <v>94</v>
      </c>
      <c r="B63" s="51" t="s">
        <v>95</v>
      </c>
      <c r="C63" s="52">
        <v>14.600411962222053</v>
      </c>
      <c r="D63" s="52">
        <v>12.448136742238127</v>
      </c>
      <c r="E63" s="52">
        <v>11.216867293790934</v>
      </c>
      <c r="F63" s="52">
        <v>40.92924155168317</v>
      </c>
      <c r="G63" s="52">
        <v>49.244114494094681</v>
      </c>
      <c r="H63" s="52">
        <v>51.387643512758025</v>
      </c>
      <c r="I63" s="52">
        <v>53.98602204730058</v>
      </c>
      <c r="J63" s="52">
        <v>64.616708593498672</v>
      </c>
      <c r="K63" s="52">
        <v>54.606853453321591</v>
      </c>
      <c r="L63" s="52">
        <v>76.197151117949687</v>
      </c>
      <c r="M63" s="52">
        <v>80.738110875138887</v>
      </c>
      <c r="N63" s="52">
        <v>104.31996572174945</v>
      </c>
      <c r="O63" s="52">
        <v>87.478749102800137</v>
      </c>
      <c r="P63" s="52">
        <v>92.953126945964826</v>
      </c>
      <c r="Q63" s="52">
        <v>140.23417298958589</v>
      </c>
      <c r="R63" s="52">
        <v>136.61349371911058</v>
      </c>
      <c r="S63" s="52">
        <v>110.3253297425961</v>
      </c>
      <c r="T63" s="52">
        <v>119.8381283087045</v>
      </c>
      <c r="U63" s="52">
        <v>136.72608704831106</v>
      </c>
      <c r="V63" s="52">
        <v>110.40920972822305</v>
      </c>
      <c r="W63" s="52">
        <v>93.363722131898527</v>
      </c>
      <c r="X63" s="52">
        <v>79.933234185071484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1.1495296241589776</v>
      </c>
      <c r="G64" s="52">
        <v>1.9020124955985256</v>
      </c>
      <c r="H64" s="52">
        <v>4.4749367949313799</v>
      </c>
      <c r="I64" s="52">
        <v>9.7476955200017823</v>
      </c>
      <c r="J64" s="52">
        <v>30.094843979016535</v>
      </c>
      <c r="K64" s="52">
        <v>34.401220149784486</v>
      </c>
      <c r="L64" s="52">
        <v>50.34904468945134</v>
      </c>
      <c r="M64" s="52">
        <v>56.470019100982512</v>
      </c>
      <c r="N64" s="52">
        <v>66.795851866044998</v>
      </c>
      <c r="O64" s="52">
        <v>75.152539526816213</v>
      </c>
      <c r="P64" s="52">
        <v>80.350111497823448</v>
      </c>
      <c r="Q64" s="52">
        <v>110.13260794638633</v>
      </c>
      <c r="R64" s="52">
        <v>113.76643852165097</v>
      </c>
      <c r="S64" s="52">
        <v>116.81371555899918</v>
      </c>
      <c r="T64" s="52">
        <v>125.4047820324523</v>
      </c>
      <c r="U64" s="52">
        <v>120.78245437815673</v>
      </c>
      <c r="V64" s="52">
        <v>113.50863330047515</v>
      </c>
      <c r="W64" s="52">
        <v>110.23584807507096</v>
      </c>
      <c r="X64" s="52">
        <v>99.959907081673535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0.56348152072951208</v>
      </c>
      <c r="I67" s="52">
        <v>0.68674168531597501</v>
      </c>
      <c r="J67" s="52">
        <v>0.84032936865827423</v>
      </c>
      <c r="K67" s="52">
        <v>0.98192407463009923</v>
      </c>
      <c r="L67" s="52">
        <v>1.0006088056487981</v>
      </c>
      <c r="M67" s="52">
        <v>1.5195150120918428</v>
      </c>
      <c r="N67" s="52">
        <v>1.9854276352508018</v>
      </c>
      <c r="O67" s="52">
        <v>1.9708957561596514</v>
      </c>
      <c r="P67" s="52">
        <v>1.9390034522891408</v>
      </c>
      <c r="Q67" s="52">
        <v>1.9601311457675243</v>
      </c>
      <c r="R67" s="52">
        <v>1.9274605312043507</v>
      </c>
      <c r="S67" s="52">
        <v>1.7288546445249993</v>
      </c>
      <c r="T67" s="52">
        <v>1.6959296237338473</v>
      </c>
      <c r="U67" s="52">
        <v>2.0174599313971107</v>
      </c>
      <c r="V67" s="52">
        <v>1.7486063099463187</v>
      </c>
      <c r="W67" s="52">
        <v>2.178796281153625</v>
      </c>
      <c r="X67" s="52">
        <v>1.5213462554014878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2.6768106957117386E-3</v>
      </c>
      <c r="I68" s="52">
        <v>1.4353665019939331E-2</v>
      </c>
      <c r="J68" s="52">
        <v>2.654187597021317E-2</v>
      </c>
      <c r="K68" s="52">
        <v>0.18621762216200688</v>
      </c>
      <c r="L68" s="52">
        <v>0.20648956543659228</v>
      </c>
      <c r="M68" s="52">
        <v>1.1519951767147134</v>
      </c>
      <c r="N68" s="52">
        <v>0.5742961716070859</v>
      </c>
      <c r="O68" s="52">
        <v>1.2846143648119179</v>
      </c>
      <c r="P68" s="52">
        <v>0.64664963726050928</v>
      </c>
      <c r="Q68" s="52">
        <v>0.56776104185571363</v>
      </c>
      <c r="R68" s="52">
        <v>0.56362458268887616</v>
      </c>
      <c r="S68" s="52">
        <v>0.62695889627592627</v>
      </c>
      <c r="T68" s="52">
        <v>0.81138476610324028</v>
      </c>
      <c r="U68" s="52">
        <v>0.85332561924435812</v>
      </c>
      <c r="V68" s="52">
        <v>0.66358981811406847</v>
      </c>
      <c r="W68" s="52">
        <v>0.95140356228045198</v>
      </c>
      <c r="X68" s="52">
        <v>0.53291769015415758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1.3885955484004649E-2</v>
      </c>
      <c r="I69" s="52">
        <v>11.958693283501376</v>
      </c>
      <c r="J69" s="52">
        <v>12.39909746608472</v>
      </c>
      <c r="K69" s="52">
        <v>0.40321167650558221</v>
      </c>
      <c r="L69" s="52">
        <v>0.48280098480980826</v>
      </c>
      <c r="M69" s="52">
        <v>0.34268184702714877</v>
      </c>
      <c r="N69" s="52">
        <v>0.21163631766837485</v>
      </c>
      <c r="O69" s="52">
        <v>1.1018697095234458</v>
      </c>
      <c r="P69" s="52">
        <v>0.98841309989380544</v>
      </c>
      <c r="Q69" s="52">
        <v>0.89083182156246576</v>
      </c>
      <c r="R69" s="52">
        <v>1.0815842294731399</v>
      </c>
      <c r="S69" s="52">
        <v>1.2691469524692993</v>
      </c>
      <c r="T69" s="52">
        <v>1.2503215544582673</v>
      </c>
      <c r="U69" s="52">
        <v>1.517831801053128</v>
      </c>
      <c r="V69" s="52">
        <v>2.9419445207300274</v>
      </c>
      <c r="W69" s="52">
        <v>7.2365194184423132</v>
      </c>
      <c r="X69" s="52">
        <v>4.9573184694278822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0.82649728149476442</v>
      </c>
      <c r="J72" s="55">
        <v>1.4284423832069646</v>
      </c>
      <c r="K72" s="55">
        <v>1.4480169696176557</v>
      </c>
      <c r="L72" s="55">
        <v>4.5173803856869394</v>
      </c>
      <c r="M72" s="55">
        <v>5.0963734772278073</v>
      </c>
      <c r="N72" s="55">
        <v>3.8186062517494355</v>
      </c>
      <c r="O72" s="55">
        <v>1.3529816215878958</v>
      </c>
      <c r="P72" s="55">
        <v>0.44565157269975536</v>
      </c>
      <c r="Q72" s="55">
        <v>0.56182307693766165</v>
      </c>
      <c r="R72" s="55">
        <v>0.53705837355536368</v>
      </c>
      <c r="S72" s="55">
        <v>0.46615063903154608</v>
      </c>
      <c r="T72" s="55">
        <v>0.78358195371832307</v>
      </c>
      <c r="U72" s="55">
        <v>1.0023246700950859</v>
      </c>
      <c r="V72" s="55">
        <v>1.0040781205092495</v>
      </c>
      <c r="W72" s="55">
        <v>1.114553895757755</v>
      </c>
      <c r="X72" s="55">
        <v>0.69070451129779564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13290.141511832131</v>
      </c>
      <c r="D2" s="21">
        <f t="shared" ref="D2:X2" si="0">SUM(D3,D17,D22,D25,D26,D51,D52)</f>
        <v>13298.447119844626</v>
      </c>
      <c r="E2" s="21">
        <f t="shared" si="0"/>
        <v>13839.275553919057</v>
      </c>
      <c r="F2" s="21">
        <f t="shared" si="0"/>
        <v>14629.533415115771</v>
      </c>
      <c r="G2" s="21">
        <f t="shared" si="0"/>
        <v>14064.615350871234</v>
      </c>
      <c r="H2" s="21">
        <f t="shared" si="0"/>
        <v>14889.037398216296</v>
      </c>
      <c r="I2" s="21">
        <f t="shared" si="0"/>
        <v>14207.745772037091</v>
      </c>
      <c r="J2" s="21">
        <f t="shared" si="0"/>
        <v>14166.174317425981</v>
      </c>
      <c r="K2" s="21">
        <f t="shared" si="0"/>
        <v>13117.757354833837</v>
      </c>
      <c r="L2" s="21">
        <f t="shared" si="0"/>
        <v>13247.514554524514</v>
      </c>
      <c r="M2" s="21">
        <f t="shared" si="0"/>
        <v>13682.848018760051</v>
      </c>
      <c r="N2" s="21">
        <f t="shared" si="0"/>
        <v>13563.423195746152</v>
      </c>
      <c r="O2" s="21">
        <f t="shared" si="0"/>
        <v>12785.991876774286</v>
      </c>
      <c r="P2" s="21">
        <f t="shared" si="0"/>
        <v>12587.902687096157</v>
      </c>
      <c r="Q2" s="21">
        <f t="shared" si="0"/>
        <v>12311.173627760585</v>
      </c>
      <c r="R2" s="21">
        <f t="shared" si="0"/>
        <v>12482.872830845232</v>
      </c>
      <c r="S2" s="21">
        <f t="shared" si="0"/>
        <v>12544.832606196445</v>
      </c>
      <c r="T2" s="21">
        <f t="shared" si="0"/>
        <v>13210.871151133129</v>
      </c>
      <c r="U2" s="21">
        <f t="shared" si="0"/>
        <v>13232.687601311332</v>
      </c>
      <c r="V2" s="21">
        <f t="shared" si="0"/>
        <v>13216.625395896597</v>
      </c>
      <c r="W2" s="21">
        <f t="shared" si="0"/>
        <v>13521.941073617163</v>
      </c>
      <c r="X2" s="21">
        <f t="shared" si="0"/>
        <v>13042.635821591366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269.82599617871949</v>
      </c>
      <c r="D3" s="24">
        <f t="shared" si="1"/>
        <v>255.48219474323679</v>
      </c>
      <c r="E3" s="24">
        <f t="shared" si="1"/>
        <v>320.86702906540859</v>
      </c>
      <c r="F3" s="24">
        <f t="shared" si="1"/>
        <v>378.9004061593422</v>
      </c>
      <c r="G3" s="24">
        <f t="shared" si="1"/>
        <v>395.13578962748841</v>
      </c>
      <c r="H3" s="24">
        <f t="shared" si="1"/>
        <v>402.95284723507154</v>
      </c>
      <c r="I3" s="24">
        <f t="shared" si="1"/>
        <v>434.02137700138235</v>
      </c>
      <c r="J3" s="24">
        <f t="shared" si="1"/>
        <v>417.91331243359616</v>
      </c>
      <c r="K3" s="24">
        <f t="shared" si="1"/>
        <v>446.33052322061053</v>
      </c>
      <c r="L3" s="24">
        <f t="shared" si="1"/>
        <v>438.66026211748567</v>
      </c>
      <c r="M3" s="24">
        <f t="shared" si="1"/>
        <v>453.67272715857251</v>
      </c>
      <c r="N3" s="24">
        <f t="shared" si="1"/>
        <v>444.20869129816936</v>
      </c>
      <c r="O3" s="24">
        <f t="shared" si="1"/>
        <v>443.86217707979296</v>
      </c>
      <c r="P3" s="24">
        <f t="shared" si="1"/>
        <v>422.59729769131218</v>
      </c>
      <c r="Q3" s="24">
        <f t="shared" si="1"/>
        <v>425.44449573748034</v>
      </c>
      <c r="R3" s="24">
        <f t="shared" si="1"/>
        <v>408.29347829223121</v>
      </c>
      <c r="S3" s="24">
        <f t="shared" si="1"/>
        <v>398.57076297331326</v>
      </c>
      <c r="T3" s="24">
        <f t="shared" si="1"/>
        <v>396.085362812472</v>
      </c>
      <c r="U3" s="24">
        <f t="shared" si="1"/>
        <v>365.2268511953103</v>
      </c>
      <c r="V3" s="24">
        <f t="shared" si="1"/>
        <v>306.93442014494178</v>
      </c>
      <c r="W3" s="24">
        <f t="shared" si="1"/>
        <v>310.46182883037648</v>
      </c>
      <c r="X3" s="24">
        <f t="shared" si="1"/>
        <v>288.44303384395346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206.53502398875054</v>
      </c>
      <c r="D4" s="19">
        <f t="shared" si="2"/>
        <v>204.85433888641771</v>
      </c>
      <c r="E4" s="19">
        <f t="shared" si="2"/>
        <v>250.12572792195687</v>
      </c>
      <c r="F4" s="19">
        <f t="shared" si="2"/>
        <v>312.57074608992218</v>
      </c>
      <c r="G4" s="19">
        <f t="shared" si="2"/>
        <v>338.01830053174177</v>
      </c>
      <c r="H4" s="19">
        <f t="shared" si="2"/>
        <v>365.71539282054806</v>
      </c>
      <c r="I4" s="19">
        <f t="shared" si="2"/>
        <v>394.64925498795964</v>
      </c>
      <c r="J4" s="19">
        <f t="shared" si="2"/>
        <v>387.85202984535692</v>
      </c>
      <c r="K4" s="19">
        <f t="shared" si="2"/>
        <v>415.69860054301751</v>
      </c>
      <c r="L4" s="19">
        <f t="shared" si="2"/>
        <v>408.74948440775501</v>
      </c>
      <c r="M4" s="19">
        <f t="shared" si="2"/>
        <v>422.554339757425</v>
      </c>
      <c r="N4" s="19">
        <f t="shared" si="2"/>
        <v>401.29970116628886</v>
      </c>
      <c r="O4" s="19">
        <f t="shared" si="2"/>
        <v>403.53615951023357</v>
      </c>
      <c r="P4" s="19">
        <f t="shared" si="2"/>
        <v>388.20331749245537</v>
      </c>
      <c r="Q4" s="19">
        <f t="shared" si="2"/>
        <v>387.01917921824224</v>
      </c>
      <c r="R4" s="19">
        <f t="shared" si="2"/>
        <v>373.08000741283138</v>
      </c>
      <c r="S4" s="19">
        <f t="shared" si="2"/>
        <v>371.67351811614793</v>
      </c>
      <c r="T4" s="19">
        <f t="shared" si="2"/>
        <v>354.20305936556673</v>
      </c>
      <c r="U4" s="19">
        <f t="shared" si="2"/>
        <v>322.12772037901874</v>
      </c>
      <c r="V4" s="19">
        <f t="shared" si="2"/>
        <v>273.3032675979444</v>
      </c>
      <c r="W4" s="19">
        <f t="shared" si="2"/>
        <v>278.50405630936734</v>
      </c>
      <c r="X4" s="19">
        <f t="shared" si="2"/>
        <v>258.38646556506319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35.491415484707936</v>
      </c>
      <c r="H5" s="8">
        <v>40.471601380268751</v>
      </c>
      <c r="I5" s="8">
        <v>49.428971060427379</v>
      </c>
      <c r="J5" s="8">
        <v>48.360359675854326</v>
      </c>
      <c r="K5" s="8">
        <v>50.390624605700786</v>
      </c>
      <c r="L5" s="8">
        <v>48.171798055399854</v>
      </c>
      <c r="M5" s="8">
        <v>47.209792108089367</v>
      </c>
      <c r="N5" s="8">
        <v>37.690225512609246</v>
      </c>
      <c r="O5" s="8">
        <v>30.98306653467705</v>
      </c>
      <c r="P5" s="8">
        <v>30.30382095372925</v>
      </c>
      <c r="Q5" s="8">
        <v>30.405266421577913</v>
      </c>
      <c r="R5" s="8">
        <v>31.699772837501285</v>
      </c>
      <c r="S5" s="8">
        <v>28.816604920382044</v>
      </c>
      <c r="T5" s="8">
        <v>17.717442481784968</v>
      </c>
      <c r="U5" s="8">
        <v>12.531026379692468</v>
      </c>
      <c r="V5" s="8">
        <v>17.163395950893744</v>
      </c>
      <c r="W5" s="8">
        <v>9.9229850327003106</v>
      </c>
      <c r="X5" s="8">
        <v>7.4162684334199458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0.31967100587605718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206.53502398875054</v>
      </c>
      <c r="D7" s="8">
        <v>204.85433888641771</v>
      </c>
      <c r="E7" s="8">
        <v>249.80605691608082</v>
      </c>
      <c r="F7" s="8">
        <v>312.57074608992218</v>
      </c>
      <c r="G7" s="8">
        <v>302.52688504703383</v>
      </c>
      <c r="H7" s="8">
        <v>325.24379144027932</v>
      </c>
      <c r="I7" s="8">
        <v>345.22028392753225</v>
      </c>
      <c r="J7" s="8">
        <v>339.49167016950258</v>
      </c>
      <c r="K7" s="8">
        <v>365.30797593731671</v>
      </c>
      <c r="L7" s="8">
        <v>360.57768635235516</v>
      </c>
      <c r="M7" s="8">
        <v>375.34454764933565</v>
      </c>
      <c r="N7" s="8">
        <v>363.60947565367962</v>
      </c>
      <c r="O7" s="8">
        <v>372.55309297555652</v>
      </c>
      <c r="P7" s="8">
        <v>357.89949653872611</v>
      </c>
      <c r="Q7" s="8">
        <v>356.61391279666435</v>
      </c>
      <c r="R7" s="8">
        <v>341.38023457533006</v>
      </c>
      <c r="S7" s="8">
        <v>342.85691319576591</v>
      </c>
      <c r="T7" s="8">
        <v>336.48561688378174</v>
      </c>
      <c r="U7" s="8">
        <v>309.59669399932625</v>
      </c>
      <c r="V7" s="8">
        <v>256.13987164705065</v>
      </c>
      <c r="W7" s="8">
        <v>268.58107127666705</v>
      </c>
      <c r="X7" s="8">
        <v>250.97019713164326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16.741539727761158</v>
      </c>
      <c r="D8" s="19">
        <f t="shared" ref="D8:X8" si="4">SUM(D9:D10)</f>
        <v>14.006598737972801</v>
      </c>
      <c r="E8" s="19">
        <f t="shared" si="4"/>
        <v>21.554846833970362</v>
      </c>
      <c r="F8" s="19">
        <f t="shared" si="4"/>
        <v>18.708928854759804</v>
      </c>
      <c r="G8" s="19">
        <f t="shared" si="4"/>
        <v>22.155556453263518</v>
      </c>
      <c r="H8" s="19">
        <f t="shared" si="4"/>
        <v>16.523328510871551</v>
      </c>
      <c r="I8" s="19">
        <f t="shared" si="4"/>
        <v>17.416554971264709</v>
      </c>
      <c r="J8" s="19">
        <f t="shared" si="4"/>
        <v>14.19357023472805</v>
      </c>
      <c r="K8" s="19">
        <f t="shared" si="4"/>
        <v>21.273536204322372</v>
      </c>
      <c r="L8" s="19">
        <f t="shared" si="4"/>
        <v>16.283868830003751</v>
      </c>
      <c r="M8" s="19">
        <f t="shared" si="4"/>
        <v>17.438016172715336</v>
      </c>
      <c r="N8" s="19">
        <f t="shared" si="4"/>
        <v>18.392250984452517</v>
      </c>
      <c r="O8" s="19">
        <f t="shared" si="4"/>
        <v>20.148180079601222</v>
      </c>
      <c r="P8" s="19">
        <f t="shared" si="4"/>
        <v>16.987460522193953</v>
      </c>
      <c r="Q8" s="19">
        <f t="shared" si="4"/>
        <v>24.506468016577394</v>
      </c>
      <c r="R8" s="19">
        <f t="shared" si="4"/>
        <v>24.602561537447862</v>
      </c>
      <c r="S8" s="19">
        <f t="shared" si="4"/>
        <v>17.478284163542352</v>
      </c>
      <c r="T8" s="19">
        <f t="shared" si="4"/>
        <v>15.748394209151375</v>
      </c>
      <c r="U8" s="19">
        <f t="shared" si="4"/>
        <v>16.066045831863519</v>
      </c>
      <c r="V8" s="19">
        <f t="shared" si="4"/>
        <v>16.959781956016176</v>
      </c>
      <c r="W8" s="19">
        <f t="shared" si="4"/>
        <v>13.966168740195304</v>
      </c>
      <c r="X8" s="19">
        <f t="shared" si="4"/>
        <v>12.830587077183452</v>
      </c>
    </row>
    <row r="9" spans="1:24" ht="11.25" customHeight="1" x14ac:dyDescent="0.2">
      <c r="A9" s="28" t="s">
        <v>10</v>
      </c>
      <c r="B9" s="7" t="s">
        <v>11</v>
      </c>
      <c r="C9" s="8">
        <v>0.62693862057089023</v>
      </c>
      <c r="D9" s="8">
        <v>0.62502104599901598</v>
      </c>
      <c r="E9" s="8">
        <v>0.77854416502663693</v>
      </c>
      <c r="F9" s="8">
        <v>0.92062235485311461</v>
      </c>
      <c r="G9" s="8">
        <v>0.83715350792479382</v>
      </c>
      <c r="H9" s="8">
        <v>0.89046088484035535</v>
      </c>
      <c r="I9" s="8">
        <v>1.2059552784491185</v>
      </c>
      <c r="J9" s="8">
        <v>2.3656221680313907</v>
      </c>
      <c r="K9" s="8">
        <v>8.4787034243470281</v>
      </c>
      <c r="L9" s="8">
        <v>1.0024834507553015</v>
      </c>
      <c r="M9" s="8">
        <v>1.436647431053109</v>
      </c>
      <c r="N9" s="8">
        <v>0.50611813637744818</v>
      </c>
      <c r="O9" s="8">
        <v>0.26902935524090477</v>
      </c>
      <c r="P9" s="8">
        <v>4.1400684660348526E-2</v>
      </c>
      <c r="Q9" s="8">
        <v>4.8463994156248855</v>
      </c>
      <c r="R9" s="8">
        <v>5.2145295507213865</v>
      </c>
      <c r="S9" s="8">
        <v>3.6967861129294879</v>
      </c>
      <c r="T9" s="8">
        <v>7.1367092613522209E-3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16.114601107190268</v>
      </c>
      <c r="D10" s="8">
        <v>13.381577691973785</v>
      </c>
      <c r="E10" s="8">
        <v>20.776302668943725</v>
      </c>
      <c r="F10" s="8">
        <v>17.788306499906689</v>
      </c>
      <c r="G10" s="8">
        <v>21.318402945338725</v>
      </c>
      <c r="H10" s="8">
        <v>15.632867626031196</v>
      </c>
      <c r="I10" s="8">
        <v>16.210599692815592</v>
      </c>
      <c r="J10" s="8">
        <v>11.827948066696658</v>
      </c>
      <c r="K10" s="8">
        <v>12.794832779975344</v>
      </c>
      <c r="L10" s="8">
        <v>15.281385379248448</v>
      </c>
      <c r="M10" s="8">
        <v>16.001368741662226</v>
      </c>
      <c r="N10" s="8">
        <v>17.886132848075068</v>
      </c>
      <c r="O10" s="8">
        <v>19.879150724360318</v>
      </c>
      <c r="P10" s="8">
        <v>16.946059837533603</v>
      </c>
      <c r="Q10" s="8">
        <v>19.66006860095251</v>
      </c>
      <c r="R10" s="8">
        <v>19.388031986726475</v>
      </c>
      <c r="S10" s="8">
        <v>13.781498050612864</v>
      </c>
      <c r="T10" s="8">
        <v>15.741257499890022</v>
      </c>
      <c r="U10" s="8">
        <v>16.066045831863519</v>
      </c>
      <c r="V10" s="8">
        <v>16.959781956016176</v>
      </c>
      <c r="W10" s="8">
        <v>13.966168740195304</v>
      </c>
      <c r="X10" s="8">
        <v>12.830587077183452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46.549432462207776</v>
      </c>
      <c r="D11" s="19">
        <f t="shared" ref="D11:X11" si="6">SUM(D12:D16)</f>
        <v>36.621257118846273</v>
      </c>
      <c r="E11" s="19">
        <f t="shared" si="6"/>
        <v>49.186454309481363</v>
      </c>
      <c r="F11" s="19">
        <f t="shared" si="6"/>
        <v>47.620731214660211</v>
      </c>
      <c r="G11" s="19">
        <f t="shared" si="6"/>
        <v>34.961932642483148</v>
      </c>
      <c r="H11" s="19">
        <f t="shared" si="6"/>
        <v>20.714125903651968</v>
      </c>
      <c r="I11" s="19">
        <f t="shared" si="6"/>
        <v>21.955567042157988</v>
      </c>
      <c r="J11" s="19">
        <f t="shared" si="6"/>
        <v>15.867712353511196</v>
      </c>
      <c r="K11" s="19">
        <f t="shared" si="6"/>
        <v>9.3583864732706186</v>
      </c>
      <c r="L11" s="19">
        <f t="shared" si="6"/>
        <v>13.626908879726891</v>
      </c>
      <c r="M11" s="19">
        <f t="shared" si="6"/>
        <v>13.680371228432191</v>
      </c>
      <c r="N11" s="19">
        <f t="shared" si="6"/>
        <v>24.516739147427955</v>
      </c>
      <c r="O11" s="19">
        <f t="shared" si="6"/>
        <v>20.177837489958151</v>
      </c>
      <c r="P11" s="19">
        <f t="shared" si="6"/>
        <v>17.406519676662882</v>
      </c>
      <c r="Q11" s="19">
        <f t="shared" si="6"/>
        <v>13.918848502660671</v>
      </c>
      <c r="R11" s="19">
        <f t="shared" si="6"/>
        <v>10.610909341951979</v>
      </c>
      <c r="S11" s="19">
        <f t="shared" si="6"/>
        <v>9.418960693622962</v>
      </c>
      <c r="T11" s="19">
        <f t="shared" si="6"/>
        <v>26.133909237753841</v>
      </c>
      <c r="U11" s="19">
        <f t="shared" si="6"/>
        <v>27.033084984428072</v>
      </c>
      <c r="V11" s="19">
        <f t="shared" si="6"/>
        <v>16.671370590981201</v>
      </c>
      <c r="W11" s="19">
        <f t="shared" si="6"/>
        <v>17.991603780813826</v>
      </c>
      <c r="X11" s="19">
        <f t="shared" si="6"/>
        <v>17.225981201706844</v>
      </c>
    </row>
    <row r="12" spans="1:24" ht="11.25" customHeight="1" x14ac:dyDescent="0.2">
      <c r="A12" s="28" t="s">
        <v>14</v>
      </c>
      <c r="B12" s="7" t="s">
        <v>15</v>
      </c>
      <c r="C12" s="8">
        <v>1.1529058209775315E-2</v>
      </c>
      <c r="D12" s="8">
        <v>4.1840206503378045E-3</v>
      </c>
      <c r="E12" s="8">
        <v>4.68446760154959E-3</v>
      </c>
      <c r="F12" s="8">
        <v>9.1890409648881476E-3</v>
      </c>
      <c r="G12" s="8">
        <v>4.9780404085987325E-3</v>
      </c>
      <c r="H12" s="8">
        <v>3.3568452859716771E-3</v>
      </c>
      <c r="I12" s="8">
        <v>2.9055454803507382E-3</v>
      </c>
      <c r="J12" s="8">
        <v>3.6608402399024513E-2</v>
      </c>
      <c r="K12" s="8">
        <v>5.4949675205607715E-2</v>
      </c>
      <c r="L12" s="8">
        <v>7.9742320663309815E-2</v>
      </c>
      <c r="M12" s="8">
        <v>6.2358655766431861E-2</v>
      </c>
      <c r="N12" s="8">
        <v>1.9056039201532443E-3</v>
      </c>
      <c r="O12" s="8">
        <v>4.7939252476204688E-2</v>
      </c>
      <c r="P12" s="8">
        <v>5.4025713077516697E-2</v>
      </c>
      <c r="Q12" s="8">
        <v>3.5957387293196641E-2</v>
      </c>
      <c r="R12" s="8">
        <v>4.4961867200787292E-2</v>
      </c>
      <c r="S12" s="8">
        <v>9.1339975485595193E-2</v>
      </c>
      <c r="T12" s="8">
        <v>9.1989743101987029E-2</v>
      </c>
      <c r="U12" s="8">
        <v>1.2837966204786498E-2</v>
      </c>
      <c r="V12" s="8">
        <v>6.9446555844651578E-3</v>
      </c>
      <c r="W12" s="8">
        <v>1.0966234858284497E-2</v>
      </c>
      <c r="X12" s="8">
        <v>1.1830371739308647E-2</v>
      </c>
    </row>
    <row r="13" spans="1:24" ht="11.25" customHeight="1" x14ac:dyDescent="0.2">
      <c r="A13" s="28" t="s">
        <v>16</v>
      </c>
      <c r="B13" s="7" t="s">
        <v>17</v>
      </c>
      <c r="C13" s="8">
        <v>12.392425923040001</v>
      </c>
      <c r="D13" s="8">
        <v>11.671331747426633</v>
      </c>
      <c r="E13" s="8">
        <v>9.5767426961003288</v>
      </c>
      <c r="F13" s="8">
        <v>12.195893793884483</v>
      </c>
      <c r="G13" s="8">
        <v>10.208037084670076</v>
      </c>
      <c r="H13" s="8">
        <v>4.3588327622316081</v>
      </c>
      <c r="I13" s="8">
        <v>4.6495261049650765</v>
      </c>
      <c r="J13" s="8">
        <v>2.3931837625507764</v>
      </c>
      <c r="K13" s="8">
        <v>2.2587953830287262</v>
      </c>
      <c r="L13" s="8">
        <v>8.4113094179270416</v>
      </c>
      <c r="M13" s="8">
        <v>8.2527506315320398</v>
      </c>
      <c r="N13" s="8">
        <v>16.490251199542485</v>
      </c>
      <c r="O13" s="8">
        <v>11.452984014685802</v>
      </c>
      <c r="P13" s="8">
        <v>10.112678197853684</v>
      </c>
      <c r="Q13" s="8">
        <v>9.7398608277037706</v>
      </c>
      <c r="R13" s="8">
        <v>8.9741117904574939</v>
      </c>
      <c r="S13" s="8">
        <v>8.2206238218387924</v>
      </c>
      <c r="T13" s="8">
        <v>24.853804823238185</v>
      </c>
      <c r="U13" s="8">
        <v>25.724575962094729</v>
      </c>
      <c r="V13" s="8">
        <v>15.524694996270878</v>
      </c>
      <c r="W13" s="8">
        <v>14.218719207718879</v>
      </c>
      <c r="X13" s="8">
        <v>12.482802826061969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34.145477480958</v>
      </c>
      <c r="D16" s="8">
        <v>24.9457413507693</v>
      </c>
      <c r="E16" s="8">
        <v>39.605027145779488</v>
      </c>
      <c r="F16" s="8">
        <v>35.41564837981084</v>
      </c>
      <c r="G16" s="8">
        <v>24.748917517404475</v>
      </c>
      <c r="H16" s="8">
        <v>16.35193629613439</v>
      </c>
      <c r="I16" s="8">
        <v>17.303135391712559</v>
      </c>
      <c r="J16" s="8">
        <v>13.437920188561396</v>
      </c>
      <c r="K16" s="8">
        <v>7.0446414150362848</v>
      </c>
      <c r="L16" s="8">
        <v>5.1358571411365377</v>
      </c>
      <c r="M16" s="8">
        <v>5.3652619411337206</v>
      </c>
      <c r="N16" s="8">
        <v>8.024582343965319</v>
      </c>
      <c r="O16" s="8">
        <v>8.6769142227961442</v>
      </c>
      <c r="P16" s="8">
        <v>7.2398157657316826</v>
      </c>
      <c r="Q16" s="8">
        <v>4.143030287663704</v>
      </c>
      <c r="R16" s="8">
        <v>1.5918356842936994</v>
      </c>
      <c r="S16" s="8">
        <v>1.1069968962985741</v>
      </c>
      <c r="T16" s="8">
        <v>1.1881146714136677</v>
      </c>
      <c r="U16" s="8">
        <v>1.29567105612856</v>
      </c>
      <c r="V16" s="8">
        <v>1.1397309391258568</v>
      </c>
      <c r="W16" s="8">
        <v>3.761918338236665</v>
      </c>
      <c r="X16" s="8">
        <v>4.7313480039055662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26.020881806544779</v>
      </c>
      <c r="D17" s="27">
        <f t="shared" ref="D17:X17" si="8">SUM(D18:D21)</f>
        <v>6.7802834217177299</v>
      </c>
      <c r="E17" s="27">
        <f t="shared" si="8"/>
        <v>4.561459290472782</v>
      </c>
      <c r="F17" s="27">
        <f t="shared" si="8"/>
        <v>4.7386953682502089</v>
      </c>
      <c r="G17" s="27">
        <f t="shared" si="8"/>
        <v>4.7259372670596909</v>
      </c>
      <c r="H17" s="27">
        <f t="shared" si="8"/>
        <v>5.1016855213205199</v>
      </c>
      <c r="I17" s="27">
        <f t="shared" si="8"/>
        <v>5.3947498730617527</v>
      </c>
      <c r="J17" s="27">
        <f t="shared" si="8"/>
        <v>5.0298599765103562</v>
      </c>
      <c r="K17" s="27">
        <f t="shared" si="8"/>
        <v>4.8665449972468746</v>
      </c>
      <c r="L17" s="27">
        <f t="shared" si="8"/>
        <v>4.3004920717214308</v>
      </c>
      <c r="M17" s="27">
        <f t="shared" si="8"/>
        <v>1.1231910702218548</v>
      </c>
      <c r="N17" s="27">
        <f t="shared" si="8"/>
        <v>0.46561458156154234</v>
      </c>
      <c r="O17" s="27">
        <f t="shared" si="8"/>
        <v>0.33525268762079219</v>
      </c>
      <c r="P17" s="27">
        <f t="shared" si="8"/>
        <v>0.24448176442297082</v>
      </c>
      <c r="Q17" s="27">
        <f t="shared" si="8"/>
        <v>0.15814495782992616</v>
      </c>
      <c r="R17" s="27">
        <f t="shared" si="8"/>
        <v>1.8896367613550426E-2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v>26.020881806544779</v>
      </c>
      <c r="D18" s="8">
        <v>6.7802834217177299</v>
      </c>
      <c r="E18" s="8">
        <v>4.561459290472782</v>
      </c>
      <c r="F18" s="8">
        <v>4.7386953682502089</v>
      </c>
      <c r="G18" s="8">
        <v>4.7259372670596909</v>
      </c>
      <c r="H18" s="8">
        <v>5.1016855213205199</v>
      </c>
      <c r="I18" s="8">
        <v>5.3947498730617527</v>
      </c>
      <c r="J18" s="8">
        <v>5.0298599765103562</v>
      </c>
      <c r="K18" s="8">
        <v>4.8665449972468746</v>
      </c>
      <c r="L18" s="8">
        <v>4.3004920717214308</v>
      </c>
      <c r="M18" s="8">
        <v>1.1231910702218548</v>
      </c>
      <c r="N18" s="8">
        <v>0.46561458156154234</v>
      </c>
      <c r="O18" s="8">
        <v>0.33525268762079219</v>
      </c>
      <c r="P18" s="8">
        <v>0.24448176442297082</v>
      </c>
      <c r="Q18" s="8">
        <v>0.15814495782992616</v>
      </c>
      <c r="R18" s="8">
        <v>1.8896367613550426E-2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1.4880921057579837</v>
      </c>
      <c r="D22" s="27">
        <f t="shared" ref="D22:X22" si="10">SUM(D23:D24)</f>
        <v>1.0104924168200988</v>
      </c>
      <c r="E22" s="27">
        <f t="shared" si="10"/>
        <v>0.97648238400926624</v>
      </c>
      <c r="F22" s="27">
        <f t="shared" si="10"/>
        <v>0.94226952627228933</v>
      </c>
      <c r="G22" s="27">
        <f t="shared" si="10"/>
        <v>0.77520938749600532</v>
      </c>
      <c r="H22" s="27">
        <f t="shared" si="10"/>
        <v>0.84064768137486823</v>
      </c>
      <c r="I22" s="27">
        <f t="shared" si="10"/>
        <v>0.77830817506912064</v>
      </c>
      <c r="J22" s="27">
        <f t="shared" si="10"/>
        <v>0.75030434920171674</v>
      </c>
      <c r="K22" s="27">
        <f t="shared" si="10"/>
        <v>0.95602910924595508</v>
      </c>
      <c r="L22" s="27">
        <f t="shared" si="10"/>
        <v>0.65954233070713442</v>
      </c>
      <c r="M22" s="27">
        <f t="shared" si="10"/>
        <v>0.80720462453798136</v>
      </c>
      <c r="N22" s="27">
        <f t="shared" si="10"/>
        <v>0.97405013982633082</v>
      </c>
      <c r="O22" s="27">
        <f t="shared" si="10"/>
        <v>1.0492983679801549</v>
      </c>
      <c r="P22" s="27">
        <f t="shared" si="10"/>
        <v>1.0391885999665182</v>
      </c>
      <c r="Q22" s="27">
        <f t="shared" si="10"/>
        <v>0.95929283414605349</v>
      </c>
      <c r="R22" s="27">
        <f t="shared" si="10"/>
        <v>0.81450468132359533</v>
      </c>
      <c r="S22" s="27">
        <f t="shared" si="10"/>
        <v>0.66294348688971416</v>
      </c>
      <c r="T22" s="27">
        <f t="shared" si="10"/>
        <v>0.74123189426043778</v>
      </c>
      <c r="U22" s="27">
        <f t="shared" si="10"/>
        <v>0.85038249625385609</v>
      </c>
      <c r="V22" s="27">
        <f t="shared" si="10"/>
        <v>0.70555908597978512</v>
      </c>
      <c r="W22" s="27">
        <f t="shared" si="10"/>
        <v>0.48755270581992999</v>
      </c>
      <c r="X22" s="27">
        <f t="shared" si="10"/>
        <v>0.59980304013923902</v>
      </c>
    </row>
    <row r="23" spans="1:24" ht="11.25" customHeight="1" x14ac:dyDescent="0.2">
      <c r="A23" s="29" t="s">
        <v>36</v>
      </c>
      <c r="B23" s="7" t="s">
        <v>37</v>
      </c>
      <c r="C23" s="8">
        <v>0.21507068767058957</v>
      </c>
      <c r="D23" s="8">
        <v>0.20873312681972614</v>
      </c>
      <c r="E23" s="8">
        <v>0.1990669509538181</v>
      </c>
      <c r="F23" s="8">
        <v>0.16912015163387559</v>
      </c>
      <c r="G23" s="8">
        <v>0.15795972385682522</v>
      </c>
      <c r="H23" s="8">
        <v>0.22935246276880172</v>
      </c>
      <c r="I23" s="8">
        <v>0.13894193425330345</v>
      </c>
      <c r="J23" s="8">
        <v>0.10523223977854237</v>
      </c>
      <c r="K23" s="8">
        <v>6.5947467254485387E-2</v>
      </c>
      <c r="L23" s="8">
        <v>5.4694018240491374E-2</v>
      </c>
      <c r="M23" s="8">
        <v>0.1238900294840756</v>
      </c>
      <c r="N23" s="8">
        <v>0.15729562273601111</v>
      </c>
      <c r="O23" s="8">
        <v>0.12978678252302098</v>
      </c>
      <c r="P23" s="8">
        <v>0.10646260397355478</v>
      </c>
      <c r="Q23" s="8">
        <v>0.11384818899239491</v>
      </c>
      <c r="R23" s="8">
        <v>4.0947870478041618E-2</v>
      </c>
      <c r="S23" s="8">
        <v>5.2481246041058409E-2</v>
      </c>
      <c r="T23" s="8">
        <v>5.7332559549538489E-2</v>
      </c>
      <c r="U23" s="8">
        <v>7.1211898613686805E-2</v>
      </c>
      <c r="V23" s="8">
        <v>5.9032032684056789E-2</v>
      </c>
      <c r="W23" s="8">
        <v>1.8603367235588638E-2</v>
      </c>
      <c r="X23" s="8">
        <v>1.3737074698723067E-2</v>
      </c>
    </row>
    <row r="24" spans="1:24" ht="11.25" customHeight="1" x14ac:dyDescent="0.2">
      <c r="A24" s="29" t="s">
        <v>38</v>
      </c>
      <c r="B24" s="7" t="s">
        <v>39</v>
      </c>
      <c r="C24" s="8">
        <v>1.273021418087394</v>
      </c>
      <c r="D24" s="8">
        <v>0.80175929000037272</v>
      </c>
      <c r="E24" s="8">
        <v>0.77741543305544814</v>
      </c>
      <c r="F24" s="8">
        <v>0.77314937463841371</v>
      </c>
      <c r="G24" s="8">
        <v>0.6172496636391801</v>
      </c>
      <c r="H24" s="8">
        <v>0.6112952186060665</v>
      </c>
      <c r="I24" s="8">
        <v>0.63936624081581717</v>
      </c>
      <c r="J24" s="8">
        <v>0.64507210942317439</v>
      </c>
      <c r="K24" s="8">
        <v>0.89008164199146966</v>
      </c>
      <c r="L24" s="8">
        <v>0.60484831246664306</v>
      </c>
      <c r="M24" s="8">
        <v>0.68331459505390579</v>
      </c>
      <c r="N24" s="8">
        <v>0.81675451709031965</v>
      </c>
      <c r="O24" s="8">
        <v>0.91951158545713385</v>
      </c>
      <c r="P24" s="8">
        <v>0.93272599599296346</v>
      </c>
      <c r="Q24" s="8">
        <v>0.84544464515365858</v>
      </c>
      <c r="R24" s="8">
        <v>0.77355681084555372</v>
      </c>
      <c r="S24" s="8">
        <v>0.61046224084865575</v>
      </c>
      <c r="T24" s="8">
        <v>0.68389933471089925</v>
      </c>
      <c r="U24" s="8">
        <v>0.77917059764016927</v>
      </c>
      <c r="V24" s="8">
        <v>0.64652705329572835</v>
      </c>
      <c r="W24" s="8">
        <v>0.46894933858434135</v>
      </c>
      <c r="X24" s="8">
        <v>0.58606596544051592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6379.9766162971637</v>
      </c>
      <c r="D26" s="27">
        <f t="shared" ref="D26:X26" si="12">SUM(D27,D33)</f>
        <v>6292.3248921687627</v>
      </c>
      <c r="E26" s="27">
        <f t="shared" si="12"/>
        <v>6398.4058979337533</v>
      </c>
      <c r="F26" s="27">
        <f t="shared" si="12"/>
        <v>6808.8137751009635</v>
      </c>
      <c r="G26" s="27">
        <f t="shared" si="12"/>
        <v>6473.010776756546</v>
      </c>
      <c r="H26" s="27">
        <f t="shared" si="12"/>
        <v>6826.5490292393943</v>
      </c>
      <c r="I26" s="27">
        <f t="shared" si="12"/>
        <v>6080.3985559143503</v>
      </c>
      <c r="J26" s="27">
        <f t="shared" si="12"/>
        <v>6359.5912573252972</v>
      </c>
      <c r="K26" s="27">
        <f t="shared" si="12"/>
        <v>5691.7116169802794</v>
      </c>
      <c r="L26" s="27">
        <f t="shared" si="12"/>
        <v>5887.8863655504883</v>
      </c>
      <c r="M26" s="27">
        <f t="shared" si="12"/>
        <v>5750.7684397614739</v>
      </c>
      <c r="N26" s="27">
        <f t="shared" si="12"/>
        <v>5666.2961899034999</v>
      </c>
      <c r="O26" s="27">
        <f t="shared" si="12"/>
        <v>5370.9255487172313</v>
      </c>
      <c r="P26" s="27">
        <f t="shared" si="12"/>
        <v>5340.4143337219284</v>
      </c>
      <c r="Q26" s="27">
        <f t="shared" si="12"/>
        <v>5338.1848563869071</v>
      </c>
      <c r="R26" s="27">
        <f t="shared" si="12"/>
        <v>5290.0646272835775</v>
      </c>
      <c r="S26" s="27">
        <f t="shared" si="12"/>
        <v>5107.6575200434381</v>
      </c>
      <c r="T26" s="27">
        <f t="shared" si="12"/>
        <v>5310.7141445270263</v>
      </c>
      <c r="U26" s="27">
        <f t="shared" si="12"/>
        <v>5342.2113859759538</v>
      </c>
      <c r="V26" s="27">
        <f t="shared" si="12"/>
        <v>5305.8732273754877</v>
      </c>
      <c r="W26" s="27">
        <f t="shared" si="12"/>
        <v>5263.680990925287</v>
      </c>
      <c r="X26" s="27">
        <f t="shared" si="12"/>
        <v>5010.1383607975395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6379.9766162971637</v>
      </c>
      <c r="D33" s="19">
        <f t="shared" ref="D33:X33" si="16">SUM(D34:D50)</f>
        <v>6292.3248921687627</v>
      </c>
      <c r="E33" s="19">
        <f t="shared" si="16"/>
        <v>6398.4058979337533</v>
      </c>
      <c r="F33" s="19">
        <f t="shared" si="16"/>
        <v>6808.8137751009635</v>
      </c>
      <c r="G33" s="19">
        <f t="shared" si="16"/>
        <v>6473.010776756546</v>
      </c>
      <c r="H33" s="19">
        <f t="shared" si="16"/>
        <v>6826.5490292393943</v>
      </c>
      <c r="I33" s="19">
        <f t="shared" si="16"/>
        <v>6080.3985559143503</v>
      </c>
      <c r="J33" s="19">
        <f t="shared" si="16"/>
        <v>6359.5912573252972</v>
      </c>
      <c r="K33" s="19">
        <f t="shared" si="16"/>
        <v>5691.7116169802794</v>
      </c>
      <c r="L33" s="19">
        <f t="shared" si="16"/>
        <v>5887.8863655504883</v>
      </c>
      <c r="M33" s="19">
        <f t="shared" si="16"/>
        <v>5750.7684397614739</v>
      </c>
      <c r="N33" s="19">
        <f t="shared" si="16"/>
        <v>5666.2961899034999</v>
      </c>
      <c r="O33" s="19">
        <f t="shared" si="16"/>
        <v>5370.9255487172313</v>
      </c>
      <c r="P33" s="19">
        <f t="shared" si="16"/>
        <v>5340.4143337219284</v>
      </c>
      <c r="Q33" s="19">
        <f t="shared" si="16"/>
        <v>5338.1848563869071</v>
      </c>
      <c r="R33" s="19">
        <f t="shared" si="16"/>
        <v>5290.0646272835775</v>
      </c>
      <c r="S33" s="19">
        <f t="shared" si="16"/>
        <v>5107.6575200434381</v>
      </c>
      <c r="T33" s="19">
        <f t="shared" si="16"/>
        <v>5310.7141445270263</v>
      </c>
      <c r="U33" s="19">
        <f t="shared" si="16"/>
        <v>5342.2113859759538</v>
      </c>
      <c r="V33" s="19">
        <f t="shared" si="16"/>
        <v>5305.8732273754877</v>
      </c>
      <c r="W33" s="19">
        <f t="shared" si="16"/>
        <v>5263.680990925287</v>
      </c>
      <c r="X33" s="19">
        <f t="shared" si="16"/>
        <v>5010.1383607975395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6379.9766162971637</v>
      </c>
      <c r="D36" s="8">
        <v>6292.3248921687627</v>
      </c>
      <c r="E36" s="8">
        <v>6398.4058979337533</v>
      </c>
      <c r="F36" s="8">
        <v>6808.8137751009635</v>
      </c>
      <c r="G36" s="8">
        <v>6473.010776756546</v>
      </c>
      <c r="H36" s="8">
        <v>6826.5490292393943</v>
      </c>
      <c r="I36" s="8">
        <v>6080.3985559143503</v>
      </c>
      <c r="J36" s="8">
        <v>6359.5912573252972</v>
      </c>
      <c r="K36" s="8">
        <v>5691.7116169802794</v>
      </c>
      <c r="L36" s="8">
        <v>5887.8863655504883</v>
      </c>
      <c r="M36" s="8">
        <v>5750.7684397614739</v>
      </c>
      <c r="N36" s="8">
        <v>5666.2961899034999</v>
      </c>
      <c r="O36" s="8">
        <v>5370.9255487172313</v>
      </c>
      <c r="P36" s="8">
        <v>5340.4143337219284</v>
      </c>
      <c r="Q36" s="8">
        <v>5338.1848563869071</v>
      </c>
      <c r="R36" s="8">
        <v>5290.0646272835775</v>
      </c>
      <c r="S36" s="8">
        <v>5107.6575200434381</v>
      </c>
      <c r="T36" s="8">
        <v>5310.7141445270263</v>
      </c>
      <c r="U36" s="8">
        <v>5342.2113859759538</v>
      </c>
      <c r="V36" s="8">
        <v>5305.8732273754877</v>
      </c>
      <c r="W36" s="8">
        <v>5263.680990925287</v>
      </c>
      <c r="X36" s="8">
        <v>5010.1383607975395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6612.8299254439462</v>
      </c>
      <c r="D51" s="27">
        <v>6742.8492570940889</v>
      </c>
      <c r="E51" s="27">
        <v>7114.4646852454125</v>
      </c>
      <c r="F51" s="27">
        <v>7436.1382689609427</v>
      </c>
      <c r="G51" s="27">
        <v>7190.967637832643</v>
      </c>
      <c r="H51" s="27">
        <v>7653.5931885391365</v>
      </c>
      <c r="I51" s="27">
        <v>7687.1527810732268</v>
      </c>
      <c r="J51" s="27">
        <v>7382.8895833413753</v>
      </c>
      <c r="K51" s="27">
        <v>6973.8926405264538</v>
      </c>
      <c r="L51" s="27">
        <v>6916.0078924541103</v>
      </c>
      <c r="M51" s="27">
        <v>7476.4764561452457</v>
      </c>
      <c r="N51" s="27">
        <v>7451.478649823096</v>
      </c>
      <c r="O51" s="27">
        <v>6969.8195999216596</v>
      </c>
      <c r="P51" s="27">
        <v>6823.607385318528</v>
      </c>
      <c r="Q51" s="27">
        <v>6546.4268378442212</v>
      </c>
      <c r="R51" s="27">
        <v>6783.6813242204862</v>
      </c>
      <c r="S51" s="27">
        <v>7037.9413796928038</v>
      </c>
      <c r="T51" s="27">
        <v>7503.330411899371</v>
      </c>
      <c r="U51" s="27">
        <v>7524.3989816438134</v>
      </c>
      <c r="V51" s="27">
        <v>7603.1121892901874</v>
      </c>
      <c r="W51" s="27">
        <v>7947.3107011556795</v>
      </c>
      <c r="X51" s="27">
        <v>7743.4546239097335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0</v>
      </c>
      <c r="Q52" s="27">
        <f t="shared" si="18"/>
        <v>0</v>
      </c>
      <c r="R52" s="27">
        <f t="shared" si="18"/>
        <v>0</v>
      </c>
      <c r="S52" s="27">
        <f t="shared" si="18"/>
        <v>0</v>
      </c>
      <c r="T52" s="27">
        <f t="shared" si="18"/>
        <v>0</v>
      </c>
      <c r="U52" s="27">
        <f t="shared" si="18"/>
        <v>0</v>
      </c>
      <c r="V52" s="27">
        <f t="shared" si="18"/>
        <v>0</v>
      </c>
      <c r="W52" s="27">
        <f t="shared" si="18"/>
        <v>0</v>
      </c>
      <c r="X52" s="27">
        <f t="shared" si="18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2059.3933809939322</v>
      </c>
      <c r="D61" s="49">
        <f t="shared" ref="D61:X61" si="20">SUM(D62:D72)</f>
        <v>2111.2338387756399</v>
      </c>
      <c r="E61" s="49">
        <f t="shared" si="20"/>
        <v>2154.7609348031897</v>
      </c>
      <c r="F61" s="49">
        <f t="shared" si="20"/>
        <v>2177.6193880354153</v>
      </c>
      <c r="G61" s="49">
        <f t="shared" si="20"/>
        <v>2086.7392609681492</v>
      </c>
      <c r="H61" s="49">
        <f t="shared" si="20"/>
        <v>2205.8989678379489</v>
      </c>
      <c r="I61" s="49">
        <f t="shared" si="20"/>
        <v>2185.734732016947</v>
      </c>
      <c r="J61" s="49">
        <f t="shared" si="20"/>
        <v>2300.8434089030125</v>
      </c>
      <c r="K61" s="49">
        <f t="shared" si="20"/>
        <v>2464.1240896297304</v>
      </c>
      <c r="L61" s="49">
        <f t="shared" si="20"/>
        <v>2539.3539048053726</v>
      </c>
      <c r="M61" s="49">
        <f t="shared" si="20"/>
        <v>2172.8880458323692</v>
      </c>
      <c r="N61" s="49">
        <f t="shared" si="20"/>
        <v>2143.2554955803785</v>
      </c>
      <c r="O61" s="49">
        <f t="shared" si="20"/>
        <v>2218.7475908305028</v>
      </c>
      <c r="P61" s="49">
        <f t="shared" si="20"/>
        <v>2252.1323281486902</v>
      </c>
      <c r="Q61" s="49">
        <f t="shared" si="20"/>
        <v>2298.002018350458</v>
      </c>
      <c r="R61" s="49">
        <f t="shared" si="20"/>
        <v>2293.116034304524</v>
      </c>
      <c r="S61" s="49">
        <f t="shared" si="20"/>
        <v>2262.2199437025101</v>
      </c>
      <c r="T61" s="49">
        <f t="shared" si="20"/>
        <v>2289.6374404561602</v>
      </c>
      <c r="U61" s="49">
        <f t="shared" si="20"/>
        <v>2564.0894376406141</v>
      </c>
      <c r="V61" s="49">
        <f t="shared" si="20"/>
        <v>2520.4429167806734</v>
      </c>
      <c r="W61" s="49">
        <f t="shared" si="20"/>
        <v>2535.6855727524212</v>
      </c>
      <c r="X61" s="49">
        <f t="shared" si="20"/>
        <v>2568.9029030867241</v>
      </c>
    </row>
    <row r="62" spans="1:24" ht="11.25" customHeight="1" x14ac:dyDescent="0.2">
      <c r="A62" s="50" t="s">
        <v>92</v>
      </c>
      <c r="B62" s="51" t="s">
        <v>93</v>
      </c>
      <c r="C62" s="52">
        <v>2056.9290766929889</v>
      </c>
      <c r="D62" s="52">
        <v>2108.8800067740713</v>
      </c>
      <c r="E62" s="52">
        <v>2153.0088152912012</v>
      </c>
      <c r="F62" s="52">
        <v>2176.5119640337912</v>
      </c>
      <c r="G62" s="52">
        <v>2084.5700823997186</v>
      </c>
      <c r="H62" s="52">
        <v>2204.174239529762</v>
      </c>
      <c r="I62" s="52">
        <v>2183.5883662588053</v>
      </c>
      <c r="J62" s="52">
        <v>2295.0923084091519</v>
      </c>
      <c r="K62" s="52">
        <v>2457.7222880933377</v>
      </c>
      <c r="L62" s="52">
        <v>2529.366903759621</v>
      </c>
      <c r="M62" s="52">
        <v>2162.8274465439381</v>
      </c>
      <c r="N62" s="52">
        <v>2134.2334960167982</v>
      </c>
      <c r="O62" s="52">
        <v>2201.7610406872118</v>
      </c>
      <c r="P62" s="52">
        <v>2231.4128960475882</v>
      </c>
      <c r="Q62" s="52">
        <v>2275.8514620592591</v>
      </c>
      <c r="R62" s="52">
        <v>2270.7854434013634</v>
      </c>
      <c r="S62" s="52">
        <v>2240.2258613284548</v>
      </c>
      <c r="T62" s="52">
        <v>2267.1749064904679</v>
      </c>
      <c r="U62" s="52">
        <v>2539.5809949980894</v>
      </c>
      <c r="V62" s="52">
        <v>2495.2251029390668</v>
      </c>
      <c r="W62" s="52">
        <v>2503.2036434230909</v>
      </c>
      <c r="X62" s="52">
        <v>2538.1457494254964</v>
      </c>
    </row>
    <row r="63" spans="1:24" ht="11.25" customHeight="1" x14ac:dyDescent="0.2">
      <c r="A63" s="50" t="s">
        <v>94</v>
      </c>
      <c r="B63" s="51" t="s">
        <v>95</v>
      </c>
      <c r="C63" s="52">
        <v>2.4643043009432239</v>
      </c>
      <c r="D63" s="52">
        <v>2.3538320015684446</v>
      </c>
      <c r="E63" s="52">
        <v>1.7521195119884647</v>
      </c>
      <c r="F63" s="52">
        <v>1.0796963632210628</v>
      </c>
      <c r="G63" s="52">
        <v>2.1225358308051478</v>
      </c>
      <c r="H63" s="52">
        <v>1.6131528689857344</v>
      </c>
      <c r="I63" s="52">
        <v>1.9023032715988646</v>
      </c>
      <c r="J63" s="52">
        <v>5.0252983392717834</v>
      </c>
      <c r="K63" s="52">
        <v>4.5803660748496924</v>
      </c>
      <c r="L63" s="52">
        <v>7.4969283380899201</v>
      </c>
      <c r="M63" s="52">
        <v>7.5475132078444611</v>
      </c>
      <c r="N63" s="52">
        <v>7.2252499462765742</v>
      </c>
      <c r="O63" s="52">
        <v>14.505762544897244</v>
      </c>
      <c r="P63" s="52">
        <v>17.555157905740973</v>
      </c>
      <c r="Q63" s="52">
        <v>18.156843611072549</v>
      </c>
      <c r="R63" s="52">
        <v>18.126505456120377</v>
      </c>
      <c r="S63" s="52">
        <v>18.00178342527979</v>
      </c>
      <c r="T63" s="52">
        <v>18.516770730210155</v>
      </c>
      <c r="U63" s="52">
        <v>21.133984460555787</v>
      </c>
      <c r="V63" s="52">
        <v>21.241297060933455</v>
      </c>
      <c r="W63" s="52">
        <v>29.393269842370103</v>
      </c>
      <c r="X63" s="52">
        <v>27.912023606189315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2.7727638403196947E-2</v>
      </c>
      <c r="G64" s="52">
        <v>4.6642737625602358E-2</v>
      </c>
      <c r="H64" s="52">
        <v>0.11157543920107196</v>
      </c>
      <c r="I64" s="52">
        <v>0.24406248654242554</v>
      </c>
      <c r="J64" s="52">
        <v>0.72580215458879882</v>
      </c>
      <c r="K64" s="52">
        <v>1.8214354615427784</v>
      </c>
      <c r="L64" s="52">
        <v>2.4900727076613043</v>
      </c>
      <c r="M64" s="52">
        <v>2.5130860805867368</v>
      </c>
      <c r="N64" s="52">
        <v>1.7967496173035291</v>
      </c>
      <c r="O64" s="52">
        <v>2.4807875983938303</v>
      </c>
      <c r="P64" s="52">
        <v>3.1642741953610662</v>
      </c>
      <c r="Q64" s="52">
        <v>3.993712680126237</v>
      </c>
      <c r="R64" s="52">
        <v>4.2040854470399198</v>
      </c>
      <c r="S64" s="52">
        <v>3.9922989487752383</v>
      </c>
      <c r="T64" s="52">
        <v>3.9457632354820538</v>
      </c>
      <c r="U64" s="52">
        <v>3.3744581819687953</v>
      </c>
      <c r="V64" s="52">
        <v>3.9765167806729296</v>
      </c>
      <c r="W64" s="52">
        <v>3.0886594869602426</v>
      </c>
      <c r="X64" s="52">
        <v>2.8451300550383642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1" sqref="X1"/>
      <selection pane="topRight" activeCell="X1" sqref="X1"/>
      <selection pane="bottomLeft" activeCell="X1" sqref="X1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265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72195.01762304164</v>
      </c>
      <c r="D2" s="21">
        <f t="shared" ref="D2:X2" si="0">SUM(D3,D17,D22,D25,D26,D51,D52)</f>
        <v>71629.726002792027</v>
      </c>
      <c r="E2" s="21">
        <f t="shared" si="0"/>
        <v>70032.576866921678</v>
      </c>
      <c r="F2" s="21">
        <f t="shared" si="0"/>
        <v>72093.818580840758</v>
      </c>
      <c r="G2" s="21">
        <f t="shared" si="0"/>
        <v>72953.391763039108</v>
      </c>
      <c r="H2" s="21">
        <f t="shared" si="0"/>
        <v>73951.137109849951</v>
      </c>
      <c r="I2" s="21">
        <f t="shared" si="0"/>
        <v>67341.595176753108</v>
      </c>
      <c r="J2" s="21">
        <f t="shared" si="0"/>
        <v>64343.887807711842</v>
      </c>
      <c r="K2" s="21">
        <f t="shared" si="0"/>
        <v>63479.749935222033</v>
      </c>
      <c r="L2" s="21">
        <f t="shared" si="0"/>
        <v>61331.228543034747</v>
      </c>
      <c r="M2" s="21">
        <f t="shared" si="0"/>
        <v>62766.92204118822</v>
      </c>
      <c r="N2" s="21">
        <f t="shared" si="0"/>
        <v>60747.736101261493</v>
      </c>
      <c r="O2" s="21">
        <f t="shared" si="0"/>
        <v>60125.773170989218</v>
      </c>
      <c r="P2" s="21">
        <f t="shared" si="0"/>
        <v>60677.188927093783</v>
      </c>
      <c r="Q2" s="21">
        <f t="shared" si="0"/>
        <v>58454.689806257484</v>
      </c>
      <c r="R2" s="21">
        <f t="shared" si="0"/>
        <v>57905.533089080272</v>
      </c>
      <c r="S2" s="21">
        <f t="shared" si="0"/>
        <v>58041.769622255822</v>
      </c>
      <c r="T2" s="21">
        <f t="shared" si="0"/>
        <v>58420.548870470411</v>
      </c>
      <c r="U2" s="21">
        <f t="shared" si="0"/>
        <v>66217.444248628351</v>
      </c>
      <c r="V2" s="21">
        <f t="shared" si="0"/>
        <v>65846.379521568815</v>
      </c>
      <c r="W2" s="21">
        <f t="shared" si="0"/>
        <v>67233.110530671518</v>
      </c>
      <c r="X2" s="21">
        <f t="shared" si="0"/>
        <v>66051.591193156637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4302.7139542985551</v>
      </c>
      <c r="D3" s="24">
        <f t="shared" si="1"/>
        <v>4637.4782894083319</v>
      </c>
      <c r="E3" s="24">
        <f t="shared" si="1"/>
        <v>3984.5210428564178</v>
      </c>
      <c r="F3" s="24">
        <f t="shared" si="1"/>
        <v>3905.2122521322062</v>
      </c>
      <c r="G3" s="24">
        <f t="shared" si="1"/>
        <v>4011.1180261348618</v>
      </c>
      <c r="H3" s="24">
        <f t="shared" si="1"/>
        <v>4233.1893315681918</v>
      </c>
      <c r="I3" s="24">
        <f t="shared" si="1"/>
        <v>4858.3877470581592</v>
      </c>
      <c r="J3" s="24">
        <f t="shared" si="1"/>
        <v>4317.4353156220504</v>
      </c>
      <c r="K3" s="24">
        <f t="shared" si="1"/>
        <v>4760.8388778982944</v>
      </c>
      <c r="L3" s="24">
        <f t="shared" si="1"/>
        <v>4617.0401337900303</v>
      </c>
      <c r="M3" s="24">
        <f t="shared" si="1"/>
        <v>5040.873941396213</v>
      </c>
      <c r="N3" s="24">
        <f t="shared" si="1"/>
        <v>4435.5125637107003</v>
      </c>
      <c r="O3" s="24">
        <f t="shared" si="1"/>
        <v>4571.286079823225</v>
      </c>
      <c r="P3" s="24">
        <f t="shared" si="1"/>
        <v>4533.60641849697</v>
      </c>
      <c r="Q3" s="24">
        <f t="shared" si="1"/>
        <v>4279.3178864034817</v>
      </c>
      <c r="R3" s="24">
        <f t="shared" si="1"/>
        <v>3888.3743458846488</v>
      </c>
      <c r="S3" s="24">
        <f t="shared" si="1"/>
        <v>4134.8874660899501</v>
      </c>
      <c r="T3" s="24">
        <f t="shared" si="1"/>
        <v>4072.1638993851589</v>
      </c>
      <c r="U3" s="24">
        <f t="shared" si="1"/>
        <v>3820.1890280993275</v>
      </c>
      <c r="V3" s="24">
        <f t="shared" si="1"/>
        <v>3097.3219838198861</v>
      </c>
      <c r="W3" s="24">
        <f t="shared" si="1"/>
        <v>3140.9928615398308</v>
      </c>
      <c r="X3" s="24">
        <f t="shared" si="1"/>
        <v>2606.4608529691486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3372.4484937615975</v>
      </c>
      <c r="D4" s="19">
        <f t="shared" si="2"/>
        <v>3747.7408880683001</v>
      </c>
      <c r="E4" s="19">
        <f t="shared" si="2"/>
        <v>3185.4072205990365</v>
      </c>
      <c r="F4" s="19">
        <f t="shared" si="2"/>
        <v>3126.5359424850262</v>
      </c>
      <c r="G4" s="19">
        <f t="shared" si="2"/>
        <v>3413.0334926869646</v>
      </c>
      <c r="H4" s="19">
        <f t="shared" si="2"/>
        <v>3738.9712938582102</v>
      </c>
      <c r="I4" s="19">
        <f t="shared" si="2"/>
        <v>4299.7667066271279</v>
      </c>
      <c r="J4" s="19">
        <f t="shared" si="2"/>
        <v>3914.6899976926343</v>
      </c>
      <c r="K4" s="19">
        <f t="shared" si="2"/>
        <v>4289.0217950221568</v>
      </c>
      <c r="L4" s="19">
        <f t="shared" si="2"/>
        <v>4164.3928888863875</v>
      </c>
      <c r="M4" s="19">
        <f t="shared" si="2"/>
        <v>4683.2657832030991</v>
      </c>
      <c r="N4" s="19">
        <f t="shared" si="2"/>
        <v>4114.3279309900336</v>
      </c>
      <c r="O4" s="19">
        <f t="shared" si="2"/>
        <v>4322.5798382550865</v>
      </c>
      <c r="P4" s="19">
        <f t="shared" si="2"/>
        <v>4171.1932121077743</v>
      </c>
      <c r="Q4" s="19">
        <f t="shared" si="2"/>
        <v>3878.4359183137076</v>
      </c>
      <c r="R4" s="19">
        <f t="shared" si="2"/>
        <v>3610.9888883005651</v>
      </c>
      <c r="S4" s="19">
        <f t="shared" si="2"/>
        <v>3875.0526636498571</v>
      </c>
      <c r="T4" s="19">
        <f t="shared" si="2"/>
        <v>3844.897236865278</v>
      </c>
      <c r="U4" s="19">
        <f t="shared" si="2"/>
        <v>3614.153607289717</v>
      </c>
      <c r="V4" s="19">
        <f t="shared" si="2"/>
        <v>2930.6972067789825</v>
      </c>
      <c r="W4" s="19">
        <f t="shared" si="2"/>
        <v>3053.9236239090342</v>
      </c>
      <c r="X4" s="19">
        <f t="shared" si="2"/>
        <v>2491.7401820171608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71.097977280000023</v>
      </c>
      <c r="F5" s="8">
        <v>69.146990880000018</v>
      </c>
      <c r="G5" s="8">
        <v>139.54629216000001</v>
      </c>
      <c r="H5" s="8">
        <v>109.43777856</v>
      </c>
      <c r="I5" s="8">
        <v>69.293093759999991</v>
      </c>
      <c r="J5" s="8">
        <v>101.46473567999998</v>
      </c>
      <c r="K5" s="8">
        <v>131.16147263999997</v>
      </c>
      <c r="L5" s="8">
        <v>86.616013440000003</v>
      </c>
      <c r="M5" s="8">
        <v>49.49491536</v>
      </c>
      <c r="N5" s="8">
        <v>25.330277279999997</v>
      </c>
      <c r="O5" s="8">
        <v>29.305832159999998</v>
      </c>
      <c r="P5" s="8">
        <v>51.162560410477511</v>
      </c>
      <c r="Q5" s="8">
        <v>42.534555760712124</v>
      </c>
      <c r="R5" s="8">
        <v>58.489523842306653</v>
      </c>
      <c r="S5" s="8">
        <v>68.053406731439495</v>
      </c>
      <c r="T5" s="8">
        <v>72.03505928997275</v>
      </c>
      <c r="U5" s="8">
        <v>66.774470608488585</v>
      </c>
      <c r="V5" s="8">
        <v>52.859980443206972</v>
      </c>
      <c r="W5" s="8">
        <v>44.873264576606182</v>
      </c>
      <c r="X5" s="8">
        <v>45.056791816623296</v>
      </c>
    </row>
    <row r="6" spans="1:24" ht="11.25" customHeight="1" x14ac:dyDescent="0.2">
      <c r="A6" s="28" t="s">
        <v>6</v>
      </c>
      <c r="B6" s="7" t="s">
        <v>7</v>
      </c>
      <c r="C6" s="8">
        <v>2.7673234511999998</v>
      </c>
      <c r="D6" s="8">
        <v>2.7788908223999997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3369.6811703103976</v>
      </c>
      <c r="D7" s="8">
        <v>3744.9619972459</v>
      </c>
      <c r="E7" s="8">
        <v>3114.3092433190363</v>
      </c>
      <c r="F7" s="8">
        <v>3057.3889516050263</v>
      </c>
      <c r="G7" s="8">
        <v>3273.4872005269644</v>
      </c>
      <c r="H7" s="8">
        <v>3629.5335152982102</v>
      </c>
      <c r="I7" s="8">
        <v>4230.4736128671275</v>
      </c>
      <c r="J7" s="8">
        <v>3813.2252620126342</v>
      </c>
      <c r="K7" s="8">
        <v>4157.8603223821565</v>
      </c>
      <c r="L7" s="8">
        <v>4077.7768754463877</v>
      </c>
      <c r="M7" s="8">
        <v>4633.770867843099</v>
      </c>
      <c r="N7" s="8">
        <v>4088.9976537100338</v>
      </c>
      <c r="O7" s="8">
        <v>4293.2740060950864</v>
      </c>
      <c r="P7" s="8">
        <v>4120.0306516972969</v>
      </c>
      <c r="Q7" s="8">
        <v>3835.9013625529956</v>
      </c>
      <c r="R7" s="8">
        <v>3552.4993644582582</v>
      </c>
      <c r="S7" s="8">
        <v>3806.9992569184178</v>
      </c>
      <c r="T7" s="8">
        <v>3772.8621775753054</v>
      </c>
      <c r="U7" s="8">
        <v>3547.3791366812284</v>
      </c>
      <c r="V7" s="8">
        <v>2877.8372263357755</v>
      </c>
      <c r="W7" s="8">
        <v>3009.0503593324279</v>
      </c>
      <c r="X7" s="8">
        <v>2446.6833902005374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428.26168700268641</v>
      </c>
      <c r="D8" s="19">
        <f t="shared" ref="D8:X8" si="4">SUM(D9:D10)</f>
        <v>365.41552210454802</v>
      </c>
      <c r="E8" s="19">
        <f t="shared" si="4"/>
        <v>364.94814466710085</v>
      </c>
      <c r="F8" s="19">
        <f t="shared" si="4"/>
        <v>389.23280828477192</v>
      </c>
      <c r="G8" s="19">
        <f t="shared" si="4"/>
        <v>309.59532041254181</v>
      </c>
      <c r="H8" s="19">
        <f t="shared" si="4"/>
        <v>321.09812272789975</v>
      </c>
      <c r="I8" s="19">
        <f t="shared" si="4"/>
        <v>363.55222096194973</v>
      </c>
      <c r="J8" s="19">
        <f t="shared" si="4"/>
        <v>280.42573363661035</v>
      </c>
      <c r="K8" s="19">
        <f t="shared" si="4"/>
        <v>349.95002720813665</v>
      </c>
      <c r="L8" s="19">
        <f t="shared" si="4"/>
        <v>332.21379314872246</v>
      </c>
      <c r="M8" s="19">
        <f t="shared" si="4"/>
        <v>237.28774149988783</v>
      </c>
      <c r="N8" s="19">
        <f t="shared" si="4"/>
        <v>195.92851900312928</v>
      </c>
      <c r="O8" s="19">
        <f t="shared" si="4"/>
        <v>187.81072085348961</v>
      </c>
      <c r="P8" s="19">
        <f t="shared" si="4"/>
        <v>221.73295744637721</v>
      </c>
      <c r="Q8" s="19">
        <f t="shared" si="4"/>
        <v>192.32065446347914</v>
      </c>
      <c r="R8" s="19">
        <f t="shared" si="4"/>
        <v>170.98016015505002</v>
      </c>
      <c r="S8" s="19">
        <f t="shared" si="4"/>
        <v>159.80454976716646</v>
      </c>
      <c r="T8" s="19">
        <f t="shared" si="4"/>
        <v>126.65675378925718</v>
      </c>
      <c r="U8" s="19">
        <f t="shared" si="4"/>
        <v>113.85095492204934</v>
      </c>
      <c r="V8" s="19">
        <f t="shared" si="4"/>
        <v>98.066589874727597</v>
      </c>
      <c r="W8" s="19">
        <f t="shared" si="4"/>
        <v>59.787271066569765</v>
      </c>
      <c r="X8" s="19">
        <f t="shared" si="4"/>
        <v>58.66854505413918</v>
      </c>
    </row>
    <row r="9" spans="1:24" ht="11.25" customHeight="1" x14ac:dyDescent="0.2">
      <c r="A9" s="28" t="s">
        <v>10</v>
      </c>
      <c r="B9" s="7" t="s">
        <v>11</v>
      </c>
      <c r="C9" s="8">
        <v>45.82678224</v>
      </c>
      <c r="D9" s="8">
        <v>15.898480319999996</v>
      </c>
      <c r="E9" s="8">
        <v>8.2235990399999999</v>
      </c>
      <c r="F9" s="8">
        <v>6.1639915199999997</v>
      </c>
      <c r="G9" s="8">
        <v>4.0863151200000001</v>
      </c>
      <c r="H9" s="8">
        <v>4.3593983999999999</v>
      </c>
      <c r="I9" s="8">
        <v>4.3593983999999999</v>
      </c>
      <c r="J9" s="8">
        <v>8.6161274400000014</v>
      </c>
      <c r="K9" s="8">
        <v>2.1796991999999999</v>
      </c>
      <c r="L9" s="8">
        <v>16.082467199999996</v>
      </c>
      <c r="M9" s="8">
        <v>9.2154681599999968</v>
      </c>
      <c r="N9" s="8">
        <v>3.6299366399999995</v>
      </c>
      <c r="O9" s="8">
        <v>3.5306805599999995</v>
      </c>
      <c r="P9" s="8">
        <v>3.4708502399999999</v>
      </c>
      <c r="Q9" s="8">
        <v>1.8308769599999997</v>
      </c>
      <c r="R9" s="8">
        <v>1.8011347199999999</v>
      </c>
      <c r="S9" s="8">
        <v>1.7451086399999998</v>
      </c>
      <c r="T9" s="8">
        <v>0.44890031999999996</v>
      </c>
      <c r="U9" s="8">
        <v>0.65225423999999999</v>
      </c>
      <c r="V9" s="8">
        <v>1.5683844</v>
      </c>
      <c r="W9" s="8">
        <v>0.76707311999999994</v>
      </c>
      <c r="X9" s="8">
        <v>0.55783992000000016</v>
      </c>
    </row>
    <row r="10" spans="1:24" ht="11.25" customHeight="1" x14ac:dyDescent="0.2">
      <c r="A10" s="28" t="s">
        <v>12</v>
      </c>
      <c r="B10" s="7" t="s">
        <v>13</v>
      </c>
      <c r="C10" s="8">
        <v>382.43490476268641</v>
      </c>
      <c r="D10" s="8">
        <v>349.51704178454804</v>
      </c>
      <c r="E10" s="8">
        <v>356.72454562710084</v>
      </c>
      <c r="F10" s="8">
        <v>383.0688167647719</v>
      </c>
      <c r="G10" s="8">
        <v>305.50900529254181</v>
      </c>
      <c r="H10" s="8">
        <v>316.73872432789977</v>
      </c>
      <c r="I10" s="8">
        <v>359.19282256194975</v>
      </c>
      <c r="J10" s="8">
        <v>271.80960619661033</v>
      </c>
      <c r="K10" s="8">
        <v>347.77032800813663</v>
      </c>
      <c r="L10" s="8">
        <v>316.13132594872246</v>
      </c>
      <c r="M10" s="8">
        <v>228.07227333988783</v>
      </c>
      <c r="N10" s="8">
        <v>192.29858236312927</v>
      </c>
      <c r="O10" s="8">
        <v>184.28004029348961</v>
      </c>
      <c r="P10" s="8">
        <v>218.26210720637721</v>
      </c>
      <c r="Q10" s="8">
        <v>190.48977750347913</v>
      </c>
      <c r="R10" s="8">
        <v>169.17902543505002</v>
      </c>
      <c r="S10" s="8">
        <v>158.05944112716645</v>
      </c>
      <c r="T10" s="8">
        <v>126.20785346925717</v>
      </c>
      <c r="U10" s="8">
        <v>113.19870068204933</v>
      </c>
      <c r="V10" s="8">
        <v>96.498205474727598</v>
      </c>
      <c r="W10" s="8">
        <v>59.020197946569766</v>
      </c>
      <c r="X10" s="8">
        <v>58.110705134139181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502.00377353427126</v>
      </c>
      <c r="D11" s="19">
        <f t="shared" ref="D11:X11" si="6">SUM(D12:D16)</f>
        <v>524.32187923548395</v>
      </c>
      <c r="E11" s="19">
        <f t="shared" si="6"/>
        <v>434.16567759028061</v>
      </c>
      <c r="F11" s="19">
        <f t="shared" si="6"/>
        <v>389.44350136240769</v>
      </c>
      <c r="G11" s="19">
        <f t="shared" si="6"/>
        <v>288.48921303535536</v>
      </c>
      <c r="H11" s="19">
        <f t="shared" si="6"/>
        <v>173.11991498208167</v>
      </c>
      <c r="I11" s="19">
        <f t="shared" si="6"/>
        <v>195.06881946908175</v>
      </c>
      <c r="J11" s="19">
        <f t="shared" si="6"/>
        <v>122.31958429280589</v>
      </c>
      <c r="K11" s="19">
        <f t="shared" si="6"/>
        <v>121.86705566800123</v>
      </c>
      <c r="L11" s="19">
        <f t="shared" si="6"/>
        <v>120.43345175492064</v>
      </c>
      <c r="M11" s="19">
        <f t="shared" si="6"/>
        <v>120.32041669322615</v>
      </c>
      <c r="N11" s="19">
        <f t="shared" si="6"/>
        <v>125.25611371753749</v>
      </c>
      <c r="O11" s="19">
        <f t="shared" si="6"/>
        <v>60.8955207146494</v>
      </c>
      <c r="P11" s="19">
        <f t="shared" si="6"/>
        <v>140.680248942818</v>
      </c>
      <c r="Q11" s="19">
        <f t="shared" si="6"/>
        <v>208.56131362629503</v>
      </c>
      <c r="R11" s="19">
        <f t="shared" si="6"/>
        <v>106.40529742903382</v>
      </c>
      <c r="S11" s="19">
        <f t="shared" si="6"/>
        <v>100.03025267292669</v>
      </c>
      <c r="T11" s="19">
        <f t="shared" si="6"/>
        <v>100.60990873062372</v>
      </c>
      <c r="U11" s="19">
        <f t="shared" si="6"/>
        <v>92.184465887560947</v>
      </c>
      <c r="V11" s="19">
        <f t="shared" si="6"/>
        <v>68.558187166176339</v>
      </c>
      <c r="W11" s="19">
        <f t="shared" si="6"/>
        <v>27.281966564226963</v>
      </c>
      <c r="X11" s="19">
        <f t="shared" si="6"/>
        <v>56.052125897848846</v>
      </c>
    </row>
    <row r="12" spans="1:24" ht="11.25" customHeight="1" x14ac:dyDescent="0.2">
      <c r="A12" s="28" t="s">
        <v>14</v>
      </c>
      <c r="B12" s="7" t="s">
        <v>15</v>
      </c>
      <c r="C12" s="8">
        <v>16.416966720000001</v>
      </c>
      <c r="D12" s="8">
        <v>11.979161040000001</v>
      </c>
      <c r="E12" s="8">
        <v>0</v>
      </c>
      <c r="F12" s="8">
        <v>0</v>
      </c>
      <c r="G12" s="8">
        <v>2.1574475999999998</v>
      </c>
      <c r="H12" s="8">
        <v>0</v>
      </c>
      <c r="I12" s="8">
        <v>0</v>
      </c>
      <c r="J12" s="8">
        <v>0</v>
      </c>
      <c r="K12" s="8">
        <v>4.3884561599999987</v>
      </c>
      <c r="L12" s="8">
        <v>2.1938875200000001</v>
      </c>
      <c r="M12" s="8">
        <v>2.2851575999999998</v>
      </c>
      <c r="N12" s="8">
        <v>7.7934276000213325</v>
      </c>
      <c r="O12" s="8">
        <v>18.848686320021329</v>
      </c>
      <c r="P12" s="8">
        <v>25.459296480021333</v>
      </c>
      <c r="Q12" s="8">
        <v>23.176522800021335</v>
      </c>
      <c r="R12" s="8">
        <v>14.553203040021332</v>
      </c>
      <c r="S12" s="8">
        <v>31.919719680021334</v>
      </c>
      <c r="T12" s="8">
        <v>29.724770160024299</v>
      </c>
      <c r="U12" s="8">
        <v>30.274063920010843</v>
      </c>
      <c r="V12" s="8">
        <v>21.280943520008282</v>
      </c>
      <c r="W12" s="8">
        <v>1.1570119200061224</v>
      </c>
      <c r="X12" s="8">
        <v>1.9333000800094076</v>
      </c>
    </row>
    <row r="13" spans="1:24" ht="11.25" customHeight="1" x14ac:dyDescent="0.2">
      <c r="A13" s="28" t="s">
        <v>16</v>
      </c>
      <c r="B13" s="7" t="s">
        <v>17</v>
      </c>
      <c r="C13" s="8">
        <v>473.41889490386518</v>
      </c>
      <c r="D13" s="8">
        <v>499.85433620507172</v>
      </c>
      <c r="E13" s="8">
        <v>408.02104895667452</v>
      </c>
      <c r="F13" s="8">
        <v>367.05560770000767</v>
      </c>
      <c r="G13" s="8">
        <v>265.63711071055536</v>
      </c>
      <c r="H13" s="8">
        <v>151.11201922368167</v>
      </c>
      <c r="I13" s="8">
        <v>170.17826054588173</v>
      </c>
      <c r="J13" s="8">
        <v>102.87734693120589</v>
      </c>
      <c r="K13" s="8">
        <v>97.017452955995125</v>
      </c>
      <c r="L13" s="8">
        <v>98.842342617314529</v>
      </c>
      <c r="M13" s="8">
        <v>109.30962423722005</v>
      </c>
      <c r="N13" s="8">
        <v>109.34075108711005</v>
      </c>
      <c r="O13" s="8">
        <v>35.567996244221973</v>
      </c>
      <c r="P13" s="8">
        <v>65.069429862790557</v>
      </c>
      <c r="Q13" s="8">
        <v>71.335245000673709</v>
      </c>
      <c r="R13" s="8">
        <v>30.776188246612499</v>
      </c>
      <c r="S13" s="8">
        <v>34.191356349705089</v>
      </c>
      <c r="T13" s="8">
        <v>28.864903517319412</v>
      </c>
      <c r="U13" s="8">
        <v>25.691938718526092</v>
      </c>
      <c r="V13" s="8">
        <v>13.522494969112062</v>
      </c>
      <c r="W13" s="8">
        <v>18.95529732817284</v>
      </c>
      <c r="X13" s="8">
        <v>52.379907051679439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12.167911910406099</v>
      </c>
      <c r="D16" s="8">
        <v>12.488381990412199</v>
      </c>
      <c r="E16" s="8">
        <v>26.1446286336061</v>
      </c>
      <c r="F16" s="8">
        <v>22.387893662400003</v>
      </c>
      <c r="G16" s="8">
        <v>20.694654724800003</v>
      </c>
      <c r="H16" s="8">
        <v>22.007895758400004</v>
      </c>
      <c r="I16" s="8">
        <v>24.890558923200004</v>
      </c>
      <c r="J16" s="8">
        <v>19.442237361599993</v>
      </c>
      <c r="K16" s="8">
        <v>20.461146552006106</v>
      </c>
      <c r="L16" s="8">
        <v>19.3972216176061</v>
      </c>
      <c r="M16" s="8">
        <v>8.7256348560060992</v>
      </c>
      <c r="N16" s="8">
        <v>8.1219350304060995</v>
      </c>
      <c r="O16" s="8">
        <v>6.4788381504060997</v>
      </c>
      <c r="P16" s="8">
        <v>50.151522600006096</v>
      </c>
      <c r="Q16" s="8">
        <v>114.04954582560001</v>
      </c>
      <c r="R16" s="8">
        <v>61.075906142400001</v>
      </c>
      <c r="S16" s="8">
        <v>33.919176643200274</v>
      </c>
      <c r="T16" s="8">
        <v>42.020235053280004</v>
      </c>
      <c r="U16" s="8">
        <v>36.218463249024005</v>
      </c>
      <c r="V16" s="8">
        <v>33.754748677056</v>
      </c>
      <c r="W16" s="8">
        <v>7.1696573160479975</v>
      </c>
      <c r="X16" s="8">
        <v>1.7389187661600003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0.19980000000000006</v>
      </c>
      <c r="D17" s="27">
        <f t="shared" ref="D17:X17" si="8">SUM(D18:D21)</f>
        <v>0.15983999999999998</v>
      </c>
      <c r="E17" s="27">
        <f t="shared" si="8"/>
        <v>0.19979999999999998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v>0.19980000000000006</v>
      </c>
      <c r="D18" s="8">
        <v>0.15983999999999998</v>
      </c>
      <c r="E18" s="8">
        <v>0.19979999999999998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86.441759817600015</v>
      </c>
      <c r="D22" s="27">
        <f t="shared" ref="D22:X22" si="10">SUM(D23:D24)</f>
        <v>100.59613576320002</v>
      </c>
      <c r="E22" s="27">
        <f t="shared" si="10"/>
        <v>123.042510096</v>
      </c>
      <c r="F22" s="27">
        <f t="shared" si="10"/>
        <v>140.01866820480001</v>
      </c>
      <c r="G22" s="27">
        <f t="shared" si="10"/>
        <v>144.57939500602876</v>
      </c>
      <c r="H22" s="27">
        <f t="shared" si="10"/>
        <v>132.53315069280001</v>
      </c>
      <c r="I22" s="27">
        <f t="shared" si="10"/>
        <v>141.72235413600001</v>
      </c>
      <c r="J22" s="27">
        <f t="shared" si="10"/>
        <v>155.5460056032</v>
      </c>
      <c r="K22" s="27">
        <f t="shared" si="10"/>
        <v>194.42331484319999</v>
      </c>
      <c r="L22" s="27">
        <f t="shared" si="10"/>
        <v>222.16531634879996</v>
      </c>
      <c r="M22" s="27">
        <f t="shared" si="10"/>
        <v>259.68632167200002</v>
      </c>
      <c r="N22" s="27">
        <f t="shared" si="10"/>
        <v>219.85661407079994</v>
      </c>
      <c r="O22" s="27">
        <f t="shared" si="10"/>
        <v>212.43401232600002</v>
      </c>
      <c r="P22" s="27">
        <f t="shared" si="10"/>
        <v>230.22924559680001</v>
      </c>
      <c r="Q22" s="27">
        <f t="shared" si="10"/>
        <v>212.50485065399999</v>
      </c>
      <c r="R22" s="27">
        <f t="shared" si="10"/>
        <v>226.68098851560001</v>
      </c>
      <c r="S22" s="27">
        <f t="shared" si="10"/>
        <v>260.59693236587333</v>
      </c>
      <c r="T22" s="27">
        <f t="shared" si="10"/>
        <v>274.31973036959999</v>
      </c>
      <c r="U22" s="27">
        <f t="shared" si="10"/>
        <v>285.66240071242487</v>
      </c>
      <c r="V22" s="27">
        <f t="shared" si="10"/>
        <v>280.58666122977269</v>
      </c>
      <c r="W22" s="27">
        <f t="shared" si="10"/>
        <v>208.57227389640002</v>
      </c>
      <c r="X22" s="27">
        <f t="shared" si="10"/>
        <v>205.87765979999995</v>
      </c>
    </row>
    <row r="23" spans="1:24" ht="11.25" customHeight="1" x14ac:dyDescent="0.2">
      <c r="A23" s="29" t="s">
        <v>36</v>
      </c>
      <c r="B23" s="7" t="s">
        <v>37</v>
      </c>
      <c r="C23" s="8">
        <v>86.441759817600015</v>
      </c>
      <c r="D23" s="8">
        <v>100.59613576320002</v>
      </c>
      <c r="E23" s="8">
        <v>123.042510096</v>
      </c>
      <c r="F23" s="8">
        <v>140.01866820480001</v>
      </c>
      <c r="G23" s="8">
        <v>141.20942943360001</v>
      </c>
      <c r="H23" s="8">
        <v>132.53315069280001</v>
      </c>
      <c r="I23" s="8">
        <v>141.72235413600001</v>
      </c>
      <c r="J23" s="8">
        <v>154.1584505472</v>
      </c>
      <c r="K23" s="8">
        <v>193.03575978719999</v>
      </c>
      <c r="L23" s="8">
        <v>222.16531634879996</v>
      </c>
      <c r="M23" s="8">
        <v>258.29876661600002</v>
      </c>
      <c r="N23" s="8">
        <v>218.46905901479994</v>
      </c>
      <c r="O23" s="8">
        <v>211.04645727000002</v>
      </c>
      <c r="P23" s="8">
        <v>227.45375986080001</v>
      </c>
      <c r="Q23" s="8">
        <v>211.117295598</v>
      </c>
      <c r="R23" s="8">
        <v>225.29343345960001</v>
      </c>
      <c r="S23" s="8">
        <v>259.20937730987333</v>
      </c>
      <c r="T23" s="8">
        <v>272.23802216159999</v>
      </c>
      <c r="U23" s="8">
        <v>282.81902682000003</v>
      </c>
      <c r="V23" s="8">
        <v>278.64062159999992</v>
      </c>
      <c r="W23" s="8">
        <v>207.87849636840002</v>
      </c>
      <c r="X23" s="8">
        <v>204.62870999999996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3.3699655724287667</v>
      </c>
      <c r="H24" s="8">
        <v>0</v>
      </c>
      <c r="I24" s="8">
        <v>0</v>
      </c>
      <c r="J24" s="8">
        <v>1.3875550559999998</v>
      </c>
      <c r="K24" s="8">
        <v>1.3875550559999998</v>
      </c>
      <c r="L24" s="8">
        <v>0</v>
      </c>
      <c r="M24" s="8">
        <v>1.3875550559999998</v>
      </c>
      <c r="N24" s="8">
        <v>1.3875550559999998</v>
      </c>
      <c r="O24" s="8">
        <v>1.3875550559999998</v>
      </c>
      <c r="P24" s="8">
        <v>2.7754857359999998</v>
      </c>
      <c r="Q24" s="8">
        <v>1.3875550559999998</v>
      </c>
      <c r="R24" s="8">
        <v>1.3875550559999998</v>
      </c>
      <c r="S24" s="8">
        <v>1.3875550559999998</v>
      </c>
      <c r="T24" s="8">
        <v>2.0817082079999998</v>
      </c>
      <c r="U24" s="8">
        <v>2.843373892424812</v>
      </c>
      <c r="V24" s="8">
        <v>1.9460396297727682</v>
      </c>
      <c r="W24" s="8">
        <v>0.69377752799999992</v>
      </c>
      <c r="X24" s="8">
        <v>1.2489497999999997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57746.251989509074</v>
      </c>
      <c r="D26" s="27">
        <f t="shared" ref="D26:X26" si="12">SUM(D27,D33)</f>
        <v>57001.975213004036</v>
      </c>
      <c r="E26" s="27">
        <f t="shared" si="12"/>
        <v>56566.152368729257</v>
      </c>
      <c r="F26" s="27">
        <f t="shared" si="12"/>
        <v>57690.485878683598</v>
      </c>
      <c r="G26" s="27">
        <f t="shared" si="12"/>
        <v>57498.35183138604</v>
      </c>
      <c r="H26" s="27">
        <f t="shared" si="12"/>
        <v>58543.8373983192</v>
      </c>
      <c r="I26" s="27">
        <f t="shared" si="12"/>
        <v>52847.645640531817</v>
      </c>
      <c r="J26" s="27">
        <f t="shared" si="12"/>
        <v>50798.580151233298</v>
      </c>
      <c r="K26" s="27">
        <f t="shared" si="12"/>
        <v>49537.21296312</v>
      </c>
      <c r="L26" s="27">
        <f t="shared" si="12"/>
        <v>47944.917077040001</v>
      </c>
      <c r="M26" s="27">
        <f t="shared" si="12"/>
        <v>47271.446627040008</v>
      </c>
      <c r="N26" s="27">
        <f t="shared" si="12"/>
        <v>46141.458430679995</v>
      </c>
      <c r="O26" s="27">
        <f t="shared" si="12"/>
        <v>44997.835160519993</v>
      </c>
      <c r="P26" s="27">
        <f t="shared" si="12"/>
        <v>45719.524656720008</v>
      </c>
      <c r="Q26" s="27">
        <f t="shared" si="12"/>
        <v>44518.16364192</v>
      </c>
      <c r="R26" s="27">
        <f t="shared" si="12"/>
        <v>45157.902544080018</v>
      </c>
      <c r="S26" s="27">
        <f t="shared" si="12"/>
        <v>44899.73781156</v>
      </c>
      <c r="T26" s="27">
        <f t="shared" si="12"/>
        <v>45449.09474868</v>
      </c>
      <c r="U26" s="27">
        <f t="shared" si="12"/>
        <v>53301.038822280003</v>
      </c>
      <c r="V26" s="27">
        <f t="shared" si="12"/>
        <v>53605.990184399998</v>
      </c>
      <c r="W26" s="27">
        <f t="shared" si="12"/>
        <v>55336.941737280002</v>
      </c>
      <c r="X26" s="27">
        <f t="shared" si="12"/>
        <v>54358.517150640007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57746.251989509074</v>
      </c>
      <c r="D33" s="19">
        <f t="shared" ref="D33:X33" si="16">SUM(D34:D50)</f>
        <v>57001.975213004036</v>
      </c>
      <c r="E33" s="19">
        <f t="shared" si="16"/>
        <v>56566.152368729257</v>
      </c>
      <c r="F33" s="19">
        <f t="shared" si="16"/>
        <v>57690.485878683598</v>
      </c>
      <c r="G33" s="19">
        <f t="shared" si="16"/>
        <v>57498.35183138604</v>
      </c>
      <c r="H33" s="19">
        <f t="shared" si="16"/>
        <v>58543.8373983192</v>
      </c>
      <c r="I33" s="19">
        <f t="shared" si="16"/>
        <v>52847.645640531817</v>
      </c>
      <c r="J33" s="19">
        <f t="shared" si="16"/>
        <v>50798.580151233298</v>
      </c>
      <c r="K33" s="19">
        <f t="shared" si="16"/>
        <v>49537.21296312</v>
      </c>
      <c r="L33" s="19">
        <f t="shared" si="16"/>
        <v>47944.917077040001</v>
      </c>
      <c r="M33" s="19">
        <f t="shared" si="16"/>
        <v>47271.446627040008</v>
      </c>
      <c r="N33" s="19">
        <f t="shared" si="16"/>
        <v>46141.458430679995</v>
      </c>
      <c r="O33" s="19">
        <f t="shared" si="16"/>
        <v>44997.835160519993</v>
      </c>
      <c r="P33" s="19">
        <f t="shared" si="16"/>
        <v>45719.524656720008</v>
      </c>
      <c r="Q33" s="19">
        <f t="shared" si="16"/>
        <v>44518.16364192</v>
      </c>
      <c r="R33" s="19">
        <f t="shared" si="16"/>
        <v>45157.902544080018</v>
      </c>
      <c r="S33" s="19">
        <f t="shared" si="16"/>
        <v>44899.73781156</v>
      </c>
      <c r="T33" s="19">
        <f t="shared" si="16"/>
        <v>45449.09474868</v>
      </c>
      <c r="U33" s="19">
        <f t="shared" si="16"/>
        <v>53301.038822280003</v>
      </c>
      <c r="V33" s="19">
        <f t="shared" si="16"/>
        <v>53605.990184399998</v>
      </c>
      <c r="W33" s="19">
        <f t="shared" si="16"/>
        <v>55336.941737280002</v>
      </c>
      <c r="X33" s="19">
        <f t="shared" si="16"/>
        <v>54358.517150640007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2037.0034630800001</v>
      </c>
      <c r="D36" s="8">
        <v>2047.3960330799998</v>
      </c>
      <c r="E36" s="8">
        <v>1692.9532875600003</v>
      </c>
      <c r="F36" s="8">
        <v>1552.150206</v>
      </c>
      <c r="G36" s="8">
        <v>1714.5761936399999</v>
      </c>
      <c r="H36" s="8">
        <v>1762.5705584400002</v>
      </c>
      <c r="I36" s="8">
        <v>1651.2242227200004</v>
      </c>
      <c r="J36" s="8">
        <v>1561.81381956</v>
      </c>
      <c r="K36" s="8">
        <v>1658.6039696400001</v>
      </c>
      <c r="L36" s="8">
        <v>1547.3596287599999</v>
      </c>
      <c r="M36" s="8">
        <v>1622.6488576800002</v>
      </c>
      <c r="N36" s="8">
        <v>1538.1142167600001</v>
      </c>
      <c r="O36" s="8">
        <v>1740.1262418000001</v>
      </c>
      <c r="P36" s="8">
        <v>1747.3801420799996</v>
      </c>
      <c r="Q36" s="8">
        <v>1513.9300816799998</v>
      </c>
      <c r="R36" s="8">
        <v>1609.5710293199998</v>
      </c>
      <c r="S36" s="8">
        <v>1505.8436399999996</v>
      </c>
      <c r="T36" s="8">
        <v>1445.7030300000001</v>
      </c>
      <c r="U36" s="8">
        <v>2028.2203216800003</v>
      </c>
      <c r="V36" s="8">
        <v>2166.2556857999998</v>
      </c>
      <c r="W36" s="8">
        <v>2172.3467540399997</v>
      </c>
      <c r="X36" s="8">
        <v>2148.5419761600006</v>
      </c>
    </row>
    <row r="37" spans="1:24" ht="11.25" customHeight="1" x14ac:dyDescent="0.2">
      <c r="A37" s="28" t="s">
        <v>60</v>
      </c>
      <c r="B37" s="7" t="s">
        <v>61</v>
      </c>
      <c r="C37" s="8">
        <v>913.5176727600001</v>
      </c>
      <c r="D37" s="8">
        <v>775.78924500000005</v>
      </c>
      <c r="E37" s="8">
        <v>692.91847547999998</v>
      </c>
      <c r="F37" s="8">
        <v>1052.9979490799999</v>
      </c>
      <c r="G37" s="8">
        <v>1017.03166488</v>
      </c>
      <c r="H37" s="8">
        <v>1104.12164016</v>
      </c>
      <c r="I37" s="8">
        <v>1053.5954536799998</v>
      </c>
      <c r="J37" s="8">
        <v>941.10242688000005</v>
      </c>
      <c r="K37" s="8">
        <v>923.34967956000003</v>
      </c>
      <c r="L37" s="8">
        <v>885.63054887999988</v>
      </c>
      <c r="M37" s="8">
        <v>657.07892712</v>
      </c>
      <c r="N37" s="8">
        <v>602.82476100000008</v>
      </c>
      <c r="O37" s="8">
        <v>753.21978732000014</v>
      </c>
      <c r="P37" s="8">
        <v>658.15094268000007</v>
      </c>
      <c r="Q37" s="8">
        <v>575.96299992000002</v>
      </c>
      <c r="R37" s="8">
        <v>587.82352859999992</v>
      </c>
      <c r="S37" s="8">
        <v>524.29569191999997</v>
      </c>
      <c r="T37" s="8">
        <v>511.62210791999991</v>
      </c>
      <c r="U37" s="8">
        <v>650.64683375999994</v>
      </c>
      <c r="V37" s="8">
        <v>650.81747807999989</v>
      </c>
      <c r="W37" s="8">
        <v>627.38731440000015</v>
      </c>
      <c r="X37" s="8">
        <v>736.99211123999999</v>
      </c>
    </row>
    <row r="38" spans="1:24" ht="11.25" customHeight="1" x14ac:dyDescent="0.2">
      <c r="A38" s="28" t="s">
        <v>62</v>
      </c>
      <c r="B38" s="7" t="s">
        <v>63</v>
      </c>
      <c r="C38" s="8">
        <v>12.362112</v>
      </c>
      <c r="D38" s="8">
        <v>12.362112</v>
      </c>
      <c r="E38" s="8">
        <v>12.362112</v>
      </c>
      <c r="F38" s="8">
        <v>15.316056</v>
      </c>
      <c r="G38" s="8">
        <v>18.395999999999997</v>
      </c>
      <c r="H38" s="8">
        <v>12.257028000000002</v>
      </c>
      <c r="I38" s="8">
        <v>15.316056</v>
      </c>
      <c r="J38" s="8">
        <v>15.316056</v>
      </c>
      <c r="K38" s="8">
        <v>12.257028000000002</v>
      </c>
      <c r="L38" s="8">
        <v>9.2189159999999966</v>
      </c>
      <c r="M38" s="8">
        <v>9.2189159999999966</v>
      </c>
      <c r="N38" s="8">
        <v>6.1598879999999978</v>
      </c>
      <c r="O38" s="8">
        <v>6.1598879999999978</v>
      </c>
      <c r="P38" s="8">
        <v>6.1598879999999978</v>
      </c>
      <c r="Q38" s="8">
        <v>6.1598879999999978</v>
      </c>
      <c r="R38" s="8">
        <v>3.0799440000000002</v>
      </c>
      <c r="S38" s="8">
        <v>3.0799440000000002</v>
      </c>
      <c r="T38" s="8">
        <v>3.0799440000000002</v>
      </c>
      <c r="U38" s="8">
        <v>3.1290839999999998</v>
      </c>
      <c r="V38" s="8">
        <v>2.943864</v>
      </c>
      <c r="W38" s="8">
        <v>2.5590600000000001</v>
      </c>
      <c r="X38" s="8">
        <v>2.8483559999999999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202.73642999999998</v>
      </c>
      <c r="D40" s="8">
        <v>130.90108248000001</v>
      </c>
      <c r="E40" s="8">
        <v>177.71514372000001</v>
      </c>
      <c r="F40" s="8">
        <v>174.55160124000002</v>
      </c>
      <c r="G40" s="8">
        <v>221.63873868000005</v>
      </c>
      <c r="H40" s="8">
        <v>321.44330124000004</v>
      </c>
      <c r="I40" s="8">
        <v>230.71263372000004</v>
      </c>
      <c r="J40" s="8">
        <v>286.93112868000003</v>
      </c>
      <c r="K40" s="8">
        <v>230.61505104000005</v>
      </c>
      <c r="L40" s="8">
        <v>255.60734724000005</v>
      </c>
      <c r="M40" s="8">
        <v>264.86527752000001</v>
      </c>
      <c r="N40" s="8">
        <v>249.55333848000004</v>
      </c>
      <c r="O40" s="8">
        <v>626.16838572000017</v>
      </c>
      <c r="P40" s="8">
        <v>1056.86235648</v>
      </c>
      <c r="Q40" s="8">
        <v>990.28301400000032</v>
      </c>
      <c r="R40" s="8">
        <v>762.27603479999993</v>
      </c>
      <c r="S40" s="8">
        <v>719.65906416000007</v>
      </c>
      <c r="T40" s="8">
        <v>708.00712271999987</v>
      </c>
      <c r="U40" s="8">
        <v>643.54949172000011</v>
      </c>
      <c r="V40" s="8">
        <v>743.8093538400002</v>
      </c>
      <c r="W40" s="8">
        <v>825.75240336000013</v>
      </c>
      <c r="X40" s="8">
        <v>575.6503240799999</v>
      </c>
    </row>
    <row r="41" spans="1:24" ht="11.25" customHeight="1" x14ac:dyDescent="0.2">
      <c r="A41" s="28" t="s">
        <v>68</v>
      </c>
      <c r="B41" s="7" t="s">
        <v>69</v>
      </c>
      <c r="C41" s="8">
        <v>271.47242736000004</v>
      </c>
      <c r="D41" s="8">
        <v>242.71271496000003</v>
      </c>
      <c r="E41" s="8">
        <v>121.59707868</v>
      </c>
      <c r="F41" s="8">
        <v>74.646349919999992</v>
      </c>
      <c r="G41" s="8">
        <v>46.390081319999993</v>
      </c>
      <c r="H41" s="8">
        <v>173.08915524</v>
      </c>
      <c r="I41" s="8">
        <v>77.266069559999991</v>
      </c>
      <c r="J41" s="8">
        <v>37.086077519999996</v>
      </c>
      <c r="K41" s="8">
        <v>65.019831480000008</v>
      </c>
      <c r="L41" s="8">
        <v>55.648529279999984</v>
      </c>
      <c r="M41" s="8">
        <v>37.111185000000006</v>
      </c>
      <c r="N41" s="8">
        <v>34.01960004</v>
      </c>
      <c r="O41" s="8">
        <v>27.836171280000002</v>
      </c>
      <c r="P41" s="8">
        <v>24.758822520000002</v>
      </c>
      <c r="Q41" s="8">
        <v>21.666978719999999</v>
      </c>
      <c r="R41" s="8">
        <v>30.928015080000002</v>
      </c>
      <c r="S41" s="8">
        <v>27.850666320000002</v>
      </c>
      <c r="T41" s="8">
        <v>32.548094640000002</v>
      </c>
      <c r="U41" s="8">
        <v>27.115560720000001</v>
      </c>
      <c r="V41" s="8">
        <v>30.919732199999999</v>
      </c>
      <c r="W41" s="8">
        <v>26.409186359999996</v>
      </c>
      <c r="X41" s="8">
        <v>25.559932320000005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51309.166056269074</v>
      </c>
      <c r="D43" s="8">
        <v>50999.211449324037</v>
      </c>
      <c r="E43" s="8">
        <v>51473.630808449256</v>
      </c>
      <c r="F43" s="8">
        <v>51811.808743443602</v>
      </c>
      <c r="G43" s="8">
        <v>52036.533474506039</v>
      </c>
      <c r="H43" s="8">
        <v>52866.129109999201</v>
      </c>
      <c r="I43" s="8">
        <v>48031.735425891813</v>
      </c>
      <c r="J43" s="8">
        <v>46457.429368593301</v>
      </c>
      <c r="K43" s="8">
        <v>45480.884206679999</v>
      </c>
      <c r="L43" s="8">
        <v>44161.278506280003</v>
      </c>
      <c r="M43" s="8">
        <v>43863.248098800002</v>
      </c>
      <c r="N43" s="8">
        <v>43005.662182079999</v>
      </c>
      <c r="O43" s="8">
        <v>41258.180644199994</v>
      </c>
      <c r="P43" s="8">
        <v>41594.913126000007</v>
      </c>
      <c r="Q43" s="8">
        <v>40909.517321399995</v>
      </c>
      <c r="R43" s="8">
        <v>41763.809285640011</v>
      </c>
      <c r="S43" s="8">
        <v>41741.852003280008</v>
      </c>
      <c r="T43" s="8">
        <v>42379.087757760004</v>
      </c>
      <c r="U43" s="8">
        <v>49617.1812708</v>
      </c>
      <c r="V43" s="8">
        <v>49729.285293479996</v>
      </c>
      <c r="W43" s="8">
        <v>51458.594606639999</v>
      </c>
      <c r="X43" s="8">
        <v>50662.656125640009</v>
      </c>
    </row>
    <row r="44" spans="1:24" ht="11.25" customHeight="1" x14ac:dyDescent="0.2">
      <c r="A44" s="28" t="s">
        <v>74</v>
      </c>
      <c r="B44" s="7" t="s">
        <v>75</v>
      </c>
      <c r="C44" s="8">
        <v>2996.8737890400002</v>
      </c>
      <c r="D44" s="8">
        <v>2783.8718992800009</v>
      </c>
      <c r="E44" s="8">
        <v>2382.0011301600007</v>
      </c>
      <c r="F44" s="8">
        <v>3002.5279519200003</v>
      </c>
      <c r="G44" s="8">
        <v>2421.0806688000002</v>
      </c>
      <c r="H44" s="8">
        <v>2281.5215956800002</v>
      </c>
      <c r="I44" s="8">
        <v>1768.3344252000002</v>
      </c>
      <c r="J44" s="8">
        <v>1482.68328552</v>
      </c>
      <c r="K44" s="8">
        <v>1150.2652082400002</v>
      </c>
      <c r="L44" s="8">
        <v>1023.6865795199999</v>
      </c>
      <c r="M44" s="8">
        <v>810.78834384000004</v>
      </c>
      <c r="N44" s="8">
        <v>695.39376744000026</v>
      </c>
      <c r="O44" s="8">
        <v>579.65702112000008</v>
      </c>
      <c r="P44" s="8">
        <v>536.96435759999997</v>
      </c>
      <c r="Q44" s="8">
        <v>494.15633711999999</v>
      </c>
      <c r="R44" s="8">
        <v>390.80764656000014</v>
      </c>
      <c r="S44" s="8">
        <v>373.91314608000005</v>
      </c>
      <c r="T44" s="8">
        <v>365.76292608000006</v>
      </c>
      <c r="U44" s="8">
        <v>327.13339103999999</v>
      </c>
      <c r="V44" s="8">
        <v>281.21964912000004</v>
      </c>
      <c r="W44" s="8">
        <v>223.06330152000001</v>
      </c>
      <c r="X44" s="8">
        <v>205.26294240000001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9.730676879999999</v>
      </c>
      <c r="E47" s="8">
        <v>12.974332680000003</v>
      </c>
      <c r="F47" s="8">
        <v>6.487021079999999</v>
      </c>
      <c r="G47" s="8">
        <v>22.705009560000004</v>
      </c>
      <c r="H47" s="8">
        <v>22.705009560000004</v>
      </c>
      <c r="I47" s="8">
        <v>19.461353760000002</v>
      </c>
      <c r="J47" s="8">
        <v>16.217988480000002</v>
      </c>
      <c r="K47" s="8">
        <v>16.217988480000002</v>
      </c>
      <c r="L47" s="8">
        <v>6.487021079999999</v>
      </c>
      <c r="M47" s="8">
        <v>6.487021079999999</v>
      </c>
      <c r="N47" s="8">
        <v>9.730676879999999</v>
      </c>
      <c r="O47" s="8">
        <v>6.487021079999999</v>
      </c>
      <c r="P47" s="8">
        <v>6.487021079999999</v>
      </c>
      <c r="Q47" s="8">
        <v>6.487021079999999</v>
      </c>
      <c r="R47" s="8">
        <v>6.487021079999999</v>
      </c>
      <c r="S47" s="8">
        <v>3.2436558</v>
      </c>
      <c r="T47" s="8">
        <v>3.2436558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3.1200389999999993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46.799883000000008</v>
      </c>
      <c r="Q48" s="8">
        <v>0</v>
      </c>
      <c r="R48" s="8">
        <v>3.1200389999999993</v>
      </c>
      <c r="S48" s="8">
        <v>0</v>
      </c>
      <c r="T48" s="8">
        <v>0</v>
      </c>
      <c r="U48" s="8">
        <v>3.9343590000000002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41.048117279999992</v>
      </c>
      <c r="Q50" s="8">
        <v>0</v>
      </c>
      <c r="R50" s="8">
        <v>0</v>
      </c>
      <c r="S50" s="8">
        <v>0</v>
      </c>
      <c r="T50" s="8">
        <v>4.0109760000000001E-2</v>
      </c>
      <c r="U50" s="8">
        <v>0.12850955999999999</v>
      </c>
      <c r="V50" s="8">
        <v>0.73912788000000007</v>
      </c>
      <c r="W50" s="8">
        <v>0.82911095999999973</v>
      </c>
      <c r="X50" s="8">
        <v>1.0053828</v>
      </c>
    </row>
    <row r="51" spans="1:24" ht="11.25" customHeight="1" x14ac:dyDescent="0.2">
      <c r="A51" s="25" t="s">
        <v>88</v>
      </c>
      <c r="B51" s="26" t="s">
        <v>89</v>
      </c>
      <c r="C51" s="27">
        <v>9943.7278049999968</v>
      </c>
      <c r="D51" s="27">
        <v>9789.5608311600008</v>
      </c>
      <c r="E51" s="27">
        <v>9324.0547448399975</v>
      </c>
      <c r="F51" s="27">
        <v>10327.356896220152</v>
      </c>
      <c r="G51" s="27">
        <v>11270.456567712183</v>
      </c>
      <c r="H51" s="27">
        <v>11034.140943269767</v>
      </c>
      <c r="I51" s="27">
        <v>9483.1146066271322</v>
      </c>
      <c r="J51" s="27">
        <v>9072.1832208532924</v>
      </c>
      <c r="K51" s="27">
        <v>8987.131664960536</v>
      </c>
      <c r="L51" s="27">
        <v>8547.1060158559212</v>
      </c>
      <c r="M51" s="27">
        <v>10194.915151080002</v>
      </c>
      <c r="N51" s="27">
        <v>9950.9084927999993</v>
      </c>
      <c r="O51" s="27">
        <v>10344.217918319999</v>
      </c>
      <c r="P51" s="27">
        <v>10193.828606280002</v>
      </c>
      <c r="Q51" s="27">
        <v>9444.7034272800011</v>
      </c>
      <c r="R51" s="27">
        <v>8632.5752106000036</v>
      </c>
      <c r="S51" s="27">
        <v>8734.8212978400006</v>
      </c>
      <c r="T51" s="27">
        <v>8597.3289494400015</v>
      </c>
      <c r="U51" s="27">
        <v>8795.2609582199984</v>
      </c>
      <c r="V51" s="27">
        <v>8848.0109915999983</v>
      </c>
      <c r="W51" s="27">
        <v>8543.5344799199993</v>
      </c>
      <c r="X51" s="27">
        <v>8871.1142057999987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115.68231441641218</v>
      </c>
      <c r="D52" s="27">
        <f t="shared" ref="D52:X52" si="18">SUM(D53:D54)</f>
        <v>99.955693456457141</v>
      </c>
      <c r="E52" s="27">
        <f t="shared" si="18"/>
        <v>34.606400399999998</v>
      </c>
      <c r="F52" s="27">
        <f t="shared" si="18"/>
        <v>30.7448856</v>
      </c>
      <c r="G52" s="27">
        <f t="shared" si="18"/>
        <v>28.885942800000002</v>
      </c>
      <c r="H52" s="27">
        <f t="shared" si="18"/>
        <v>7.4362860000000026</v>
      </c>
      <c r="I52" s="27">
        <f t="shared" si="18"/>
        <v>10.724828400000002</v>
      </c>
      <c r="J52" s="27">
        <f t="shared" si="18"/>
        <v>0.14311439999999997</v>
      </c>
      <c r="K52" s="27">
        <f t="shared" si="18"/>
        <v>0.14311439999999997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0</v>
      </c>
      <c r="Q52" s="27">
        <f t="shared" si="18"/>
        <v>0</v>
      </c>
      <c r="R52" s="27">
        <f t="shared" si="18"/>
        <v>0</v>
      </c>
      <c r="S52" s="27">
        <f t="shared" si="18"/>
        <v>11.726114399999997</v>
      </c>
      <c r="T52" s="27">
        <f t="shared" si="18"/>
        <v>27.641542595651313</v>
      </c>
      <c r="U52" s="27">
        <f t="shared" si="18"/>
        <v>15.293039316600671</v>
      </c>
      <c r="V52" s="27">
        <f t="shared" si="18"/>
        <v>14.469700519155182</v>
      </c>
      <c r="W52" s="27">
        <f t="shared" si="18"/>
        <v>3.069178035300828</v>
      </c>
      <c r="X52" s="27">
        <f t="shared" si="18"/>
        <v>9.6213239474752079</v>
      </c>
    </row>
    <row r="53" spans="1:24" ht="11.25" customHeight="1" x14ac:dyDescent="0.2">
      <c r="A53" s="29" t="s">
        <v>116</v>
      </c>
      <c r="B53" s="7" t="s">
        <v>117</v>
      </c>
      <c r="C53" s="8">
        <v>113.97105720000002</v>
      </c>
      <c r="D53" s="8">
        <v>98.3839428</v>
      </c>
      <c r="E53" s="8">
        <v>34.606400399999998</v>
      </c>
      <c r="F53" s="8">
        <v>30.7448856</v>
      </c>
      <c r="G53" s="8">
        <v>28.885942800000002</v>
      </c>
      <c r="H53" s="8">
        <v>7.4362860000000026</v>
      </c>
      <c r="I53" s="8">
        <v>10.724828400000002</v>
      </c>
      <c r="J53" s="8">
        <v>0.14311439999999997</v>
      </c>
      <c r="K53" s="8">
        <v>0.14311439999999997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11.726114399999997</v>
      </c>
      <c r="T53" s="8">
        <v>1.5510924000000004</v>
      </c>
      <c r="U53" s="8">
        <v>1.5701400000000001</v>
      </c>
      <c r="V53" s="8">
        <v>1.6911180000000001</v>
      </c>
      <c r="W53" s="8">
        <v>1.5732288000000001</v>
      </c>
      <c r="X53" s="8">
        <v>3.0033431999999998</v>
      </c>
    </row>
    <row r="54" spans="1:24" ht="11.25" customHeight="1" x14ac:dyDescent="0.2">
      <c r="A54" s="43" t="s">
        <v>118</v>
      </c>
      <c r="B54" s="44" t="s">
        <v>119</v>
      </c>
      <c r="C54" s="45">
        <v>1.71125721641216</v>
      </c>
      <c r="D54" s="45">
        <v>1.5717506564571431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26.090450195651311</v>
      </c>
      <c r="U54" s="45">
        <v>13.722899316600671</v>
      </c>
      <c r="V54" s="45">
        <v>12.778582519155183</v>
      </c>
      <c r="W54" s="45">
        <v>1.4959492353008279</v>
      </c>
      <c r="X54" s="45">
        <v>6.6179807474752081</v>
      </c>
    </row>
    <row r="60" spans="1:24" ht="11.25" customHeight="1" x14ac:dyDescent="0.2">
      <c r="A60" s="46" t="s">
        <v>325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" si="19">SUM(C62:C72)</f>
        <v>5323.8987079199997</v>
      </c>
      <c r="D61" s="49">
        <f t="shared" ref="D61:X61" si="20">SUM(D62:D72)</f>
        <v>5490.5544712800001</v>
      </c>
      <c r="E61" s="49">
        <f t="shared" si="20"/>
        <v>5397.2925674399994</v>
      </c>
      <c r="F61" s="49">
        <f t="shared" si="20"/>
        <v>6208.0149923999988</v>
      </c>
      <c r="G61" s="49">
        <f t="shared" si="20"/>
        <v>6429.6857253600001</v>
      </c>
      <c r="H61" s="49">
        <f t="shared" si="20"/>
        <v>5514.1710940799994</v>
      </c>
      <c r="I61" s="49">
        <f t="shared" si="20"/>
        <v>5901.629610240002</v>
      </c>
      <c r="J61" s="49">
        <f t="shared" si="20"/>
        <v>6448.2487718399998</v>
      </c>
      <c r="K61" s="49">
        <f t="shared" si="20"/>
        <v>6471.7253474400004</v>
      </c>
      <c r="L61" s="49">
        <f t="shared" si="20"/>
        <v>6965.0291707200004</v>
      </c>
      <c r="M61" s="49">
        <f t="shared" si="20"/>
        <v>7657.417798559999</v>
      </c>
      <c r="N61" s="49">
        <f t="shared" si="20"/>
        <v>7922.1389990399985</v>
      </c>
      <c r="O61" s="49">
        <f t="shared" si="20"/>
        <v>8080.5089044800006</v>
      </c>
      <c r="P61" s="49">
        <f t="shared" si="20"/>
        <v>8870.9217328800005</v>
      </c>
      <c r="Q61" s="49">
        <f t="shared" si="20"/>
        <v>8641.3781080799981</v>
      </c>
      <c r="R61" s="49">
        <f t="shared" si="20"/>
        <v>9117.8127727200008</v>
      </c>
      <c r="S61" s="49">
        <f t="shared" si="20"/>
        <v>9854.7216537599998</v>
      </c>
      <c r="T61" s="49">
        <f t="shared" si="20"/>
        <v>10290.151668239998</v>
      </c>
      <c r="U61" s="49">
        <f t="shared" si="20"/>
        <v>10474.818115680002</v>
      </c>
      <c r="V61" s="49">
        <f t="shared" si="20"/>
        <v>10604.223082799999</v>
      </c>
      <c r="W61" s="49">
        <f t="shared" si="20"/>
        <v>10782.86965848</v>
      </c>
      <c r="X61" s="49">
        <f t="shared" si="20"/>
        <v>11600.245308240002</v>
      </c>
    </row>
    <row r="62" spans="1:24" ht="11.25" customHeight="1" x14ac:dyDescent="0.2">
      <c r="A62" s="50" t="s">
        <v>92</v>
      </c>
      <c r="B62" s="51" t="s">
        <v>93</v>
      </c>
      <c r="C62" s="52">
        <v>5309.2476863999991</v>
      </c>
      <c r="D62" s="52">
        <v>5475.2322240000003</v>
      </c>
      <c r="E62" s="52">
        <v>5383.2800447999989</v>
      </c>
      <c r="F62" s="52">
        <v>6058.6400447999995</v>
      </c>
      <c r="G62" s="52">
        <v>6238.1761343999997</v>
      </c>
      <c r="H62" s="52">
        <v>5274.6910272000005</v>
      </c>
      <c r="I62" s="52">
        <v>5496.8655168000014</v>
      </c>
      <c r="J62" s="52">
        <v>5650.7451840000003</v>
      </c>
      <c r="K62" s="52">
        <v>5663.9080511999991</v>
      </c>
      <c r="L62" s="52">
        <v>5919.7735295999992</v>
      </c>
      <c r="M62" s="52">
        <v>6484.9337279999991</v>
      </c>
      <c r="N62" s="52">
        <v>6650.9239103999989</v>
      </c>
      <c r="O62" s="52">
        <v>6568.6299840000001</v>
      </c>
      <c r="P62" s="52">
        <v>7077.8143295999998</v>
      </c>
      <c r="Q62" s="52">
        <v>6642.758303999999</v>
      </c>
      <c r="R62" s="52">
        <v>6910.9717823999981</v>
      </c>
      <c r="S62" s="52">
        <v>7184.2720319999989</v>
      </c>
      <c r="T62" s="52">
        <v>7390.4197247999991</v>
      </c>
      <c r="U62" s="52">
        <v>7247.715148799999</v>
      </c>
      <c r="V62" s="52">
        <v>7333.5640895999995</v>
      </c>
      <c r="W62" s="52">
        <v>7338.348460799999</v>
      </c>
      <c r="X62" s="52">
        <v>8014.6531584000013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9.0364528799999988</v>
      </c>
      <c r="D64" s="52">
        <v>9.5750272799999987</v>
      </c>
      <c r="E64" s="52">
        <v>9.0010720800000001</v>
      </c>
      <c r="F64" s="52">
        <v>33.674069520000003</v>
      </c>
      <c r="G64" s="52">
        <v>49.686240239999997</v>
      </c>
      <c r="H64" s="52">
        <v>81.42380064000001</v>
      </c>
      <c r="I64" s="52">
        <v>179.29495584</v>
      </c>
      <c r="J64" s="52">
        <v>412.37069328000001</v>
      </c>
      <c r="K64" s="52">
        <v>458.74018007999996</v>
      </c>
      <c r="L64" s="52">
        <v>697.00844304000009</v>
      </c>
      <c r="M64" s="52">
        <v>895.26554208000005</v>
      </c>
      <c r="N64" s="52">
        <v>1078.5907641599999</v>
      </c>
      <c r="O64" s="52">
        <v>1285.0184692800001</v>
      </c>
      <c r="P64" s="52">
        <v>1530.0448581600001</v>
      </c>
      <c r="Q64" s="52">
        <v>1691.3805199200003</v>
      </c>
      <c r="R64" s="52">
        <v>1871.4255487200005</v>
      </c>
      <c r="S64" s="52">
        <v>2049.0833563199994</v>
      </c>
      <c r="T64" s="52">
        <v>2076.4895205600005</v>
      </c>
      <c r="U64" s="52">
        <v>1959.7279665600001</v>
      </c>
      <c r="V64" s="52">
        <v>1934.3176725599999</v>
      </c>
      <c r="W64" s="52">
        <v>1985.8820436000001</v>
      </c>
      <c r="X64" s="52">
        <v>2082.1948711200002</v>
      </c>
    </row>
    <row r="65" spans="1:24" ht="11.25" customHeight="1" x14ac:dyDescent="0.2">
      <c r="A65" s="50" t="s">
        <v>98</v>
      </c>
      <c r="B65" s="51" t="s">
        <v>99</v>
      </c>
      <c r="C65" s="52">
        <v>1.29996</v>
      </c>
      <c r="D65" s="52">
        <v>1.0000799999999999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22.153679999999998</v>
      </c>
      <c r="U65" s="52">
        <v>11.640599999999999</v>
      </c>
      <c r="V65" s="52">
        <v>10.746719999999998</v>
      </c>
      <c r="W65" s="52">
        <v>1.2473999999999998</v>
      </c>
      <c r="X65" s="52">
        <v>5.4493199999999993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1.27720368</v>
      </c>
      <c r="I67" s="52">
        <v>1.3687055999999997</v>
      </c>
      <c r="J67" s="52">
        <v>1.8162748800000001</v>
      </c>
      <c r="K67" s="52">
        <v>11.76806448</v>
      </c>
      <c r="L67" s="52">
        <v>11.354394240000001</v>
      </c>
      <c r="M67" s="52">
        <v>2.05203888</v>
      </c>
      <c r="N67" s="52">
        <v>2.0805854400000001</v>
      </c>
      <c r="O67" s="52">
        <v>5.9927385600000003</v>
      </c>
      <c r="P67" s="52">
        <v>7.4827670399999997</v>
      </c>
      <c r="Q67" s="52">
        <v>7.3938139199999995</v>
      </c>
      <c r="R67" s="52">
        <v>7.1692646400000006</v>
      </c>
      <c r="S67" s="52">
        <v>5.2247851199999999</v>
      </c>
      <c r="T67" s="52">
        <v>7.0497259199999993</v>
      </c>
      <c r="U67" s="52">
        <v>12.360660479999996</v>
      </c>
      <c r="V67" s="52">
        <v>10.327737599999997</v>
      </c>
      <c r="W67" s="52">
        <v>10.586185919999997</v>
      </c>
      <c r="X67" s="52">
        <v>16.667877600000001</v>
      </c>
    </row>
    <row r="68" spans="1:24" ht="11.25" customHeight="1" x14ac:dyDescent="0.2">
      <c r="A68" s="50" t="s">
        <v>104</v>
      </c>
      <c r="B68" s="51" t="s">
        <v>105</v>
      </c>
      <c r="C68" s="52">
        <v>4.3146086399999986</v>
      </c>
      <c r="D68" s="52">
        <v>4.7471399999999999</v>
      </c>
      <c r="E68" s="52">
        <v>5.0114505600000001</v>
      </c>
      <c r="F68" s="52">
        <v>81.3844584</v>
      </c>
      <c r="G68" s="52">
        <v>85.818350879999997</v>
      </c>
      <c r="H68" s="52">
        <v>86.290898400000003</v>
      </c>
      <c r="I68" s="52">
        <v>87.842352959999999</v>
      </c>
      <c r="J68" s="52">
        <v>202.51082592</v>
      </c>
      <c r="K68" s="52">
        <v>172.96054848000003</v>
      </c>
      <c r="L68" s="52">
        <v>96.539623199999994</v>
      </c>
      <c r="M68" s="52">
        <v>50.681868479999984</v>
      </c>
      <c r="N68" s="52">
        <v>24.307395839999998</v>
      </c>
      <c r="O68" s="52">
        <v>27.375131519999996</v>
      </c>
      <c r="P68" s="52">
        <v>21.903112799999995</v>
      </c>
      <c r="Q68" s="52">
        <v>47.818291679999987</v>
      </c>
      <c r="R68" s="52">
        <v>45.999468000000014</v>
      </c>
      <c r="S68" s="52">
        <v>59.49230544000001</v>
      </c>
      <c r="T68" s="52">
        <v>101.68004304</v>
      </c>
      <c r="U68" s="52">
        <v>92.987870399999977</v>
      </c>
      <c r="V68" s="52">
        <v>65.852326079999997</v>
      </c>
      <c r="W68" s="52">
        <v>68.75744831999998</v>
      </c>
      <c r="X68" s="52">
        <v>71.84506463999999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9.4468723200000007</v>
      </c>
      <c r="I69" s="52">
        <v>41.250543840000006</v>
      </c>
      <c r="J69" s="52">
        <v>69.788437919999993</v>
      </c>
      <c r="K69" s="52">
        <v>73.658280960000013</v>
      </c>
      <c r="L69" s="52">
        <v>96.461375039999979</v>
      </c>
      <c r="M69" s="52">
        <v>98.215968960000026</v>
      </c>
      <c r="N69" s="52">
        <v>103.30260912000001</v>
      </c>
      <c r="O69" s="52">
        <v>168.66301679999998</v>
      </c>
      <c r="P69" s="52">
        <v>215.42508576</v>
      </c>
      <c r="Q69" s="52">
        <v>232.32617856000002</v>
      </c>
      <c r="R69" s="52">
        <v>259.96179744000005</v>
      </c>
      <c r="S69" s="52">
        <v>532.98848879999991</v>
      </c>
      <c r="T69" s="52">
        <v>666.66055967999989</v>
      </c>
      <c r="U69" s="52">
        <v>1119.2359377600001</v>
      </c>
      <c r="V69" s="52">
        <v>1212.9606662399999</v>
      </c>
      <c r="W69" s="52">
        <v>1339.8883574400002</v>
      </c>
      <c r="X69" s="52">
        <v>1384.3893859199998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34.316419680000003</v>
      </c>
      <c r="G72" s="55">
        <v>56.004999839999989</v>
      </c>
      <c r="H72" s="55">
        <v>61.041291840000007</v>
      </c>
      <c r="I72" s="55">
        <v>95.007535199999992</v>
      </c>
      <c r="J72" s="55">
        <v>111.01735583999999</v>
      </c>
      <c r="K72" s="55">
        <v>90.690222239999969</v>
      </c>
      <c r="L72" s="55">
        <v>143.89180559999997</v>
      </c>
      <c r="M72" s="55">
        <v>126.26865215999999</v>
      </c>
      <c r="N72" s="55">
        <v>62.933734079999994</v>
      </c>
      <c r="O72" s="55">
        <v>24.829564319999996</v>
      </c>
      <c r="P72" s="55">
        <v>18.251579519999996</v>
      </c>
      <c r="Q72" s="55">
        <v>19.700999999999997</v>
      </c>
      <c r="R72" s="55">
        <v>22.284911519999994</v>
      </c>
      <c r="S72" s="55">
        <v>23.660686079999998</v>
      </c>
      <c r="T72" s="55">
        <v>25.698414239999995</v>
      </c>
      <c r="U72" s="55">
        <v>31.149931679999998</v>
      </c>
      <c r="V72" s="55">
        <v>36.453870719999983</v>
      </c>
      <c r="W72" s="55">
        <v>38.159762400000005</v>
      </c>
      <c r="X72" s="55">
        <v>25.045630559999996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53D203-0635-4B3E-93CC-E92D0154817B}"/>
</file>

<file path=customXml/itemProps2.xml><?xml version="1.0" encoding="utf-8"?>
<ds:datastoreItem xmlns:ds="http://schemas.openxmlformats.org/officeDocument/2006/customXml" ds:itemID="{83831D6D-53B6-4943-B85C-3B6DE24178CB}"/>
</file>

<file path=customXml/itemProps3.xml><?xml version="1.0" encoding="utf-8"?>
<ds:datastoreItem xmlns:ds="http://schemas.openxmlformats.org/officeDocument/2006/customXml" ds:itemID="{6F2079EF-4274-4209-8FD8-67126932EB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2024-05-20T16:57:15Z</dcterms:created>
  <dcterms:modified xsi:type="dcterms:W3CDTF">2024-05-20T16:57:16Z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