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csgorg-my.sharepoint.com/personal/mroberts_csg_org/Documents/Desktop/csgjc/repos/cc_survey/data/"/>
    </mc:Choice>
  </mc:AlternateContent>
  <xr:revisionPtr revIDLastSave="0" documentId="11_ACB7808676FE95004B47BE56FDF8DD8D608A01C5" xr6:coauthVersionLast="45" xr6:coauthVersionMax="45" xr10:uidLastSave="{00000000-0000-0000-0000-000000000000}"/>
  <bookViews>
    <workbookView xWindow="-120" yWindow="-120" windowWidth="29040" windowHeight="15840" firstSheet="2" activeTab="7" xr2:uid="{00000000-000D-0000-FFFF-FFFF00000000}"/>
  </bookViews>
  <sheets>
    <sheet name="Admissions 2018-Corrected" sheetId="1" r:id="rId1"/>
    <sheet name="Admissions 2019-Corrected" sheetId="2" r:id="rId2"/>
    <sheet name="Admissions 2020-Corrected" sheetId="3" r:id="rId3"/>
    <sheet name="Population 2018-Corrected" sheetId="4" r:id="rId4"/>
    <sheet name="Population 2019-Corrected" sheetId="5" r:id="rId5"/>
    <sheet name="Population 2020-Corrected" sheetId="6" r:id="rId6"/>
    <sheet name="State Notes 2020" sheetId="7" r:id="rId7"/>
    <sheet name="Survey 2021"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 i="8" l="1"/>
  <c r="D4" i="8"/>
  <c r="C4" i="8"/>
  <c r="B4" i="8"/>
  <c r="J63" i="6"/>
  <c r="I63" i="6"/>
  <c r="G63" i="6"/>
  <c r="F63" i="6"/>
  <c r="E63" i="6"/>
  <c r="C63" i="6"/>
  <c r="J61" i="6"/>
  <c r="G61" i="6"/>
  <c r="F61" i="6"/>
  <c r="E61" i="6"/>
  <c r="C61" i="6"/>
  <c r="H55" i="6"/>
  <c r="I61" i="6" s="1"/>
  <c r="D55" i="6"/>
  <c r="D61" i="6" s="1"/>
  <c r="H3" i="6"/>
  <c r="H63" i="6" s="1"/>
  <c r="J55" i="5"/>
  <c r="I55" i="5"/>
  <c r="H55" i="5"/>
  <c r="G55" i="5"/>
  <c r="F55" i="5"/>
  <c r="C55" i="5"/>
  <c r="J53" i="5"/>
  <c r="G53" i="5"/>
  <c r="F53" i="5"/>
  <c r="C53" i="5"/>
  <c r="H47" i="5"/>
  <c r="I53" i="5" s="1"/>
  <c r="D47" i="5"/>
  <c r="H31" i="5"/>
  <c r="E31" i="5"/>
  <c r="D24" i="5"/>
  <c r="H23" i="5"/>
  <c r="H3" i="5"/>
  <c r="H53" i="5" s="1"/>
  <c r="E3" i="5"/>
  <c r="E53" i="5" s="1"/>
  <c r="J55" i="4"/>
  <c r="I55" i="4"/>
  <c r="G55" i="4"/>
  <c r="F55" i="4"/>
  <c r="E55" i="4"/>
  <c r="C55" i="4"/>
  <c r="J53" i="4"/>
  <c r="I53" i="4"/>
  <c r="G53" i="4"/>
  <c r="F53" i="4"/>
  <c r="C53" i="4"/>
  <c r="H47" i="4"/>
  <c r="D47" i="4" s="1"/>
  <c r="D31" i="4"/>
  <c r="D24" i="4"/>
  <c r="H23" i="4"/>
  <c r="H3" i="4"/>
  <c r="H55" i="4" s="1"/>
  <c r="E3" i="4"/>
  <c r="E53" i="4" s="1"/>
  <c r="D3" i="4"/>
  <c r="J55" i="3"/>
  <c r="I55" i="3"/>
  <c r="G55" i="3"/>
  <c r="F55" i="3"/>
  <c r="E55" i="3"/>
  <c r="C55" i="3"/>
  <c r="J53" i="3"/>
  <c r="G53" i="3"/>
  <c r="F53" i="3"/>
  <c r="E53" i="3"/>
  <c r="C53" i="3"/>
  <c r="H47" i="3"/>
  <c r="I53" i="3" s="1"/>
  <c r="D47" i="3"/>
  <c r="D53" i="3" s="1"/>
  <c r="J55" i="2"/>
  <c r="I55" i="2"/>
  <c r="H55" i="2"/>
  <c r="G55" i="2"/>
  <c r="F55" i="2"/>
  <c r="E55" i="2"/>
  <c r="D55" i="2"/>
  <c r="C55" i="2"/>
  <c r="J53" i="2"/>
  <c r="I53" i="2"/>
  <c r="H53" i="2"/>
  <c r="G53" i="2"/>
  <c r="F53" i="2"/>
  <c r="E53" i="2"/>
  <c r="D53" i="2"/>
  <c r="C53" i="2"/>
  <c r="J55" i="1"/>
  <c r="I55" i="1"/>
  <c r="H55" i="1"/>
  <c r="G55" i="1"/>
  <c r="F55" i="1"/>
  <c r="E55" i="1"/>
  <c r="D55" i="1"/>
  <c r="C55" i="1"/>
  <c r="J53" i="1"/>
  <c r="I53" i="1"/>
  <c r="H53" i="1"/>
  <c r="G53" i="1"/>
  <c r="F53" i="1"/>
  <c r="E53" i="1"/>
  <c r="D53" i="1"/>
  <c r="C53" i="1"/>
  <c r="D55" i="4" l="1"/>
  <c r="D3" i="5"/>
  <c r="D55" i="3"/>
  <c r="D53" i="4"/>
  <c r="H61" i="6"/>
  <c r="E55" i="5"/>
  <c r="H55" i="3"/>
  <c r="H53" i="4"/>
  <c r="D63" i="6"/>
  <c r="H53" i="3"/>
  <c r="D53" i="5" l="1"/>
  <c r="D55" i="5"/>
</calcChain>
</file>

<file path=xl/sharedStrings.xml><?xml version="1.0" encoding="utf-8"?>
<sst xmlns="http://schemas.openxmlformats.org/spreadsheetml/2006/main" count="1221" uniqueCount="276">
  <si>
    <t>State Abbrev</t>
  </si>
  <si>
    <t>States</t>
  </si>
  <si>
    <t>Total admissions</t>
  </si>
  <si>
    <t>Total violation admissions</t>
  </si>
  <si>
    <t>Total probation violation admissions</t>
  </si>
  <si>
    <t>New offense probation violation admissions</t>
  </si>
  <si>
    <t>Technical probation violation admissions</t>
  </si>
  <si>
    <t>Total parole violation admissions</t>
  </si>
  <si>
    <t>New offense parole violation admissions</t>
  </si>
  <si>
    <t>Technical parole violation admissions</t>
  </si>
  <si>
    <t>Notes</t>
  </si>
  <si>
    <t>Corrected</t>
  </si>
  <si>
    <t>Publicly Available Data</t>
  </si>
  <si>
    <t>AK</t>
  </si>
  <si>
    <t>Alaska</t>
  </si>
  <si>
    <t>AL</t>
  </si>
  <si>
    <t>Alabama</t>
  </si>
  <si>
    <t>AR</t>
  </si>
  <si>
    <t>Arkansas</t>
  </si>
  <si>
    <t>AZ</t>
  </si>
  <si>
    <t>Arizona</t>
  </si>
  <si>
    <t>Yes</t>
  </si>
  <si>
    <t>CA</t>
  </si>
  <si>
    <t>California</t>
  </si>
  <si>
    <t>CO</t>
  </si>
  <si>
    <t>Colorado</t>
  </si>
  <si>
    <t>CT</t>
  </si>
  <si>
    <t>Connecticut</t>
  </si>
  <si>
    <t>DE</t>
  </si>
  <si>
    <t>Delaware</t>
  </si>
  <si>
    <t>FL</t>
  </si>
  <si>
    <t>Florida</t>
  </si>
  <si>
    <t>GA</t>
  </si>
  <si>
    <t>Georgia</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</si>
  <si>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</si>
  <si>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</si>
  <si>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</si>
  <si>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</si>
  <si>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</si>
  <si>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</si>
  <si>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</si>
  <si>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</si>
  <si>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</si>
  <si>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</si>
  <si>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</si>
  <si>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</si>
  <si>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</si>
  <si>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</si>
  <si>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</si>
  <si>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</si>
  <si>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</si>
  <si>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</si>
  <si>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</si>
  <si>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</si>
  <si>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</si>
  <si>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</si>
  <si>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</si>
  <si>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</si>
  <si>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</si>
  <si>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</si>
  <si>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</si>
  <si>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</si>
  <si>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</si>
  <si>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</si>
  <si>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</si>
  <si>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</si>
  <si>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</si>
  <si>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</si>
  <si>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</si>
  <si>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</si>
  <si>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</si>
  <si>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</si>
  <si>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</si>
  <si>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</si>
  <si>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</si>
  <si>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</si>
  <si>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</si>
  <si>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</si>
  <si>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</si>
  <si>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</si>
  <si>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</si>
  <si>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</si>
  <si>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</si>
  <si>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</si>
  <si>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</si>
  <si>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</si>
  <si>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</si>
  <si>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</si>
  <si>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</si>
  <si>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</si>
  <si>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</si>
  <si>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</si>
  <si>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</si>
  <si>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</si>
  <si>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</si>
  <si>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</si>
  <si>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</si>
  <si>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</si>
  <si>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</si>
  <si>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</si>
  <si>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</si>
  <si>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</si>
  <si>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VA</t>
  </si>
  <si>
    <t>Virginia</t>
  </si>
  <si>
    <t>VT</t>
  </si>
  <si>
    <t>Vermont</t>
  </si>
  <si>
    <t>WA</t>
  </si>
  <si>
    <t>Washington</t>
  </si>
  <si>
    <t>WI</t>
  </si>
  <si>
    <t>Wisconsin</t>
  </si>
  <si>
    <t>WV</t>
  </si>
  <si>
    <t>West Virginia</t>
  </si>
  <si>
    <t>WY</t>
  </si>
  <si>
    <t>Wyoming</t>
  </si>
  <si>
    <t>Total</t>
  </si>
  <si>
    <t>Count</t>
  </si>
  <si>
    <t>Admissions Year</t>
  </si>
  <si>
    <t>Reporting Year</t>
  </si>
  <si>
    <t>Months Reported</t>
  </si>
  <si>
    <t>CY</t>
  </si>
  <si>
    <t>FY</t>
  </si>
  <si>
    <t>Updating counts through December 2020 admissions.</t>
  </si>
  <si>
    <t>We excluded new offenses in prior data.</t>
  </si>
  <si>
    <t>We don't "Finalize" Admissions and Releases for the FY until Oct 1. Every parole revocation is counted as a technical until a new mitt is entered, changing it to a parole violator/new crime, so those numbers are constantly changing.</t>
  </si>
  <si>
    <t>Admissions for FY 20 were finalized this Fall (Nov/Dec 2020).</t>
  </si>
  <si>
    <t>Administrative databases change overtime and reflect appropriate numbers at the point at time in which the data is extracted. There were some variations in previously reported years, and over the last 1 to 1.5 years we have been working to modify the programming for the way in which new vs. technical prison admissions are determined and captured. We continue to work through this programming and make changes where applicable, however the numbers reported today are believed to be correct, however this report is continuing to grow and change as programming changes are determined to be appropriate.</t>
  </si>
  <si>
    <t>Auditing may result in changes in historical data.</t>
  </si>
  <si>
    <t>We are not providing an update, as our figures follow the Maryland State Fiscal year, which runs from July 1- June 30. Thus the 2020 figures provided are the full FY 2020 fiscal year figures reflecting populations through June 30, 2020.</t>
  </si>
  <si>
    <t>Maine doesn't have parolees to speak of, this was phased out and there are very few parolees left.</t>
  </si>
  <si>
    <t>Re-ran queries to pull complete data. Because data is dynamic, there were minor changes in the previously reported information.</t>
  </si>
  <si>
    <t>We performed a data quality review and updated information from our Justice Reinvestment Data Tracking Workbook.</t>
  </si>
  <si>
    <t>PLEASE NOTE: The data for Prison Admission for Technical Violations of Parole include: violators returned without a new sentence, those held pending hearing, and those not formally revoked.</t>
  </si>
  <si>
    <t>The NDOC has received additional data for the last half of 2020 and have implemented new data cleansing strategies. The NDOC is working to implement these data cleansing strategies for 2018 and 2019 as well.</t>
  </si>
  <si>
    <t>Updates are as the result of data corrections over time as well as adjustments to the data query. This data does not include any sanctions to custody; only those sentenced to custody as the result of a new commitment or revocation of supervision.</t>
  </si>
  <si>
    <t>There have been updates to parole violator data since the last submission.</t>
  </si>
  <si>
    <t>2019 Parole Admissions for Technical Parole Violations Figure has been updated (this does not impact the resulting 'N' or number of admissions for any parole violation). Due to existing limitations in RIDOC's existing database, tracking specific violation types for probation and parole absconders is often difficult in our commitment files. This is why on the JRI Tracking Spreadsheet a handful of cases are coded as 'unknown' every month. Updated CY20 sentenced commitment has been provided to include the entire calendar year. I personally spot checked each missing case in our data system to give a more accurate breakdown of violation type as it pertains to probation and parole absconders.</t>
  </si>
  <si>
    <t>Updating CY 2020 figures because the previous figures were partial year.</t>
  </si>
  <si>
    <t>I did not make changes to prior years. Our admissions include people who we detained short term.</t>
  </si>
  <si>
    <t>The updates are due to data entry lag, technical violators clicking over to new commitments, and other data updates in the system.</t>
  </si>
  <si>
    <t>As time passes our historical data always changes a little bit. Total admissions may change due to errors that are corrected in the data system. Lags in data entry can also affect numbers after the fact. And numbers for technical violations vs. new offense violations will always change as people who were initially coded as a technical violator receiving a new sentence at a later date for the behavior that led to the violation.</t>
  </si>
  <si>
    <t>Updated 2020 in include entire fiscal year</t>
  </si>
  <si>
    <t>Total population</t>
  </si>
  <si>
    <t>Total violation population</t>
  </si>
  <si>
    <t>Total probation violation population</t>
  </si>
  <si>
    <t>New offense probation violation population</t>
  </si>
  <si>
    <t>Technical probation violation population</t>
  </si>
  <si>
    <t>Total parole violation population</t>
  </si>
  <si>
    <t>New offense parole violation population</t>
  </si>
  <si>
    <t>Technical parole violation population</t>
  </si>
  <si>
    <t>Updating 2020 to December 31, 2020 end of year population.</t>
  </si>
  <si>
    <t>FY 20 numbers were finalized this Fall 2020.</t>
  </si>
  <si>
    <t>As per your request snapshot of 2020 is of Dec 31, 2020 instead of June 30, 2020.</t>
  </si>
  <si>
    <t>Updating 2020 numbers from FY 2020 to population on Dec 31, 2020</t>
  </si>
  <si>
    <t>CY data</t>
  </si>
  <si>
    <t>To comply with the request to update numbers for a 12/31 snapshot, all of these snapshot numbers have been revised to represent calendar year snapshots for 12/31 for each listed year.</t>
  </si>
  <si>
    <t>The earlier reported numbers as indicated are not accurate and do not reflect what was provided to CSG on a Prison Trends spreadsheet.</t>
  </si>
  <si>
    <t>The 2020 data are for December 31, 2020</t>
  </si>
  <si>
    <t>Again, this only includes those that are incarcerated as the result of a new sentence or revocation of supervision; this data DOES NOT include those in jail as the result of a sanction.</t>
  </si>
  <si>
    <t>I provided updated sentenced stock figures as of 12/31/2020. All data shown in the section below reflects CY20 sentenced releases for those exiting a RIDOC Facility broken down by admission type. It excludes those who were released from Out-of-State in addition to those released from Home Confinement.</t>
  </si>
  <si>
    <t>Previously reported June 30, 2020 figures. Update reflects December 31, 2020.</t>
  </si>
  <si>
    <t>NO Corrections-Numbers do include CTP and detainments which are normally excluded.</t>
  </si>
  <si>
    <t>The changes are due to data updates in the system. The snapshots above are from 12/31/2018, 12/31/2019, and 12/31/2020.</t>
  </si>
  <si>
    <t>There are always changes in our historical population data, due to data entry error corrections, and because people who were admitted to prison for violations eventually receive sentences for the behavior that led to their violation. This moves people from the technical violator box to the new sentence violator box.</t>
  </si>
  <si>
    <t>I am not sure if the data provided previously was for the fiscal year but the updated stats are calendar year</t>
  </si>
  <si>
    <t>The above data represent June 30th counts.</t>
  </si>
  <si>
    <t>Admissions and population figures include people incarcerated pretrial, as Alaska is a unified state where the state has jurisdiction over people incarcerated in both jail and prison.</t>
  </si>
  <si>
    <t>A temporary halting of trials beginning March 16, 2020 through June 2020 caused a decrease in new offense violations in 2020. Delays in data entry can result in people incarcerated for a parole violation to be counted as having a technical violation in queries. Recent improvements in data validation and query logic led to increased accuracy in the identification of people with technical violations of probation, which is the primary reason for the increase reported.</t>
  </si>
  <si>
    <t>As a result of the Public Safety Realignment Act of 2011, people who violate the terms of parole supervision without a new felony conviction must serve any incarceration time ordered in a county jail rather than prison.</t>
  </si>
  <si>
    <t>Persons in state funded custody only include revocations, not violations. People incarcerated for probation violations are only included in population data if they served probation immediately following a release from Colorado Department of Corrections (i.e., post-prison probation).</t>
  </si>
  <si>
    <t xml:space="preserve">Admissions include people incarcerated pretrial, as Connecticut is a unified state where the state has jurisdiction over people incarcerated in both jail and prison. The Connecticut Department of Correction probation violation counts include only people who receive a new sentence of Probation Violation. Parole violation admissions do not include all types of parole (e.g., Returns Without Prejudice, Parcom are excluded). Technical parole violation admissions do not include people who absconded. Technical parole violations may include individuals ultimately receiving a new felony conviction. </t>
  </si>
  <si>
    <t xml:space="preserve">Delaware has a unified system, meaning the state has jurisdiction over people incarcerated in both jail and prison. Delaware Department of Correction did not provide violation information for admissions. In Delaware, people incarcerated are admitted using the same codes whether they are detained or sentenced on a technical violation or a violation for a new crime. The state discontinued use of parole on cases after 1991, but a small number of people are still under supervision of the Parole Board. For the purposes of this report, parole populations were not included. </t>
  </si>
  <si>
    <t xml:space="preserve">Florida abolished parole in 1983 but maintained a form of post-prison supervision (outside of probation) on a determinate basis. Snapshot data are limited to admissions within the last 10 years. </t>
  </si>
  <si>
    <r>
      <rPr>
        <sz val="10"/>
        <color indexed="8"/>
        <rFont val="Calibri"/>
      </rPr>
      <t xml:space="preserve">Georgia Department of Corrections did not respond to the survey. The information presented was taken from publicly available sources. Source: </t>
    </r>
    <r>
      <rPr>
        <i/>
        <sz val="11"/>
        <color indexed="8"/>
        <rFont val="Calibri"/>
      </rPr>
      <t>Inmate Statistical Profile: Inmates Admitted During CY2018</t>
    </r>
    <r>
      <rPr>
        <sz val="11"/>
        <color indexed="8"/>
        <rFont val="Calibri"/>
      </rPr>
      <t xml:space="preserve">. Georgia Department of Corrections. Retrieved June 22, 2020 http://www.dcor.state.ga.us/sites/all/themes/gdc/pdf/Profile_inmate_admissions_CY2018.pdf; </t>
    </r>
    <r>
      <rPr>
        <i/>
        <sz val="11"/>
        <color indexed="8"/>
        <rFont val="Calibri"/>
      </rPr>
      <t>Inmate Statistical Profile: Inmates Admitted During CY2019</t>
    </r>
    <r>
      <rPr>
        <sz val="11"/>
        <color indexed="8"/>
        <rFont val="Calibri"/>
      </rPr>
      <t xml:space="preserve">. Georgia Department of Corrections. Retrieved June, 22 2020 http://www.dcor.state.ga.us/sites/all/themes/gdc/pdf/Profile_inmate_admissions_CY2019.pdf. </t>
    </r>
  </si>
  <si>
    <t>Hawaii is a unified state where the state has jurisdiction over people incarcerated in both jail and prison, but admissions and population data excludes pretrial populations as well as any holds while awaiting transfer.</t>
  </si>
  <si>
    <t>Parole violation admissions includes people in a contracted county jail. In addition to other sanction options reported, Iowa uses stays in a corrections residential facility as a sanction for both probation and parole.</t>
  </si>
  <si>
    <t>Supervision violation admissions include people sentenced to term incarceration (i.e., jurisdiction is turned over to the Idaho Department of Corrections and a sentence of incarceration over one year is given) and rider incarceration (i.e., the court retains jurisdiction and a partial sentence of incarceration is given, upon completion of which the court determines whether to place the person on probation or complete the sentence of incarceration), as well as people later reinstated on parole after serving time incarcerated on a diversion sanction (i.e., admitted but not revoked). Technical probation and parole violations may include individuals ultimately receiving a new felony conviction.</t>
  </si>
  <si>
    <t>Probation terms are not identified in prison data, as probation is run by the Illinois Administrative Office of the Courts. In addition to other parole sanction options reported, some individuals are eligible for pre-release electronic detention or partial release work release programs. In the case of some people with a sex offense, parole admissions can include those who never exited due to violation of parole rule requiring an approvable host site. Technical parole violations may include individuals ultimately receiving a new felony conviction.</t>
  </si>
  <si>
    <t>Probation supervision in Kansas is provided by two different agencies: Court Services and Community Corrections. The Department of Corrections has access to the data for people supervised by Community Corrections, but not the data for those supervised by Court Services; therefore, probation violation admissions are only included if supervised by Community Corrections. Technical probation and parole violations may include individuals ultimately receiving a new felony conviction.</t>
  </si>
  <si>
    <t>Kentucky does not currently have the capacity to separate out technical violations of probation. In addition to other probation and parole sanctions options reported, some people may stay in reentry service centers (adult residential correctional facilities or halfway houses). A significant number of Kentucky’s state inmates are housed in county jails, but the state reimburses the county for the jail per diem.</t>
  </si>
  <si>
    <t>In the snapshot data provided, total violations for new offences and technical violations includes those who have a pending felony charge who waived their rights to a revocation hearing.</t>
  </si>
  <si>
    <t>Only people who violate probation with sentences that include both a period of probation and a period of prison incarceration are included in the count of probation violation admissions. The reason for a probation violation (i.e., new offense or technical) is not identified in the data. Parole violation admissions include people detained and released without revocation. All admissions include only people who are sentenced for a criminal conviction and excludes transfers from or between other jurisdictions outside the Department of Correction. Technical parole violations may include individuals ultimately receiving a new felony conviction.</t>
  </si>
  <si>
    <t>For the current iteration of the survey, Maryland Department of Public Safety &amp; Correctional Services (DPSCS) provided additional detail on violations not reported in the previous survey. DPSCS provided additional information on violations going back to July 1, 2014.</t>
  </si>
  <si>
    <t>The state abolished parole in 1976 but maintains a very small number of people under parole supervision. For the purposes of this report, parole populations were not included. Technical probation violations may include individuals ultimately receiving a new felony conviction.</t>
  </si>
  <si>
    <t>There are three probation supervision delivery systems in Minnesota (largely county-operated) and mechanisms have not been created for the various systems to report reasons for revocation. The state abolished parole in 1982 but maintained a period of post-prison supervision (outside of probation) on a determinate basis. All prison sentences include a period of supervision—two-thirds of the sentence is served as incarceration, and one-third of the sentence is served on supervision—and the Minnesota Department of Corrections has the authority to make adjustments to incarceration and supervision time depending on a person’s behavior while incarcerated. Technical parole violations may include individuals ultimately receiving a new felony conviction.</t>
  </si>
  <si>
    <t>Missouri incarcerates both probationers and parolees without a revocation of the probation or parole. These cases are reported as technical violations in this survey. Technical probation and parole violations may include individuals ultimately receiving a new felony conviction.</t>
  </si>
  <si>
    <r>
      <rPr>
        <sz val="10"/>
        <color indexed="8"/>
        <rFont val="Calibri"/>
      </rPr>
      <t xml:space="preserve">Mississippi did not respond to the survey. The information presented was taken from publicly available sources. Mississippi did not respond to the survey. The information presented was taken from publicly available sources. Source: </t>
    </r>
    <r>
      <rPr>
        <i/>
        <sz val="10"/>
        <color indexed="8"/>
        <rFont val="Calibri"/>
      </rPr>
      <t>Annual Report: FY2018</t>
    </r>
    <r>
      <rPr>
        <sz val="10"/>
        <color indexed="8"/>
        <rFont val="Calibri"/>
      </rPr>
      <t xml:space="preserve">. Mississippi Department of Corrections. Retrieved June 22, 2020.  https://www.mdoc.ms.gov/Admin-Finance/Documents/2018%20Annual%20Report.pdf; </t>
    </r>
    <r>
      <rPr>
        <i/>
        <sz val="10"/>
        <color indexed="8"/>
        <rFont val="Calibri"/>
      </rPr>
      <t>Annual Report: FY2019</t>
    </r>
    <r>
      <rPr>
        <sz val="10"/>
        <color indexed="8"/>
        <rFont val="Calibri"/>
      </rPr>
      <t xml:space="preserve">. Mississippi Department of Corrections. Retrieved June 22,2020. https://csgjusticecenter.org/wp-content/uploads/2020/02/Kansas-JR-Final-Report.pdf. </t>
    </r>
  </si>
  <si>
    <t>Montana has a third commitment status of “DOC Commits” which allows the Montana Department of Corrections (DOC) to determine by placement in an Assessment Center where an individual is assessed and placed in either the community under supervision/Alt-Secure Facilities or directly to prison. Revocations to prison can come from Alt-Secure Facilities (Treatment Centers, PreRelease Centers, or Assessment &amp; Sanction Centers) or from Probation, Parole, or Conditional Release. Conditional Release is a status that applies to DOC commitments placed in a community corrections program and released to community supervision prior to the expiration of their sentence when determined appropriate by the Department. Technical probation and parole violations may include individuals ultimately receiving a new felony conviction.</t>
  </si>
  <si>
    <t>Figures used include only Conditional Release Violator (CRV) admissions, which represent a minimum estimate for technical violation admissions. CRV facility admissions only include people with technical violations, but there are likely additional technical violation admissions that do not go to CRVs. Technical probation and parole violations may include individuals ultimately receiving a new felony conviction.</t>
  </si>
  <si>
    <t>Technical supervision violations resulting in placement in a contract facility are funded by the state but are not included in the counts provided. Many times, new conviction information is received by the Department of Corrections following a person’s admission for a supervision violation, but the admission type is not updated to reflect the new conviction. Technical probation and parole violations may include individuals ultimately receiving a new felony conviction.</t>
  </si>
  <si>
    <t>While the state did not respond to the survey request for this report, information was obtained by the CSG Justice Center through Nebraska Justice Reinvestment in 2020.</t>
  </si>
  <si>
    <t>For 2018, New Hampshire Department of Corrections (DOC) reported more technical violation admissions than total violation admissions. In 2019 and 2020 DOC reported only the number of technical violation admissions and not the total number of violations. Population breakdown of the those with technical violations includes only individuals in the population who were admitted in the month prior to the date of the snapshot.</t>
  </si>
  <si>
    <t>New Jersey Department of Corrections cannot differentiate between types of post-prison supervision violations. Probation data in the state are maintained by the New Jersey Administrative Office of the Courts and are not reported in this survey.</t>
  </si>
  <si>
    <t>The numbers provided exclude jail inmates and those on intermediate sanctions.</t>
  </si>
  <si>
    <t>Probation terms are not identified in prison data, as probation is operated at the county level and regulated by the state Division of Criminal Justice Services (DCJS). In the previous iteration of this survey, the figures reported for New York excluded individuals admitted and in custody for short incarceration stays and referrals to parole diversion programs for exhibiting pre-violative behavior. In the current survey, these groups have been included.</t>
  </si>
  <si>
    <t>Supervision violation admissions and population data does not include private probation and district attorney supervision. People may return to prison and be identified as having returned due to a technical violation because the disposition of their case has not been determined at that time. Population data does not include admission types for cases older than 15 years.</t>
  </si>
  <si>
    <t>The state abolished parole in 1989 but maintained a form of post-prison supervision (PPS) on a determinate basis. The revocation population is comprised of two groups; those sent to an Oregon Department of Corrections facility if their incarceration time exceeds a year and those sent to a county jail if the incarceration is a year or less.  The state does cover the cost of any revocation sentence regardless of where the incarceration occurs. In the previous iteration of this survey, a large group of revocations was not reported. That omission has been corrected in the current iteration.</t>
  </si>
  <si>
    <t>Probation information is not identified in prison data in Pennsylvania since probation is county operated and funded.</t>
  </si>
  <si>
    <t>Rhode Island is a unified state, where the state has jurisdiction over people incarcerated in both jail and prison, but figures exclude all admissions awaiting trial and include only sentenced admissions. This was done to more closely align with state definitions and reports. Rhode Island Department of Corrections provided the number of cases where an outcome was still pending. These cases were excluded in the figures reported.</t>
  </si>
  <si>
    <t>Probation violation numbers only represent admissions of offenders who violated probation as part of a split sentence of incarceration followed by probation.  It does not include probation violators whose original sentence was suspended to probation only, as these are included with new admissions from court. South Carolina was unable to report violations that were technical only because supervision is overseen by the South Carolina Department of Probation, Parole, and Pardon Services, an entity separate from South Carolina Department of Corrections.</t>
  </si>
  <si>
    <t>Parole detainments and community transition program (CTP) relapses are included in the number of violations reported. Technical parole violations may include individuals ultimately receiving a new felony conviction.</t>
  </si>
  <si>
    <t xml:space="preserve">All admissions data include prison, state jail, and Substance Abuse Facility Program (SAFP) admissions. Other alternative and substance addiction and mental health treatment facility admissions are not included. Only people on felony probation can legally be revoked to prison. Parole violation admissions include Mandatory Supervision and Discretionary Mandatory Supervision violation admissions, as well as parole violation admissions to SAFP. This iteration of the survey reports only those probation revocations admitted to TDCJ based on a match of Texas Department of Criminal Justice (TDCJ) and Community Justice Assistance Division (CJAD) data. The prior iteration of the survey included probation revocations not actually admitted. </t>
  </si>
  <si>
    <t xml:space="preserve">Utah Department of Corrections did not provide the number of those in the population incarcerated for technical offenses because an undetermined number had not resolved potential new convictions. Admissions for technical probation and parole violations may include individuals ultimately receiving a new felony conviction. </t>
  </si>
  <si>
    <t>Parole admissions and snapshot total includes people returning from both parole and furlough. Snapshot total prison population data include those housed out-of-state (due to potential movement between in-state and out-of-state Vermont inmates), but does not include those detained pre-trial or held for another jurisdiction.</t>
  </si>
  <si>
    <t>Washington’s delivery of supervision is called “community custody” and includes mostly supervision periods following release from incarceration but may also include supervision associated with a sentencing alternative that does not include incarceration. Community supervision includes prison-only, supervision-only, and split sentence populations. For purposes of this report, these were combined as parole/post-release supervision. Population data includes people admitted locally to county jails/supervision violator centers due to a supervision violation for up to 30 days in state-funded jail beds. Approximately one-quarter of the revocation population reported was incarcerated for these sanctions, but will not be fully revoked. Washington does not consider this population to be part of the Department of Corrections prison population, and, as a result, this report will not match data from other published reports.</t>
  </si>
  <si>
    <t>Admission figures include alternatives to revocation (ATRs), short-term sanctions, interstate compact, and people returning from serving sentences in other states.</t>
  </si>
  <si>
    <t>Additional types of supervision were not included in this analysis, such as Community Corrections, Home Confinement, and Sex Offender Supervision Release revocations. Technical probation violations may include individuals ultimately receiving a new felony conviction.</t>
  </si>
  <si>
    <t>Parole violation admissions include returns from work release, but in the population data, work release returns were not defined and there for not included.</t>
  </si>
  <si>
    <t>Average length of stay for new commits</t>
  </si>
  <si>
    <t>Average length of stay for probation</t>
  </si>
  <si>
    <t>Average length of stay for parole</t>
  </si>
  <si>
    <t>Measure</t>
  </si>
  <si>
    <t>Length of Stay Notes</t>
  </si>
  <si>
    <t>Cost</t>
  </si>
  <si>
    <t>Cost Raw</t>
  </si>
  <si>
    <t>Marginal</t>
  </si>
  <si>
    <t>Marginal Cost Raw</t>
  </si>
  <si>
    <t>Cost Notes</t>
  </si>
  <si>
    <t>Days</t>
  </si>
  <si>
    <t>Length of Stay was determined based on the time from jurisdictional admission at a county jail to release from an ADC facility.</t>
  </si>
  <si>
    <t>We don’t calculate marginal costs separately</t>
  </si>
  <si>
    <t>The increase in the number of parole technical violator admissions was primarily driven by a significant increase in the number of short-term (90 day) revocations. Length of Stay was determined based on the time from jurisdictional admission at a county jail to release from an ADC facility.</t>
  </si>
  <si>
    <t xml:space="preserve">The $71.49 number is from the Finalized 2019 per capita report.; marginal cost no longer includes health care, as that cost is no longer per inmate.
</t>
  </si>
  <si>
    <t>Months</t>
  </si>
  <si>
    <t>For the average length of stay portion of the survey, this reflects total offenders who have been admitted and released between January 2018 and December 2020 from the date of arrival to date of release.</t>
  </si>
  <si>
    <t>Per Capita Costs for Institutions $83,827, Parole $12,271, Community Correctional Centers/Facilities $29,707;</t>
  </si>
  <si>
    <t>The corrections are based on what was previously provided as we are unclear of how the $229.66 cost per day was calculated</t>
  </si>
  <si>
    <t>Average length of stay for probation and Average length of stay for parole includes new crime</t>
  </si>
  <si>
    <t>Unavailable</t>
  </si>
  <si>
    <t>The figure given last year was for all institutions which included Work Release and VOP centers. $154.40 is just for the four Prisons in Delaware. Number below for FY 20 is for just the four Prisons in Delaware. All facilities including Work Release and VOP for FY 20 is $180.81.</t>
  </si>
  <si>
    <t>The FY 19/20 per diem data is not available in July when this survey is usually due</t>
  </si>
  <si>
    <t>Prison admissions were reduced in 2020 due to Covid 19.</t>
  </si>
  <si>
    <t>Years</t>
  </si>
  <si>
    <t>No change</t>
  </si>
  <si>
    <t>We do not calculate the marginal costs</t>
  </si>
  <si>
    <t>Iowa didn’t submit a unit of measurement for average length of stay but they likely meant months</t>
  </si>
  <si>
    <t>FY 2020</t>
  </si>
  <si>
    <t>Fiscal Year 2020 Cost per Day: $10.18 as shown in online FY20 Annual Report page 48</t>
  </si>
  <si>
    <t>This is for FY2020 as this data was not available in the summer (August 2020) of 2020.</t>
  </si>
  <si>
    <t>By statute, a significant number of Kentucky's state inmates are housed in county jail facilities at a daily reimbursement rate of $31.34</t>
  </si>
  <si>
    <t>July 2019 - 62.49 state</t>
  </si>
  <si>
    <t>$67.44 or $50.81</t>
  </si>
  <si>
    <t>See more explanation below. The $67.44 number is as of July 2020 so I am adjusting to include the July 2019 number but again see more explanation below on if I should be reporting state only or include our state offenders housed at the local level; $67.44 for those housed in our State prisons. If we include those housed on the local level that are DOC offenders then the cost per day is $50.81 - we have approximately 13,000 housed at the local level with $48.61 as there average cost per day. If we should be including them then yes we have an adjustment to previous reported 2019 number which would be $46.41 Cost per day is based on Fiscal numbers and not calendar</t>
  </si>
  <si>
    <t>The operating cost provided above reflects the finalized operating cost reflecting SFY 2020. For clarity, this is the combined cost rate of incarceration, which includes fixed and marginal costs. This is a rate determined by the 2020 monthly rate of $3,700.</t>
  </si>
  <si>
    <t>The current marginal cost provided for FY 2020 is a true marginal. In Maryland, due to the nature of our healthcare contract, it is a flat rate fixed cost. However, previously, inmate health has been considered a marginal cost. The cost of housing an inmate in Maryland, excluding overhead (staff, facilities, etc) is $32.20/month. This includes medical costs, which may be more comparable to marginal costs in other states.</t>
  </si>
  <si>
    <t>Regarding average length of stay…we don’t track this or figure this for admissions in a year, but we do an average length of completed stay for releases during a year.  This is for all and by type of admission (probation returns by type and new charges) is not available.  Do you want what we have on all released during the year?  The number is very small compared to all new admissions sentencing. Length of completed stay for all discharges by year = All 660 days 1.81 years, Males 687 days 1.88 years, Females 415 days 1.14 years</t>
  </si>
  <si>
    <t>the cost in 2020 increased mostly due to a decrease in census, but budgeted and contracted amounts remaining the same even though we had less than expected/usual admissions.</t>
  </si>
  <si>
    <t>Maine had seen a slight decrease in previous year, however with COVID, we saw fewer admissions in 2020 than would have been typical.</t>
  </si>
  <si>
    <t>FY2020 AVERAGE COST $83.15</t>
  </si>
  <si>
    <t>FY 2020 $21.37</t>
  </si>
  <si>
    <t>FY 2019 approved  value</t>
  </si>
  <si>
    <t>$104.66 on average based on Montana State Prison=$114.53; Montana Women's Prison=$116.17; Contracted Adult Secure=$83.27; These are updated numbers for FY2020. All numbers include Admin Cost Per Day.</t>
  </si>
  <si>
    <t xml:space="preserve"> $0.24 on average based on Montana State Prison=$0.07; Montana Women's Prison=$0.54; Contracted Adult Secure=$0.09</t>
  </si>
  <si>
    <t>It is my understanding that the average marginal operating cost per person per day indicates the rate at which the total cost of a product (supervision) changes as the production (# offenders supervised) increases by one unit (offender). By changing facility counts by one offender we have calculated the above numbers.</t>
  </si>
  <si>
    <t>No changes to 2019 cost</t>
  </si>
  <si>
    <t>The cost per day for 2020 is $132.61.</t>
  </si>
  <si>
    <t>I have attached the report we have but it would be counting just sentences and not breaking it out based on the three above.  In addition, this report includes people who we may have housed out of state.</t>
  </si>
  <si>
    <t>2020 cost per day: $136.86 (without fringe benefits)</t>
  </si>
  <si>
    <t>If you need more information on probation or parole, please contact these agencies. Thank you. Our data is derived from the National Prisoner Statistics Survey.</t>
  </si>
  <si>
    <t>W/O New Conviction 9.66 Months and W/ New Conviction 57.77 Months</t>
  </si>
  <si>
    <t> $65.55 for SFY 2019 and $66.77 SFY 2020 and 2021.</t>
  </si>
  <si>
    <t xml:space="preserve">The Legislature approves the NDOC's Budget every other year.; The per inmate driven cost is $3.17 per day and $96.28 per month.
</t>
  </si>
  <si>
    <t>Marginal Cost for FY20 is $15.74 Daily rates based on 2019 actual expenditures: medium $52.35, minimum $48.19, and community $49.41. Daily rates based on 2020 actual expenditures: medium $61.71, minimum $57.39, and community $64.42.</t>
  </si>
  <si>
    <t>The daily population in Oklahoma DOC has decreased from FY19. With fewer inmates the fixed costs are higher per inmate.</t>
  </si>
  <si>
    <t>$116.89; we only compute a biennial cost per day rate therefore leaving 2020 the same as 2019</t>
  </si>
  <si>
    <t>Specific to the Length of Stay section, its easy to determine the length of stay for new commits but the length of stay for Probation and Parole Violators is less reliable. Oregon is a combined state in that we supervise probation and parole together; so if a client is revoked its hard to determine which case drove the actual revocation; so this data just looks at the highest supervision status of the body at the time of revocation and puts them in that revocation bucket. For example, if a person has both a probation case and several parole sentences running, their status in our system shows as parole as the highest case supervision status but if the probation case was actually the driver for the revocation, this person shows in the parole revocation group for the length of stay data.</t>
  </si>
  <si>
    <t>Rounded average</t>
  </si>
  <si>
    <t>2019 Cost Per Day = $212.55; 2020 Cost Per Day = $226.13.</t>
  </si>
  <si>
    <t>RIDOC's Financial Resources provided 2019 &amp; 2020 cost per day figures.</t>
  </si>
  <si>
    <t>Unknown</t>
  </si>
  <si>
    <t>$67.64 is the current Cost Per Day</t>
  </si>
  <si>
    <t>The way cost per day is calculated was changed during our last legislative session. Our Finance Director said that the only thing we have is our cost per day calculation.</t>
  </si>
  <si>
    <t>FY 2019 = $115.94 for major institutions; $92.72 minimum institutions. FY 2020 = $130.70 for major institutions and $102.74 for minimum institutions</t>
  </si>
  <si>
    <t>Every fiscal year this figure changes slightly.This is the annual budget per people in prison for Food, Health, and VNF (textiles, clothing, etc that increase/decreased based on population size) divided by 365: Food $1,299.31 Variable Non Food $1,054.55 Health $5,052.70 TOTAL $7,406.56 Divide by 365 $20.29</t>
  </si>
  <si>
    <t>We do not calculate a "marginal cost" per person per day</t>
  </si>
  <si>
    <t>Same as cost per day</t>
  </si>
  <si>
    <t>ALOS data include only the months from the most recent prison intake to prison exit. Months accumulated on multiple stays in prison on the same conviction (e.g., new intake, then parole release, then return from parole, then re-parole) are not included in the ALOS data contained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</si>
</sst>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quot;$&quot;#,##0.00&quot; &quot;;\(&quot;$&quot;#,##0.00\)"/>
  </numFmts>
  <fonts count="7" x14ac:knownFonts="1">
    <font>
      <sz val="11"/>
      <color indexed="8"/>
      <name val="Calibri"/>
    </font>
    <font>
      <sz val="10"/>
      <color indexed="8"/>
      <name val="Calibri"/>
    </font>
    <font>
      <b/>
      <sz val="11"/>
      <color indexed="8"/>
      <name val="Calibri"/>
    </font>
    <font>
      <sz val="12"/>
      <color indexed="8"/>
      <name val="Arial"/>
    </font>
    <font>
      <i/>
      <sz val="11"/>
      <color indexed="8"/>
      <name val="Calibri"/>
    </font>
    <font>
      <i/>
      <sz val="10"/>
      <color indexed="8"/>
      <name val="Calibri"/>
    </font>
    <font>
      <sz val="9"/>
      <color indexed="8"/>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61">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1" fillId="2" borderId="1" xfId="0" applyNumberFormat="1" applyFont="1" applyFill="1" applyBorder="1" applyAlignment="1">
      <alignment wrapText="1"/>
    </xf>
    <xf numFmtId="49" fontId="0" fillId="2" borderId="1" xfId="0" applyNumberFormat="1" applyFont="1" applyFill="1" applyBorder="1" applyAlignment="1"/>
    <xf numFmtId="0" fontId="0" fillId="2" borderId="1" xfId="0" applyFont="1" applyFill="1" applyBorder="1" applyAlignment="1"/>
    <xf numFmtId="3" fontId="0" fillId="2" borderId="1" xfId="0" applyNumberFormat="1" applyFont="1" applyFill="1" applyBorder="1" applyAlignment="1"/>
    <xf numFmtId="0" fontId="0" fillId="2" borderId="1" xfId="0" applyNumberFormat="1" applyFont="1" applyFill="1" applyBorder="1" applyAlignment="1"/>
    <xf numFmtId="3" fontId="0" fillId="2" borderId="2" xfId="0" applyNumberFormat="1" applyFont="1" applyFill="1" applyBorder="1" applyAlignment="1"/>
    <xf numFmtId="3" fontId="0" fillId="2" borderId="3" xfId="0" applyNumberFormat="1" applyFont="1" applyFill="1" applyBorder="1" applyAlignment="1"/>
    <xf numFmtId="3" fontId="0" fillId="2" borderId="4" xfId="0" applyNumberFormat="1" applyFont="1" applyFill="1" applyBorder="1" applyAlignment="1"/>
    <xf numFmtId="3" fontId="0" fillId="2" borderId="5" xfId="0" applyNumberFormat="1" applyFont="1" applyFill="1" applyBorder="1" applyAlignment="1"/>
    <xf numFmtId="0" fontId="0" fillId="2" borderId="3" xfId="0" applyNumberFormat="1" applyFont="1" applyFill="1" applyBorder="1" applyAlignment="1"/>
    <xf numFmtId="0" fontId="0" fillId="2" borderId="4" xfId="0" applyNumberFormat="1" applyFont="1" applyFill="1" applyBorder="1" applyAlignment="1"/>
    <xf numFmtId="0" fontId="0" fillId="2" borderId="5" xfId="0" applyFont="1" applyFill="1" applyBorder="1" applyAlignment="1"/>
    <xf numFmtId="3" fontId="0" fillId="2" borderId="6" xfId="0" applyNumberFormat="1" applyFont="1" applyFill="1" applyBorder="1" applyAlignment="1"/>
    <xf numFmtId="49" fontId="0" fillId="2" borderId="2" xfId="0" applyNumberFormat="1" applyFont="1" applyFill="1" applyBorder="1" applyAlignment="1"/>
    <xf numFmtId="0" fontId="0" fillId="2" borderId="2" xfId="0" applyNumberFormat="1" applyFont="1" applyFill="1" applyBorder="1" applyAlignment="1"/>
    <xf numFmtId="0" fontId="0" fillId="2" borderId="2" xfId="0" applyFont="1" applyFill="1" applyBorder="1" applyAlignment="1"/>
    <xf numFmtId="49" fontId="0" fillId="2" borderId="7" xfId="0" applyNumberFormat="1" applyFont="1" applyFill="1" applyBorder="1" applyAlignment="1">
      <alignment horizontal="left"/>
    </xf>
    <xf numFmtId="49" fontId="0" fillId="2" borderId="4" xfId="0" applyNumberFormat="1" applyFont="1" applyFill="1" applyBorder="1" applyAlignment="1">
      <alignment horizontal="left"/>
    </xf>
    <xf numFmtId="3" fontId="0" fillId="2" borderId="4" xfId="0" applyNumberFormat="1" applyFont="1" applyFill="1" applyBorder="1" applyAlignment="1">
      <alignment horizontal="right"/>
    </xf>
    <xf numFmtId="49" fontId="0" fillId="2" borderId="6" xfId="0" applyNumberFormat="1" applyFont="1" applyFill="1" applyBorder="1" applyAlignment="1"/>
    <xf numFmtId="0" fontId="0" fillId="2" borderId="6" xfId="0" applyNumberFormat="1" applyFont="1" applyFill="1" applyBorder="1" applyAlignment="1"/>
    <xf numFmtId="49" fontId="2" fillId="2" borderId="1" xfId="0" applyNumberFormat="1" applyFont="1" applyFill="1" applyBorder="1" applyAlignment="1"/>
    <xf numFmtId="3" fontId="2" fillId="2" borderId="1" xfId="0" applyNumberFormat="1" applyFont="1" applyFill="1" applyBorder="1" applyAlignment="1"/>
    <xf numFmtId="0" fontId="0" fillId="0" borderId="0" xfId="0" applyNumberFormat="1" applyFont="1" applyAlignment="1"/>
    <xf numFmtId="49" fontId="0" fillId="2" borderId="1" xfId="0" applyNumberFormat="1" applyFont="1" applyFill="1" applyBorder="1" applyAlignment="1">
      <alignment wrapText="1"/>
    </xf>
    <xf numFmtId="49" fontId="0" fillId="2" borderId="7" xfId="0" applyNumberFormat="1" applyFont="1" applyFill="1" applyBorder="1" applyAlignment="1"/>
    <xf numFmtId="49" fontId="0" fillId="2" borderId="4" xfId="0" applyNumberFormat="1" applyFont="1" applyFill="1" applyBorder="1" applyAlignment="1"/>
    <xf numFmtId="3" fontId="0" fillId="2" borderId="4" xfId="0" applyNumberFormat="1" applyFont="1" applyFill="1" applyBorder="1" applyAlignment="1">
      <alignment horizontal="center"/>
    </xf>
    <xf numFmtId="0" fontId="0" fillId="0" borderId="0" xfId="0" applyNumberFormat="1" applyFont="1" applyAlignment="1"/>
    <xf numFmtId="1" fontId="0" fillId="2" borderId="1" xfId="0" applyNumberFormat="1" applyFont="1" applyFill="1" applyBorder="1" applyAlignment="1"/>
    <xf numFmtId="49" fontId="3" fillId="2" borderId="1" xfId="0" applyNumberFormat="1" applyFont="1" applyFill="1" applyBorder="1" applyAlignment="1"/>
    <xf numFmtId="0" fontId="1" fillId="2" borderId="1" xfId="0" applyFont="1" applyFill="1" applyBorder="1" applyAlignment="1"/>
    <xf numFmtId="1" fontId="0" fillId="2" borderId="2" xfId="0" applyNumberFormat="1" applyFont="1" applyFill="1" applyBorder="1" applyAlignment="1"/>
    <xf numFmtId="1" fontId="0" fillId="2" borderId="4" xfId="0" applyNumberFormat="1" applyFont="1" applyFill="1" applyBorder="1" applyAlignment="1">
      <alignment horizontal="right"/>
    </xf>
    <xf numFmtId="0" fontId="0" fillId="2" borderId="4" xfId="0" applyNumberFormat="1" applyFont="1" applyFill="1" applyBorder="1" applyAlignment="1">
      <alignment horizontal="right"/>
    </xf>
    <xf numFmtId="1" fontId="0" fillId="2" borderId="6" xfId="0" applyNumberFormat="1" applyFont="1" applyFill="1" applyBorder="1" applyAlignment="1"/>
    <xf numFmtId="9" fontId="2" fillId="2" borderId="1" xfId="0" applyNumberFormat="1" applyFont="1" applyFill="1" applyBorder="1" applyAlignment="1"/>
    <xf numFmtId="0" fontId="0" fillId="0" borderId="0" xfId="0" applyNumberFormat="1" applyFont="1" applyAlignment="1"/>
    <xf numFmtId="0" fontId="1" fillId="2" borderId="1" xfId="0" applyFont="1" applyFill="1" applyBorder="1" applyAlignment="1">
      <alignment wrapText="1"/>
    </xf>
    <xf numFmtId="0" fontId="0" fillId="0" borderId="0" xfId="0" applyNumberFormat="1" applyFont="1" applyAlignment="1"/>
    <xf numFmtId="0" fontId="0" fillId="2" borderId="6" xfId="0" applyFont="1" applyFill="1" applyBorder="1" applyAlignment="1"/>
    <xf numFmtId="0" fontId="0" fillId="0" borderId="0" xfId="0" applyNumberFormat="1" applyFont="1" applyAlignment="1"/>
    <xf numFmtId="49" fontId="3" fillId="2" borderId="1" xfId="0" applyNumberFormat="1" applyFont="1" applyFill="1" applyBorder="1" applyAlignment="1">
      <alignment horizontal="left"/>
    </xf>
    <xf numFmtId="0" fontId="0" fillId="0" borderId="0" xfId="0" applyNumberFormat="1" applyFont="1" applyAlignment="1"/>
    <xf numFmtId="49" fontId="1" fillId="2" borderId="1" xfId="0" applyNumberFormat="1" applyFont="1" applyFill="1" applyBorder="1" applyAlignment="1">
      <alignment vertical="center"/>
    </xf>
    <xf numFmtId="0" fontId="1" fillId="2" borderId="1" xfId="0" applyFont="1" applyFill="1" applyBorder="1" applyAlignment="1">
      <alignment vertical="center"/>
    </xf>
    <xf numFmtId="49" fontId="6" fillId="2" borderId="1" xfId="0" applyNumberFormat="1" applyFont="1" applyFill="1" applyBorder="1" applyAlignment="1"/>
    <xf numFmtId="0" fontId="0" fillId="0" borderId="0" xfId="0" applyNumberFormat="1" applyFont="1" applyAlignment="1"/>
    <xf numFmtId="49" fontId="0" fillId="3" borderId="8" xfId="0" applyNumberFormat="1" applyFont="1" applyFill="1" applyBorder="1" applyAlignment="1">
      <alignment vertical="top" wrapText="1"/>
    </xf>
    <xf numFmtId="49" fontId="0" fillId="4" borderId="8" xfId="0" applyNumberFormat="1" applyFont="1" applyFill="1" applyBorder="1" applyAlignment="1">
      <alignment vertical="top" wrapText="1"/>
    </xf>
    <xf numFmtId="0" fontId="0" fillId="4" borderId="8" xfId="0" applyFont="1" applyFill="1" applyBorder="1" applyAlignment="1">
      <alignment vertical="top" wrapText="1"/>
    </xf>
    <xf numFmtId="164" fontId="0" fillId="4" borderId="8" xfId="0" applyNumberFormat="1" applyFont="1" applyFill="1" applyBorder="1" applyAlignment="1">
      <alignment vertical="top" wrapText="1"/>
    </xf>
    <xf numFmtId="0" fontId="0" fillId="3" borderId="8" xfId="0" applyFont="1" applyFill="1" applyBorder="1" applyAlignment="1">
      <alignment vertical="top" wrapText="1"/>
    </xf>
    <xf numFmtId="0" fontId="0" fillId="3" borderId="8" xfId="0" applyNumberFormat="1" applyFont="1" applyFill="1" applyBorder="1" applyAlignment="1">
      <alignment vertical="top" wrapText="1"/>
    </xf>
    <xf numFmtId="164" fontId="0" fillId="3" borderId="8" xfId="0" applyNumberFormat="1" applyFont="1" applyFill="1" applyBorder="1" applyAlignment="1">
      <alignment vertical="top" wrapText="1"/>
    </xf>
    <xf numFmtId="0" fontId="0" fillId="4" borderId="8" xfId="0" applyNumberFormat="1" applyFont="1" applyFill="1" applyBorder="1" applyAlignment="1">
      <alignment vertical="top" wrapText="1"/>
    </xf>
    <xf numFmtId="165" fontId="0" fillId="3" borderId="8" xfId="0" applyNumberFormat="1" applyFont="1" applyFill="1" applyBorder="1" applyAlignment="1">
      <alignment vertical="top" wrapText="1"/>
    </xf>
    <xf numFmtId="166" fontId="0" fillId="3" borderId="8" xfId="0" applyNumberFormat="1" applyFont="1" applyFill="1" applyBorder="1" applyAlignment="1">
      <alignment vertical="top" wrapText="1"/>
    </xf>
  </cellXfs>
  <cellStyles count="1">
    <cellStyle name="Normal" xfId="0" builtinId="0"/>
  </cellStyles>
  <dxfs count="2">
    <dxf>
      <font>
        <color rgb="FFFF0000"/>
      </font>
    </dxf>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0E0E0"/>
      <rgbColor rgb="FFF0F0F0"/>
      <rgbColor rgb="FF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5"/>
  <sheetViews>
    <sheetView showGridLines="0" workbookViewId="0"/>
  </sheetViews>
  <sheetFormatPr defaultColWidth="8.85546875" defaultRowHeight="15" customHeight="1" x14ac:dyDescent="0.25"/>
  <cols>
    <col min="1" max="1" width="11.140625" style="1" customWidth="1"/>
    <col min="2" max="2" width="15.28515625" style="1" customWidth="1"/>
    <col min="3" max="8" width="10.7109375" style="1" customWidth="1"/>
    <col min="9" max="256" width="8.85546875" style="1" customWidth="1"/>
  </cols>
  <sheetData>
    <row r="1" spans="1:14" ht="57" customHeight="1" x14ac:dyDescent="0.25">
      <c r="A1" s="2" t="s">
        <v>0</v>
      </c>
      <c r="B1" s="2" t="s">
        <v>1</v>
      </c>
      <c r="C1" s="3" t="s">
        <v>2</v>
      </c>
      <c r="D1" s="3" t="s">
        <v>3</v>
      </c>
      <c r="E1" s="3" t="s">
        <v>4</v>
      </c>
      <c r="F1" s="3" t="s">
        <v>5</v>
      </c>
      <c r="G1" s="3" t="s">
        <v>6</v>
      </c>
      <c r="H1" s="3" t="s">
        <v>7</v>
      </c>
      <c r="I1" s="3" t="s">
        <v>8</v>
      </c>
      <c r="J1" s="3" t="s">
        <v>9</v>
      </c>
      <c r="K1" s="4" t="s">
        <v>10</v>
      </c>
      <c r="L1" s="3" t="s">
        <v>11</v>
      </c>
      <c r="M1" s="3" t="s">
        <v>12</v>
      </c>
      <c r="N1" s="5"/>
    </row>
    <row r="2" spans="1:14" ht="15" customHeight="1" x14ac:dyDescent="0.25">
      <c r="A2" s="4" t="s">
        <v>13</v>
      </c>
      <c r="B2" s="4" t="s">
        <v>14</v>
      </c>
      <c r="C2" s="6">
        <v>32627</v>
      </c>
      <c r="D2" s="6">
        <v>4502</v>
      </c>
      <c r="E2" s="6">
        <v>3819</v>
      </c>
      <c r="F2" s="6">
        <v>1789</v>
      </c>
      <c r="G2" s="6">
        <v>2030</v>
      </c>
      <c r="H2" s="6">
        <v>683</v>
      </c>
      <c r="I2" s="7">
        <v>265</v>
      </c>
      <c r="J2" s="7">
        <v>418</v>
      </c>
      <c r="K2" s="5"/>
      <c r="L2" s="5"/>
      <c r="M2" s="5"/>
      <c r="N2" s="6"/>
    </row>
    <row r="3" spans="1:14" ht="15" customHeight="1" x14ac:dyDescent="0.25">
      <c r="A3" s="4" t="s">
        <v>15</v>
      </c>
      <c r="B3" s="4" t="s">
        <v>16</v>
      </c>
      <c r="C3" s="6">
        <v>14054</v>
      </c>
      <c r="D3" s="6">
        <v>6080</v>
      </c>
      <c r="E3" s="6">
        <v>3752</v>
      </c>
      <c r="F3" s="6">
        <v>2069</v>
      </c>
      <c r="G3" s="6">
        <v>1683</v>
      </c>
      <c r="H3" s="6">
        <v>2328</v>
      </c>
      <c r="I3" s="7">
        <v>1231</v>
      </c>
      <c r="J3" s="7">
        <v>1097</v>
      </c>
      <c r="K3" s="5"/>
      <c r="L3" s="5"/>
      <c r="M3" s="5"/>
      <c r="N3" s="6"/>
    </row>
    <row r="4" spans="1:14" ht="15" customHeight="1" x14ac:dyDescent="0.25">
      <c r="A4" s="4" t="s">
        <v>17</v>
      </c>
      <c r="B4" s="4" t="s">
        <v>18</v>
      </c>
      <c r="C4" s="6">
        <v>9204</v>
      </c>
      <c r="D4" s="6">
        <v>4989</v>
      </c>
      <c r="E4" s="6">
        <v>703</v>
      </c>
      <c r="F4" s="6">
        <v>550</v>
      </c>
      <c r="G4" s="6">
        <v>153</v>
      </c>
      <c r="H4" s="6">
        <v>4286</v>
      </c>
      <c r="I4" s="7">
        <v>2542</v>
      </c>
      <c r="J4" s="7">
        <v>1744</v>
      </c>
      <c r="K4" s="5"/>
      <c r="L4" s="5"/>
      <c r="M4" s="5"/>
      <c r="N4" s="6"/>
    </row>
    <row r="5" spans="1:14" ht="15" customHeight="1" x14ac:dyDescent="0.25">
      <c r="A5" s="4" t="s">
        <v>19</v>
      </c>
      <c r="B5" s="4" t="s">
        <v>20</v>
      </c>
      <c r="C5" s="6">
        <v>18361</v>
      </c>
      <c r="D5" s="6">
        <v>8277</v>
      </c>
      <c r="E5" s="6">
        <v>4965</v>
      </c>
      <c r="F5" s="6">
        <v>1720</v>
      </c>
      <c r="G5" s="6">
        <v>3245</v>
      </c>
      <c r="H5" s="6">
        <v>3312</v>
      </c>
      <c r="I5" s="7">
        <v>152</v>
      </c>
      <c r="J5" s="7">
        <v>3160</v>
      </c>
      <c r="K5" s="5"/>
      <c r="L5" s="4" t="s">
        <v>21</v>
      </c>
      <c r="M5" s="5"/>
      <c r="N5" s="6"/>
    </row>
    <row r="6" spans="1:14" ht="15" customHeight="1" x14ac:dyDescent="0.25">
      <c r="A6" s="4" t="s">
        <v>22</v>
      </c>
      <c r="B6" s="4" t="s">
        <v>23</v>
      </c>
      <c r="C6" s="6">
        <v>35375</v>
      </c>
      <c r="D6" s="6">
        <v>12280</v>
      </c>
      <c r="E6" s="6">
        <v>7920</v>
      </c>
      <c r="F6" s="6">
        <v>3495</v>
      </c>
      <c r="G6" s="6">
        <v>4425</v>
      </c>
      <c r="H6" s="6">
        <v>4360</v>
      </c>
      <c r="I6" s="7">
        <v>4335</v>
      </c>
      <c r="J6" s="7">
        <v>25</v>
      </c>
      <c r="K6" s="5"/>
      <c r="L6" s="4" t="s">
        <v>21</v>
      </c>
      <c r="M6" s="5"/>
      <c r="N6" s="6"/>
    </row>
    <row r="7" spans="1:14" ht="15" customHeight="1" x14ac:dyDescent="0.25">
      <c r="A7" s="4" t="s">
        <v>24</v>
      </c>
      <c r="B7" s="4" t="s">
        <v>25</v>
      </c>
      <c r="C7" s="6">
        <v>9985</v>
      </c>
      <c r="D7" s="6">
        <v>3768</v>
      </c>
      <c r="E7" s="6">
        <v>22</v>
      </c>
      <c r="F7" s="6">
        <v>8</v>
      </c>
      <c r="G7" s="6">
        <v>14</v>
      </c>
      <c r="H7" s="6">
        <v>3746</v>
      </c>
      <c r="I7" s="7">
        <v>1093</v>
      </c>
      <c r="J7" s="7">
        <v>2653</v>
      </c>
      <c r="K7" s="5"/>
      <c r="L7" s="5"/>
      <c r="M7" s="5"/>
      <c r="N7" s="6"/>
    </row>
    <row r="8" spans="1:14" ht="15" customHeight="1" x14ac:dyDescent="0.25">
      <c r="A8" s="4" t="s">
        <v>26</v>
      </c>
      <c r="B8" s="4" t="s">
        <v>27</v>
      </c>
      <c r="C8" s="6">
        <v>21018</v>
      </c>
      <c r="D8" s="6">
        <v>1981</v>
      </c>
      <c r="E8" s="6">
        <v>767</v>
      </c>
      <c r="F8" s="6"/>
      <c r="G8" s="6"/>
      <c r="H8" s="6">
        <v>1214</v>
      </c>
      <c r="I8" s="7">
        <v>920</v>
      </c>
      <c r="J8" s="7">
        <v>294</v>
      </c>
      <c r="K8" s="5"/>
      <c r="L8" s="5"/>
      <c r="M8" s="5"/>
      <c r="N8" s="6"/>
    </row>
    <row r="9" spans="1:14" ht="15" customHeight="1" x14ac:dyDescent="0.25">
      <c r="A9" s="4" t="s">
        <v>28</v>
      </c>
      <c r="B9" s="4" t="s">
        <v>29</v>
      </c>
      <c r="C9" s="6">
        <v>13358</v>
      </c>
      <c r="D9" s="6"/>
      <c r="E9" s="6"/>
      <c r="F9" s="6"/>
      <c r="G9" s="6"/>
      <c r="H9" s="6"/>
      <c r="I9" s="5"/>
      <c r="J9" s="5"/>
      <c r="K9" s="5"/>
      <c r="L9" s="5"/>
      <c r="M9" s="5"/>
      <c r="N9" s="6"/>
    </row>
    <row r="10" spans="1:14" ht="15" customHeight="1" x14ac:dyDescent="0.25">
      <c r="A10" s="4" t="s">
        <v>30</v>
      </c>
      <c r="B10" s="4" t="s">
        <v>31</v>
      </c>
      <c r="C10" s="6">
        <v>31285</v>
      </c>
      <c r="D10" s="6">
        <v>10773</v>
      </c>
      <c r="E10" s="6">
        <v>9617</v>
      </c>
      <c r="F10" s="6">
        <v>4606</v>
      </c>
      <c r="G10" s="6">
        <v>5011</v>
      </c>
      <c r="H10" s="6">
        <v>1156</v>
      </c>
      <c r="I10" s="7">
        <v>295</v>
      </c>
      <c r="J10" s="7">
        <v>861</v>
      </c>
      <c r="K10" s="5"/>
      <c r="L10" s="4" t="s">
        <v>21</v>
      </c>
      <c r="M10" s="5"/>
      <c r="N10" s="6"/>
    </row>
    <row r="11" spans="1:14" ht="15" customHeight="1" x14ac:dyDescent="0.25">
      <c r="A11" s="4" t="s">
        <v>32</v>
      </c>
      <c r="B11" s="4" t="s">
        <v>33</v>
      </c>
      <c r="C11" s="6">
        <v>18275</v>
      </c>
      <c r="D11" s="6">
        <v>7033</v>
      </c>
      <c r="E11" s="6">
        <v>4635</v>
      </c>
      <c r="F11" s="6"/>
      <c r="G11" s="6"/>
      <c r="H11" s="6">
        <v>2398</v>
      </c>
      <c r="I11" s="6">
        <v>1441</v>
      </c>
      <c r="J11" s="7">
        <v>957</v>
      </c>
      <c r="K11" s="5"/>
      <c r="L11" s="5"/>
      <c r="M11" s="4" t="s">
        <v>21</v>
      </c>
      <c r="N11" s="6"/>
    </row>
    <row r="12" spans="1:14" ht="15" customHeight="1" x14ac:dyDescent="0.25">
      <c r="A12" s="4" t="s">
        <v>34</v>
      </c>
      <c r="B12" s="4" t="s">
        <v>35</v>
      </c>
      <c r="C12" s="6">
        <v>7829</v>
      </c>
      <c r="D12" s="6">
        <v>3199</v>
      </c>
      <c r="E12" s="6">
        <v>2896</v>
      </c>
      <c r="F12" s="6">
        <v>1788</v>
      </c>
      <c r="G12" s="6">
        <v>1108</v>
      </c>
      <c r="H12" s="6">
        <v>303</v>
      </c>
      <c r="I12" s="7">
        <v>166</v>
      </c>
      <c r="J12" s="7">
        <v>137</v>
      </c>
      <c r="K12" s="5"/>
      <c r="L12" s="5"/>
      <c r="M12" s="5"/>
      <c r="N12" s="6"/>
    </row>
    <row r="13" spans="1:14" ht="15" customHeight="1" x14ac:dyDescent="0.25">
      <c r="A13" s="4" t="s">
        <v>36</v>
      </c>
      <c r="B13" s="4" t="s">
        <v>37</v>
      </c>
      <c r="C13" s="6">
        <v>6227</v>
      </c>
      <c r="D13" s="6">
        <v>3083</v>
      </c>
      <c r="E13" s="6">
        <v>1951</v>
      </c>
      <c r="F13" s="6">
        <v>1526</v>
      </c>
      <c r="G13" s="6">
        <v>425</v>
      </c>
      <c r="H13" s="6">
        <v>1132</v>
      </c>
      <c r="I13" s="7">
        <v>789</v>
      </c>
      <c r="J13" s="7">
        <v>343</v>
      </c>
      <c r="K13" s="5"/>
      <c r="L13" s="4" t="s">
        <v>21</v>
      </c>
      <c r="M13" s="5"/>
      <c r="N13" s="6"/>
    </row>
    <row r="14" spans="1:14" ht="15" customHeight="1" x14ac:dyDescent="0.25">
      <c r="A14" s="4" t="s">
        <v>38</v>
      </c>
      <c r="B14" s="4" t="s">
        <v>39</v>
      </c>
      <c r="C14" s="6">
        <v>6880</v>
      </c>
      <c r="D14" s="6">
        <v>4922</v>
      </c>
      <c r="E14" s="6">
        <v>3196</v>
      </c>
      <c r="F14" s="6">
        <v>2545</v>
      </c>
      <c r="G14" s="6">
        <v>651</v>
      </c>
      <c r="H14" s="6">
        <v>1726</v>
      </c>
      <c r="I14" s="7">
        <v>1500</v>
      </c>
      <c r="J14" s="7">
        <v>226</v>
      </c>
      <c r="K14" s="5"/>
      <c r="L14" s="5"/>
      <c r="M14" s="5"/>
      <c r="N14" s="6"/>
    </row>
    <row r="15" spans="1:14" ht="15" customHeight="1" x14ac:dyDescent="0.25">
      <c r="A15" s="4" t="s">
        <v>40</v>
      </c>
      <c r="B15" s="4" t="s">
        <v>41</v>
      </c>
      <c r="C15" s="6">
        <v>23689</v>
      </c>
      <c r="D15" s="6">
        <v>8192</v>
      </c>
      <c r="E15" s="6"/>
      <c r="F15" s="6"/>
      <c r="G15" s="6"/>
      <c r="H15" s="6">
        <v>8192</v>
      </c>
      <c r="I15" s="7">
        <v>1229</v>
      </c>
      <c r="J15" s="7">
        <v>6963</v>
      </c>
      <c r="K15" s="5"/>
      <c r="L15" s="5"/>
      <c r="M15" s="5"/>
      <c r="N15" s="6"/>
    </row>
    <row r="16" spans="1:14" ht="15" customHeight="1" x14ac:dyDescent="0.25">
      <c r="A16" s="4" t="s">
        <v>42</v>
      </c>
      <c r="B16" s="4" t="s">
        <v>43</v>
      </c>
      <c r="C16" s="6">
        <v>11498</v>
      </c>
      <c r="D16" s="6">
        <v>5586</v>
      </c>
      <c r="E16" s="6">
        <v>3281</v>
      </c>
      <c r="F16" s="6">
        <v>1453</v>
      </c>
      <c r="G16" s="6">
        <v>1828</v>
      </c>
      <c r="H16" s="6">
        <v>2305</v>
      </c>
      <c r="I16" s="7">
        <v>384</v>
      </c>
      <c r="J16" s="7">
        <v>1921</v>
      </c>
      <c r="K16" s="5"/>
      <c r="L16" s="5"/>
      <c r="M16" s="5"/>
      <c r="N16" s="6"/>
    </row>
    <row r="17" spans="1:14" ht="15" customHeight="1" x14ac:dyDescent="0.25">
      <c r="A17" s="4" t="s">
        <v>44</v>
      </c>
      <c r="B17" s="4" t="s">
        <v>45</v>
      </c>
      <c r="C17" s="6">
        <v>6542</v>
      </c>
      <c r="D17" s="6">
        <v>4434</v>
      </c>
      <c r="E17" s="6">
        <v>3106</v>
      </c>
      <c r="F17" s="6">
        <v>451</v>
      </c>
      <c r="G17" s="6">
        <v>2655</v>
      </c>
      <c r="H17" s="6">
        <v>1328</v>
      </c>
      <c r="I17" s="7">
        <v>246</v>
      </c>
      <c r="J17" s="7">
        <v>1082</v>
      </c>
      <c r="K17" s="5"/>
      <c r="L17" s="5"/>
      <c r="M17" s="5"/>
      <c r="N17" s="6"/>
    </row>
    <row r="18" spans="1:14" ht="15" customHeight="1" x14ac:dyDescent="0.25">
      <c r="A18" s="4" t="s">
        <v>46</v>
      </c>
      <c r="B18" s="4" t="s">
        <v>47</v>
      </c>
      <c r="C18" s="6">
        <v>20365</v>
      </c>
      <c r="D18" s="6">
        <v>11846</v>
      </c>
      <c r="E18" s="6">
        <v>5368</v>
      </c>
      <c r="F18" s="6"/>
      <c r="G18" s="6"/>
      <c r="H18" s="6">
        <v>6478</v>
      </c>
      <c r="I18" s="7">
        <v>198</v>
      </c>
      <c r="J18" s="7">
        <v>6280</v>
      </c>
      <c r="K18" s="5"/>
      <c r="L18" s="4" t="s">
        <v>21</v>
      </c>
      <c r="M18" s="5"/>
      <c r="N18" s="6"/>
    </row>
    <row r="19" spans="1:14" ht="15" customHeight="1" x14ac:dyDescent="0.25">
      <c r="A19" s="4" t="s">
        <v>48</v>
      </c>
      <c r="B19" s="4" t="s">
        <v>49</v>
      </c>
      <c r="C19" s="6">
        <v>16005</v>
      </c>
      <c r="D19" s="6">
        <v>7953</v>
      </c>
      <c r="E19" s="6">
        <v>3178</v>
      </c>
      <c r="F19" s="6">
        <v>706</v>
      </c>
      <c r="G19" s="6">
        <v>2472</v>
      </c>
      <c r="H19" s="6">
        <v>4775</v>
      </c>
      <c r="I19" s="7">
        <v>3995</v>
      </c>
      <c r="J19" s="7">
        <v>780</v>
      </c>
      <c r="K19" s="5"/>
      <c r="L19" s="5"/>
      <c r="M19" s="5"/>
      <c r="N19" s="6"/>
    </row>
    <row r="20" spans="1:14" ht="15" customHeight="1" x14ac:dyDescent="0.25">
      <c r="A20" s="4" t="s">
        <v>50</v>
      </c>
      <c r="B20" s="4" t="s">
        <v>51</v>
      </c>
      <c r="C20" s="6">
        <v>2329</v>
      </c>
      <c r="D20" s="6">
        <v>240</v>
      </c>
      <c r="E20" s="6">
        <v>17</v>
      </c>
      <c r="F20" s="6"/>
      <c r="G20" s="6"/>
      <c r="H20" s="6">
        <v>223</v>
      </c>
      <c r="I20" s="7">
        <v>47</v>
      </c>
      <c r="J20" s="7">
        <v>176</v>
      </c>
      <c r="K20" s="5"/>
      <c r="L20" s="5"/>
      <c r="M20" s="5"/>
      <c r="N20" s="6"/>
    </row>
    <row r="21" spans="1:14" ht="15" customHeight="1" x14ac:dyDescent="0.25">
      <c r="A21" s="4" t="s">
        <v>52</v>
      </c>
      <c r="B21" s="4" t="s">
        <v>53</v>
      </c>
      <c r="C21" s="6">
        <v>7761</v>
      </c>
      <c r="D21" s="6">
        <v>2169</v>
      </c>
      <c r="E21" s="6">
        <v>1117</v>
      </c>
      <c r="F21" s="6">
        <v>147</v>
      </c>
      <c r="G21" s="6">
        <v>970</v>
      </c>
      <c r="H21" s="6">
        <v>1052</v>
      </c>
      <c r="I21" s="7">
        <v>148</v>
      </c>
      <c r="J21" s="7">
        <v>904</v>
      </c>
      <c r="K21" s="5"/>
      <c r="L21" s="5"/>
      <c r="M21" s="5"/>
      <c r="N21" s="6"/>
    </row>
    <row r="22" spans="1:14" ht="15" customHeight="1" x14ac:dyDescent="0.25">
      <c r="A22" s="4" t="s">
        <v>54</v>
      </c>
      <c r="B22" s="4" t="s">
        <v>55</v>
      </c>
      <c r="C22" s="6">
        <v>1300</v>
      </c>
      <c r="D22" s="6">
        <v>548</v>
      </c>
      <c r="E22" s="6">
        <v>548</v>
      </c>
      <c r="F22" s="6">
        <v>243</v>
      </c>
      <c r="G22" s="6">
        <v>305</v>
      </c>
      <c r="H22" s="6"/>
      <c r="I22" s="5"/>
      <c r="J22" s="5"/>
      <c r="K22" s="5"/>
      <c r="L22" s="5"/>
      <c r="M22" s="5"/>
      <c r="N22" s="6"/>
    </row>
    <row r="23" spans="1:14" ht="15" customHeight="1" x14ac:dyDescent="0.25">
      <c r="A23" s="4" t="s">
        <v>56</v>
      </c>
      <c r="B23" s="4" t="s">
        <v>57</v>
      </c>
      <c r="C23" s="6">
        <v>9188</v>
      </c>
      <c r="D23" s="6">
        <v>4658</v>
      </c>
      <c r="E23" s="6">
        <v>2073</v>
      </c>
      <c r="F23" s="6"/>
      <c r="G23" s="6"/>
      <c r="H23" s="6">
        <v>2585</v>
      </c>
      <c r="I23" s="7">
        <v>989</v>
      </c>
      <c r="J23" s="7">
        <v>1596</v>
      </c>
      <c r="K23" s="5"/>
      <c r="L23" s="5"/>
      <c r="M23" s="5"/>
      <c r="N23" s="6"/>
    </row>
    <row r="24" spans="1:14" ht="15" customHeight="1" x14ac:dyDescent="0.25">
      <c r="A24" s="4" t="s">
        <v>58</v>
      </c>
      <c r="B24" s="4" t="s">
        <v>59</v>
      </c>
      <c r="C24" s="6">
        <v>7767</v>
      </c>
      <c r="D24" s="6">
        <v>4938</v>
      </c>
      <c r="E24" s="6">
        <v>1774</v>
      </c>
      <c r="F24" s="6"/>
      <c r="G24" s="6"/>
      <c r="H24" s="6">
        <v>3164</v>
      </c>
      <c r="I24" s="7">
        <v>393</v>
      </c>
      <c r="J24" s="7">
        <v>2771</v>
      </c>
      <c r="K24" s="5"/>
      <c r="L24" s="5"/>
      <c r="M24" s="5"/>
      <c r="N24" s="6"/>
    </row>
    <row r="25" spans="1:14" ht="15" customHeight="1" x14ac:dyDescent="0.25">
      <c r="A25" s="4" t="s">
        <v>60</v>
      </c>
      <c r="B25" s="4" t="s">
        <v>61</v>
      </c>
      <c r="C25" s="6">
        <v>18032</v>
      </c>
      <c r="D25" s="6">
        <v>13987</v>
      </c>
      <c r="E25" s="6">
        <v>7582</v>
      </c>
      <c r="F25" s="6">
        <v>2647</v>
      </c>
      <c r="G25" s="6">
        <v>4935</v>
      </c>
      <c r="H25" s="6">
        <v>6405</v>
      </c>
      <c r="I25" s="7">
        <v>1229</v>
      </c>
      <c r="J25" s="7">
        <v>5176</v>
      </c>
      <c r="K25" s="5"/>
      <c r="L25" s="5"/>
      <c r="M25" s="5"/>
      <c r="N25" s="6"/>
    </row>
    <row r="26" spans="1:14" ht="15" customHeight="1" x14ac:dyDescent="0.25">
      <c r="A26" s="4" t="s">
        <v>62</v>
      </c>
      <c r="B26" s="4" t="s">
        <v>63</v>
      </c>
      <c r="C26" s="6">
        <v>8626</v>
      </c>
      <c r="D26" s="6">
        <v>3869</v>
      </c>
      <c r="E26" s="6">
        <v>1882</v>
      </c>
      <c r="F26" s="6">
        <v>563</v>
      </c>
      <c r="G26" s="6">
        <v>1319</v>
      </c>
      <c r="H26" s="6">
        <v>1987</v>
      </c>
      <c r="I26" s="7">
        <v>392</v>
      </c>
      <c r="J26" s="7">
        <v>1595</v>
      </c>
      <c r="K26" s="5"/>
      <c r="L26" s="4" t="s">
        <v>21</v>
      </c>
      <c r="M26" s="4" t="s">
        <v>21</v>
      </c>
      <c r="N26" s="6"/>
    </row>
    <row r="27" spans="1:14" ht="15" customHeight="1" x14ac:dyDescent="0.25">
      <c r="A27" s="4" t="s">
        <v>64</v>
      </c>
      <c r="B27" s="4" t="s">
        <v>65</v>
      </c>
      <c r="C27" s="6">
        <v>1313</v>
      </c>
      <c r="D27" s="6">
        <v>490</v>
      </c>
      <c r="E27" s="7">
        <v>268</v>
      </c>
      <c r="F27" s="7">
        <v>74</v>
      </c>
      <c r="G27" s="7">
        <v>194</v>
      </c>
      <c r="H27" s="6">
        <v>222</v>
      </c>
      <c r="I27" s="7">
        <v>18</v>
      </c>
      <c r="J27" s="7">
        <v>204</v>
      </c>
      <c r="K27" s="5"/>
      <c r="L27" s="4" t="s">
        <v>21</v>
      </c>
      <c r="M27" s="5"/>
      <c r="N27" s="6"/>
    </row>
    <row r="28" spans="1:14" ht="15" customHeight="1" x14ac:dyDescent="0.25">
      <c r="A28" s="4" t="s">
        <v>66</v>
      </c>
      <c r="B28" s="4" t="s">
        <v>67</v>
      </c>
      <c r="C28" s="6">
        <v>25209</v>
      </c>
      <c r="D28" s="6">
        <v>14964</v>
      </c>
      <c r="E28" s="6">
        <v>8990</v>
      </c>
      <c r="F28" s="6">
        <v>6560</v>
      </c>
      <c r="G28" s="6">
        <v>2430</v>
      </c>
      <c r="H28" s="6">
        <v>5974</v>
      </c>
      <c r="I28" s="7">
        <v>5929</v>
      </c>
      <c r="J28" s="7">
        <v>45</v>
      </c>
      <c r="K28" s="5"/>
      <c r="L28" s="5"/>
      <c r="M28" s="5"/>
      <c r="N28" s="6"/>
    </row>
    <row r="29" spans="1:14" ht="15" customHeight="1" x14ac:dyDescent="0.25">
      <c r="A29" s="4" t="s">
        <v>68</v>
      </c>
      <c r="B29" s="4" t="s">
        <v>69</v>
      </c>
      <c r="C29" s="6">
        <v>1527</v>
      </c>
      <c r="D29" s="6">
        <v>763</v>
      </c>
      <c r="E29" s="6">
        <v>447</v>
      </c>
      <c r="F29" s="6">
        <v>95</v>
      </c>
      <c r="G29" s="6">
        <v>356</v>
      </c>
      <c r="H29" s="6">
        <v>316</v>
      </c>
      <c r="I29" s="7">
        <v>195</v>
      </c>
      <c r="J29" s="7">
        <v>257</v>
      </c>
      <c r="K29" s="5"/>
      <c r="L29" s="4" t="s">
        <v>21</v>
      </c>
      <c r="M29" s="5"/>
      <c r="N29" s="6"/>
    </row>
    <row r="30" spans="1:14" ht="15" customHeight="1" x14ac:dyDescent="0.25">
      <c r="A30" s="4" t="s">
        <v>70</v>
      </c>
      <c r="B30" s="4" t="s">
        <v>71</v>
      </c>
      <c r="C30" s="6">
        <v>2724</v>
      </c>
      <c r="D30" s="8">
        <v>634</v>
      </c>
      <c r="E30" s="8">
        <v>250</v>
      </c>
      <c r="F30" s="6"/>
      <c r="G30" s="6"/>
      <c r="H30" s="8">
        <v>384</v>
      </c>
      <c r="I30" s="7">
        <v>199</v>
      </c>
      <c r="J30" s="7">
        <v>185</v>
      </c>
      <c r="K30" s="5"/>
      <c r="L30" s="5"/>
      <c r="M30" s="5"/>
      <c r="N30" s="6"/>
    </row>
    <row r="31" spans="1:14" ht="15" customHeight="1" x14ac:dyDescent="0.25">
      <c r="A31" s="4" t="s">
        <v>72</v>
      </c>
      <c r="B31" s="4" t="s">
        <v>73</v>
      </c>
      <c r="C31" s="9">
        <v>1428</v>
      </c>
      <c r="D31" s="10">
        <v>851</v>
      </c>
      <c r="E31" s="10">
        <v>145</v>
      </c>
      <c r="F31" s="11"/>
      <c r="G31" s="12">
        <v>162</v>
      </c>
      <c r="H31" s="13">
        <v>648</v>
      </c>
      <c r="I31" s="14"/>
      <c r="J31" s="7">
        <v>689</v>
      </c>
      <c r="K31" s="5"/>
      <c r="L31" s="5"/>
      <c r="M31" s="5"/>
      <c r="N31" s="6"/>
    </row>
    <row r="32" spans="1:14" ht="15" customHeight="1" x14ac:dyDescent="0.25">
      <c r="A32" s="4" t="s">
        <v>74</v>
      </c>
      <c r="B32" s="4" t="s">
        <v>75</v>
      </c>
      <c r="C32" s="6">
        <v>8050</v>
      </c>
      <c r="D32" s="15">
        <v>683</v>
      </c>
      <c r="E32" s="15"/>
      <c r="F32" s="6"/>
      <c r="G32" s="6"/>
      <c r="H32" s="15">
        <v>683</v>
      </c>
      <c r="I32" s="7">
        <v>19</v>
      </c>
      <c r="J32" s="7">
        <v>664</v>
      </c>
      <c r="K32" s="5"/>
      <c r="L32" s="4" t="s">
        <v>21</v>
      </c>
      <c r="M32" s="5"/>
      <c r="N32" s="6"/>
    </row>
    <row r="33" spans="1:14" ht="15" customHeight="1" x14ac:dyDescent="0.25">
      <c r="A33" s="4" t="s">
        <v>76</v>
      </c>
      <c r="B33" s="4" t="s">
        <v>77</v>
      </c>
      <c r="C33" s="6"/>
      <c r="D33" s="6"/>
      <c r="E33" s="6"/>
      <c r="F33" s="6"/>
      <c r="G33" s="6"/>
      <c r="H33" s="6"/>
      <c r="I33" s="5"/>
      <c r="J33" s="5"/>
      <c r="K33" s="5"/>
      <c r="L33" s="5"/>
      <c r="M33" s="5"/>
      <c r="N33" s="6"/>
    </row>
    <row r="34" spans="1:14" ht="15" customHeight="1" x14ac:dyDescent="0.25">
      <c r="A34" s="4" t="s">
        <v>78</v>
      </c>
      <c r="B34" s="4" t="s">
        <v>79</v>
      </c>
      <c r="C34" s="6">
        <v>6522</v>
      </c>
      <c r="D34" s="6">
        <v>2580</v>
      </c>
      <c r="E34" s="6">
        <v>1491</v>
      </c>
      <c r="F34" s="6">
        <v>64</v>
      </c>
      <c r="G34" s="6">
        <v>1427</v>
      </c>
      <c r="H34" s="6">
        <v>1089</v>
      </c>
      <c r="I34" s="7">
        <v>16</v>
      </c>
      <c r="J34" s="7">
        <v>1073</v>
      </c>
      <c r="K34" s="5"/>
      <c r="L34" s="5"/>
      <c r="M34" s="5"/>
      <c r="N34" s="6"/>
    </row>
    <row r="35" spans="1:14" ht="15" customHeight="1" x14ac:dyDescent="0.25">
      <c r="A35" s="4" t="s">
        <v>80</v>
      </c>
      <c r="B35" s="4" t="s">
        <v>81</v>
      </c>
      <c r="C35" s="6">
        <v>23104</v>
      </c>
      <c r="D35" s="6">
        <v>11365</v>
      </c>
      <c r="E35" s="6"/>
      <c r="F35" s="6"/>
      <c r="G35" s="6"/>
      <c r="H35" s="6">
        <v>11365</v>
      </c>
      <c r="I35" s="7">
        <v>1381</v>
      </c>
      <c r="J35" s="7">
        <v>9984</v>
      </c>
      <c r="K35" s="5"/>
      <c r="L35" s="5"/>
      <c r="M35" s="5"/>
      <c r="N35" s="6"/>
    </row>
    <row r="36" spans="1:14" ht="15" customHeight="1" x14ac:dyDescent="0.25">
      <c r="A36" s="4" t="s">
        <v>82</v>
      </c>
      <c r="B36" s="4" t="s">
        <v>83</v>
      </c>
      <c r="C36" s="6"/>
      <c r="D36" s="6"/>
      <c r="E36" s="6"/>
      <c r="F36" s="6"/>
      <c r="G36" s="6"/>
      <c r="H36" s="6"/>
      <c r="I36" s="5"/>
      <c r="J36" s="5"/>
      <c r="K36" s="5"/>
      <c r="L36" s="5"/>
      <c r="M36" s="5"/>
      <c r="N36" s="6"/>
    </row>
    <row r="37" spans="1:14" ht="15" customHeight="1" x14ac:dyDescent="0.25">
      <c r="A37" s="4" t="s">
        <v>84</v>
      </c>
      <c r="B37" s="4" t="s">
        <v>85</v>
      </c>
      <c r="C37" s="6">
        <v>10777</v>
      </c>
      <c r="D37" s="6">
        <v>2151</v>
      </c>
      <c r="E37" s="6">
        <v>2106</v>
      </c>
      <c r="F37" s="6">
        <v>1039</v>
      </c>
      <c r="G37" s="6">
        <v>1067</v>
      </c>
      <c r="H37" s="6">
        <v>45</v>
      </c>
      <c r="I37" s="5"/>
      <c r="J37" s="5"/>
      <c r="K37" s="5"/>
      <c r="L37" s="5"/>
      <c r="M37" s="5"/>
      <c r="N37" s="6"/>
    </row>
    <row r="38" spans="1:14" ht="15" customHeight="1" x14ac:dyDescent="0.25">
      <c r="A38" s="4" t="s">
        <v>86</v>
      </c>
      <c r="B38" s="4" t="s">
        <v>87</v>
      </c>
      <c r="C38" s="6">
        <v>9587</v>
      </c>
      <c r="D38" s="6">
        <v>4466</v>
      </c>
      <c r="E38" s="6">
        <v>4132</v>
      </c>
      <c r="F38" s="6">
        <v>1433</v>
      </c>
      <c r="G38" s="6">
        <v>2699</v>
      </c>
      <c r="H38" s="6">
        <v>334</v>
      </c>
      <c r="I38" s="7">
        <v>88</v>
      </c>
      <c r="J38" s="7">
        <v>246</v>
      </c>
      <c r="K38" s="5"/>
      <c r="L38" s="4" t="s">
        <v>21</v>
      </c>
      <c r="M38" s="5"/>
      <c r="N38" s="6"/>
    </row>
    <row r="39" spans="1:14" ht="15" customHeight="1" x14ac:dyDescent="0.25">
      <c r="A39" s="4" t="s">
        <v>88</v>
      </c>
      <c r="B39" s="4" t="s">
        <v>89</v>
      </c>
      <c r="C39" s="6">
        <v>19793</v>
      </c>
      <c r="D39" s="6">
        <v>8579</v>
      </c>
      <c r="E39" s="6"/>
      <c r="F39" s="6"/>
      <c r="G39" s="6"/>
      <c r="H39" s="6">
        <v>8579</v>
      </c>
      <c r="I39" s="7">
        <v>4189</v>
      </c>
      <c r="J39" s="7">
        <v>4390</v>
      </c>
      <c r="K39" s="5"/>
      <c r="L39" s="5"/>
      <c r="M39" s="5"/>
      <c r="N39" s="6"/>
    </row>
    <row r="40" spans="1:14" ht="15" customHeight="1" x14ac:dyDescent="0.25">
      <c r="A40" s="4" t="s">
        <v>90</v>
      </c>
      <c r="B40" s="4" t="s">
        <v>91</v>
      </c>
      <c r="C40" s="6">
        <v>3270</v>
      </c>
      <c r="D40" s="6">
        <v>1476</v>
      </c>
      <c r="E40" s="6">
        <v>1341</v>
      </c>
      <c r="F40" s="6">
        <v>1044</v>
      </c>
      <c r="G40" s="6">
        <v>297</v>
      </c>
      <c r="H40" s="6">
        <v>135</v>
      </c>
      <c r="I40" s="7">
        <v>54</v>
      </c>
      <c r="J40" s="7">
        <v>81</v>
      </c>
      <c r="K40" s="5"/>
      <c r="L40" s="5"/>
      <c r="M40" s="5"/>
      <c r="N40" s="6"/>
    </row>
    <row r="41" spans="1:14" ht="15" customHeight="1" x14ac:dyDescent="0.25">
      <c r="A41" s="4" t="s">
        <v>92</v>
      </c>
      <c r="B41" s="4" t="s">
        <v>93</v>
      </c>
      <c r="C41" s="6">
        <v>7250</v>
      </c>
      <c r="D41" s="6">
        <v>1356</v>
      </c>
      <c r="E41" s="6">
        <v>818</v>
      </c>
      <c r="F41" s="6"/>
      <c r="G41" s="6"/>
      <c r="H41" s="6">
        <v>538</v>
      </c>
      <c r="I41" s="5"/>
      <c r="J41" s="5"/>
      <c r="K41" s="5"/>
      <c r="L41" s="5"/>
      <c r="M41" s="5"/>
      <c r="N41" s="6"/>
    </row>
    <row r="42" spans="1:14" ht="15" customHeight="1" x14ac:dyDescent="0.25">
      <c r="A42" s="4" t="s">
        <v>94</v>
      </c>
      <c r="B42" s="4" t="s">
        <v>95</v>
      </c>
      <c r="C42" s="6">
        <v>4284</v>
      </c>
      <c r="D42" s="6">
        <v>3057</v>
      </c>
      <c r="E42" s="6">
        <v>707</v>
      </c>
      <c r="F42" s="6">
        <v>181</v>
      </c>
      <c r="G42" s="6">
        <v>526</v>
      </c>
      <c r="H42" s="6">
        <v>2350</v>
      </c>
      <c r="I42" s="7">
        <v>179</v>
      </c>
      <c r="J42" s="7">
        <v>2171</v>
      </c>
      <c r="K42" s="5"/>
      <c r="L42" s="5"/>
      <c r="M42" s="5"/>
      <c r="N42" s="6"/>
    </row>
    <row r="43" spans="1:14" ht="15" customHeight="1" x14ac:dyDescent="0.25">
      <c r="A43" s="4" t="s">
        <v>96</v>
      </c>
      <c r="B43" s="4" t="s">
        <v>97</v>
      </c>
      <c r="C43" s="6">
        <v>11369</v>
      </c>
      <c r="D43" s="6">
        <v>4398</v>
      </c>
      <c r="E43" s="6"/>
      <c r="F43" s="6"/>
      <c r="G43" s="6"/>
      <c r="H43" s="6">
        <v>4398</v>
      </c>
      <c r="I43" s="5"/>
      <c r="J43" s="5"/>
      <c r="K43" s="5"/>
      <c r="L43" s="5"/>
      <c r="M43" s="5"/>
      <c r="N43" s="6"/>
    </row>
    <row r="44" spans="1:14" ht="15" customHeight="1" x14ac:dyDescent="0.25">
      <c r="A44" s="4" t="s">
        <v>98</v>
      </c>
      <c r="B44" s="4" t="s">
        <v>99</v>
      </c>
      <c r="C44" s="6">
        <v>65710</v>
      </c>
      <c r="D44" s="6">
        <v>28500</v>
      </c>
      <c r="E44" s="6">
        <v>21121</v>
      </c>
      <c r="F44" s="6">
        <v>10433</v>
      </c>
      <c r="G44" s="6">
        <v>10688</v>
      </c>
      <c r="H44" s="6">
        <v>7379</v>
      </c>
      <c r="I44" s="7">
        <v>5282</v>
      </c>
      <c r="J44" s="7">
        <v>2097</v>
      </c>
      <c r="K44" s="5"/>
      <c r="L44" s="5"/>
      <c r="M44" s="5"/>
      <c r="N44" s="6"/>
    </row>
    <row r="45" spans="1:14" ht="15" customHeight="1" x14ac:dyDescent="0.25">
      <c r="A45" s="4" t="s">
        <v>100</v>
      </c>
      <c r="B45" s="4" t="s">
        <v>101</v>
      </c>
      <c r="C45" s="6">
        <v>3746</v>
      </c>
      <c r="D45" s="6">
        <v>2999</v>
      </c>
      <c r="E45" s="6">
        <v>1030</v>
      </c>
      <c r="F45" s="6">
        <v>598</v>
      </c>
      <c r="G45" s="6">
        <v>432</v>
      </c>
      <c r="H45" s="6">
        <v>1969</v>
      </c>
      <c r="I45" s="7">
        <v>670</v>
      </c>
      <c r="J45" s="7">
        <v>1299</v>
      </c>
      <c r="K45" s="5"/>
      <c r="L45" s="4" t="s">
        <v>21</v>
      </c>
      <c r="M45" s="5"/>
      <c r="N45" s="6"/>
    </row>
    <row r="46" spans="1:14" ht="15" customHeight="1" x14ac:dyDescent="0.25">
      <c r="A46" s="4" t="s">
        <v>102</v>
      </c>
      <c r="B46" s="4" t="s">
        <v>103</v>
      </c>
      <c r="C46" s="6">
        <v>12118</v>
      </c>
      <c r="D46" s="6">
        <v>6208</v>
      </c>
      <c r="E46" s="6">
        <v>6158</v>
      </c>
      <c r="F46" s="6">
        <v>4579</v>
      </c>
      <c r="G46" s="6">
        <v>1579</v>
      </c>
      <c r="H46" s="6">
        <v>50</v>
      </c>
      <c r="I46" s="7">
        <v>37</v>
      </c>
      <c r="J46" s="7">
        <v>13</v>
      </c>
      <c r="K46" s="5"/>
      <c r="L46" s="5"/>
      <c r="M46" s="5"/>
      <c r="N46" s="6"/>
    </row>
    <row r="47" spans="1:14" ht="15" customHeight="1" x14ac:dyDescent="0.25">
      <c r="A47" s="16" t="s">
        <v>104</v>
      </c>
      <c r="B47" s="16" t="s">
        <v>105</v>
      </c>
      <c r="C47" s="17">
        <v>7774</v>
      </c>
      <c r="D47" s="8">
        <v>763</v>
      </c>
      <c r="E47" s="17">
        <v>447</v>
      </c>
      <c r="F47" s="18"/>
      <c r="G47" s="18"/>
      <c r="H47" s="17">
        <v>316</v>
      </c>
      <c r="I47" s="18"/>
      <c r="J47" s="18"/>
      <c r="K47" s="5"/>
      <c r="L47" s="4" t="s">
        <v>21</v>
      </c>
      <c r="M47" s="5"/>
      <c r="N47" s="6"/>
    </row>
    <row r="48" spans="1:14" ht="15" customHeight="1" x14ac:dyDescent="0.25">
      <c r="A48" s="19" t="s">
        <v>106</v>
      </c>
      <c r="B48" s="20" t="s">
        <v>107</v>
      </c>
      <c r="C48" s="21">
        <v>8100</v>
      </c>
      <c r="D48" s="21">
        <v>3363</v>
      </c>
      <c r="E48" s="21"/>
      <c r="F48" s="21"/>
      <c r="G48" s="21"/>
      <c r="H48" s="21">
        <v>3363</v>
      </c>
      <c r="I48" s="21">
        <v>1946</v>
      </c>
      <c r="J48" s="21">
        <v>1417</v>
      </c>
      <c r="K48" s="14"/>
      <c r="L48" s="5"/>
      <c r="M48" s="4" t="s">
        <v>21</v>
      </c>
      <c r="N48" s="6"/>
    </row>
    <row r="49" spans="1:14" ht="15" customHeight="1" x14ac:dyDescent="0.25">
      <c r="A49" s="22" t="s">
        <v>108</v>
      </c>
      <c r="B49" s="22" t="s">
        <v>109</v>
      </c>
      <c r="C49" s="15">
        <v>9374</v>
      </c>
      <c r="D49" s="15">
        <v>6556</v>
      </c>
      <c r="E49" s="15">
        <v>2718</v>
      </c>
      <c r="F49" s="15">
        <v>1074</v>
      </c>
      <c r="G49" s="15">
        <v>1644</v>
      </c>
      <c r="H49" s="15">
        <v>3838</v>
      </c>
      <c r="I49" s="23">
        <v>1414</v>
      </c>
      <c r="J49" s="23">
        <v>2424</v>
      </c>
      <c r="K49" s="5"/>
      <c r="L49" s="4" t="s">
        <v>21</v>
      </c>
      <c r="M49" s="5"/>
      <c r="N49" s="6"/>
    </row>
    <row r="50" spans="1:14" ht="15" customHeight="1" x14ac:dyDescent="0.25">
      <c r="A50" s="4" t="s">
        <v>110</v>
      </c>
      <c r="B50" s="4" t="s">
        <v>111</v>
      </c>
      <c r="C50" s="6">
        <v>3881</v>
      </c>
      <c r="D50" s="6">
        <v>1144</v>
      </c>
      <c r="E50" s="6">
        <v>530</v>
      </c>
      <c r="F50" s="6">
        <v>9</v>
      </c>
      <c r="G50" s="6">
        <v>521</v>
      </c>
      <c r="H50" s="6">
        <v>614</v>
      </c>
      <c r="I50" s="7">
        <v>315</v>
      </c>
      <c r="J50" s="7">
        <v>299</v>
      </c>
      <c r="K50" s="5"/>
      <c r="L50" s="5"/>
      <c r="M50" s="5"/>
      <c r="N50" s="6"/>
    </row>
    <row r="51" spans="1:14" ht="15" customHeight="1" x14ac:dyDescent="0.25">
      <c r="A51" s="4" t="s">
        <v>112</v>
      </c>
      <c r="B51" s="4" t="s">
        <v>113</v>
      </c>
      <c r="C51" s="6">
        <v>1084</v>
      </c>
      <c r="D51" s="6">
        <v>597</v>
      </c>
      <c r="E51" s="6">
        <v>259</v>
      </c>
      <c r="F51" s="6">
        <v>34</v>
      </c>
      <c r="G51" s="6">
        <v>225</v>
      </c>
      <c r="H51" s="6">
        <v>338</v>
      </c>
      <c r="I51" s="7">
        <v>37</v>
      </c>
      <c r="J51" s="7">
        <v>301</v>
      </c>
      <c r="K51" s="5"/>
      <c r="L51" s="5"/>
      <c r="M51" s="5"/>
      <c r="N51" s="6"/>
    </row>
    <row r="52" spans="1:14" ht="15" customHeight="1" x14ac:dyDescent="0.25">
      <c r="A52" s="5"/>
      <c r="B52" s="5"/>
      <c r="C52" s="5"/>
      <c r="D52" s="5"/>
      <c r="E52" s="5"/>
      <c r="F52" s="5"/>
      <c r="G52" s="5"/>
      <c r="H52" s="5"/>
      <c r="I52" s="5"/>
      <c r="J52" s="5"/>
      <c r="K52" s="5"/>
      <c r="L52" s="5"/>
      <c r="M52" s="5"/>
      <c r="N52" s="5"/>
    </row>
    <row r="53" spans="1:14" ht="15" customHeight="1" x14ac:dyDescent="0.25">
      <c r="A53" s="5"/>
      <c r="B53" s="24" t="s">
        <v>114</v>
      </c>
      <c r="C53" s="25">
        <f>SUM(C2:C51)</f>
        <v>605574</v>
      </c>
      <c r="D53" s="25">
        <f>SUM(D2:D51)</f>
        <v>247250</v>
      </c>
      <c r="E53" s="25">
        <f>SUM(E2:E51)</f>
        <v>127127</v>
      </c>
      <c r="F53" s="25">
        <f>SUM(F2:F51)+E5+E8+E11+E18+E20+E23+E24+E26+E30+E41+E47</f>
        <v>76519</v>
      </c>
      <c r="G53" s="25">
        <f>SUM(G2:G51)</f>
        <v>57476</v>
      </c>
      <c r="H53" s="25">
        <f>SUM(H2:H51)</f>
        <v>120065</v>
      </c>
      <c r="I53" s="25">
        <f>SUM(I2:I51)+H5+H26+H37+H41+H43+H47</f>
        <v>56543</v>
      </c>
      <c r="J53" s="25">
        <f>SUM(J2:J51)</f>
        <v>68998</v>
      </c>
      <c r="K53" s="5"/>
      <c r="L53" s="5"/>
      <c r="M53" s="5"/>
      <c r="N53" s="5"/>
    </row>
    <row r="54" spans="1:14" ht="15" customHeight="1" x14ac:dyDescent="0.25">
      <c r="A54" s="5"/>
      <c r="B54" s="5"/>
      <c r="C54" s="5"/>
      <c r="D54" s="5"/>
      <c r="E54" s="5"/>
      <c r="F54" s="5"/>
      <c r="G54" s="5"/>
      <c r="H54" s="5"/>
      <c r="I54" s="5"/>
      <c r="J54" s="5"/>
      <c r="K54" s="5"/>
      <c r="L54" s="5"/>
      <c r="M54" s="5"/>
      <c r="N54" s="5"/>
    </row>
    <row r="55" spans="1:14" ht="15" customHeight="1" x14ac:dyDescent="0.25">
      <c r="A55" s="5"/>
      <c r="B55" s="4" t="s">
        <v>115</v>
      </c>
      <c r="C55" s="7">
        <f t="shared" ref="C55:J55" si="0">COUNTIF(C2:C51,"&gt;0")</f>
        <v>48</v>
      </c>
      <c r="D55" s="7">
        <f t="shared" si="0"/>
        <v>47</v>
      </c>
      <c r="E55" s="7">
        <f t="shared" si="0"/>
        <v>41</v>
      </c>
      <c r="F55" s="7">
        <f t="shared" si="0"/>
        <v>31</v>
      </c>
      <c r="G55" s="7">
        <f t="shared" si="0"/>
        <v>32</v>
      </c>
      <c r="H55" s="7">
        <f t="shared" si="0"/>
        <v>46</v>
      </c>
      <c r="I55" s="7">
        <f t="shared" si="0"/>
        <v>41</v>
      </c>
      <c r="J55" s="7">
        <f t="shared" si="0"/>
        <v>42</v>
      </c>
      <c r="K55" s="5"/>
      <c r="L55" s="5"/>
      <c r="M55" s="5"/>
      <c r="N55" s="5"/>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55"/>
  <sheetViews>
    <sheetView showGridLines="0" workbookViewId="0"/>
  </sheetViews>
  <sheetFormatPr defaultColWidth="8.85546875" defaultRowHeight="15" customHeight="1" x14ac:dyDescent="0.25"/>
  <cols>
    <col min="1" max="1" width="11.140625" style="26" customWidth="1"/>
    <col min="2" max="2" width="15.28515625" style="26" customWidth="1"/>
    <col min="3" max="10" width="10.7109375" style="26" customWidth="1"/>
    <col min="11" max="256" width="8.85546875" style="26" customWidth="1"/>
  </cols>
  <sheetData>
    <row r="1" spans="1:14" ht="57" customHeight="1" x14ac:dyDescent="0.25">
      <c r="A1" s="2" t="s">
        <v>0</v>
      </c>
      <c r="B1" s="2" t="s">
        <v>1</v>
      </c>
      <c r="C1" s="3" t="s">
        <v>2</v>
      </c>
      <c r="D1" s="3" t="s">
        <v>3</v>
      </c>
      <c r="E1" s="3" t="s">
        <v>4</v>
      </c>
      <c r="F1" s="3" t="s">
        <v>5</v>
      </c>
      <c r="G1" s="3" t="s">
        <v>6</v>
      </c>
      <c r="H1" s="3" t="s">
        <v>7</v>
      </c>
      <c r="I1" s="3" t="s">
        <v>8</v>
      </c>
      <c r="J1" s="3" t="s">
        <v>9</v>
      </c>
      <c r="K1" s="27" t="s">
        <v>10</v>
      </c>
      <c r="L1" s="3" t="s">
        <v>11</v>
      </c>
      <c r="M1" s="3" t="s">
        <v>12</v>
      </c>
      <c r="N1" s="5"/>
    </row>
    <row r="2" spans="1:14" ht="15" customHeight="1" x14ac:dyDescent="0.25">
      <c r="A2" s="4" t="s">
        <v>13</v>
      </c>
      <c r="B2" s="4" t="s">
        <v>14</v>
      </c>
      <c r="C2" s="6">
        <v>34734</v>
      </c>
      <c r="D2" s="6">
        <v>3891</v>
      </c>
      <c r="E2" s="6">
        <v>3323</v>
      </c>
      <c r="F2" s="6">
        <v>1583</v>
      </c>
      <c r="G2" s="6">
        <v>1740</v>
      </c>
      <c r="H2" s="6">
        <v>568</v>
      </c>
      <c r="I2" s="6">
        <v>258</v>
      </c>
      <c r="J2" s="6">
        <v>310</v>
      </c>
      <c r="K2" s="5"/>
      <c r="L2" s="5"/>
      <c r="M2" s="5"/>
      <c r="N2" s="6"/>
    </row>
    <row r="3" spans="1:14" ht="15" customHeight="1" x14ac:dyDescent="0.25">
      <c r="A3" s="4" t="s">
        <v>15</v>
      </c>
      <c r="B3" s="4" t="s">
        <v>16</v>
      </c>
      <c r="C3" s="6">
        <v>14148</v>
      </c>
      <c r="D3" s="6">
        <v>6360</v>
      </c>
      <c r="E3" s="6">
        <v>3968</v>
      </c>
      <c r="F3" s="6">
        <v>2372</v>
      </c>
      <c r="G3" s="6">
        <v>1596</v>
      </c>
      <c r="H3" s="6">
        <v>2392</v>
      </c>
      <c r="I3" s="6">
        <v>1266</v>
      </c>
      <c r="J3" s="6">
        <v>1126</v>
      </c>
      <c r="K3" s="5"/>
      <c r="L3" s="5"/>
      <c r="M3" s="5"/>
      <c r="N3" s="6"/>
    </row>
    <row r="4" spans="1:14" ht="15" customHeight="1" x14ac:dyDescent="0.25">
      <c r="A4" s="4" t="s">
        <v>17</v>
      </c>
      <c r="B4" s="4" t="s">
        <v>18</v>
      </c>
      <c r="C4" s="6">
        <v>9289</v>
      </c>
      <c r="D4" s="6">
        <v>4980</v>
      </c>
      <c r="E4" s="6">
        <v>824</v>
      </c>
      <c r="F4" s="6">
        <v>655</v>
      </c>
      <c r="G4" s="6">
        <v>169</v>
      </c>
      <c r="H4" s="6">
        <v>4156</v>
      </c>
      <c r="I4" s="6">
        <v>2212</v>
      </c>
      <c r="J4" s="6">
        <v>1944</v>
      </c>
      <c r="K4" s="5"/>
      <c r="L4" s="5"/>
      <c r="M4" s="5"/>
      <c r="N4" s="6"/>
    </row>
    <row r="5" spans="1:14" ht="15" customHeight="1" x14ac:dyDescent="0.25">
      <c r="A5" s="4" t="s">
        <v>19</v>
      </c>
      <c r="B5" s="4" t="s">
        <v>20</v>
      </c>
      <c r="C5" s="6">
        <v>18159</v>
      </c>
      <c r="D5" s="6">
        <v>7752</v>
      </c>
      <c r="E5" s="6">
        <v>4566</v>
      </c>
      <c r="F5" s="6">
        <v>1715</v>
      </c>
      <c r="G5" s="6">
        <v>2851</v>
      </c>
      <c r="H5" s="6">
        <v>3186</v>
      </c>
      <c r="I5" s="6">
        <v>180</v>
      </c>
      <c r="J5" s="6">
        <v>3006</v>
      </c>
      <c r="K5" s="5"/>
      <c r="L5" s="4" t="s">
        <v>21</v>
      </c>
      <c r="M5" s="5"/>
      <c r="N5" s="6"/>
    </row>
    <row r="6" spans="1:14" ht="15" customHeight="1" x14ac:dyDescent="0.25">
      <c r="A6" s="4" t="s">
        <v>22</v>
      </c>
      <c r="B6" s="4" t="s">
        <v>23</v>
      </c>
      <c r="C6" s="6">
        <v>34508</v>
      </c>
      <c r="D6" s="6">
        <v>12133</v>
      </c>
      <c r="E6" s="6">
        <v>7656</v>
      </c>
      <c r="F6" s="6">
        <v>3235</v>
      </c>
      <c r="G6" s="6">
        <v>4421</v>
      </c>
      <c r="H6" s="6">
        <v>4477</v>
      </c>
      <c r="I6" s="6">
        <v>4437</v>
      </c>
      <c r="J6" s="6">
        <v>40</v>
      </c>
      <c r="K6" s="5"/>
      <c r="L6" s="4" t="s">
        <v>21</v>
      </c>
      <c r="M6" s="5"/>
      <c r="N6" s="6"/>
    </row>
    <row r="7" spans="1:14" ht="15" customHeight="1" x14ac:dyDescent="0.25">
      <c r="A7" s="4" t="s">
        <v>24</v>
      </c>
      <c r="B7" s="4" t="s">
        <v>25</v>
      </c>
      <c r="C7" s="6">
        <v>9691</v>
      </c>
      <c r="D7" s="6">
        <v>3441</v>
      </c>
      <c r="E7" s="6">
        <v>17</v>
      </c>
      <c r="F7" s="6">
        <v>6</v>
      </c>
      <c r="G7" s="6">
        <v>11</v>
      </c>
      <c r="H7" s="6">
        <v>3424</v>
      </c>
      <c r="I7" s="6">
        <v>1215</v>
      </c>
      <c r="J7" s="6">
        <v>2209</v>
      </c>
      <c r="K7" s="5"/>
      <c r="L7" s="5"/>
      <c r="M7" s="5"/>
      <c r="N7" s="6"/>
    </row>
    <row r="8" spans="1:14" ht="15" customHeight="1" x14ac:dyDescent="0.25">
      <c r="A8" s="4" t="s">
        <v>26</v>
      </c>
      <c r="B8" s="4" t="s">
        <v>27</v>
      </c>
      <c r="C8" s="6">
        <v>19535</v>
      </c>
      <c r="D8" s="6">
        <v>1895</v>
      </c>
      <c r="E8" s="6">
        <v>747</v>
      </c>
      <c r="F8" s="6"/>
      <c r="G8" s="6"/>
      <c r="H8" s="6">
        <v>1148</v>
      </c>
      <c r="I8" s="6">
        <v>858</v>
      </c>
      <c r="J8" s="6">
        <v>290</v>
      </c>
      <c r="K8" s="5"/>
      <c r="L8" s="5"/>
      <c r="M8" s="5"/>
      <c r="N8" s="6"/>
    </row>
    <row r="9" spans="1:14" ht="15" customHeight="1" x14ac:dyDescent="0.25">
      <c r="A9" s="4" t="s">
        <v>28</v>
      </c>
      <c r="B9" s="4" t="s">
        <v>29</v>
      </c>
      <c r="C9" s="6">
        <v>11573</v>
      </c>
      <c r="D9" s="6"/>
      <c r="E9" s="6"/>
      <c r="F9" s="6"/>
      <c r="G9" s="6"/>
      <c r="H9" s="6"/>
      <c r="I9" s="6"/>
      <c r="J9" s="6"/>
      <c r="K9" s="5"/>
      <c r="L9" s="5"/>
      <c r="M9" s="5"/>
      <c r="N9" s="6"/>
    </row>
    <row r="10" spans="1:14" ht="15" customHeight="1" x14ac:dyDescent="0.25">
      <c r="A10" s="4" t="s">
        <v>30</v>
      </c>
      <c r="B10" s="4" t="s">
        <v>31</v>
      </c>
      <c r="C10" s="6">
        <v>31669</v>
      </c>
      <c r="D10" s="6">
        <v>11278</v>
      </c>
      <c r="E10" s="6">
        <v>10289</v>
      </c>
      <c r="F10" s="6">
        <v>5148</v>
      </c>
      <c r="G10" s="6">
        <v>5141</v>
      </c>
      <c r="H10" s="6">
        <v>989</v>
      </c>
      <c r="I10" s="6">
        <v>291</v>
      </c>
      <c r="J10" s="6">
        <v>698</v>
      </c>
      <c r="K10" s="5"/>
      <c r="L10" s="4" t="s">
        <v>21</v>
      </c>
      <c r="M10" s="5"/>
      <c r="N10" s="6"/>
    </row>
    <row r="11" spans="1:14" ht="15" customHeight="1" x14ac:dyDescent="0.25">
      <c r="A11" s="4" t="s">
        <v>32</v>
      </c>
      <c r="B11" s="4" t="s">
        <v>33</v>
      </c>
      <c r="C11" s="6">
        <v>18967</v>
      </c>
      <c r="D11" s="6">
        <v>6278</v>
      </c>
      <c r="E11" s="6">
        <v>3779</v>
      </c>
      <c r="F11" s="6"/>
      <c r="G11" s="6"/>
      <c r="H11" s="6">
        <v>2499</v>
      </c>
      <c r="I11" s="6">
        <v>1533</v>
      </c>
      <c r="J11" s="6">
        <v>966</v>
      </c>
      <c r="K11" s="5"/>
      <c r="L11" s="4" t="s">
        <v>21</v>
      </c>
      <c r="M11" s="4" t="s">
        <v>21</v>
      </c>
      <c r="N11" s="6"/>
    </row>
    <row r="12" spans="1:14" ht="15" customHeight="1" x14ac:dyDescent="0.25">
      <c r="A12" s="4" t="s">
        <v>34</v>
      </c>
      <c r="B12" s="4" t="s">
        <v>35</v>
      </c>
      <c r="C12" s="6">
        <v>8270</v>
      </c>
      <c r="D12" s="6">
        <v>2810</v>
      </c>
      <c r="E12" s="6">
        <v>2477</v>
      </c>
      <c r="F12" s="6">
        <v>1488</v>
      </c>
      <c r="G12" s="6">
        <v>989</v>
      </c>
      <c r="H12" s="6">
        <v>333</v>
      </c>
      <c r="I12" s="6">
        <v>189</v>
      </c>
      <c r="J12" s="6">
        <v>144</v>
      </c>
      <c r="K12" s="5"/>
      <c r="L12" s="4" t="s">
        <v>21</v>
      </c>
      <c r="M12" s="5"/>
      <c r="N12" s="6"/>
    </row>
    <row r="13" spans="1:14" ht="15" customHeight="1" x14ac:dyDescent="0.25">
      <c r="A13" s="4" t="s">
        <v>36</v>
      </c>
      <c r="B13" s="4" t="s">
        <v>37</v>
      </c>
      <c r="C13" s="6">
        <v>6287</v>
      </c>
      <c r="D13" s="6">
        <v>3135</v>
      </c>
      <c r="E13" s="6">
        <v>1881</v>
      </c>
      <c r="F13" s="6">
        <v>1454</v>
      </c>
      <c r="G13" s="6">
        <v>427</v>
      </c>
      <c r="H13" s="6">
        <v>1254</v>
      </c>
      <c r="I13" s="6">
        <v>829</v>
      </c>
      <c r="J13" s="6">
        <v>425</v>
      </c>
      <c r="K13" s="5"/>
      <c r="L13" s="4" t="s">
        <v>21</v>
      </c>
      <c r="M13" s="5"/>
      <c r="N13" s="6"/>
    </row>
    <row r="14" spans="1:14" ht="15" customHeight="1" x14ac:dyDescent="0.25">
      <c r="A14" s="4" t="s">
        <v>38</v>
      </c>
      <c r="B14" s="4" t="s">
        <v>39</v>
      </c>
      <c r="C14" s="6">
        <v>7323</v>
      </c>
      <c r="D14" s="6">
        <v>5267</v>
      </c>
      <c r="E14" s="6">
        <v>3396</v>
      </c>
      <c r="F14" s="6">
        <v>2666</v>
      </c>
      <c r="G14" s="6">
        <v>730</v>
      </c>
      <c r="H14" s="6">
        <v>1871</v>
      </c>
      <c r="I14" s="6">
        <v>1604</v>
      </c>
      <c r="J14" s="6">
        <v>267</v>
      </c>
      <c r="K14" s="5"/>
      <c r="L14" s="5"/>
      <c r="M14" s="5"/>
      <c r="N14" s="6"/>
    </row>
    <row r="15" spans="1:14" ht="15" customHeight="1" x14ac:dyDescent="0.25">
      <c r="A15" s="4" t="s">
        <v>40</v>
      </c>
      <c r="B15" s="4" t="s">
        <v>41</v>
      </c>
      <c r="C15" s="6">
        <v>22363</v>
      </c>
      <c r="D15" s="6">
        <v>7963</v>
      </c>
      <c r="E15" s="6"/>
      <c r="F15" s="6"/>
      <c r="G15" s="6"/>
      <c r="H15" s="6">
        <v>7963</v>
      </c>
      <c r="I15" s="6">
        <v>1285</v>
      </c>
      <c r="J15" s="6">
        <v>6678</v>
      </c>
      <c r="K15" s="5"/>
      <c r="L15" s="5"/>
      <c r="M15" s="5"/>
      <c r="N15" s="6"/>
    </row>
    <row r="16" spans="1:14" ht="15" customHeight="1" x14ac:dyDescent="0.25">
      <c r="A16" s="4" t="s">
        <v>42</v>
      </c>
      <c r="B16" s="4" t="s">
        <v>43</v>
      </c>
      <c r="C16" s="6">
        <v>10942</v>
      </c>
      <c r="D16" s="6">
        <v>5526</v>
      </c>
      <c r="E16" s="6">
        <v>3447</v>
      </c>
      <c r="F16" s="6">
        <v>1299</v>
      </c>
      <c r="G16" s="6">
        <v>2148</v>
      </c>
      <c r="H16" s="6">
        <v>2079</v>
      </c>
      <c r="I16" s="6">
        <v>355</v>
      </c>
      <c r="J16" s="6">
        <v>1724</v>
      </c>
      <c r="K16" s="5"/>
      <c r="L16" s="5"/>
      <c r="M16" s="5"/>
      <c r="N16" s="6"/>
    </row>
    <row r="17" spans="1:14" ht="15" customHeight="1" x14ac:dyDescent="0.25">
      <c r="A17" s="4" t="s">
        <v>44</v>
      </c>
      <c r="B17" s="4" t="s">
        <v>45</v>
      </c>
      <c r="C17" s="6">
        <v>6388</v>
      </c>
      <c r="D17" s="6">
        <v>4314</v>
      </c>
      <c r="E17" s="6">
        <v>3011</v>
      </c>
      <c r="F17" s="6">
        <v>423</v>
      </c>
      <c r="G17" s="6">
        <v>2588</v>
      </c>
      <c r="H17" s="6">
        <v>1303</v>
      </c>
      <c r="I17" s="6">
        <v>201</v>
      </c>
      <c r="J17" s="6">
        <v>1102</v>
      </c>
      <c r="K17" s="5"/>
      <c r="L17" s="5"/>
      <c r="M17" s="5"/>
      <c r="N17" s="6"/>
    </row>
    <row r="18" spans="1:14" ht="15" customHeight="1" x14ac:dyDescent="0.25">
      <c r="A18" s="4" t="s">
        <v>46</v>
      </c>
      <c r="B18" s="4" t="s">
        <v>47</v>
      </c>
      <c r="C18" s="6">
        <v>19693</v>
      </c>
      <c r="D18" s="6">
        <v>11665</v>
      </c>
      <c r="E18" s="6">
        <v>5540</v>
      </c>
      <c r="F18" s="6"/>
      <c r="G18" s="6"/>
      <c r="H18" s="6">
        <v>6125</v>
      </c>
      <c r="I18" s="6">
        <v>195</v>
      </c>
      <c r="J18" s="6">
        <v>5930</v>
      </c>
      <c r="K18" s="5"/>
      <c r="L18" s="4" t="s">
        <v>21</v>
      </c>
      <c r="M18" s="5"/>
      <c r="N18" s="6"/>
    </row>
    <row r="19" spans="1:14" ht="15" customHeight="1" x14ac:dyDescent="0.25">
      <c r="A19" s="4" t="s">
        <v>48</v>
      </c>
      <c r="B19" s="4" t="s">
        <v>49</v>
      </c>
      <c r="C19" s="6">
        <v>16226</v>
      </c>
      <c r="D19" s="6">
        <v>8146</v>
      </c>
      <c r="E19" s="6">
        <v>3473</v>
      </c>
      <c r="F19" s="6">
        <v>847</v>
      </c>
      <c r="G19" s="6">
        <v>2626</v>
      </c>
      <c r="H19" s="6">
        <v>4673</v>
      </c>
      <c r="I19" s="6">
        <v>3852</v>
      </c>
      <c r="J19" s="6">
        <v>821</v>
      </c>
      <c r="K19" s="5"/>
      <c r="L19" s="5"/>
      <c r="M19" s="5"/>
      <c r="N19" s="6"/>
    </row>
    <row r="20" spans="1:14" ht="15" customHeight="1" x14ac:dyDescent="0.25">
      <c r="A20" s="4" t="s">
        <v>50</v>
      </c>
      <c r="B20" s="4" t="s">
        <v>51</v>
      </c>
      <c r="C20" s="6">
        <v>2201</v>
      </c>
      <c r="D20" s="6">
        <v>265</v>
      </c>
      <c r="E20" s="6">
        <v>13</v>
      </c>
      <c r="F20" s="6"/>
      <c r="G20" s="6"/>
      <c r="H20" s="6">
        <v>252</v>
      </c>
      <c r="I20" s="6">
        <v>35</v>
      </c>
      <c r="J20" s="6">
        <v>217</v>
      </c>
      <c r="K20" s="5"/>
      <c r="L20" s="5"/>
      <c r="M20" s="5"/>
      <c r="N20" s="6"/>
    </row>
    <row r="21" spans="1:14" ht="15" customHeight="1" x14ac:dyDescent="0.25">
      <c r="A21" s="4" t="s">
        <v>52</v>
      </c>
      <c r="B21" s="4" t="s">
        <v>53</v>
      </c>
      <c r="C21" s="6">
        <v>7392</v>
      </c>
      <c r="D21" s="6">
        <v>1973</v>
      </c>
      <c r="E21" s="6">
        <v>1022</v>
      </c>
      <c r="F21" s="6">
        <v>172</v>
      </c>
      <c r="G21" s="6">
        <v>850</v>
      </c>
      <c r="H21" s="6">
        <v>951</v>
      </c>
      <c r="I21" s="6">
        <v>151</v>
      </c>
      <c r="J21" s="6">
        <v>800</v>
      </c>
      <c r="K21" s="5"/>
      <c r="L21" s="5"/>
      <c r="M21" s="5"/>
      <c r="N21" s="6"/>
    </row>
    <row r="22" spans="1:14" ht="15" customHeight="1" x14ac:dyDescent="0.25">
      <c r="A22" s="4" t="s">
        <v>54</v>
      </c>
      <c r="B22" s="4" t="s">
        <v>55</v>
      </c>
      <c r="C22" s="6">
        <v>1102</v>
      </c>
      <c r="D22" s="6">
        <v>452</v>
      </c>
      <c r="E22" s="6">
        <v>452</v>
      </c>
      <c r="F22" s="6">
        <v>207</v>
      </c>
      <c r="G22" s="6">
        <v>245</v>
      </c>
      <c r="H22" s="6"/>
      <c r="I22" s="6"/>
      <c r="J22" s="6"/>
      <c r="K22" s="5"/>
      <c r="L22" s="5"/>
      <c r="M22" s="5"/>
      <c r="N22" s="6"/>
    </row>
    <row r="23" spans="1:14" ht="15" customHeight="1" x14ac:dyDescent="0.25">
      <c r="A23" s="4" t="s">
        <v>56</v>
      </c>
      <c r="B23" s="4" t="s">
        <v>57</v>
      </c>
      <c r="C23" s="6">
        <v>8686</v>
      </c>
      <c r="D23" s="6">
        <v>4344</v>
      </c>
      <c r="E23" s="6">
        <v>1933</v>
      </c>
      <c r="F23" s="6"/>
      <c r="G23" s="6"/>
      <c r="H23" s="6">
        <v>2411</v>
      </c>
      <c r="I23" s="6">
        <v>865</v>
      </c>
      <c r="J23" s="6">
        <v>1546</v>
      </c>
      <c r="K23" s="5"/>
      <c r="L23" s="5"/>
      <c r="M23" s="5"/>
      <c r="N23" s="6"/>
    </row>
    <row r="24" spans="1:14" ht="15" customHeight="1" x14ac:dyDescent="0.25">
      <c r="A24" s="4" t="s">
        <v>58</v>
      </c>
      <c r="B24" s="4" t="s">
        <v>59</v>
      </c>
      <c r="C24" s="6">
        <v>7123</v>
      </c>
      <c r="D24" s="6">
        <v>4470</v>
      </c>
      <c r="E24" s="6">
        <v>1615</v>
      </c>
      <c r="F24" s="6"/>
      <c r="G24" s="6"/>
      <c r="H24" s="6">
        <v>2855</v>
      </c>
      <c r="I24" s="6">
        <v>388</v>
      </c>
      <c r="J24" s="6">
        <v>2467</v>
      </c>
      <c r="K24" s="5"/>
      <c r="L24" s="5"/>
      <c r="M24" s="5"/>
      <c r="N24" s="6"/>
    </row>
    <row r="25" spans="1:14" ht="15" customHeight="1" x14ac:dyDescent="0.25">
      <c r="A25" s="4" t="s">
        <v>60</v>
      </c>
      <c r="B25" s="4" t="s">
        <v>61</v>
      </c>
      <c r="C25" s="6">
        <v>15025</v>
      </c>
      <c r="D25" s="6">
        <v>11507</v>
      </c>
      <c r="E25" s="6">
        <v>5882</v>
      </c>
      <c r="F25" s="6">
        <v>2100</v>
      </c>
      <c r="G25" s="6">
        <v>3782</v>
      </c>
      <c r="H25" s="6">
        <v>5625</v>
      </c>
      <c r="I25" s="6">
        <v>1031</v>
      </c>
      <c r="J25" s="6">
        <v>4594</v>
      </c>
      <c r="K25" s="5"/>
      <c r="L25" s="5"/>
      <c r="M25" s="5"/>
      <c r="N25" s="6"/>
    </row>
    <row r="26" spans="1:14" ht="15" customHeight="1" x14ac:dyDescent="0.25">
      <c r="A26" s="4" t="s">
        <v>62</v>
      </c>
      <c r="B26" s="4" t="s">
        <v>63</v>
      </c>
      <c r="C26" s="6">
        <v>8028</v>
      </c>
      <c r="D26" s="6">
        <v>3740</v>
      </c>
      <c r="E26" s="6">
        <v>1720</v>
      </c>
      <c r="F26" s="6">
        <v>535</v>
      </c>
      <c r="G26" s="6">
        <v>1185</v>
      </c>
      <c r="H26" s="6">
        <v>2020</v>
      </c>
      <c r="I26" s="6">
        <v>339</v>
      </c>
      <c r="J26" s="6">
        <v>1681</v>
      </c>
      <c r="K26" s="5"/>
      <c r="L26" s="4" t="s">
        <v>21</v>
      </c>
      <c r="M26" s="4" t="s">
        <v>21</v>
      </c>
      <c r="N26" s="6"/>
    </row>
    <row r="27" spans="1:14" ht="15" customHeight="1" x14ac:dyDescent="0.25">
      <c r="A27" s="4" t="s">
        <v>64</v>
      </c>
      <c r="B27" s="4" t="s">
        <v>65</v>
      </c>
      <c r="C27" s="6">
        <v>1439</v>
      </c>
      <c r="D27" s="6">
        <v>604</v>
      </c>
      <c r="E27" s="7">
        <v>294</v>
      </c>
      <c r="F27" s="6">
        <v>86</v>
      </c>
      <c r="G27" s="7">
        <v>208</v>
      </c>
      <c r="H27" s="7">
        <v>310</v>
      </c>
      <c r="I27" s="6">
        <v>25</v>
      </c>
      <c r="J27" s="6">
        <v>285</v>
      </c>
      <c r="K27" s="5"/>
      <c r="L27" s="4" t="s">
        <v>21</v>
      </c>
      <c r="M27" s="5"/>
      <c r="N27" s="6"/>
    </row>
    <row r="28" spans="1:14" ht="15" customHeight="1" x14ac:dyDescent="0.25">
      <c r="A28" s="4" t="s">
        <v>66</v>
      </c>
      <c r="B28" s="4" t="s">
        <v>67</v>
      </c>
      <c r="C28" s="6">
        <v>24222</v>
      </c>
      <c r="D28" s="6">
        <v>14314</v>
      </c>
      <c r="E28" s="6">
        <v>8255</v>
      </c>
      <c r="F28" s="6">
        <v>5909</v>
      </c>
      <c r="G28" s="6">
        <v>2346</v>
      </c>
      <c r="H28" s="6">
        <v>6059</v>
      </c>
      <c r="I28" s="6">
        <v>6024</v>
      </c>
      <c r="J28" s="6">
        <v>35</v>
      </c>
      <c r="K28" s="5"/>
      <c r="L28" s="5"/>
      <c r="M28" s="5"/>
      <c r="N28" s="6"/>
    </row>
    <row r="29" spans="1:14" ht="15" customHeight="1" x14ac:dyDescent="0.25">
      <c r="A29" s="4" t="s">
        <v>68</v>
      </c>
      <c r="B29" s="4" t="s">
        <v>69</v>
      </c>
      <c r="C29" s="6">
        <v>1530</v>
      </c>
      <c r="D29" s="6">
        <v>703</v>
      </c>
      <c r="E29" s="6">
        <v>429</v>
      </c>
      <c r="F29" s="6">
        <v>59</v>
      </c>
      <c r="G29" s="6">
        <v>371</v>
      </c>
      <c r="H29" s="6">
        <v>274</v>
      </c>
      <c r="I29" s="6">
        <v>130</v>
      </c>
      <c r="J29" s="6">
        <v>260</v>
      </c>
      <c r="K29" s="5"/>
      <c r="L29" s="4" t="s">
        <v>21</v>
      </c>
      <c r="M29" s="5"/>
      <c r="N29" s="6"/>
    </row>
    <row r="30" spans="1:14" ht="15" customHeight="1" x14ac:dyDescent="0.25">
      <c r="A30" s="4" t="s">
        <v>70</v>
      </c>
      <c r="B30" s="4" t="s">
        <v>71</v>
      </c>
      <c r="C30" s="6">
        <v>2850</v>
      </c>
      <c r="D30" s="6">
        <v>671</v>
      </c>
      <c r="E30" s="6">
        <v>294</v>
      </c>
      <c r="F30" s="6"/>
      <c r="G30" s="6"/>
      <c r="H30" s="6">
        <v>377</v>
      </c>
      <c r="I30" s="6">
        <v>246</v>
      </c>
      <c r="J30" s="6">
        <v>131</v>
      </c>
      <c r="K30" s="5"/>
      <c r="L30" s="5"/>
      <c r="M30" s="5"/>
      <c r="N30" s="6"/>
    </row>
    <row r="31" spans="1:14" ht="15" customHeight="1" x14ac:dyDescent="0.25">
      <c r="A31" s="4" t="s">
        <v>72</v>
      </c>
      <c r="B31" s="4" t="s">
        <v>73</v>
      </c>
      <c r="C31" s="6">
        <v>1319</v>
      </c>
      <c r="D31" s="6">
        <v>858</v>
      </c>
      <c r="E31" s="6">
        <v>149</v>
      </c>
      <c r="F31" s="6"/>
      <c r="G31" s="6">
        <v>149</v>
      </c>
      <c r="H31" s="7">
        <v>709</v>
      </c>
      <c r="I31" s="6"/>
      <c r="J31" s="7">
        <v>709</v>
      </c>
      <c r="K31" s="5"/>
      <c r="L31" s="5"/>
      <c r="M31" s="5"/>
      <c r="N31" s="6"/>
    </row>
    <row r="32" spans="1:14" ht="15" customHeight="1" x14ac:dyDescent="0.25">
      <c r="A32" s="4" t="s">
        <v>74</v>
      </c>
      <c r="B32" s="4" t="s">
        <v>75</v>
      </c>
      <c r="C32" s="6">
        <v>7469</v>
      </c>
      <c r="D32" s="6">
        <v>647</v>
      </c>
      <c r="E32" s="6"/>
      <c r="F32" s="6"/>
      <c r="G32" s="6"/>
      <c r="H32" s="6">
        <v>647</v>
      </c>
      <c r="I32" s="6">
        <v>21</v>
      </c>
      <c r="J32" s="6">
        <v>626</v>
      </c>
      <c r="K32" s="5"/>
      <c r="L32" s="4" t="s">
        <v>21</v>
      </c>
      <c r="M32" s="5"/>
      <c r="N32" s="6"/>
    </row>
    <row r="33" spans="1:14" ht="15" customHeight="1" x14ac:dyDescent="0.25">
      <c r="A33" s="4" t="s">
        <v>76</v>
      </c>
      <c r="B33" s="4" t="s">
        <v>77</v>
      </c>
      <c r="C33" s="6"/>
      <c r="D33" s="6"/>
      <c r="E33" s="6"/>
      <c r="F33" s="6"/>
      <c r="G33" s="6"/>
      <c r="H33" s="6"/>
      <c r="I33" s="6"/>
      <c r="J33" s="6"/>
      <c r="K33" s="5"/>
      <c r="L33" s="5"/>
      <c r="M33" s="5"/>
      <c r="N33" s="6"/>
    </row>
    <row r="34" spans="1:14" ht="15" customHeight="1" x14ac:dyDescent="0.25">
      <c r="A34" s="4" t="s">
        <v>78</v>
      </c>
      <c r="B34" s="4" t="s">
        <v>79</v>
      </c>
      <c r="C34" s="6">
        <v>5971</v>
      </c>
      <c r="D34" s="6">
        <v>2515</v>
      </c>
      <c r="E34" s="6">
        <v>1375</v>
      </c>
      <c r="F34" s="6">
        <v>50</v>
      </c>
      <c r="G34" s="6">
        <v>1325</v>
      </c>
      <c r="H34" s="6">
        <v>1140</v>
      </c>
      <c r="I34" s="6">
        <v>18</v>
      </c>
      <c r="J34" s="6">
        <v>1122</v>
      </c>
      <c r="K34" s="5"/>
      <c r="L34" s="5"/>
      <c r="M34" s="5"/>
      <c r="N34" s="6"/>
    </row>
    <row r="35" spans="1:14" ht="15" customHeight="1" x14ac:dyDescent="0.25">
      <c r="A35" s="4" t="s">
        <v>80</v>
      </c>
      <c r="B35" s="4" t="s">
        <v>81</v>
      </c>
      <c r="C35" s="6">
        <v>21533</v>
      </c>
      <c r="D35" s="6">
        <v>11038</v>
      </c>
      <c r="E35" s="6"/>
      <c r="F35" s="6"/>
      <c r="G35" s="6"/>
      <c r="H35" s="6">
        <v>11038</v>
      </c>
      <c r="I35" s="6">
        <v>1299</v>
      </c>
      <c r="J35" s="6">
        <v>9739</v>
      </c>
      <c r="K35" s="5"/>
      <c r="L35" s="5"/>
      <c r="M35" s="5"/>
      <c r="N35" s="6"/>
    </row>
    <row r="36" spans="1:14" ht="15" customHeight="1" x14ac:dyDescent="0.25">
      <c r="A36" s="4" t="s">
        <v>82</v>
      </c>
      <c r="B36" s="4" t="s">
        <v>83</v>
      </c>
      <c r="C36" s="6"/>
      <c r="D36" s="6"/>
      <c r="E36" s="6"/>
      <c r="F36" s="6"/>
      <c r="G36" s="6"/>
      <c r="H36" s="6"/>
      <c r="I36" s="6"/>
      <c r="J36" s="6"/>
      <c r="K36" s="5"/>
      <c r="L36" s="5"/>
      <c r="M36" s="5"/>
      <c r="N36" s="6"/>
    </row>
    <row r="37" spans="1:14" ht="15" customHeight="1" x14ac:dyDescent="0.25">
      <c r="A37" s="4" t="s">
        <v>84</v>
      </c>
      <c r="B37" s="4" t="s">
        <v>85</v>
      </c>
      <c r="C37" s="6">
        <v>9384</v>
      </c>
      <c r="D37" s="6">
        <v>1383</v>
      </c>
      <c r="E37" s="6">
        <v>1353</v>
      </c>
      <c r="F37" s="6">
        <v>647</v>
      </c>
      <c r="G37" s="6">
        <v>706</v>
      </c>
      <c r="H37" s="6">
        <v>30</v>
      </c>
      <c r="I37" s="6"/>
      <c r="J37" s="6"/>
      <c r="K37" s="5"/>
      <c r="L37" s="5"/>
      <c r="M37" s="5"/>
      <c r="N37" s="6"/>
    </row>
    <row r="38" spans="1:14" ht="15" customHeight="1" x14ac:dyDescent="0.25">
      <c r="A38" s="4" t="s">
        <v>86</v>
      </c>
      <c r="B38" s="4" t="s">
        <v>87</v>
      </c>
      <c r="C38" s="6">
        <v>9057</v>
      </c>
      <c r="D38" s="6">
        <v>4033</v>
      </c>
      <c r="E38" s="6">
        <v>3623</v>
      </c>
      <c r="F38" s="6">
        <v>1239</v>
      </c>
      <c r="G38" s="6">
        <v>2384</v>
      </c>
      <c r="H38" s="6">
        <v>410</v>
      </c>
      <c r="I38" s="6">
        <v>107</v>
      </c>
      <c r="J38" s="6">
        <v>303</v>
      </c>
      <c r="K38" s="5"/>
      <c r="L38" s="4" t="s">
        <v>21</v>
      </c>
      <c r="M38" s="5"/>
      <c r="N38" s="6"/>
    </row>
    <row r="39" spans="1:14" ht="15" customHeight="1" x14ac:dyDescent="0.25">
      <c r="A39" s="4" t="s">
        <v>88</v>
      </c>
      <c r="B39" s="4" t="s">
        <v>89</v>
      </c>
      <c r="C39" s="6">
        <v>18166</v>
      </c>
      <c r="D39" s="6">
        <v>8245</v>
      </c>
      <c r="E39" s="6"/>
      <c r="F39" s="6"/>
      <c r="G39" s="6"/>
      <c r="H39" s="6">
        <v>8245</v>
      </c>
      <c r="I39" s="6">
        <v>3908</v>
      </c>
      <c r="J39" s="6">
        <v>4337</v>
      </c>
      <c r="K39" s="5"/>
      <c r="L39" s="4" t="s">
        <v>21</v>
      </c>
      <c r="M39" s="5"/>
      <c r="N39" s="6"/>
    </row>
    <row r="40" spans="1:14" ht="15" customHeight="1" x14ac:dyDescent="0.25">
      <c r="A40" s="4" t="s">
        <v>90</v>
      </c>
      <c r="B40" s="4" t="s">
        <v>91</v>
      </c>
      <c r="C40" s="6">
        <v>3054</v>
      </c>
      <c r="D40" s="6">
        <v>1172</v>
      </c>
      <c r="E40" s="6">
        <v>1044</v>
      </c>
      <c r="F40" s="6">
        <v>848</v>
      </c>
      <c r="G40" s="6">
        <v>196</v>
      </c>
      <c r="H40" s="6">
        <v>128</v>
      </c>
      <c r="I40" s="6">
        <v>22</v>
      </c>
      <c r="J40" s="6">
        <v>64</v>
      </c>
      <c r="K40" s="5"/>
      <c r="L40" s="4" t="s">
        <v>21</v>
      </c>
      <c r="M40" s="5"/>
      <c r="N40" s="6"/>
    </row>
    <row r="41" spans="1:14" ht="15" customHeight="1" x14ac:dyDescent="0.25">
      <c r="A41" s="4" t="s">
        <v>92</v>
      </c>
      <c r="B41" s="4" t="s">
        <v>93</v>
      </c>
      <c r="C41" s="6">
        <v>7386</v>
      </c>
      <c r="D41" s="6">
        <v>1234</v>
      </c>
      <c r="E41" s="6">
        <v>667</v>
      </c>
      <c r="F41" s="6"/>
      <c r="G41" s="6"/>
      <c r="H41" s="6">
        <v>567</v>
      </c>
      <c r="I41" s="6"/>
      <c r="J41" s="6"/>
      <c r="K41" s="5"/>
      <c r="L41" s="5"/>
      <c r="M41" s="5"/>
      <c r="N41" s="6"/>
    </row>
    <row r="42" spans="1:14" ht="15" customHeight="1" x14ac:dyDescent="0.25">
      <c r="A42" s="4" t="s">
        <v>94</v>
      </c>
      <c r="B42" s="4" t="s">
        <v>95</v>
      </c>
      <c r="C42" s="6">
        <v>4465</v>
      </c>
      <c r="D42" s="6">
        <v>3343</v>
      </c>
      <c r="E42" s="6">
        <v>711</v>
      </c>
      <c r="F42" s="6">
        <v>157</v>
      </c>
      <c r="G42" s="6">
        <v>554</v>
      </c>
      <c r="H42" s="6">
        <v>2632</v>
      </c>
      <c r="I42" s="6">
        <v>210</v>
      </c>
      <c r="J42" s="6">
        <v>2422</v>
      </c>
      <c r="K42" s="5"/>
      <c r="L42" s="5"/>
      <c r="M42" s="5"/>
      <c r="N42" s="6"/>
    </row>
    <row r="43" spans="1:14" ht="15" customHeight="1" x14ac:dyDescent="0.25">
      <c r="A43" s="4" t="s">
        <v>96</v>
      </c>
      <c r="B43" s="4" t="s">
        <v>97</v>
      </c>
      <c r="C43" s="6">
        <v>11573</v>
      </c>
      <c r="D43" s="6">
        <v>4430</v>
      </c>
      <c r="E43" s="6"/>
      <c r="F43" s="6"/>
      <c r="G43" s="6"/>
      <c r="H43" s="6">
        <v>4430</v>
      </c>
      <c r="I43" s="6"/>
      <c r="J43" s="6"/>
      <c r="K43" s="5"/>
      <c r="L43" s="5"/>
      <c r="M43" s="5"/>
      <c r="N43" s="6"/>
    </row>
    <row r="44" spans="1:14" ht="15" customHeight="1" x14ac:dyDescent="0.25">
      <c r="A44" s="4" t="s">
        <v>98</v>
      </c>
      <c r="B44" s="4" t="s">
        <v>99</v>
      </c>
      <c r="C44" s="6">
        <v>62621</v>
      </c>
      <c r="D44" s="6">
        <v>25618</v>
      </c>
      <c r="E44" s="6">
        <v>18945</v>
      </c>
      <c r="F44" s="6">
        <v>9719</v>
      </c>
      <c r="G44" s="6">
        <v>9226</v>
      </c>
      <c r="H44" s="6">
        <v>6673</v>
      </c>
      <c r="I44" s="6">
        <v>4911</v>
      </c>
      <c r="J44" s="6">
        <v>1762</v>
      </c>
      <c r="K44" s="5"/>
      <c r="L44" s="5"/>
      <c r="M44" s="5"/>
      <c r="N44" s="6"/>
    </row>
    <row r="45" spans="1:14" ht="15" customHeight="1" x14ac:dyDescent="0.25">
      <c r="A45" s="4" t="s">
        <v>100</v>
      </c>
      <c r="B45" s="4" t="s">
        <v>101</v>
      </c>
      <c r="C45" s="6">
        <v>4057</v>
      </c>
      <c r="D45" s="6">
        <v>3294</v>
      </c>
      <c r="E45" s="6">
        <v>984</v>
      </c>
      <c r="F45" s="6">
        <v>564</v>
      </c>
      <c r="G45" s="6">
        <v>420</v>
      </c>
      <c r="H45" s="6">
        <v>2310</v>
      </c>
      <c r="I45" s="6">
        <v>598</v>
      </c>
      <c r="J45" s="6">
        <v>1712</v>
      </c>
      <c r="K45" s="5"/>
      <c r="L45" s="4" t="s">
        <v>21</v>
      </c>
      <c r="M45" s="5"/>
      <c r="N45" s="6"/>
    </row>
    <row r="46" spans="1:14" ht="15" customHeight="1" x14ac:dyDescent="0.25">
      <c r="A46" s="4" t="s">
        <v>102</v>
      </c>
      <c r="B46" s="4" t="s">
        <v>103</v>
      </c>
      <c r="C46" s="6"/>
      <c r="D46" s="6"/>
      <c r="E46" s="6"/>
      <c r="F46" s="6"/>
      <c r="G46" s="6"/>
      <c r="H46" s="6"/>
      <c r="I46" s="6"/>
      <c r="J46" s="6"/>
      <c r="K46" s="5"/>
      <c r="L46" s="5"/>
      <c r="M46" s="5"/>
      <c r="N46" s="6"/>
    </row>
    <row r="47" spans="1:14" ht="15" customHeight="1" x14ac:dyDescent="0.25">
      <c r="A47" s="16" t="s">
        <v>104</v>
      </c>
      <c r="B47" s="16" t="s">
        <v>105</v>
      </c>
      <c r="C47" s="17">
        <v>7681</v>
      </c>
      <c r="D47" s="17">
        <v>703</v>
      </c>
      <c r="E47" s="17">
        <v>429</v>
      </c>
      <c r="F47" s="8"/>
      <c r="G47" s="18"/>
      <c r="H47" s="17">
        <v>274</v>
      </c>
      <c r="I47" s="8"/>
      <c r="J47" s="18"/>
      <c r="K47" s="5"/>
      <c r="L47" s="5"/>
      <c r="M47" s="5"/>
      <c r="N47" s="5"/>
    </row>
    <row r="48" spans="1:14" ht="15" customHeight="1" x14ac:dyDescent="0.25">
      <c r="A48" s="28" t="s">
        <v>106</v>
      </c>
      <c r="B48" s="29" t="s">
        <v>107</v>
      </c>
      <c r="C48" s="21">
        <v>7697</v>
      </c>
      <c r="D48" s="30">
        <v>3174</v>
      </c>
      <c r="E48" s="10"/>
      <c r="F48" s="10"/>
      <c r="G48" s="10"/>
      <c r="H48" s="21">
        <v>3174</v>
      </c>
      <c r="I48" s="21">
        <v>1845</v>
      </c>
      <c r="J48" s="21">
        <v>1329</v>
      </c>
      <c r="K48" s="14"/>
      <c r="L48" s="5"/>
      <c r="M48" s="5"/>
      <c r="N48" s="6"/>
    </row>
    <row r="49" spans="1:14" ht="15" customHeight="1" x14ac:dyDescent="0.25">
      <c r="A49" s="22" t="s">
        <v>108</v>
      </c>
      <c r="B49" s="22" t="s">
        <v>109</v>
      </c>
      <c r="C49" s="15">
        <v>9205</v>
      </c>
      <c r="D49" s="15">
        <v>6331</v>
      </c>
      <c r="E49" s="15">
        <v>2443</v>
      </c>
      <c r="F49" s="15">
        <v>1000</v>
      </c>
      <c r="G49" s="15">
        <v>1443</v>
      </c>
      <c r="H49" s="15">
        <v>3888</v>
      </c>
      <c r="I49" s="15">
        <v>1369</v>
      </c>
      <c r="J49" s="15">
        <v>2516</v>
      </c>
      <c r="K49" s="5"/>
      <c r="L49" s="4" t="s">
        <v>21</v>
      </c>
      <c r="M49" s="5"/>
      <c r="N49" s="6"/>
    </row>
    <row r="50" spans="1:14" ht="15" customHeight="1" x14ac:dyDescent="0.25">
      <c r="A50" s="4" t="s">
        <v>110</v>
      </c>
      <c r="B50" s="4" t="s">
        <v>111</v>
      </c>
      <c r="C50" s="6">
        <v>3885</v>
      </c>
      <c r="D50" s="6">
        <v>1258</v>
      </c>
      <c r="E50" s="6">
        <v>516</v>
      </c>
      <c r="F50" s="6">
        <v>4</v>
      </c>
      <c r="G50" s="6">
        <v>512</v>
      </c>
      <c r="H50" s="6">
        <v>742</v>
      </c>
      <c r="I50" s="6">
        <v>340</v>
      </c>
      <c r="J50" s="6">
        <v>402</v>
      </c>
      <c r="K50" s="5"/>
      <c r="L50" s="5"/>
      <c r="M50" s="5"/>
      <c r="N50" s="6"/>
    </row>
    <row r="51" spans="1:14" ht="15" customHeight="1" x14ac:dyDescent="0.25">
      <c r="A51" s="4" t="s">
        <v>112</v>
      </c>
      <c r="B51" s="4" t="s">
        <v>113</v>
      </c>
      <c r="C51" s="6">
        <v>1116</v>
      </c>
      <c r="D51" s="6">
        <v>628</v>
      </c>
      <c r="E51" s="6">
        <v>301</v>
      </c>
      <c r="F51" s="6">
        <v>53</v>
      </c>
      <c r="G51" s="6">
        <v>248</v>
      </c>
      <c r="H51" s="6">
        <v>327</v>
      </c>
      <c r="I51" s="6">
        <v>40</v>
      </c>
      <c r="J51" s="6">
        <v>287</v>
      </c>
      <c r="K51" s="5"/>
      <c r="L51" s="5"/>
      <c r="M51" s="5"/>
      <c r="N51" s="6"/>
    </row>
    <row r="52" spans="1:14" ht="15" customHeight="1" x14ac:dyDescent="0.25">
      <c r="A52" s="5"/>
      <c r="B52" s="5"/>
      <c r="C52" s="5"/>
      <c r="D52" s="5"/>
      <c r="E52" s="5"/>
      <c r="F52" s="5"/>
      <c r="G52" s="5"/>
      <c r="H52" s="5"/>
      <c r="I52" s="5"/>
      <c r="J52" s="5"/>
      <c r="K52" s="5"/>
      <c r="L52" s="6"/>
      <c r="M52" s="6"/>
      <c r="N52" s="5"/>
    </row>
    <row r="53" spans="1:14" ht="15" customHeight="1" x14ac:dyDescent="0.25">
      <c r="A53" s="5"/>
      <c r="B53" s="24" t="s">
        <v>114</v>
      </c>
      <c r="C53" s="25">
        <f>SUM(C2:C51)</f>
        <v>575002</v>
      </c>
      <c r="D53" s="25">
        <f>SUM(D2:D51)</f>
        <v>229781</v>
      </c>
      <c r="E53" s="25">
        <f>SUM(E2:E51)</f>
        <v>112843</v>
      </c>
      <c r="F53" s="25">
        <f>SUM(F2:F51)+E5+E8+E11+E18+E20+E23+E24+E26+E30+E41+E47</f>
        <v>67543</v>
      </c>
      <c r="G53" s="25">
        <f>SUM(G2:G51)</f>
        <v>51587</v>
      </c>
      <c r="H53" s="25">
        <f>SUM(H2:H51)</f>
        <v>116938</v>
      </c>
      <c r="I53" s="25">
        <f>SUM(I2:I51)+H5+H26+H37+H41+H43+H47</f>
        <v>55189</v>
      </c>
      <c r="J53" s="25">
        <f>SUM(J2:J51)</f>
        <v>67026</v>
      </c>
      <c r="K53" s="5"/>
      <c r="L53" s="5"/>
      <c r="M53" s="5"/>
      <c r="N53" s="5"/>
    </row>
    <row r="54" spans="1:14" ht="15" customHeight="1" x14ac:dyDescent="0.25">
      <c r="A54" s="5"/>
      <c r="B54" s="5"/>
      <c r="C54" s="5"/>
      <c r="D54" s="5"/>
      <c r="E54" s="5"/>
      <c r="F54" s="5"/>
      <c r="G54" s="5"/>
      <c r="H54" s="5"/>
      <c r="I54" s="5"/>
      <c r="J54" s="5"/>
      <c r="K54" s="5"/>
      <c r="L54" s="5"/>
      <c r="M54" s="5"/>
      <c r="N54" s="5"/>
    </row>
    <row r="55" spans="1:14" ht="15" customHeight="1" x14ac:dyDescent="0.25">
      <c r="A55" s="5"/>
      <c r="B55" s="4" t="s">
        <v>115</v>
      </c>
      <c r="C55" s="7">
        <f t="shared" ref="C55:J55" si="0">COUNTIF(C2:C51,"&gt;0")</f>
        <v>47</v>
      </c>
      <c r="D55" s="7">
        <f t="shared" si="0"/>
        <v>46</v>
      </c>
      <c r="E55" s="7">
        <f t="shared" si="0"/>
        <v>40</v>
      </c>
      <c r="F55" s="7">
        <f t="shared" si="0"/>
        <v>30</v>
      </c>
      <c r="G55" s="7">
        <f t="shared" si="0"/>
        <v>31</v>
      </c>
      <c r="H55" s="7">
        <f t="shared" si="0"/>
        <v>45</v>
      </c>
      <c r="I55" s="7">
        <f t="shared" si="0"/>
        <v>40</v>
      </c>
      <c r="J55" s="7">
        <f t="shared" si="0"/>
        <v>41</v>
      </c>
      <c r="K55" s="5"/>
      <c r="L55" s="5"/>
      <c r="M55" s="5"/>
      <c r="N55" s="5"/>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5"/>
  <sheetViews>
    <sheetView showGridLines="0" workbookViewId="0"/>
  </sheetViews>
  <sheetFormatPr defaultColWidth="8.85546875" defaultRowHeight="15" customHeight="1" x14ac:dyDescent="0.25"/>
  <cols>
    <col min="1" max="1" width="11.140625" style="31" customWidth="1"/>
    <col min="2" max="2" width="15.28515625" style="31" customWidth="1"/>
    <col min="3" max="10" width="10.7109375" style="31" customWidth="1"/>
    <col min="11" max="256" width="8.85546875" style="31" customWidth="1"/>
  </cols>
  <sheetData>
    <row r="1" spans="1:18" ht="57" customHeight="1" x14ac:dyDescent="0.25">
      <c r="A1" s="2" t="s">
        <v>0</v>
      </c>
      <c r="B1" s="2" t="s">
        <v>1</v>
      </c>
      <c r="C1" s="3" t="s">
        <v>2</v>
      </c>
      <c r="D1" s="3" t="s">
        <v>3</v>
      </c>
      <c r="E1" s="3" t="s">
        <v>4</v>
      </c>
      <c r="F1" s="3" t="s">
        <v>5</v>
      </c>
      <c r="G1" s="3" t="s">
        <v>6</v>
      </c>
      <c r="H1" s="3" t="s">
        <v>7</v>
      </c>
      <c r="I1" s="3" t="s">
        <v>8</v>
      </c>
      <c r="J1" s="3" t="s">
        <v>9</v>
      </c>
      <c r="K1" s="3" t="s">
        <v>116</v>
      </c>
      <c r="L1" s="3" t="s">
        <v>117</v>
      </c>
      <c r="M1" s="3" t="s">
        <v>118</v>
      </c>
      <c r="N1" s="4" t="s">
        <v>10</v>
      </c>
      <c r="O1" s="4" t="s">
        <v>11</v>
      </c>
      <c r="P1" s="3"/>
      <c r="Q1" s="5"/>
      <c r="R1" s="5"/>
    </row>
    <row r="2" spans="1:18" ht="15" customHeight="1" x14ac:dyDescent="0.25">
      <c r="A2" s="4" t="s">
        <v>13</v>
      </c>
      <c r="B2" s="4" t="s">
        <v>14</v>
      </c>
      <c r="C2" s="6">
        <v>27590</v>
      </c>
      <c r="D2" s="6">
        <v>2779</v>
      </c>
      <c r="E2" s="6">
        <v>2374</v>
      </c>
      <c r="F2" s="6">
        <v>1131</v>
      </c>
      <c r="G2" s="6">
        <v>1243</v>
      </c>
      <c r="H2" s="6">
        <v>406</v>
      </c>
      <c r="I2" s="6">
        <v>184</v>
      </c>
      <c r="J2" s="6">
        <v>221</v>
      </c>
      <c r="K2" s="32">
        <v>2020</v>
      </c>
      <c r="L2" s="4" t="s">
        <v>119</v>
      </c>
      <c r="M2" s="7">
        <v>12</v>
      </c>
      <c r="N2" s="5"/>
      <c r="O2" s="4" t="s">
        <v>21</v>
      </c>
      <c r="P2" s="4"/>
      <c r="Q2" s="5"/>
      <c r="R2" s="5"/>
    </row>
    <row r="3" spans="1:18" ht="15" customHeight="1" x14ac:dyDescent="0.25">
      <c r="A3" s="4" t="s">
        <v>15</v>
      </c>
      <c r="B3" s="4" t="s">
        <v>16</v>
      </c>
      <c r="C3" s="6">
        <v>10080</v>
      </c>
      <c r="D3" s="6">
        <v>4761</v>
      </c>
      <c r="E3" s="6">
        <v>3144</v>
      </c>
      <c r="F3" s="6">
        <v>1306</v>
      </c>
      <c r="G3" s="6">
        <v>1838</v>
      </c>
      <c r="H3" s="6">
        <v>1617</v>
      </c>
      <c r="I3" s="6">
        <v>1375</v>
      </c>
      <c r="J3" s="6">
        <v>242</v>
      </c>
      <c r="K3" s="32">
        <v>2020</v>
      </c>
      <c r="L3" s="4" t="s">
        <v>120</v>
      </c>
      <c r="M3" s="7">
        <v>12</v>
      </c>
      <c r="N3" s="5"/>
      <c r="O3" s="4" t="s">
        <v>21</v>
      </c>
      <c r="P3" s="4"/>
      <c r="Q3" s="5"/>
      <c r="R3" s="5"/>
    </row>
    <row r="4" spans="1:18" ht="15" customHeight="1" x14ac:dyDescent="0.25">
      <c r="A4" s="4" t="s">
        <v>17</v>
      </c>
      <c r="B4" s="4" t="s">
        <v>18</v>
      </c>
      <c r="C4" s="6">
        <v>7770</v>
      </c>
      <c r="D4" s="6">
        <v>5126</v>
      </c>
      <c r="E4" s="6">
        <v>671</v>
      </c>
      <c r="F4" s="6">
        <v>531</v>
      </c>
      <c r="G4" s="6">
        <v>140</v>
      </c>
      <c r="H4" s="6">
        <v>4455</v>
      </c>
      <c r="I4" s="6">
        <v>1255</v>
      </c>
      <c r="J4" s="6">
        <v>3200</v>
      </c>
      <c r="K4" s="32">
        <v>2020</v>
      </c>
      <c r="L4" s="4" t="s">
        <v>119</v>
      </c>
      <c r="M4" s="7">
        <v>12</v>
      </c>
      <c r="N4" s="4" t="s">
        <v>121</v>
      </c>
      <c r="O4" s="4" t="s">
        <v>21</v>
      </c>
      <c r="P4" s="4"/>
      <c r="Q4" s="5"/>
      <c r="R4" s="5"/>
    </row>
    <row r="5" spans="1:18" ht="15" customHeight="1" x14ac:dyDescent="0.25">
      <c r="A5" s="4" t="s">
        <v>19</v>
      </c>
      <c r="B5" s="4" t="s">
        <v>20</v>
      </c>
      <c r="C5" s="6">
        <v>15480</v>
      </c>
      <c r="D5" s="6">
        <v>6226</v>
      </c>
      <c r="E5" s="6">
        <v>3676</v>
      </c>
      <c r="F5" s="6">
        <v>1595</v>
      </c>
      <c r="G5" s="6">
        <v>2081</v>
      </c>
      <c r="H5" s="6">
        <v>2550</v>
      </c>
      <c r="I5" s="6">
        <v>144</v>
      </c>
      <c r="J5" s="6">
        <v>2406</v>
      </c>
      <c r="K5" s="32">
        <v>2020</v>
      </c>
      <c r="L5" s="4" t="s">
        <v>120</v>
      </c>
      <c r="M5" s="7">
        <v>12</v>
      </c>
      <c r="N5" s="4" t="s">
        <v>122</v>
      </c>
      <c r="O5" s="4" t="s">
        <v>21</v>
      </c>
      <c r="P5" s="4"/>
      <c r="Q5" s="5"/>
      <c r="R5" s="5"/>
    </row>
    <row r="6" spans="1:18" ht="15" customHeight="1" x14ac:dyDescent="0.25">
      <c r="A6" s="4" t="s">
        <v>22</v>
      </c>
      <c r="B6" s="4" t="s">
        <v>23</v>
      </c>
      <c r="C6" s="6">
        <v>11574</v>
      </c>
      <c r="D6" s="6">
        <v>3879</v>
      </c>
      <c r="E6" s="6">
        <v>2357</v>
      </c>
      <c r="F6" s="6">
        <v>1094</v>
      </c>
      <c r="G6" s="6">
        <v>1263</v>
      </c>
      <c r="H6" s="6">
        <v>1522</v>
      </c>
      <c r="I6" s="6">
        <v>1509</v>
      </c>
      <c r="J6" s="6">
        <v>13</v>
      </c>
      <c r="K6" s="32">
        <v>2020</v>
      </c>
      <c r="L6" s="4" t="s">
        <v>119</v>
      </c>
      <c r="M6" s="7">
        <v>12</v>
      </c>
      <c r="N6" s="5"/>
      <c r="O6" s="4" t="s">
        <v>21</v>
      </c>
      <c r="P6" s="4"/>
      <c r="Q6" s="5"/>
      <c r="R6" s="5"/>
    </row>
    <row r="7" spans="1:18" ht="15" customHeight="1" x14ac:dyDescent="0.25">
      <c r="A7" s="4" t="s">
        <v>24</v>
      </c>
      <c r="B7" s="4" t="s">
        <v>25</v>
      </c>
      <c r="C7" s="6">
        <v>7982</v>
      </c>
      <c r="D7" s="6">
        <v>2630</v>
      </c>
      <c r="E7" s="6">
        <v>14</v>
      </c>
      <c r="F7" s="6">
        <v>8</v>
      </c>
      <c r="G7" s="6">
        <v>6</v>
      </c>
      <c r="H7" s="6">
        <v>2616</v>
      </c>
      <c r="I7" s="6">
        <v>1053</v>
      </c>
      <c r="J7" s="6">
        <v>1563</v>
      </c>
      <c r="K7" s="32">
        <v>2020</v>
      </c>
      <c r="L7" s="4" t="s">
        <v>120</v>
      </c>
      <c r="M7" s="7">
        <v>12</v>
      </c>
      <c r="N7" s="4" t="s">
        <v>123</v>
      </c>
      <c r="O7" s="4" t="s">
        <v>21</v>
      </c>
      <c r="P7" s="4"/>
      <c r="Q7" s="5"/>
      <c r="R7" s="5"/>
    </row>
    <row r="8" spans="1:18" ht="15" customHeight="1" x14ac:dyDescent="0.25">
      <c r="A8" s="4" t="s">
        <v>26</v>
      </c>
      <c r="B8" s="4" t="s">
        <v>27</v>
      </c>
      <c r="C8" s="6">
        <v>10699</v>
      </c>
      <c r="D8" s="6">
        <v>1011</v>
      </c>
      <c r="E8" s="6">
        <v>214</v>
      </c>
      <c r="F8" s="6"/>
      <c r="G8" s="6"/>
      <c r="H8" s="6">
        <v>797</v>
      </c>
      <c r="I8" s="6">
        <v>605</v>
      </c>
      <c r="J8" s="6">
        <v>192</v>
      </c>
      <c r="K8" s="32">
        <v>2020</v>
      </c>
      <c r="L8" s="4" t="s">
        <v>119</v>
      </c>
      <c r="M8" s="7">
        <v>12</v>
      </c>
      <c r="N8" s="5"/>
      <c r="O8" s="4" t="s">
        <v>21</v>
      </c>
      <c r="P8" s="4"/>
      <c r="Q8" s="5"/>
      <c r="R8" s="5"/>
    </row>
    <row r="9" spans="1:18" ht="15" customHeight="1" x14ac:dyDescent="0.25">
      <c r="A9" s="4" t="s">
        <v>28</v>
      </c>
      <c r="B9" s="4" t="s">
        <v>29</v>
      </c>
      <c r="C9" s="6">
        <v>9937</v>
      </c>
      <c r="D9" s="6"/>
      <c r="E9" s="6"/>
      <c r="F9" s="6"/>
      <c r="G9" s="6"/>
      <c r="H9" s="6"/>
      <c r="I9" s="6"/>
      <c r="J9" s="6"/>
      <c r="K9" s="32">
        <v>2020</v>
      </c>
      <c r="L9" s="4" t="s">
        <v>120</v>
      </c>
      <c r="M9" s="7">
        <v>12</v>
      </c>
      <c r="N9" s="33" t="s">
        <v>124</v>
      </c>
      <c r="O9" s="4" t="s">
        <v>21</v>
      </c>
      <c r="P9" s="4"/>
      <c r="Q9" s="5"/>
      <c r="R9" s="5"/>
    </row>
    <row r="10" spans="1:18" ht="15" customHeight="1" x14ac:dyDescent="0.25">
      <c r="A10" s="4" t="s">
        <v>30</v>
      </c>
      <c r="B10" s="4" t="s">
        <v>31</v>
      </c>
      <c r="C10" s="6">
        <v>24085</v>
      </c>
      <c r="D10" s="6">
        <v>8018</v>
      </c>
      <c r="E10" s="6">
        <v>7228</v>
      </c>
      <c r="F10" s="6">
        <v>3873</v>
      </c>
      <c r="G10" s="6">
        <v>3355</v>
      </c>
      <c r="H10" s="6">
        <v>790</v>
      </c>
      <c r="I10" s="6">
        <v>236</v>
      </c>
      <c r="J10" s="6">
        <v>554</v>
      </c>
      <c r="K10" s="32">
        <v>2020</v>
      </c>
      <c r="L10" s="4" t="s">
        <v>120</v>
      </c>
      <c r="M10" s="7">
        <v>12</v>
      </c>
      <c r="N10" s="5"/>
      <c r="O10" s="4" t="s">
        <v>21</v>
      </c>
      <c r="P10" s="4"/>
      <c r="Q10" s="5"/>
      <c r="R10" s="5"/>
    </row>
    <row r="11" spans="1:18" ht="15" customHeight="1" x14ac:dyDescent="0.25">
      <c r="A11" s="4" t="s">
        <v>32</v>
      </c>
      <c r="B11" s="4" t="s">
        <v>33</v>
      </c>
      <c r="C11" s="6">
        <v>10290</v>
      </c>
      <c r="D11" s="6">
        <v>4087</v>
      </c>
      <c r="E11" s="6">
        <v>2207</v>
      </c>
      <c r="F11" s="6"/>
      <c r="G11" s="6"/>
      <c r="H11" s="6">
        <v>1880</v>
      </c>
      <c r="I11" s="6">
        <v>1233</v>
      </c>
      <c r="J11" s="6">
        <v>669</v>
      </c>
      <c r="K11" s="32">
        <v>2020</v>
      </c>
      <c r="L11" s="4" t="s">
        <v>119</v>
      </c>
      <c r="M11" s="7">
        <v>12</v>
      </c>
      <c r="N11" s="5"/>
      <c r="O11" s="4" t="s">
        <v>21</v>
      </c>
      <c r="P11" s="4"/>
      <c r="Q11" s="5"/>
      <c r="R11" s="5"/>
    </row>
    <row r="12" spans="1:18" ht="15" customHeight="1" x14ac:dyDescent="0.25">
      <c r="A12" s="4" t="s">
        <v>34</v>
      </c>
      <c r="B12" s="4" t="s">
        <v>35</v>
      </c>
      <c r="C12" s="6">
        <v>6158</v>
      </c>
      <c r="D12" s="6">
        <v>2547</v>
      </c>
      <c r="E12" s="6">
        <v>2197</v>
      </c>
      <c r="F12" s="6">
        <v>1320</v>
      </c>
      <c r="G12" s="6">
        <v>877</v>
      </c>
      <c r="H12" s="6">
        <v>350</v>
      </c>
      <c r="I12" s="6">
        <v>211</v>
      </c>
      <c r="J12" s="6">
        <v>139</v>
      </c>
      <c r="K12" s="32">
        <v>2020</v>
      </c>
      <c r="L12" s="4" t="s">
        <v>120</v>
      </c>
      <c r="M12" s="7">
        <v>12</v>
      </c>
      <c r="N12" s="5"/>
      <c r="O12" s="4" t="s">
        <v>21</v>
      </c>
      <c r="P12" s="4"/>
      <c r="Q12" s="5"/>
      <c r="R12" s="5"/>
    </row>
    <row r="13" spans="1:18" ht="15" customHeight="1" x14ac:dyDescent="0.25">
      <c r="A13" s="4" t="s">
        <v>36</v>
      </c>
      <c r="B13" s="4" t="s">
        <v>37</v>
      </c>
      <c r="C13" s="6">
        <v>3931</v>
      </c>
      <c r="D13" s="6">
        <v>2105</v>
      </c>
      <c r="E13" s="6">
        <v>1238</v>
      </c>
      <c r="F13" s="6">
        <v>1010</v>
      </c>
      <c r="G13" s="6">
        <v>228</v>
      </c>
      <c r="H13" s="6">
        <v>867</v>
      </c>
      <c r="I13" s="6">
        <v>668</v>
      </c>
      <c r="J13" s="6">
        <v>199</v>
      </c>
      <c r="K13" s="32">
        <v>2020</v>
      </c>
      <c r="L13" s="4" t="s">
        <v>119</v>
      </c>
      <c r="M13" s="7">
        <v>12</v>
      </c>
      <c r="N13" s="4" t="s">
        <v>125</v>
      </c>
      <c r="O13" s="4" t="s">
        <v>21</v>
      </c>
      <c r="P13" s="4"/>
      <c r="Q13" s="5"/>
      <c r="R13" s="5"/>
    </row>
    <row r="14" spans="1:18" ht="15" customHeight="1" x14ac:dyDescent="0.25">
      <c r="A14" s="4" t="s">
        <v>38</v>
      </c>
      <c r="B14" s="4" t="s">
        <v>39</v>
      </c>
      <c r="C14" s="6">
        <v>5732</v>
      </c>
      <c r="D14" s="6">
        <v>4095</v>
      </c>
      <c r="E14" s="6">
        <v>2711</v>
      </c>
      <c r="F14" s="6">
        <v>2152</v>
      </c>
      <c r="G14" s="6">
        <v>599</v>
      </c>
      <c r="H14" s="6">
        <v>1384</v>
      </c>
      <c r="I14" s="6">
        <v>1212</v>
      </c>
      <c r="J14" s="6">
        <v>172</v>
      </c>
      <c r="K14" s="32">
        <v>2020</v>
      </c>
      <c r="L14" s="4" t="s">
        <v>119</v>
      </c>
      <c r="M14" s="7">
        <v>12</v>
      </c>
      <c r="N14" s="5"/>
      <c r="O14" s="4" t="s">
        <v>21</v>
      </c>
      <c r="P14" s="4"/>
      <c r="Q14" s="5"/>
      <c r="R14" s="5"/>
    </row>
    <row r="15" spans="1:18" ht="15" customHeight="1" x14ac:dyDescent="0.25">
      <c r="A15" s="4" t="s">
        <v>40</v>
      </c>
      <c r="B15" s="4" t="s">
        <v>41</v>
      </c>
      <c r="C15" s="6">
        <v>11635</v>
      </c>
      <c r="D15" s="6">
        <v>4585</v>
      </c>
      <c r="E15" s="6"/>
      <c r="F15" s="6"/>
      <c r="G15" s="6"/>
      <c r="H15" s="6">
        <v>4585</v>
      </c>
      <c r="I15" s="6">
        <v>439</v>
      </c>
      <c r="J15" s="6">
        <v>4146</v>
      </c>
      <c r="K15" s="32">
        <v>2020</v>
      </c>
      <c r="L15" s="4" t="s">
        <v>119</v>
      </c>
      <c r="M15" s="7">
        <v>12</v>
      </c>
      <c r="N15" s="5"/>
      <c r="O15" s="4" t="s">
        <v>21</v>
      </c>
      <c r="P15" s="4"/>
      <c r="Q15" s="5"/>
      <c r="R15" s="5"/>
    </row>
    <row r="16" spans="1:18" ht="15" customHeight="1" x14ac:dyDescent="0.25">
      <c r="A16" s="4" t="s">
        <v>42</v>
      </c>
      <c r="B16" s="4" t="s">
        <v>43</v>
      </c>
      <c r="C16" s="6">
        <v>3972</v>
      </c>
      <c r="D16" s="6">
        <v>616</v>
      </c>
      <c r="E16" s="6">
        <v>55</v>
      </c>
      <c r="F16" s="6">
        <v>3</v>
      </c>
      <c r="G16" s="6">
        <v>52</v>
      </c>
      <c r="H16" s="6">
        <v>561</v>
      </c>
      <c r="I16" s="6">
        <v>112</v>
      </c>
      <c r="J16" s="6">
        <v>449</v>
      </c>
      <c r="K16" s="32">
        <v>2020</v>
      </c>
      <c r="L16" s="4" t="s">
        <v>119</v>
      </c>
      <c r="M16" s="7">
        <v>7</v>
      </c>
      <c r="N16" s="5"/>
      <c r="O16" s="5"/>
      <c r="P16" s="5"/>
      <c r="Q16" s="5"/>
      <c r="R16" s="5"/>
    </row>
    <row r="17" spans="1:18" ht="15" customHeight="1" x14ac:dyDescent="0.25">
      <c r="A17" s="4" t="s">
        <v>44</v>
      </c>
      <c r="B17" s="4" t="s">
        <v>45</v>
      </c>
      <c r="C17" s="6">
        <v>4473</v>
      </c>
      <c r="D17" s="6">
        <v>2831</v>
      </c>
      <c r="E17" s="6">
        <v>1869</v>
      </c>
      <c r="F17" s="6">
        <v>359</v>
      </c>
      <c r="G17" s="6">
        <v>1510</v>
      </c>
      <c r="H17" s="6">
        <v>962</v>
      </c>
      <c r="I17" s="6">
        <v>170</v>
      </c>
      <c r="J17" s="6">
        <v>792</v>
      </c>
      <c r="K17" s="32">
        <v>2020</v>
      </c>
      <c r="L17" s="4" t="s">
        <v>120</v>
      </c>
      <c r="M17" s="7">
        <v>12</v>
      </c>
      <c r="N17" s="5"/>
      <c r="O17" s="4" t="s">
        <v>21</v>
      </c>
      <c r="P17" s="4"/>
      <c r="Q17" s="5"/>
      <c r="R17" s="5"/>
    </row>
    <row r="18" spans="1:18" ht="15" customHeight="1" x14ac:dyDescent="0.25">
      <c r="A18" s="4" t="s">
        <v>46</v>
      </c>
      <c r="B18" s="4" t="s">
        <v>47</v>
      </c>
      <c r="C18" s="6">
        <v>12568</v>
      </c>
      <c r="D18" s="6">
        <v>7712</v>
      </c>
      <c r="E18" s="6">
        <v>3740</v>
      </c>
      <c r="F18" s="6"/>
      <c r="G18" s="6"/>
      <c r="H18" s="6">
        <v>3972</v>
      </c>
      <c r="I18" s="6">
        <v>166</v>
      </c>
      <c r="J18" s="6">
        <v>3806</v>
      </c>
      <c r="K18" s="32">
        <v>2020</v>
      </c>
      <c r="L18" s="4" t="s">
        <v>119</v>
      </c>
      <c r="M18" s="7">
        <v>12</v>
      </c>
      <c r="N18" s="4" t="s">
        <v>126</v>
      </c>
      <c r="O18" s="4" t="s">
        <v>21</v>
      </c>
      <c r="P18" s="4"/>
      <c r="Q18" s="5"/>
      <c r="R18" s="5"/>
    </row>
    <row r="19" spans="1:18" ht="15" customHeight="1" x14ac:dyDescent="0.25">
      <c r="A19" s="4" t="s">
        <v>48</v>
      </c>
      <c r="B19" s="4" t="s">
        <v>49</v>
      </c>
      <c r="C19" s="6">
        <v>9640</v>
      </c>
      <c r="D19" s="6">
        <v>4954</v>
      </c>
      <c r="E19" s="6">
        <v>1841</v>
      </c>
      <c r="F19" s="6">
        <v>439</v>
      </c>
      <c r="G19" s="6">
        <v>1402</v>
      </c>
      <c r="H19" s="6">
        <v>3113</v>
      </c>
      <c r="I19" s="6">
        <v>2592</v>
      </c>
      <c r="J19" s="6">
        <v>521</v>
      </c>
      <c r="K19" s="32">
        <v>2020</v>
      </c>
      <c r="L19" s="4" t="s">
        <v>119</v>
      </c>
      <c r="M19" s="7">
        <v>12</v>
      </c>
      <c r="N19" s="5"/>
      <c r="O19" s="4" t="s">
        <v>21</v>
      </c>
      <c r="P19" s="4"/>
      <c r="Q19" s="5"/>
      <c r="R19" s="5"/>
    </row>
    <row r="20" spans="1:18" ht="15" customHeight="1" x14ac:dyDescent="0.25">
      <c r="A20" s="4" t="s">
        <v>50</v>
      </c>
      <c r="B20" s="4" t="s">
        <v>51</v>
      </c>
      <c r="C20" s="6">
        <v>569</v>
      </c>
      <c r="D20" s="6">
        <v>115</v>
      </c>
      <c r="E20" s="6">
        <v>2</v>
      </c>
      <c r="F20" s="6"/>
      <c r="G20" s="6"/>
      <c r="H20" s="6">
        <v>113</v>
      </c>
      <c r="I20" s="6">
        <v>33</v>
      </c>
      <c r="J20" s="6">
        <v>80</v>
      </c>
      <c r="K20" s="32">
        <v>2020</v>
      </c>
      <c r="L20" s="4" t="s">
        <v>119</v>
      </c>
      <c r="M20" s="7">
        <v>7</v>
      </c>
      <c r="N20" s="5"/>
      <c r="O20" s="5"/>
      <c r="P20" s="5"/>
      <c r="Q20" s="5"/>
      <c r="R20" s="5"/>
    </row>
    <row r="21" spans="1:18" ht="15" customHeight="1" x14ac:dyDescent="0.25">
      <c r="A21" s="4" t="s">
        <v>52</v>
      </c>
      <c r="B21" s="4" t="s">
        <v>53</v>
      </c>
      <c r="C21" s="6">
        <v>5057</v>
      </c>
      <c r="D21" s="6">
        <v>1347</v>
      </c>
      <c r="E21" s="6">
        <v>719</v>
      </c>
      <c r="F21" s="6">
        <v>97</v>
      </c>
      <c r="G21" s="6">
        <v>622</v>
      </c>
      <c r="H21" s="6">
        <v>628</v>
      </c>
      <c r="I21" s="6">
        <v>93</v>
      </c>
      <c r="J21" s="6">
        <v>535</v>
      </c>
      <c r="K21" s="32">
        <v>2020</v>
      </c>
      <c r="L21" s="4" t="s">
        <v>120</v>
      </c>
      <c r="M21" s="7">
        <v>12</v>
      </c>
      <c r="N21" s="4" t="s">
        <v>127</v>
      </c>
      <c r="O21" s="4" t="s">
        <v>21</v>
      </c>
      <c r="P21" s="4"/>
      <c r="Q21" s="5"/>
      <c r="R21" s="34"/>
    </row>
    <row r="22" spans="1:18" ht="15" customHeight="1" x14ac:dyDescent="0.25">
      <c r="A22" s="4" t="s">
        <v>54</v>
      </c>
      <c r="B22" s="4" t="s">
        <v>55</v>
      </c>
      <c r="C22" s="6">
        <v>635</v>
      </c>
      <c r="D22" s="6">
        <v>288</v>
      </c>
      <c r="E22" s="6">
        <v>288</v>
      </c>
      <c r="F22" s="6">
        <v>206</v>
      </c>
      <c r="G22" s="6">
        <v>82</v>
      </c>
      <c r="H22" s="6"/>
      <c r="I22" s="6"/>
      <c r="J22" s="6"/>
      <c r="K22" s="32">
        <v>2020</v>
      </c>
      <c r="L22" s="4" t="s">
        <v>119</v>
      </c>
      <c r="M22" s="7">
        <v>12</v>
      </c>
      <c r="N22" s="4" t="s">
        <v>128</v>
      </c>
      <c r="O22" s="4" t="s">
        <v>21</v>
      </c>
      <c r="P22" s="4"/>
      <c r="Q22" s="5"/>
      <c r="R22" s="5"/>
    </row>
    <row r="23" spans="1:18" ht="15" customHeight="1" x14ac:dyDescent="0.25">
      <c r="A23" s="4" t="s">
        <v>56</v>
      </c>
      <c r="B23" s="4" t="s">
        <v>57</v>
      </c>
      <c r="C23" s="6">
        <v>2615</v>
      </c>
      <c r="D23" s="6">
        <v>1341</v>
      </c>
      <c r="E23" s="6">
        <v>545</v>
      </c>
      <c r="F23" s="6"/>
      <c r="G23" s="6"/>
      <c r="H23" s="6">
        <v>796</v>
      </c>
      <c r="I23" s="6">
        <v>267</v>
      </c>
      <c r="J23" s="6">
        <v>529</v>
      </c>
      <c r="K23" s="32">
        <v>2020</v>
      </c>
      <c r="L23" s="4" t="s">
        <v>119</v>
      </c>
      <c r="M23" s="7">
        <v>6</v>
      </c>
      <c r="N23" s="5"/>
      <c r="O23" s="5"/>
      <c r="P23" s="5"/>
      <c r="Q23" s="5"/>
      <c r="R23" s="5"/>
    </row>
    <row r="24" spans="1:18" ht="15" customHeight="1" x14ac:dyDescent="0.25">
      <c r="A24" s="4" t="s">
        <v>58</v>
      </c>
      <c r="B24" s="4" t="s">
        <v>59</v>
      </c>
      <c r="C24" s="6">
        <v>5553</v>
      </c>
      <c r="D24" s="6">
        <v>3488</v>
      </c>
      <c r="E24" s="6">
        <v>1285</v>
      </c>
      <c r="F24" s="6"/>
      <c r="G24" s="6"/>
      <c r="H24" s="6">
        <v>2203</v>
      </c>
      <c r="I24" s="6">
        <v>293</v>
      </c>
      <c r="J24" s="6">
        <v>1910</v>
      </c>
      <c r="K24" s="32">
        <v>2020</v>
      </c>
      <c r="L24" s="4" t="s">
        <v>120</v>
      </c>
      <c r="M24" s="7">
        <v>12</v>
      </c>
      <c r="N24" s="5"/>
      <c r="O24" s="5"/>
      <c r="P24" s="5"/>
      <c r="Q24" s="5"/>
      <c r="R24" s="5"/>
    </row>
    <row r="25" spans="1:18" ht="15" customHeight="1" x14ac:dyDescent="0.25">
      <c r="A25" s="4" t="s">
        <v>60</v>
      </c>
      <c r="B25" s="4" t="s">
        <v>61</v>
      </c>
      <c r="C25" s="6">
        <v>12293</v>
      </c>
      <c r="D25" s="6">
        <v>10610</v>
      </c>
      <c r="E25" s="6">
        <v>5440</v>
      </c>
      <c r="F25" s="6">
        <v>2347</v>
      </c>
      <c r="G25" s="6">
        <v>3093</v>
      </c>
      <c r="H25" s="6">
        <v>5170</v>
      </c>
      <c r="I25" s="6">
        <v>673</v>
      </c>
      <c r="J25" s="6">
        <v>4497</v>
      </c>
      <c r="K25" s="32">
        <v>2020</v>
      </c>
      <c r="L25" s="4" t="s">
        <v>119</v>
      </c>
      <c r="M25" s="7">
        <v>12</v>
      </c>
      <c r="N25" s="5"/>
      <c r="O25" s="4" t="s">
        <v>21</v>
      </c>
      <c r="P25" s="4"/>
      <c r="Q25" s="5"/>
      <c r="R25" s="5"/>
    </row>
    <row r="26" spans="1:18" ht="15" customHeight="1" x14ac:dyDescent="0.25">
      <c r="A26" s="4" t="s">
        <v>62</v>
      </c>
      <c r="B26" s="4" t="s">
        <v>63</v>
      </c>
      <c r="C26" s="6">
        <v>6246</v>
      </c>
      <c r="D26" s="6">
        <v>3025</v>
      </c>
      <c r="E26" s="6">
        <v>1322</v>
      </c>
      <c r="F26" s="6">
        <v>295</v>
      </c>
      <c r="G26" s="6">
        <v>1027</v>
      </c>
      <c r="H26" s="6">
        <v>1703</v>
      </c>
      <c r="I26" s="6">
        <v>172</v>
      </c>
      <c r="J26" s="6">
        <v>1531</v>
      </c>
      <c r="K26" s="32">
        <v>2020</v>
      </c>
      <c r="L26" s="4" t="s">
        <v>120</v>
      </c>
      <c r="M26" s="7">
        <v>12</v>
      </c>
      <c r="N26" s="4" t="s">
        <v>129</v>
      </c>
      <c r="O26" s="4" t="s">
        <v>21</v>
      </c>
      <c r="P26" s="4"/>
      <c r="Q26" s="5"/>
      <c r="R26" s="5"/>
    </row>
    <row r="27" spans="1:18" ht="15" customHeight="1" x14ac:dyDescent="0.25">
      <c r="A27" s="4" t="s">
        <v>64</v>
      </c>
      <c r="B27" s="4" t="s">
        <v>65</v>
      </c>
      <c r="C27" s="6">
        <v>1092</v>
      </c>
      <c r="D27" s="6">
        <v>483</v>
      </c>
      <c r="E27" s="7">
        <v>253</v>
      </c>
      <c r="F27" s="6">
        <v>78</v>
      </c>
      <c r="G27" s="7">
        <v>175</v>
      </c>
      <c r="H27" s="7">
        <v>230</v>
      </c>
      <c r="I27" s="6">
        <v>29</v>
      </c>
      <c r="J27" s="6">
        <v>201</v>
      </c>
      <c r="K27" s="32">
        <v>2020</v>
      </c>
      <c r="L27" s="4" t="s">
        <v>120</v>
      </c>
      <c r="M27" s="7">
        <v>12</v>
      </c>
      <c r="N27" s="4" t="s">
        <v>130</v>
      </c>
      <c r="O27" s="4" t="s">
        <v>21</v>
      </c>
      <c r="P27" s="4"/>
      <c r="Q27" s="5"/>
      <c r="R27" s="5"/>
    </row>
    <row r="28" spans="1:18" ht="15" customHeight="1" x14ac:dyDescent="0.25">
      <c r="A28" s="4" t="s">
        <v>66</v>
      </c>
      <c r="B28" s="4" t="s">
        <v>67</v>
      </c>
      <c r="C28" s="6">
        <v>16995</v>
      </c>
      <c r="D28" s="6">
        <v>10407</v>
      </c>
      <c r="E28" s="6">
        <v>5341</v>
      </c>
      <c r="F28" s="6">
        <v>3893</v>
      </c>
      <c r="G28" s="6">
        <v>1448</v>
      </c>
      <c r="H28" s="6">
        <v>5066</v>
      </c>
      <c r="I28" s="6">
        <v>5050</v>
      </c>
      <c r="J28" s="6">
        <v>16</v>
      </c>
      <c r="K28" s="32">
        <v>2020</v>
      </c>
      <c r="L28" s="4" t="s">
        <v>119</v>
      </c>
      <c r="M28" s="7">
        <v>12</v>
      </c>
      <c r="N28" s="5"/>
      <c r="O28" s="4" t="s">
        <v>21</v>
      </c>
      <c r="P28" s="4"/>
      <c r="Q28" s="5"/>
      <c r="R28" s="5"/>
    </row>
    <row r="29" spans="1:18" ht="15" customHeight="1" x14ac:dyDescent="0.25">
      <c r="A29" s="4" t="s">
        <v>68</v>
      </c>
      <c r="B29" s="4" t="s">
        <v>69</v>
      </c>
      <c r="C29" s="6">
        <v>936</v>
      </c>
      <c r="D29" s="6">
        <v>389</v>
      </c>
      <c r="E29" s="6">
        <v>240</v>
      </c>
      <c r="F29" s="6">
        <v>27</v>
      </c>
      <c r="G29" s="6">
        <v>171</v>
      </c>
      <c r="H29" s="6">
        <v>149</v>
      </c>
      <c r="I29" s="6">
        <v>26</v>
      </c>
      <c r="J29" s="6">
        <v>90</v>
      </c>
      <c r="K29" s="32">
        <v>2020</v>
      </c>
      <c r="L29" s="4" t="s">
        <v>119</v>
      </c>
      <c r="M29" s="7">
        <v>12</v>
      </c>
      <c r="N29" s="5"/>
      <c r="O29" s="4" t="s">
        <v>21</v>
      </c>
      <c r="P29" s="4"/>
      <c r="Q29" s="5"/>
      <c r="R29" s="5"/>
    </row>
    <row r="30" spans="1:18" ht="15" customHeight="1" x14ac:dyDescent="0.25">
      <c r="A30" s="4" t="s">
        <v>70</v>
      </c>
      <c r="B30" s="4" t="s">
        <v>71</v>
      </c>
      <c r="C30" s="6">
        <v>2204</v>
      </c>
      <c r="D30" s="6"/>
      <c r="E30" s="6"/>
      <c r="F30" s="6"/>
      <c r="G30" s="6"/>
      <c r="H30" s="6"/>
      <c r="I30" s="6"/>
      <c r="J30" s="6"/>
      <c r="K30" s="32">
        <v>2020</v>
      </c>
      <c r="L30" s="5"/>
      <c r="M30" s="5"/>
      <c r="N30" s="5"/>
      <c r="O30" s="5"/>
      <c r="P30" s="5"/>
      <c r="Q30" s="5"/>
      <c r="R30" s="5"/>
    </row>
    <row r="31" spans="1:18" ht="15" customHeight="1" x14ac:dyDescent="0.25">
      <c r="A31" s="4" t="s">
        <v>72</v>
      </c>
      <c r="B31" s="4" t="s">
        <v>73</v>
      </c>
      <c r="C31" s="6">
        <v>907</v>
      </c>
      <c r="D31" s="6">
        <v>612</v>
      </c>
      <c r="E31" s="6">
        <v>76</v>
      </c>
      <c r="F31" s="6"/>
      <c r="G31" s="6">
        <v>76</v>
      </c>
      <c r="H31" s="7">
        <v>536</v>
      </c>
      <c r="I31" s="6"/>
      <c r="J31" s="7">
        <v>536</v>
      </c>
      <c r="K31" s="32">
        <v>2020</v>
      </c>
      <c r="L31" s="4" t="s">
        <v>119</v>
      </c>
      <c r="M31" s="7">
        <v>12</v>
      </c>
      <c r="N31" s="5"/>
      <c r="O31" s="4" t="s">
        <v>21</v>
      </c>
      <c r="P31" s="4"/>
      <c r="Q31" s="5"/>
      <c r="R31" s="5"/>
    </row>
    <row r="32" spans="1:18" ht="15" customHeight="1" x14ac:dyDescent="0.25">
      <c r="A32" s="4" t="s">
        <v>74</v>
      </c>
      <c r="B32" s="4" t="s">
        <v>75</v>
      </c>
      <c r="C32" s="6">
        <v>3972</v>
      </c>
      <c r="D32" s="6">
        <v>405</v>
      </c>
      <c r="E32" s="6"/>
      <c r="F32" s="6"/>
      <c r="G32" s="6"/>
      <c r="H32" s="6">
        <v>405</v>
      </c>
      <c r="I32" s="6">
        <v>11</v>
      </c>
      <c r="J32" s="6">
        <v>394</v>
      </c>
      <c r="K32" s="32">
        <v>2020</v>
      </c>
      <c r="L32" s="4" t="s">
        <v>119</v>
      </c>
      <c r="M32" s="7">
        <v>12</v>
      </c>
      <c r="N32" s="4" t="s">
        <v>131</v>
      </c>
      <c r="O32" s="4" t="s">
        <v>21</v>
      </c>
      <c r="P32" s="4"/>
      <c r="Q32" s="5"/>
      <c r="R32" s="5"/>
    </row>
    <row r="33" spans="1:18" ht="15" customHeight="1" x14ac:dyDescent="0.25">
      <c r="A33" s="4" t="s">
        <v>76</v>
      </c>
      <c r="B33" s="4" t="s">
        <v>77</v>
      </c>
      <c r="C33" s="6"/>
      <c r="D33" s="6"/>
      <c r="E33" s="6"/>
      <c r="F33" s="6"/>
      <c r="G33" s="6"/>
      <c r="H33" s="6"/>
      <c r="I33" s="6"/>
      <c r="J33" s="6"/>
      <c r="K33" s="32">
        <v>2020</v>
      </c>
      <c r="L33" s="5"/>
      <c r="M33" s="5"/>
      <c r="N33" s="5"/>
      <c r="O33" s="5"/>
      <c r="P33" s="5"/>
      <c r="Q33" s="5"/>
      <c r="R33" s="5"/>
    </row>
    <row r="34" spans="1:18" ht="15" customHeight="1" x14ac:dyDescent="0.25">
      <c r="A34" s="4" t="s">
        <v>78</v>
      </c>
      <c r="B34" s="4" t="s">
        <v>79</v>
      </c>
      <c r="C34" s="6">
        <v>4372</v>
      </c>
      <c r="D34" s="6">
        <v>2100</v>
      </c>
      <c r="E34" s="6">
        <v>1123</v>
      </c>
      <c r="F34" s="6">
        <v>105</v>
      </c>
      <c r="G34" s="6">
        <v>1018</v>
      </c>
      <c r="H34" s="6">
        <v>977</v>
      </c>
      <c r="I34" s="6">
        <v>12</v>
      </c>
      <c r="J34" s="6">
        <v>965</v>
      </c>
      <c r="K34" s="32">
        <v>2020</v>
      </c>
      <c r="L34" s="4" t="s">
        <v>119</v>
      </c>
      <c r="M34" s="7">
        <v>12</v>
      </c>
      <c r="N34" s="4" t="s">
        <v>132</v>
      </c>
      <c r="O34" s="4" t="s">
        <v>21</v>
      </c>
      <c r="P34" s="4"/>
      <c r="Q34" s="5"/>
      <c r="R34" s="5"/>
    </row>
    <row r="35" spans="1:18" ht="15" customHeight="1" x14ac:dyDescent="0.25">
      <c r="A35" s="4" t="s">
        <v>80</v>
      </c>
      <c r="B35" s="4" t="s">
        <v>81</v>
      </c>
      <c r="C35" s="6">
        <v>4489</v>
      </c>
      <c r="D35" s="6">
        <v>2518</v>
      </c>
      <c r="E35" s="6"/>
      <c r="F35" s="6"/>
      <c r="G35" s="6"/>
      <c r="H35" s="6">
        <v>2518</v>
      </c>
      <c r="I35" s="6">
        <v>265</v>
      </c>
      <c r="J35" s="6">
        <v>2253</v>
      </c>
      <c r="K35" s="32">
        <v>2020</v>
      </c>
      <c r="L35" s="4" t="s">
        <v>119</v>
      </c>
      <c r="M35" s="7">
        <v>6</v>
      </c>
      <c r="N35" s="5"/>
      <c r="O35" s="5"/>
      <c r="P35" s="5"/>
      <c r="Q35" s="5"/>
      <c r="R35" s="5"/>
    </row>
    <row r="36" spans="1:18" ht="15" customHeight="1" x14ac:dyDescent="0.25">
      <c r="A36" s="4" t="s">
        <v>82</v>
      </c>
      <c r="B36" s="4" t="s">
        <v>83</v>
      </c>
      <c r="C36" s="6"/>
      <c r="D36" s="6"/>
      <c r="E36" s="6"/>
      <c r="F36" s="6"/>
      <c r="G36" s="6"/>
      <c r="H36" s="6"/>
      <c r="I36" s="6"/>
      <c r="J36" s="6"/>
      <c r="K36" s="32">
        <v>2020</v>
      </c>
      <c r="L36" s="5"/>
      <c r="M36" s="5"/>
      <c r="N36" s="5"/>
      <c r="O36" s="5"/>
      <c r="P36" s="5"/>
      <c r="Q36" s="5"/>
      <c r="R36" s="5"/>
    </row>
    <row r="37" spans="1:18" ht="15" customHeight="1" x14ac:dyDescent="0.25">
      <c r="A37" s="4" t="s">
        <v>84</v>
      </c>
      <c r="B37" s="4" t="s">
        <v>85</v>
      </c>
      <c r="C37" s="6">
        <v>6098</v>
      </c>
      <c r="D37" s="6">
        <v>1100</v>
      </c>
      <c r="E37" s="6">
        <v>1037</v>
      </c>
      <c r="F37" s="6">
        <v>484</v>
      </c>
      <c r="G37" s="6">
        <v>553</v>
      </c>
      <c r="H37" s="6">
        <v>63</v>
      </c>
      <c r="I37" s="6"/>
      <c r="J37" s="6"/>
      <c r="K37" s="32">
        <v>2020</v>
      </c>
      <c r="L37" s="4" t="s">
        <v>120</v>
      </c>
      <c r="M37" s="7">
        <v>12</v>
      </c>
      <c r="N37" s="5"/>
      <c r="O37" s="4" t="s">
        <v>21</v>
      </c>
      <c r="P37" s="4"/>
      <c r="Q37" s="5"/>
      <c r="R37" s="5"/>
    </row>
    <row r="38" spans="1:18" ht="15" customHeight="1" x14ac:dyDescent="0.25">
      <c r="A38" s="4" t="s">
        <v>86</v>
      </c>
      <c r="B38" s="4" t="s">
        <v>87</v>
      </c>
      <c r="C38" s="6">
        <v>6006</v>
      </c>
      <c r="D38" s="6">
        <v>2333</v>
      </c>
      <c r="E38" s="6">
        <v>2072</v>
      </c>
      <c r="F38" s="6">
        <v>764</v>
      </c>
      <c r="G38" s="6">
        <v>1308</v>
      </c>
      <c r="H38" s="6">
        <v>261</v>
      </c>
      <c r="I38" s="6">
        <v>73</v>
      </c>
      <c r="J38" s="6">
        <v>188</v>
      </c>
      <c r="K38" s="32">
        <v>2020</v>
      </c>
      <c r="L38" s="4" t="s">
        <v>119</v>
      </c>
      <c r="M38" s="7">
        <v>12</v>
      </c>
      <c r="N38" s="4" t="s">
        <v>133</v>
      </c>
      <c r="O38" s="4" t="s">
        <v>21</v>
      </c>
      <c r="P38" s="4"/>
      <c r="Q38" s="5"/>
      <c r="R38" s="5"/>
    </row>
    <row r="39" spans="1:18" ht="15" customHeight="1" x14ac:dyDescent="0.25">
      <c r="A39" s="4" t="s">
        <v>88</v>
      </c>
      <c r="B39" s="4" t="s">
        <v>89</v>
      </c>
      <c r="C39" s="6">
        <v>10224</v>
      </c>
      <c r="D39" s="6">
        <v>5070</v>
      </c>
      <c r="E39" s="6"/>
      <c r="F39" s="6"/>
      <c r="G39" s="6"/>
      <c r="H39" s="6">
        <v>5070</v>
      </c>
      <c r="I39" s="6">
        <v>2292</v>
      </c>
      <c r="J39" s="6">
        <v>2778</v>
      </c>
      <c r="K39" s="32">
        <v>2020</v>
      </c>
      <c r="L39" s="4" t="s">
        <v>119</v>
      </c>
      <c r="M39" s="7">
        <v>12</v>
      </c>
      <c r="N39" s="4" t="s">
        <v>134</v>
      </c>
      <c r="O39" s="4" t="s">
        <v>21</v>
      </c>
      <c r="P39" s="4"/>
      <c r="Q39" s="5"/>
      <c r="R39" s="5"/>
    </row>
    <row r="40" spans="1:18" ht="15" customHeight="1" x14ac:dyDescent="0.25">
      <c r="A40" s="4" t="s">
        <v>90</v>
      </c>
      <c r="B40" s="4" t="s">
        <v>91</v>
      </c>
      <c r="C40" s="6">
        <v>1826</v>
      </c>
      <c r="D40" s="6">
        <v>384</v>
      </c>
      <c r="E40" s="6">
        <v>317</v>
      </c>
      <c r="F40" s="6">
        <v>271</v>
      </c>
      <c r="G40" s="6">
        <v>46</v>
      </c>
      <c r="H40" s="6">
        <v>67</v>
      </c>
      <c r="I40" s="6">
        <v>18</v>
      </c>
      <c r="J40" s="6">
        <v>48</v>
      </c>
      <c r="K40" s="32">
        <v>2020</v>
      </c>
      <c r="L40" s="4" t="s">
        <v>119</v>
      </c>
      <c r="M40" s="7">
        <v>12</v>
      </c>
      <c r="N40" s="4" t="s">
        <v>135</v>
      </c>
      <c r="O40" s="4" t="s">
        <v>21</v>
      </c>
      <c r="P40" s="4"/>
      <c r="Q40" s="5"/>
      <c r="R40" s="5"/>
    </row>
    <row r="41" spans="1:18" ht="15" customHeight="1" x14ac:dyDescent="0.25">
      <c r="A41" s="4" t="s">
        <v>92</v>
      </c>
      <c r="B41" s="4" t="s">
        <v>93</v>
      </c>
      <c r="C41" s="6">
        <v>4156</v>
      </c>
      <c r="D41" s="6">
        <v>852</v>
      </c>
      <c r="E41" s="6">
        <v>410</v>
      </c>
      <c r="F41" s="6"/>
      <c r="G41" s="6"/>
      <c r="H41" s="6">
        <v>442</v>
      </c>
      <c r="I41" s="6"/>
      <c r="J41" s="6"/>
      <c r="K41" s="32">
        <v>2020</v>
      </c>
      <c r="L41" s="4" t="s">
        <v>119</v>
      </c>
      <c r="M41" s="7">
        <v>12</v>
      </c>
      <c r="N41" s="4" t="s">
        <v>136</v>
      </c>
      <c r="O41" s="4" t="s">
        <v>21</v>
      </c>
      <c r="P41" s="4"/>
      <c r="Q41" s="5"/>
      <c r="R41" s="5"/>
    </row>
    <row r="42" spans="1:18" ht="15" customHeight="1" x14ac:dyDescent="0.25">
      <c r="A42" s="4" t="s">
        <v>94</v>
      </c>
      <c r="B42" s="4" t="s">
        <v>95</v>
      </c>
      <c r="C42" s="6">
        <v>3323</v>
      </c>
      <c r="D42" s="6">
        <v>2380</v>
      </c>
      <c r="E42" s="6">
        <v>655</v>
      </c>
      <c r="F42" s="6">
        <v>107</v>
      </c>
      <c r="G42" s="6">
        <v>548</v>
      </c>
      <c r="H42" s="6">
        <v>1725</v>
      </c>
      <c r="I42" s="6">
        <v>46</v>
      </c>
      <c r="J42" s="6">
        <v>1679</v>
      </c>
      <c r="K42" s="32">
        <v>2020</v>
      </c>
      <c r="L42" s="4" t="s">
        <v>119</v>
      </c>
      <c r="M42" s="7">
        <v>12</v>
      </c>
      <c r="N42" s="4" t="s">
        <v>137</v>
      </c>
      <c r="O42" s="4" t="s">
        <v>21</v>
      </c>
      <c r="P42" s="4"/>
      <c r="Q42" s="5"/>
      <c r="R42" s="5"/>
    </row>
    <row r="43" spans="1:18" ht="15" customHeight="1" x14ac:dyDescent="0.25">
      <c r="A43" s="4" t="s">
        <v>96</v>
      </c>
      <c r="B43" s="4" t="s">
        <v>97</v>
      </c>
      <c r="C43" s="6">
        <v>9633</v>
      </c>
      <c r="D43" s="6"/>
      <c r="E43" s="6"/>
      <c r="F43" s="6"/>
      <c r="G43" s="6"/>
      <c r="H43" s="6"/>
      <c r="I43" s="6"/>
      <c r="J43" s="6"/>
      <c r="K43" s="32">
        <v>2020</v>
      </c>
      <c r="L43" s="4" t="s">
        <v>120</v>
      </c>
      <c r="M43" s="7">
        <v>6</v>
      </c>
      <c r="N43" s="5"/>
      <c r="O43" s="5"/>
      <c r="P43" s="5"/>
      <c r="Q43" s="5"/>
      <c r="R43" s="5"/>
    </row>
    <row r="44" spans="1:18" ht="15" customHeight="1" x14ac:dyDescent="0.25">
      <c r="A44" s="4" t="s">
        <v>98</v>
      </c>
      <c r="B44" s="4" t="s">
        <v>99</v>
      </c>
      <c r="C44" s="6">
        <v>37286</v>
      </c>
      <c r="D44" s="6">
        <v>15667</v>
      </c>
      <c r="E44" s="6">
        <v>11915</v>
      </c>
      <c r="F44" s="6">
        <v>6581</v>
      </c>
      <c r="G44" s="6">
        <v>5334</v>
      </c>
      <c r="H44" s="6">
        <v>3752</v>
      </c>
      <c r="I44" s="6">
        <v>2864</v>
      </c>
      <c r="J44" s="6">
        <v>888</v>
      </c>
      <c r="K44" s="32">
        <v>2020</v>
      </c>
      <c r="L44" s="4" t="s">
        <v>120</v>
      </c>
      <c r="M44" s="7">
        <v>12</v>
      </c>
      <c r="N44" s="5"/>
      <c r="O44" s="4" t="s">
        <v>21</v>
      </c>
      <c r="P44" s="4"/>
      <c r="Q44" s="5"/>
      <c r="R44" s="5"/>
    </row>
    <row r="45" spans="1:18" ht="33.75" customHeight="1" x14ac:dyDescent="0.25">
      <c r="A45" s="4" t="s">
        <v>100</v>
      </c>
      <c r="B45" s="4" t="s">
        <v>101</v>
      </c>
      <c r="C45" s="6">
        <v>2945</v>
      </c>
      <c r="D45" s="6">
        <v>2486</v>
      </c>
      <c r="E45" s="6">
        <v>540</v>
      </c>
      <c r="F45" s="6">
        <v>323</v>
      </c>
      <c r="G45" s="6">
        <v>217</v>
      </c>
      <c r="H45" s="6">
        <v>1946</v>
      </c>
      <c r="I45" s="6">
        <v>471</v>
      </c>
      <c r="J45" s="6">
        <v>1475</v>
      </c>
      <c r="K45" s="32">
        <v>2020</v>
      </c>
      <c r="L45" s="4" t="s">
        <v>119</v>
      </c>
      <c r="M45" s="7">
        <v>12</v>
      </c>
      <c r="N45" s="4" t="s">
        <v>138</v>
      </c>
      <c r="O45" s="4" t="s">
        <v>21</v>
      </c>
      <c r="P45" s="4"/>
      <c r="Q45" s="5"/>
      <c r="R45" s="5"/>
    </row>
    <row r="46" spans="1:18" ht="15" customHeight="1" x14ac:dyDescent="0.25">
      <c r="A46" s="4" t="s">
        <v>102</v>
      </c>
      <c r="B46" s="4" t="s">
        <v>103</v>
      </c>
      <c r="C46" s="6"/>
      <c r="D46" s="6"/>
      <c r="E46" s="6"/>
      <c r="F46" s="6"/>
      <c r="G46" s="6"/>
      <c r="H46" s="6"/>
      <c r="I46" s="6"/>
      <c r="J46" s="6"/>
      <c r="K46" s="32">
        <v>2020</v>
      </c>
      <c r="L46" s="4" t="s">
        <v>120</v>
      </c>
      <c r="M46" s="5"/>
      <c r="N46" s="5"/>
      <c r="O46" s="5"/>
      <c r="P46" s="5"/>
      <c r="Q46" s="5"/>
      <c r="R46" s="5"/>
    </row>
    <row r="47" spans="1:18" ht="15" customHeight="1" x14ac:dyDescent="0.25">
      <c r="A47" s="16" t="s">
        <v>104</v>
      </c>
      <c r="B47" s="16" t="s">
        <v>105</v>
      </c>
      <c r="C47" s="17">
        <v>6406</v>
      </c>
      <c r="D47" s="17">
        <f>E47+H47</f>
        <v>734</v>
      </c>
      <c r="E47" s="17">
        <v>335</v>
      </c>
      <c r="F47" s="8"/>
      <c r="G47" s="18"/>
      <c r="H47" s="17">
        <f>68+331</f>
        <v>399</v>
      </c>
      <c r="I47" s="8"/>
      <c r="J47" s="18"/>
      <c r="K47" s="35">
        <v>2020</v>
      </c>
      <c r="L47" s="16" t="s">
        <v>120</v>
      </c>
      <c r="M47" s="17">
        <v>12</v>
      </c>
      <c r="N47" s="5"/>
      <c r="O47" s="4" t="s">
        <v>21</v>
      </c>
      <c r="P47" s="4"/>
      <c r="Q47" s="5"/>
      <c r="R47" s="5"/>
    </row>
    <row r="48" spans="1:18" ht="15" customHeight="1" x14ac:dyDescent="0.25">
      <c r="A48" s="28" t="s">
        <v>106</v>
      </c>
      <c r="B48" s="20" t="s">
        <v>107</v>
      </c>
      <c r="C48" s="21">
        <v>4834</v>
      </c>
      <c r="D48" s="21">
        <v>2120</v>
      </c>
      <c r="E48" s="21"/>
      <c r="F48" s="21"/>
      <c r="G48" s="21"/>
      <c r="H48" s="21">
        <v>2120</v>
      </c>
      <c r="I48" s="21">
        <v>1088</v>
      </c>
      <c r="J48" s="21">
        <v>1032</v>
      </c>
      <c r="K48" s="36">
        <v>2020</v>
      </c>
      <c r="L48" s="20" t="s">
        <v>119</v>
      </c>
      <c r="M48" s="37">
        <v>12</v>
      </c>
      <c r="N48" s="14"/>
      <c r="O48" s="4" t="s">
        <v>21</v>
      </c>
      <c r="P48" s="4"/>
      <c r="Q48" s="5"/>
      <c r="R48" s="5"/>
    </row>
    <row r="49" spans="1:18" ht="15" customHeight="1" x14ac:dyDescent="0.25">
      <c r="A49" s="22" t="s">
        <v>108</v>
      </c>
      <c r="B49" s="22" t="s">
        <v>109</v>
      </c>
      <c r="C49" s="15">
        <v>5209</v>
      </c>
      <c r="D49" s="15">
        <v>3771</v>
      </c>
      <c r="E49" s="15">
        <v>1346</v>
      </c>
      <c r="F49" s="15">
        <v>469</v>
      </c>
      <c r="G49" s="15">
        <v>877</v>
      </c>
      <c r="H49" s="15">
        <v>2425</v>
      </c>
      <c r="I49" s="15">
        <v>598</v>
      </c>
      <c r="J49" s="15">
        <v>1827</v>
      </c>
      <c r="K49" s="38">
        <v>2020</v>
      </c>
      <c r="L49" s="22" t="s">
        <v>119</v>
      </c>
      <c r="M49" s="23">
        <v>12</v>
      </c>
      <c r="N49" s="4" t="s">
        <v>139</v>
      </c>
      <c r="O49" s="4" t="s">
        <v>21</v>
      </c>
      <c r="P49" s="4"/>
      <c r="Q49" s="5"/>
      <c r="R49" s="5"/>
    </row>
    <row r="50" spans="1:18" ht="15" customHeight="1" x14ac:dyDescent="0.25">
      <c r="A50" s="4" t="s">
        <v>110</v>
      </c>
      <c r="B50" s="4" t="s">
        <v>111</v>
      </c>
      <c r="C50" s="6">
        <v>3473</v>
      </c>
      <c r="D50" s="6">
        <v>1570</v>
      </c>
      <c r="E50" s="6">
        <v>484</v>
      </c>
      <c r="F50" s="6">
        <v>6</v>
      </c>
      <c r="G50" s="6">
        <v>478</v>
      </c>
      <c r="H50" s="6">
        <v>1086</v>
      </c>
      <c r="I50" s="6">
        <v>406</v>
      </c>
      <c r="J50" s="6">
        <v>680</v>
      </c>
      <c r="K50" s="32">
        <v>2020</v>
      </c>
      <c r="L50" s="4" t="s">
        <v>120</v>
      </c>
      <c r="M50" s="7">
        <v>12</v>
      </c>
      <c r="N50" s="4" t="s">
        <v>140</v>
      </c>
      <c r="O50" s="4" t="s">
        <v>21</v>
      </c>
      <c r="P50" s="4"/>
      <c r="Q50" s="5"/>
      <c r="R50" s="5"/>
    </row>
    <row r="51" spans="1:18" ht="15" customHeight="1" x14ac:dyDescent="0.25">
      <c r="A51" s="4" t="s">
        <v>112</v>
      </c>
      <c r="B51" s="4" t="s">
        <v>113</v>
      </c>
      <c r="C51" s="6">
        <v>878</v>
      </c>
      <c r="D51" s="6">
        <v>489</v>
      </c>
      <c r="E51" s="6">
        <v>262</v>
      </c>
      <c r="F51" s="6">
        <v>54</v>
      </c>
      <c r="G51" s="6">
        <v>208</v>
      </c>
      <c r="H51" s="6">
        <v>227</v>
      </c>
      <c r="I51" s="6">
        <v>39</v>
      </c>
      <c r="J51" s="6">
        <v>188</v>
      </c>
      <c r="K51" s="32">
        <v>2020</v>
      </c>
      <c r="L51" s="4" t="s">
        <v>120</v>
      </c>
      <c r="M51" s="7">
        <v>12</v>
      </c>
      <c r="N51" s="5"/>
      <c r="O51" s="4" t="s">
        <v>21</v>
      </c>
      <c r="P51" s="4"/>
      <c r="Q51" s="5"/>
      <c r="R51" s="5"/>
    </row>
    <row r="52" spans="1:18" ht="15" customHeight="1" x14ac:dyDescent="0.25">
      <c r="A52" s="5"/>
      <c r="B52" s="5"/>
      <c r="C52" s="5"/>
      <c r="D52" s="5"/>
      <c r="E52" s="5"/>
      <c r="F52" s="5"/>
      <c r="G52" s="5"/>
      <c r="H52" s="5"/>
      <c r="I52" s="5"/>
      <c r="J52" s="5"/>
      <c r="K52" s="5"/>
      <c r="L52" s="5"/>
      <c r="M52" s="5"/>
      <c r="N52" s="5"/>
      <c r="O52" s="5"/>
      <c r="P52" s="5"/>
      <c r="Q52" s="5"/>
      <c r="R52" s="5"/>
    </row>
    <row r="53" spans="1:18" ht="15" customHeight="1" x14ac:dyDescent="0.25">
      <c r="A53" s="5"/>
      <c r="B53" s="24" t="s">
        <v>114</v>
      </c>
      <c r="C53" s="25">
        <f>SUM(C2:C51)</f>
        <v>363828</v>
      </c>
      <c r="D53" s="25">
        <f>SUM(D2:D51)</f>
        <v>144046</v>
      </c>
      <c r="E53" s="25">
        <f>SUM(E2:E51)</f>
        <v>71543</v>
      </c>
      <c r="F53" s="25">
        <f>SUM(F2:F51)+E8+E18+E20+E23+E24+E41+E47</f>
        <v>37459</v>
      </c>
      <c r="G53" s="25">
        <f>SUM(G2:G51)</f>
        <v>31875</v>
      </c>
      <c r="H53" s="25">
        <f>SUM(H2:H51)</f>
        <v>72504</v>
      </c>
      <c r="I53" s="25">
        <f>SUM(I2:I51)+H37+H41+H47</f>
        <v>28887</v>
      </c>
      <c r="J53" s="25">
        <f>SUM(J2:J51)</f>
        <v>43604</v>
      </c>
      <c r="K53" s="39"/>
      <c r="L53" s="5"/>
      <c r="M53" s="5"/>
      <c r="N53" s="5"/>
      <c r="O53" s="5"/>
      <c r="P53" s="5"/>
      <c r="Q53" s="5"/>
      <c r="R53" s="5"/>
    </row>
    <row r="54" spans="1:18" ht="15" customHeight="1" x14ac:dyDescent="0.25">
      <c r="A54" s="5"/>
      <c r="B54" s="5"/>
      <c r="C54" s="5"/>
      <c r="D54" s="5"/>
      <c r="E54" s="5"/>
      <c r="F54" s="5"/>
      <c r="G54" s="5"/>
      <c r="H54" s="5"/>
      <c r="I54" s="5"/>
      <c r="J54" s="5"/>
      <c r="K54" s="5"/>
      <c r="L54" s="5"/>
      <c r="M54" s="5"/>
      <c r="N54" s="5"/>
      <c r="O54" s="5"/>
      <c r="P54" s="5"/>
      <c r="Q54" s="5"/>
      <c r="R54" s="5"/>
    </row>
    <row r="55" spans="1:18" ht="15" customHeight="1" x14ac:dyDescent="0.25">
      <c r="A55" s="5"/>
      <c r="B55" s="4" t="s">
        <v>115</v>
      </c>
      <c r="C55" s="7">
        <f t="shared" ref="C55:J55" si="0">COUNTIF(C2:C51,"&gt;0")</f>
        <v>47</v>
      </c>
      <c r="D55" s="7">
        <f t="shared" si="0"/>
        <v>44</v>
      </c>
      <c r="E55" s="7">
        <f t="shared" si="0"/>
        <v>39</v>
      </c>
      <c r="F55" s="7">
        <f t="shared" si="0"/>
        <v>30</v>
      </c>
      <c r="G55" s="7">
        <f t="shared" si="0"/>
        <v>31</v>
      </c>
      <c r="H55" s="7">
        <f t="shared" si="0"/>
        <v>43</v>
      </c>
      <c r="I55" s="7">
        <f t="shared" si="0"/>
        <v>39</v>
      </c>
      <c r="J55" s="7">
        <f t="shared" si="0"/>
        <v>40</v>
      </c>
      <c r="K55" s="5"/>
      <c r="L55" s="5"/>
      <c r="M55" s="5"/>
      <c r="N55" s="5"/>
      <c r="O55" s="5"/>
      <c r="P55" s="5"/>
      <c r="Q55" s="5"/>
      <c r="R55" s="5"/>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55"/>
  <sheetViews>
    <sheetView showGridLines="0" workbookViewId="0"/>
  </sheetViews>
  <sheetFormatPr defaultColWidth="8.85546875" defaultRowHeight="15" customHeight="1" x14ac:dyDescent="0.25"/>
  <cols>
    <col min="1" max="1" width="11.28515625" style="40" customWidth="1"/>
    <col min="2" max="2" width="15.28515625" style="40" customWidth="1"/>
    <col min="3" max="10" width="10.7109375" style="40" customWidth="1"/>
    <col min="11" max="256" width="8.85546875" style="40" customWidth="1"/>
  </cols>
  <sheetData>
    <row r="1" spans="1:14" ht="57" customHeight="1" x14ac:dyDescent="0.25">
      <c r="A1" s="2" t="s">
        <v>0</v>
      </c>
      <c r="B1" s="2" t="s">
        <v>1</v>
      </c>
      <c r="C1" s="3" t="s">
        <v>141</v>
      </c>
      <c r="D1" s="3" t="s">
        <v>142</v>
      </c>
      <c r="E1" s="3" t="s">
        <v>143</v>
      </c>
      <c r="F1" s="3" t="s">
        <v>144</v>
      </c>
      <c r="G1" s="3" t="s">
        <v>145</v>
      </c>
      <c r="H1" s="3" t="s">
        <v>146</v>
      </c>
      <c r="I1" s="3" t="s">
        <v>147</v>
      </c>
      <c r="J1" s="3" t="s">
        <v>148</v>
      </c>
      <c r="K1" s="4" t="s">
        <v>10</v>
      </c>
      <c r="L1" s="3" t="s">
        <v>11</v>
      </c>
      <c r="M1" s="3"/>
      <c r="N1" s="41"/>
    </row>
    <row r="2" spans="1:14" ht="15" customHeight="1" x14ac:dyDescent="0.25">
      <c r="A2" s="4" t="s">
        <v>13</v>
      </c>
      <c r="B2" s="4" t="s">
        <v>14</v>
      </c>
      <c r="C2" s="6">
        <v>4408</v>
      </c>
      <c r="D2" s="6">
        <v>1543</v>
      </c>
      <c r="E2" s="6">
        <v>1273</v>
      </c>
      <c r="F2" s="6">
        <v>700</v>
      </c>
      <c r="G2" s="6">
        <v>573</v>
      </c>
      <c r="H2" s="6">
        <v>270</v>
      </c>
      <c r="I2" s="6">
        <v>148</v>
      </c>
      <c r="J2" s="6">
        <v>122</v>
      </c>
      <c r="K2" s="5"/>
      <c r="L2" s="5"/>
      <c r="M2" s="5"/>
      <c r="N2" s="5"/>
    </row>
    <row r="3" spans="1:14" ht="15" customHeight="1" x14ac:dyDescent="0.25">
      <c r="A3" s="4" t="s">
        <v>15</v>
      </c>
      <c r="B3" s="4" t="s">
        <v>16</v>
      </c>
      <c r="C3" s="6">
        <v>27157</v>
      </c>
      <c r="D3" s="6">
        <f>G3+J3</f>
        <v>306</v>
      </c>
      <c r="E3" s="6">
        <f>G3</f>
        <v>171</v>
      </c>
      <c r="F3" s="6"/>
      <c r="G3" s="6">
        <v>171</v>
      </c>
      <c r="H3" s="6">
        <f>J3</f>
        <v>135</v>
      </c>
      <c r="I3" s="6"/>
      <c r="J3" s="6">
        <v>135</v>
      </c>
      <c r="K3" s="5"/>
      <c r="L3" s="5"/>
      <c r="M3" s="5"/>
      <c r="N3" s="5"/>
    </row>
    <row r="4" spans="1:14" ht="15" customHeight="1" x14ac:dyDescent="0.25">
      <c r="A4" s="4" t="s">
        <v>17</v>
      </c>
      <c r="B4" s="4" t="s">
        <v>18</v>
      </c>
      <c r="C4" s="6">
        <v>15646</v>
      </c>
      <c r="D4" s="6">
        <v>8177</v>
      </c>
      <c r="E4" s="6">
        <v>2626</v>
      </c>
      <c r="F4" s="6">
        <v>2060</v>
      </c>
      <c r="G4" s="6">
        <v>566</v>
      </c>
      <c r="H4" s="6">
        <v>5551</v>
      </c>
      <c r="I4" s="6">
        <v>4106</v>
      </c>
      <c r="J4" s="6">
        <v>1445</v>
      </c>
      <c r="K4" s="5"/>
      <c r="L4" s="5"/>
      <c r="M4" s="5"/>
      <c r="N4" s="5"/>
    </row>
    <row r="5" spans="1:14" ht="15" customHeight="1" x14ac:dyDescent="0.25">
      <c r="A5" s="4" t="s">
        <v>19</v>
      </c>
      <c r="B5" s="4" t="s">
        <v>20</v>
      </c>
      <c r="C5" s="6">
        <v>41937</v>
      </c>
      <c r="D5" s="6">
        <v>10080</v>
      </c>
      <c r="E5" s="6">
        <v>8339</v>
      </c>
      <c r="F5" s="6">
        <v>5335</v>
      </c>
      <c r="G5" s="6">
        <v>3004</v>
      </c>
      <c r="H5" s="6">
        <v>1741</v>
      </c>
      <c r="I5" s="6">
        <v>566</v>
      </c>
      <c r="J5" s="6">
        <v>1175</v>
      </c>
      <c r="K5" s="5"/>
      <c r="L5" s="4" t="s">
        <v>21</v>
      </c>
      <c r="M5" s="5"/>
      <c r="N5" s="5"/>
    </row>
    <row r="6" spans="1:14" ht="15" customHeight="1" x14ac:dyDescent="0.25">
      <c r="A6" s="4" t="s">
        <v>22</v>
      </c>
      <c r="B6" s="4" t="s">
        <v>23</v>
      </c>
      <c r="C6" s="6">
        <v>129075</v>
      </c>
      <c r="D6" s="6">
        <v>31651</v>
      </c>
      <c r="E6" s="6">
        <v>10308</v>
      </c>
      <c r="F6" s="6">
        <v>6901</v>
      </c>
      <c r="G6" s="6">
        <v>3407</v>
      </c>
      <c r="H6" s="6">
        <v>21343</v>
      </c>
      <c r="I6" s="6">
        <v>21278</v>
      </c>
      <c r="J6" s="6">
        <v>65</v>
      </c>
      <c r="K6" s="5"/>
      <c r="L6" s="5"/>
      <c r="M6" s="5"/>
      <c r="N6" s="5"/>
    </row>
    <row r="7" spans="1:14" ht="15" customHeight="1" x14ac:dyDescent="0.25">
      <c r="A7" s="4" t="s">
        <v>24</v>
      </c>
      <c r="B7" s="4" t="s">
        <v>25</v>
      </c>
      <c r="C7" s="6">
        <v>20137</v>
      </c>
      <c r="D7" s="6">
        <v>3946</v>
      </c>
      <c r="E7" s="6">
        <v>94</v>
      </c>
      <c r="F7" s="6">
        <v>57</v>
      </c>
      <c r="G7" s="6">
        <v>37</v>
      </c>
      <c r="H7" s="6">
        <v>3852</v>
      </c>
      <c r="I7" s="6">
        <v>2651</v>
      </c>
      <c r="J7" s="6">
        <v>1201</v>
      </c>
      <c r="K7" s="5"/>
      <c r="L7" s="5"/>
      <c r="M7" s="5"/>
      <c r="N7" s="5"/>
    </row>
    <row r="8" spans="1:14" ht="15" customHeight="1" x14ac:dyDescent="0.25">
      <c r="A8" s="4" t="s">
        <v>26</v>
      </c>
      <c r="B8" s="4" t="s">
        <v>27</v>
      </c>
      <c r="C8" s="6">
        <v>13366</v>
      </c>
      <c r="D8" s="6"/>
      <c r="E8" s="6"/>
      <c r="F8" s="6"/>
      <c r="G8" s="6"/>
      <c r="H8" s="6"/>
      <c r="I8" s="6"/>
      <c r="J8" s="6"/>
      <c r="K8" s="5"/>
      <c r="L8" s="5"/>
      <c r="M8" s="5"/>
      <c r="N8" s="5"/>
    </row>
    <row r="9" spans="1:14" ht="15" customHeight="1" x14ac:dyDescent="0.25">
      <c r="A9" s="4" t="s">
        <v>28</v>
      </c>
      <c r="B9" s="4" t="s">
        <v>29</v>
      </c>
      <c r="C9" s="6">
        <v>5207</v>
      </c>
      <c r="D9" s="6">
        <v>530</v>
      </c>
      <c r="E9" s="6">
        <v>530</v>
      </c>
      <c r="F9" s="6"/>
      <c r="G9" s="6"/>
      <c r="H9" s="6"/>
      <c r="I9" s="6"/>
      <c r="J9" s="6"/>
      <c r="K9" s="5"/>
      <c r="L9" s="5"/>
      <c r="M9" s="5"/>
      <c r="N9" s="5"/>
    </row>
    <row r="10" spans="1:14" ht="15" customHeight="1" x14ac:dyDescent="0.25">
      <c r="A10" s="4" t="s">
        <v>30</v>
      </c>
      <c r="B10" s="4" t="s">
        <v>31</v>
      </c>
      <c r="C10" s="6">
        <v>96253</v>
      </c>
      <c r="D10" s="6">
        <v>16558</v>
      </c>
      <c r="E10" s="6">
        <v>15628</v>
      </c>
      <c r="F10" s="6">
        <v>8870</v>
      </c>
      <c r="G10" s="6">
        <v>6758</v>
      </c>
      <c r="H10" s="6">
        <v>930</v>
      </c>
      <c r="I10" s="6">
        <v>389</v>
      </c>
      <c r="J10" s="6">
        <v>541</v>
      </c>
      <c r="K10" s="5"/>
      <c r="L10" s="5"/>
      <c r="M10" s="5"/>
      <c r="N10" s="5"/>
    </row>
    <row r="11" spans="1:14" ht="15" customHeight="1" x14ac:dyDescent="0.25">
      <c r="A11" s="4" t="s">
        <v>32</v>
      </c>
      <c r="B11" s="4" t="s">
        <v>33</v>
      </c>
      <c r="C11" s="6"/>
      <c r="D11" s="6"/>
      <c r="E11" s="6"/>
      <c r="F11" s="6"/>
      <c r="G11" s="6"/>
      <c r="H11" s="6"/>
      <c r="I11" s="6"/>
      <c r="J11" s="6"/>
      <c r="K11" s="5"/>
      <c r="L11" s="5"/>
      <c r="M11" s="5"/>
      <c r="N11" s="5"/>
    </row>
    <row r="12" spans="1:14" ht="15" customHeight="1" x14ac:dyDescent="0.25">
      <c r="A12" s="4" t="s">
        <v>34</v>
      </c>
      <c r="B12" s="4" t="s">
        <v>35</v>
      </c>
      <c r="C12" s="6">
        <v>4396</v>
      </c>
      <c r="D12" s="6">
        <v>1232</v>
      </c>
      <c r="E12" s="6">
        <v>504</v>
      </c>
      <c r="F12" s="6">
        <v>438</v>
      </c>
      <c r="G12" s="6">
        <v>66</v>
      </c>
      <c r="H12" s="6">
        <v>728</v>
      </c>
      <c r="I12" s="6">
        <v>549</v>
      </c>
      <c r="J12" s="6">
        <v>179</v>
      </c>
      <c r="K12" s="5"/>
      <c r="L12" s="5"/>
      <c r="M12" s="5"/>
      <c r="N12" s="5"/>
    </row>
    <row r="13" spans="1:14" ht="15" customHeight="1" x14ac:dyDescent="0.25">
      <c r="A13" s="4" t="s">
        <v>36</v>
      </c>
      <c r="B13" s="4" t="s">
        <v>37</v>
      </c>
      <c r="C13" s="6">
        <v>8363</v>
      </c>
      <c r="D13" s="6">
        <v>2675</v>
      </c>
      <c r="E13" s="6">
        <v>1790</v>
      </c>
      <c r="F13" s="6">
        <v>935</v>
      </c>
      <c r="G13" s="6">
        <v>855</v>
      </c>
      <c r="H13" s="6">
        <v>885</v>
      </c>
      <c r="I13" s="6">
        <v>574</v>
      </c>
      <c r="J13" s="6">
        <v>311</v>
      </c>
      <c r="K13" s="5"/>
      <c r="L13" s="5"/>
      <c r="M13" s="5"/>
      <c r="N13" s="5"/>
    </row>
    <row r="14" spans="1:14" ht="15" customHeight="1" x14ac:dyDescent="0.25">
      <c r="A14" s="4" t="s">
        <v>38</v>
      </c>
      <c r="B14" s="4" t="s">
        <v>39</v>
      </c>
      <c r="C14" s="6">
        <v>8651</v>
      </c>
      <c r="D14" s="6">
        <v>3776</v>
      </c>
      <c r="E14" s="6">
        <v>2559</v>
      </c>
      <c r="F14" s="6">
        <v>1915</v>
      </c>
      <c r="G14" s="6">
        <v>644</v>
      </c>
      <c r="H14" s="6">
        <v>1217</v>
      </c>
      <c r="I14" s="6">
        <v>993</v>
      </c>
      <c r="J14" s="6">
        <v>224</v>
      </c>
      <c r="K14" s="5"/>
      <c r="L14" s="5"/>
      <c r="M14" s="5"/>
      <c r="N14" s="5"/>
    </row>
    <row r="15" spans="1:14" ht="15" customHeight="1" x14ac:dyDescent="0.25">
      <c r="A15" s="4" t="s">
        <v>40</v>
      </c>
      <c r="B15" s="4" t="s">
        <v>41</v>
      </c>
      <c r="C15" s="6">
        <v>40872</v>
      </c>
      <c r="D15" s="6">
        <v>6276</v>
      </c>
      <c r="E15" s="6"/>
      <c r="F15" s="6"/>
      <c r="G15" s="6"/>
      <c r="H15" s="6">
        <v>6276</v>
      </c>
      <c r="I15" s="6">
        <v>2169</v>
      </c>
      <c r="J15" s="6">
        <v>4107</v>
      </c>
      <c r="K15" s="5"/>
      <c r="L15" s="5"/>
      <c r="M15" s="5"/>
      <c r="N15" s="5"/>
    </row>
    <row r="16" spans="1:14" ht="15" customHeight="1" x14ac:dyDescent="0.25">
      <c r="A16" s="4" t="s">
        <v>42</v>
      </c>
      <c r="B16" s="4" t="s">
        <v>43</v>
      </c>
      <c r="C16" s="6"/>
      <c r="D16" s="6"/>
      <c r="E16" s="6"/>
      <c r="F16" s="6"/>
      <c r="G16" s="6"/>
      <c r="H16" s="6"/>
      <c r="I16" s="6"/>
      <c r="J16" s="6"/>
      <c r="K16" s="5"/>
      <c r="L16" s="5"/>
      <c r="M16" s="5"/>
      <c r="N16" s="5"/>
    </row>
    <row r="17" spans="1:14" ht="15" customHeight="1" x14ac:dyDescent="0.25">
      <c r="A17" s="4" t="s">
        <v>44</v>
      </c>
      <c r="B17" s="4" t="s">
        <v>45</v>
      </c>
      <c r="C17" s="6">
        <v>9973</v>
      </c>
      <c r="D17" s="6">
        <v>3077</v>
      </c>
      <c r="E17" s="6">
        <v>2283</v>
      </c>
      <c r="F17" s="6">
        <v>904</v>
      </c>
      <c r="G17" s="6">
        <v>1379</v>
      </c>
      <c r="H17" s="6">
        <v>794</v>
      </c>
      <c r="I17" s="6">
        <v>794</v>
      </c>
      <c r="J17" s="6"/>
      <c r="K17" s="5"/>
      <c r="L17" s="5"/>
      <c r="M17" s="5"/>
      <c r="N17" s="5"/>
    </row>
    <row r="18" spans="1:14" ht="15" customHeight="1" x14ac:dyDescent="0.25">
      <c r="A18" s="4" t="s">
        <v>46</v>
      </c>
      <c r="B18" s="4" t="s">
        <v>47</v>
      </c>
      <c r="C18" s="6"/>
      <c r="D18" s="6"/>
      <c r="E18" s="6"/>
      <c r="F18" s="6"/>
      <c r="G18" s="6"/>
      <c r="H18" s="6"/>
      <c r="I18" s="6"/>
      <c r="J18" s="6"/>
      <c r="K18" s="5"/>
      <c r="L18" s="5"/>
      <c r="M18" s="5"/>
      <c r="N18" s="5"/>
    </row>
    <row r="19" spans="1:14" ht="15" customHeight="1" x14ac:dyDescent="0.25">
      <c r="A19" s="4" t="s">
        <v>48</v>
      </c>
      <c r="B19" s="4" t="s">
        <v>49</v>
      </c>
      <c r="C19" s="6">
        <v>32488</v>
      </c>
      <c r="D19" s="6">
        <v>9744</v>
      </c>
      <c r="E19" s="6">
        <v>3654</v>
      </c>
      <c r="F19" s="6">
        <v>1037</v>
      </c>
      <c r="G19" s="6">
        <v>2617</v>
      </c>
      <c r="H19" s="6">
        <v>6090</v>
      </c>
      <c r="I19" s="6">
        <v>5302</v>
      </c>
      <c r="J19" s="6">
        <v>788</v>
      </c>
      <c r="K19" s="5"/>
      <c r="L19" s="5"/>
      <c r="M19" s="5"/>
      <c r="N19" s="5"/>
    </row>
    <row r="20" spans="1:14" ht="15" customHeight="1" x14ac:dyDescent="0.25">
      <c r="A20" s="4" t="s">
        <v>50</v>
      </c>
      <c r="B20" s="4" t="s">
        <v>51</v>
      </c>
      <c r="C20" s="6">
        <v>8279</v>
      </c>
      <c r="D20" s="6">
        <v>226</v>
      </c>
      <c r="E20" s="6">
        <v>17</v>
      </c>
      <c r="F20" s="6"/>
      <c r="G20" s="6"/>
      <c r="H20" s="6">
        <v>209</v>
      </c>
      <c r="I20" s="6">
        <v>87</v>
      </c>
      <c r="J20" s="6">
        <v>122</v>
      </c>
      <c r="K20" s="5"/>
      <c r="L20" s="5"/>
      <c r="M20" s="5"/>
      <c r="N20" s="5"/>
    </row>
    <row r="21" spans="1:14" ht="15" customHeight="1" x14ac:dyDescent="0.25">
      <c r="A21" s="4" t="s">
        <v>52</v>
      </c>
      <c r="B21" s="4" t="s">
        <v>53</v>
      </c>
      <c r="C21" s="6">
        <v>19453</v>
      </c>
      <c r="D21" s="6">
        <v>1684</v>
      </c>
      <c r="E21" s="6">
        <v>874</v>
      </c>
      <c r="F21" s="6"/>
      <c r="G21" s="6"/>
      <c r="H21" s="6">
        <v>810</v>
      </c>
      <c r="I21" s="6"/>
      <c r="J21" s="6"/>
      <c r="K21" s="5"/>
      <c r="L21" s="5"/>
      <c r="M21" s="5"/>
      <c r="N21" s="5"/>
    </row>
    <row r="22" spans="1:14" ht="15" customHeight="1" x14ac:dyDescent="0.25">
      <c r="A22" s="4" t="s">
        <v>54</v>
      </c>
      <c r="B22" s="4" t="s">
        <v>55</v>
      </c>
      <c r="C22" s="6">
        <v>2473</v>
      </c>
      <c r="D22" s="6"/>
      <c r="E22" s="6"/>
      <c r="F22" s="6"/>
      <c r="G22" s="6"/>
      <c r="H22" s="6"/>
      <c r="I22" s="6"/>
      <c r="J22" s="6"/>
      <c r="K22" s="5"/>
      <c r="L22" s="5"/>
      <c r="M22" s="5"/>
      <c r="N22" s="5"/>
    </row>
    <row r="23" spans="1:14" ht="15" customHeight="1" x14ac:dyDescent="0.25">
      <c r="A23" s="4" t="s">
        <v>56</v>
      </c>
      <c r="B23" s="4" t="s">
        <v>57</v>
      </c>
      <c r="C23" s="6">
        <v>38827</v>
      </c>
      <c r="D23" s="6">
        <v>1454</v>
      </c>
      <c r="E23" s="6"/>
      <c r="F23" s="6"/>
      <c r="G23" s="6"/>
      <c r="H23" s="6">
        <f>J23</f>
        <v>1454</v>
      </c>
      <c r="I23" s="6"/>
      <c r="J23" s="6">
        <v>1454</v>
      </c>
      <c r="K23" s="5"/>
      <c r="L23" s="5"/>
      <c r="M23" s="5"/>
      <c r="N23" s="5"/>
    </row>
    <row r="24" spans="1:14" ht="15" customHeight="1" x14ac:dyDescent="0.25">
      <c r="A24" s="4" t="s">
        <v>58</v>
      </c>
      <c r="B24" s="4" t="s">
        <v>59</v>
      </c>
      <c r="C24" s="6">
        <v>9821</v>
      </c>
      <c r="D24" s="6">
        <f>E24+H24</f>
        <v>3033</v>
      </c>
      <c r="E24" s="6">
        <v>1305</v>
      </c>
      <c r="F24" s="6"/>
      <c r="G24" s="6">
        <v>1305</v>
      </c>
      <c r="H24" s="6">
        <v>1728</v>
      </c>
      <c r="I24" s="6">
        <v>534</v>
      </c>
      <c r="J24" s="6">
        <v>1194</v>
      </c>
      <c r="K24" s="5"/>
      <c r="L24" s="5"/>
      <c r="M24" s="5"/>
      <c r="N24" s="5"/>
    </row>
    <row r="25" spans="1:14" ht="15" customHeight="1" x14ac:dyDescent="0.25">
      <c r="A25" s="4" t="s">
        <v>60</v>
      </c>
      <c r="B25" s="4" t="s">
        <v>61</v>
      </c>
      <c r="C25" s="6">
        <v>31721</v>
      </c>
      <c r="D25" s="6">
        <v>17292</v>
      </c>
      <c r="E25" s="6">
        <v>10244</v>
      </c>
      <c r="F25" s="6">
        <v>5886</v>
      </c>
      <c r="G25" s="6">
        <v>4358</v>
      </c>
      <c r="H25" s="6">
        <v>7048</v>
      </c>
      <c r="I25" s="6">
        <v>3803</v>
      </c>
      <c r="J25" s="6">
        <v>3245</v>
      </c>
      <c r="K25" s="5"/>
      <c r="L25" s="5"/>
      <c r="M25" s="5"/>
      <c r="N25" s="5"/>
    </row>
    <row r="26" spans="1:14" ht="15" customHeight="1" x14ac:dyDescent="0.25">
      <c r="A26" s="4" t="s">
        <v>62</v>
      </c>
      <c r="B26" s="4" t="s">
        <v>63</v>
      </c>
      <c r="C26" s="6">
        <v>19276</v>
      </c>
      <c r="D26" s="6">
        <v>5705</v>
      </c>
      <c r="E26" s="6">
        <v>4091</v>
      </c>
      <c r="F26" s="6">
        <v>1987</v>
      </c>
      <c r="G26" s="6">
        <v>2104</v>
      </c>
      <c r="H26" s="6">
        <v>1614</v>
      </c>
      <c r="I26" s="6">
        <v>619</v>
      </c>
      <c r="J26" s="6">
        <v>995</v>
      </c>
      <c r="K26" s="5"/>
      <c r="L26" s="4" t="s">
        <v>21</v>
      </c>
      <c r="M26" s="5"/>
      <c r="N26" s="5"/>
    </row>
    <row r="27" spans="1:14" ht="15" customHeight="1" x14ac:dyDescent="0.25">
      <c r="A27" s="4" t="s">
        <v>64</v>
      </c>
      <c r="B27" s="4" t="s">
        <v>65</v>
      </c>
      <c r="C27" s="6">
        <v>2711</v>
      </c>
      <c r="D27" s="6">
        <v>730</v>
      </c>
      <c r="E27" s="6">
        <v>571</v>
      </c>
      <c r="F27" s="6">
        <v>172</v>
      </c>
      <c r="G27" s="6">
        <v>399</v>
      </c>
      <c r="H27" s="6">
        <v>159</v>
      </c>
      <c r="I27" s="6">
        <v>40</v>
      </c>
      <c r="J27" s="6">
        <v>119</v>
      </c>
      <c r="K27" s="5"/>
      <c r="L27" s="4" t="s">
        <v>21</v>
      </c>
      <c r="M27" s="5"/>
      <c r="N27" s="5"/>
    </row>
    <row r="28" spans="1:14" ht="15" customHeight="1" x14ac:dyDescent="0.25">
      <c r="A28" s="4" t="s">
        <v>66</v>
      </c>
      <c r="B28" s="4" t="s">
        <v>67</v>
      </c>
      <c r="C28" s="6">
        <v>37104</v>
      </c>
      <c r="D28" s="6">
        <v>10517</v>
      </c>
      <c r="E28" s="6">
        <v>6504</v>
      </c>
      <c r="F28" s="6">
        <v>5961</v>
      </c>
      <c r="G28" s="6">
        <v>543</v>
      </c>
      <c r="H28" s="6">
        <v>4013</v>
      </c>
      <c r="I28" s="6">
        <v>4004</v>
      </c>
      <c r="J28" s="6">
        <v>9</v>
      </c>
      <c r="K28" s="5"/>
      <c r="L28" s="5"/>
      <c r="M28" s="5"/>
      <c r="N28" s="5"/>
    </row>
    <row r="29" spans="1:14" ht="15" customHeight="1" x14ac:dyDescent="0.25">
      <c r="A29" s="4" t="s">
        <v>68</v>
      </c>
      <c r="B29" s="4" t="s">
        <v>69</v>
      </c>
      <c r="C29" s="6">
        <v>1695</v>
      </c>
      <c r="D29" s="6">
        <v>593</v>
      </c>
      <c r="E29" s="6">
        <v>412</v>
      </c>
      <c r="F29" s="6"/>
      <c r="G29" s="6"/>
      <c r="H29" s="6">
        <v>181</v>
      </c>
      <c r="I29" s="6"/>
      <c r="J29" s="6"/>
      <c r="K29" s="5"/>
      <c r="L29" s="4" t="s">
        <v>21</v>
      </c>
      <c r="M29" s="5"/>
      <c r="N29" s="5"/>
    </row>
    <row r="30" spans="1:14" ht="15" customHeight="1" x14ac:dyDescent="0.25">
      <c r="A30" s="4" t="s">
        <v>70</v>
      </c>
      <c r="B30" s="4" t="s">
        <v>71</v>
      </c>
      <c r="C30" s="6">
        <v>5302</v>
      </c>
      <c r="D30" s="6">
        <v>591</v>
      </c>
      <c r="E30" s="6">
        <v>281</v>
      </c>
      <c r="F30" s="6"/>
      <c r="G30" s="6"/>
      <c r="H30" s="6">
        <v>310</v>
      </c>
      <c r="I30" s="6">
        <v>205</v>
      </c>
      <c r="J30" s="6">
        <v>105</v>
      </c>
      <c r="K30" s="5"/>
      <c r="L30" s="5"/>
      <c r="M30" s="5"/>
      <c r="N30" s="5"/>
    </row>
    <row r="31" spans="1:14" ht="15" customHeight="1" x14ac:dyDescent="0.25">
      <c r="A31" s="4" t="s">
        <v>72</v>
      </c>
      <c r="B31" s="4" t="s">
        <v>73</v>
      </c>
      <c r="C31" s="7">
        <v>2578</v>
      </c>
      <c r="D31" s="6">
        <f>G31+J31</f>
        <v>75</v>
      </c>
      <c r="E31" s="6">
        <v>17</v>
      </c>
      <c r="F31" s="6"/>
      <c r="G31" s="6">
        <v>17</v>
      </c>
      <c r="H31" s="6">
        <v>58</v>
      </c>
      <c r="I31" s="6"/>
      <c r="J31" s="6">
        <v>58</v>
      </c>
      <c r="K31" s="5"/>
      <c r="L31" s="5"/>
      <c r="M31" s="5"/>
      <c r="N31" s="5"/>
    </row>
    <row r="32" spans="1:14" ht="15" customHeight="1" x14ac:dyDescent="0.25">
      <c r="A32" s="4" t="s">
        <v>74</v>
      </c>
      <c r="B32" s="4" t="s">
        <v>75</v>
      </c>
      <c r="C32" s="6"/>
      <c r="D32" s="6"/>
      <c r="E32" s="6"/>
      <c r="F32" s="6"/>
      <c r="G32" s="6"/>
      <c r="H32" s="6"/>
      <c r="I32" s="6"/>
      <c r="J32" s="6"/>
      <c r="K32" s="5"/>
      <c r="L32" s="5"/>
      <c r="M32" s="5"/>
      <c r="N32" s="5"/>
    </row>
    <row r="33" spans="1:14" ht="15" customHeight="1" x14ac:dyDescent="0.25">
      <c r="A33" s="4" t="s">
        <v>76</v>
      </c>
      <c r="B33" s="4" t="s">
        <v>77</v>
      </c>
      <c r="C33" s="6"/>
      <c r="D33" s="6"/>
      <c r="E33" s="6"/>
      <c r="F33" s="6"/>
      <c r="G33" s="6"/>
      <c r="H33" s="6"/>
      <c r="I33" s="6"/>
      <c r="J33" s="6"/>
      <c r="K33" s="5"/>
      <c r="L33" s="5"/>
      <c r="M33" s="5"/>
      <c r="N33" s="5"/>
    </row>
    <row r="34" spans="1:14" ht="15" customHeight="1" x14ac:dyDescent="0.25">
      <c r="A34" s="4" t="s">
        <v>78</v>
      </c>
      <c r="B34" s="4" t="s">
        <v>79</v>
      </c>
      <c r="C34" s="6">
        <v>13740</v>
      </c>
      <c r="D34" s="6">
        <v>2996</v>
      </c>
      <c r="E34" s="6">
        <v>1899</v>
      </c>
      <c r="F34" s="6">
        <v>215</v>
      </c>
      <c r="G34" s="6">
        <v>1684</v>
      </c>
      <c r="H34" s="6">
        <v>1097</v>
      </c>
      <c r="I34" s="6">
        <v>128</v>
      </c>
      <c r="J34" s="6">
        <v>969</v>
      </c>
      <c r="K34" s="5"/>
      <c r="L34" s="5"/>
      <c r="M34" s="5"/>
      <c r="N34" s="5"/>
    </row>
    <row r="35" spans="1:14" ht="15" customHeight="1" x14ac:dyDescent="0.25">
      <c r="A35" s="4" t="s">
        <v>80</v>
      </c>
      <c r="B35" s="4" t="s">
        <v>81</v>
      </c>
      <c r="C35" s="6">
        <v>49312</v>
      </c>
      <c r="D35" s="6">
        <v>11034</v>
      </c>
      <c r="E35" s="6"/>
      <c r="F35" s="6"/>
      <c r="G35" s="6"/>
      <c r="H35" s="6">
        <v>11034</v>
      </c>
      <c r="I35" s="6">
        <v>6053</v>
      </c>
      <c r="J35" s="6">
        <v>4981</v>
      </c>
      <c r="K35" s="5"/>
      <c r="L35" s="5"/>
      <c r="M35" s="5"/>
      <c r="N35" s="5"/>
    </row>
    <row r="36" spans="1:14" ht="15" customHeight="1" x14ac:dyDescent="0.25">
      <c r="A36" s="4" t="s">
        <v>82</v>
      </c>
      <c r="B36" s="4" t="s">
        <v>83</v>
      </c>
      <c r="C36" s="6"/>
      <c r="D36" s="6"/>
      <c r="E36" s="6"/>
      <c r="F36" s="6"/>
      <c r="G36" s="6"/>
      <c r="H36" s="6"/>
      <c r="I36" s="6"/>
      <c r="J36" s="6"/>
      <c r="K36" s="5"/>
      <c r="L36" s="5"/>
      <c r="M36" s="5"/>
      <c r="N36" s="5"/>
    </row>
    <row r="37" spans="1:14" ht="15" customHeight="1" x14ac:dyDescent="0.25">
      <c r="A37" s="4" t="s">
        <v>84</v>
      </c>
      <c r="B37" s="4" t="s">
        <v>85</v>
      </c>
      <c r="C37" s="6">
        <v>27180</v>
      </c>
      <c r="D37" s="6">
        <v>2856</v>
      </c>
      <c r="E37" s="6">
        <v>4772</v>
      </c>
      <c r="F37" s="6">
        <v>2884</v>
      </c>
      <c r="G37" s="6">
        <v>1888</v>
      </c>
      <c r="H37" s="6"/>
      <c r="I37" s="6"/>
      <c r="J37" s="6"/>
      <c r="K37" s="5"/>
      <c r="L37" s="4" t="s">
        <v>21</v>
      </c>
      <c r="M37" s="5"/>
      <c r="N37" s="5"/>
    </row>
    <row r="38" spans="1:14" ht="15" customHeight="1" x14ac:dyDescent="0.25">
      <c r="A38" s="4" t="s">
        <v>86</v>
      </c>
      <c r="B38" s="4" t="s">
        <v>87</v>
      </c>
      <c r="C38" s="6">
        <v>15478</v>
      </c>
      <c r="D38" s="6">
        <v>1692</v>
      </c>
      <c r="E38" s="6">
        <v>1640</v>
      </c>
      <c r="F38" s="6">
        <v>720</v>
      </c>
      <c r="G38" s="6">
        <v>920</v>
      </c>
      <c r="H38" s="6">
        <v>52</v>
      </c>
      <c r="I38" s="6">
        <v>20</v>
      </c>
      <c r="J38" s="6">
        <v>32</v>
      </c>
      <c r="K38" s="5"/>
      <c r="L38" s="5"/>
      <c r="M38" s="5"/>
      <c r="N38" s="5"/>
    </row>
    <row r="39" spans="1:14" ht="15" customHeight="1" x14ac:dyDescent="0.25">
      <c r="A39" s="4" t="s">
        <v>88</v>
      </c>
      <c r="B39" s="4" t="s">
        <v>89</v>
      </c>
      <c r="C39" s="6">
        <v>48353</v>
      </c>
      <c r="D39" s="6">
        <v>7525</v>
      </c>
      <c r="E39" s="6"/>
      <c r="F39" s="6"/>
      <c r="G39" s="6"/>
      <c r="H39" s="6">
        <v>7525</v>
      </c>
      <c r="I39" s="6">
        <v>4503</v>
      </c>
      <c r="J39" s="6">
        <v>3022</v>
      </c>
      <c r="K39" s="5"/>
      <c r="L39" s="5"/>
      <c r="M39" s="5"/>
      <c r="N39" s="5"/>
    </row>
    <row r="40" spans="1:14" ht="15" customHeight="1" x14ac:dyDescent="0.25">
      <c r="A40" s="4" t="s">
        <v>90</v>
      </c>
      <c r="B40" s="4" t="s">
        <v>91</v>
      </c>
      <c r="C40" s="6">
        <v>2108</v>
      </c>
      <c r="D40" s="6">
        <v>653</v>
      </c>
      <c r="E40" s="6">
        <v>555</v>
      </c>
      <c r="F40" s="6">
        <v>476</v>
      </c>
      <c r="G40" s="6">
        <v>79</v>
      </c>
      <c r="H40" s="6">
        <v>98</v>
      </c>
      <c r="I40" s="6">
        <v>54</v>
      </c>
      <c r="J40" s="6">
        <v>44</v>
      </c>
      <c r="K40" s="5"/>
      <c r="L40" s="5"/>
      <c r="M40" s="5"/>
      <c r="N40" s="5"/>
    </row>
    <row r="41" spans="1:14" ht="15" customHeight="1" x14ac:dyDescent="0.25">
      <c r="A41" s="4" t="s">
        <v>92</v>
      </c>
      <c r="B41" s="4" t="s">
        <v>93</v>
      </c>
      <c r="C41" s="6">
        <v>18958</v>
      </c>
      <c r="D41" s="6">
        <v>3129</v>
      </c>
      <c r="E41" s="6">
        <v>1854</v>
      </c>
      <c r="F41" s="6"/>
      <c r="G41" s="6"/>
      <c r="H41" s="6">
        <v>1275</v>
      </c>
      <c r="I41" s="6"/>
      <c r="J41" s="6"/>
      <c r="K41" s="5"/>
      <c r="L41" s="5"/>
      <c r="M41" s="5"/>
      <c r="N41" s="5"/>
    </row>
    <row r="42" spans="1:14" ht="15" customHeight="1" x14ac:dyDescent="0.25">
      <c r="A42" s="4" t="s">
        <v>94</v>
      </c>
      <c r="B42" s="4" t="s">
        <v>95</v>
      </c>
      <c r="C42" s="6">
        <v>4026</v>
      </c>
      <c r="D42" s="6">
        <v>1871</v>
      </c>
      <c r="E42" s="6">
        <v>688</v>
      </c>
      <c r="F42" s="6">
        <v>254</v>
      </c>
      <c r="G42" s="6">
        <v>434</v>
      </c>
      <c r="H42" s="6">
        <v>1183</v>
      </c>
      <c r="I42" s="6">
        <v>275</v>
      </c>
      <c r="J42" s="6">
        <v>908</v>
      </c>
      <c r="K42" s="5"/>
      <c r="L42" s="5"/>
      <c r="M42" s="5"/>
      <c r="N42" s="5"/>
    </row>
    <row r="43" spans="1:14" ht="15" customHeight="1" x14ac:dyDescent="0.25">
      <c r="A43" s="4" t="s">
        <v>96</v>
      </c>
      <c r="B43" s="4" t="s">
        <v>97</v>
      </c>
      <c r="C43" s="6">
        <v>22339</v>
      </c>
      <c r="D43" s="6">
        <v>4835</v>
      </c>
      <c r="E43" s="6">
        <v>3428</v>
      </c>
      <c r="F43" s="6">
        <v>0</v>
      </c>
      <c r="G43" s="6">
        <v>3428</v>
      </c>
      <c r="H43" s="6">
        <v>1407</v>
      </c>
      <c r="I43" s="6">
        <v>0</v>
      </c>
      <c r="J43" s="6">
        <v>1407</v>
      </c>
      <c r="K43" s="5"/>
      <c r="L43" s="5"/>
      <c r="M43" s="5"/>
      <c r="N43" s="5"/>
    </row>
    <row r="44" spans="1:14" ht="15" customHeight="1" x14ac:dyDescent="0.25">
      <c r="A44" s="4" t="s">
        <v>98</v>
      </c>
      <c r="B44" s="4" t="s">
        <v>99</v>
      </c>
      <c r="C44" s="6">
        <v>145019</v>
      </c>
      <c r="D44" s="6">
        <v>34296</v>
      </c>
      <c r="E44" s="6">
        <v>25708</v>
      </c>
      <c r="F44" s="6"/>
      <c r="G44" s="6"/>
      <c r="H44" s="6">
        <v>8588</v>
      </c>
      <c r="I44" s="6">
        <v>6260</v>
      </c>
      <c r="J44" s="6">
        <v>2328</v>
      </c>
      <c r="K44" s="5"/>
      <c r="L44" s="5"/>
      <c r="M44" s="5"/>
      <c r="N44" s="5"/>
    </row>
    <row r="45" spans="1:14" ht="15" customHeight="1" x14ac:dyDescent="0.25">
      <c r="A45" s="4" t="s">
        <v>100</v>
      </c>
      <c r="B45" s="4" t="s">
        <v>101</v>
      </c>
      <c r="C45" s="6">
        <v>6695</v>
      </c>
      <c r="D45" s="6">
        <v>3331</v>
      </c>
      <c r="E45" s="6">
        <v>1506</v>
      </c>
      <c r="F45" s="6"/>
      <c r="G45" s="6"/>
      <c r="H45" s="6">
        <v>1825</v>
      </c>
      <c r="I45" s="6"/>
      <c r="J45" s="6"/>
      <c r="K45" s="5"/>
      <c r="L45" s="4" t="s">
        <v>21</v>
      </c>
      <c r="M45" s="5"/>
      <c r="N45" s="5"/>
    </row>
    <row r="46" spans="1:14" ht="15" customHeight="1" x14ac:dyDescent="0.25">
      <c r="A46" s="4" t="s">
        <v>102</v>
      </c>
      <c r="B46" s="4" t="s">
        <v>103</v>
      </c>
      <c r="C46" s="6">
        <v>29907</v>
      </c>
      <c r="D46" s="6">
        <v>11239</v>
      </c>
      <c r="E46" s="6">
        <v>10123</v>
      </c>
      <c r="F46" s="6">
        <v>8856</v>
      </c>
      <c r="G46" s="6">
        <v>1267</v>
      </c>
      <c r="H46" s="6">
        <v>1116</v>
      </c>
      <c r="I46" s="6">
        <v>1024</v>
      </c>
      <c r="J46" s="6">
        <v>92</v>
      </c>
      <c r="K46" s="5"/>
      <c r="L46" s="5"/>
      <c r="M46" s="5"/>
      <c r="N46" s="5"/>
    </row>
    <row r="47" spans="1:14" ht="15" customHeight="1" x14ac:dyDescent="0.25">
      <c r="A47" s="4" t="s">
        <v>104</v>
      </c>
      <c r="B47" s="4" t="s">
        <v>105</v>
      </c>
      <c r="C47" s="7">
        <v>1296</v>
      </c>
      <c r="D47" s="6">
        <f>E47+H47</f>
        <v>119</v>
      </c>
      <c r="E47" s="6">
        <v>35</v>
      </c>
      <c r="F47" s="6"/>
      <c r="G47" s="5"/>
      <c r="H47" s="6">
        <f>23+61</f>
        <v>84</v>
      </c>
      <c r="I47" s="6"/>
      <c r="J47" s="6"/>
      <c r="K47" s="5"/>
      <c r="L47" s="5"/>
      <c r="M47" s="6"/>
      <c r="N47" s="5"/>
    </row>
    <row r="48" spans="1:14" ht="15" customHeight="1" x14ac:dyDescent="0.25">
      <c r="A48" s="4" t="s">
        <v>106</v>
      </c>
      <c r="B48" s="4" t="s">
        <v>107</v>
      </c>
      <c r="C48" s="6">
        <v>19636</v>
      </c>
      <c r="D48" s="6">
        <v>7293</v>
      </c>
      <c r="E48" s="6"/>
      <c r="F48" s="6"/>
      <c r="G48" s="6"/>
      <c r="H48" s="6">
        <v>7293</v>
      </c>
      <c r="I48" s="6">
        <v>4694</v>
      </c>
      <c r="J48" s="6">
        <v>2599</v>
      </c>
      <c r="K48" s="5"/>
      <c r="L48" s="4" t="s">
        <v>21</v>
      </c>
      <c r="M48" s="5"/>
      <c r="N48" s="5"/>
    </row>
    <row r="49" spans="1:14" ht="15" customHeight="1" x14ac:dyDescent="0.25">
      <c r="A49" s="4" t="s">
        <v>108</v>
      </c>
      <c r="B49" s="4" t="s">
        <v>109</v>
      </c>
      <c r="C49" s="6">
        <v>23865</v>
      </c>
      <c r="D49" s="6">
        <v>12374</v>
      </c>
      <c r="E49" s="6">
        <v>4914</v>
      </c>
      <c r="F49" s="6">
        <v>2927</v>
      </c>
      <c r="G49" s="6">
        <v>1987</v>
      </c>
      <c r="H49" s="6">
        <v>7460</v>
      </c>
      <c r="I49" s="6">
        <v>4276</v>
      </c>
      <c r="J49" s="6">
        <v>3184</v>
      </c>
      <c r="K49" s="5"/>
      <c r="L49" s="4" t="s">
        <v>21</v>
      </c>
      <c r="M49" s="5"/>
      <c r="N49" s="5"/>
    </row>
    <row r="50" spans="1:14" ht="15" customHeight="1" x14ac:dyDescent="0.25">
      <c r="A50" s="4" t="s">
        <v>110</v>
      </c>
      <c r="B50" s="4" t="s">
        <v>111</v>
      </c>
      <c r="C50" s="6">
        <v>6776</v>
      </c>
      <c r="D50" s="6">
        <v>796</v>
      </c>
      <c r="E50" s="6">
        <v>796</v>
      </c>
      <c r="F50" s="6">
        <v>65</v>
      </c>
      <c r="G50" s="6">
        <v>731</v>
      </c>
      <c r="H50" s="6"/>
      <c r="I50" s="6"/>
      <c r="J50" s="6"/>
      <c r="K50" s="5"/>
      <c r="L50" s="4" t="s">
        <v>21</v>
      </c>
      <c r="M50" s="5"/>
      <c r="N50" s="5"/>
    </row>
    <row r="51" spans="1:14" ht="15" customHeight="1" x14ac:dyDescent="0.25">
      <c r="A51" s="4" t="s">
        <v>112</v>
      </c>
      <c r="B51" s="4" t="s">
        <v>113</v>
      </c>
      <c r="C51" s="6">
        <v>2454</v>
      </c>
      <c r="D51" s="6">
        <v>738</v>
      </c>
      <c r="E51" s="6">
        <v>497</v>
      </c>
      <c r="F51" s="6">
        <v>55</v>
      </c>
      <c r="G51" s="6">
        <v>442</v>
      </c>
      <c r="H51" s="6">
        <v>241</v>
      </c>
      <c r="I51" s="6">
        <v>69</v>
      </c>
      <c r="J51" s="6">
        <v>172</v>
      </c>
      <c r="K51" s="5"/>
      <c r="L51" s="5"/>
      <c r="M51" s="5"/>
      <c r="N51" s="5"/>
    </row>
    <row r="52" spans="1:14" ht="15" customHeight="1" x14ac:dyDescent="0.25">
      <c r="A52" s="5"/>
      <c r="B52" s="5"/>
      <c r="C52" s="5"/>
      <c r="D52" s="5"/>
      <c r="E52" s="5"/>
      <c r="F52" s="5"/>
      <c r="G52" s="5"/>
      <c r="H52" s="5"/>
      <c r="I52" s="5"/>
      <c r="J52" s="5"/>
      <c r="K52" s="5"/>
      <c r="L52" s="5"/>
      <c r="M52" s="5"/>
      <c r="N52" s="5"/>
    </row>
    <row r="53" spans="1:14" ht="15" customHeight="1" x14ac:dyDescent="0.25">
      <c r="A53" s="5"/>
      <c r="B53" s="24" t="s">
        <v>114</v>
      </c>
      <c r="C53" s="25">
        <f>SUM(C2:C51)</f>
        <v>1074311</v>
      </c>
      <c r="D53" s="25">
        <f>SUM(D2:D51)</f>
        <v>248248</v>
      </c>
      <c r="E53" s="25">
        <f>SUM(E2:E51)</f>
        <v>132490</v>
      </c>
      <c r="F53" s="25">
        <f>SUM(F2:F52)+E9+E20+E21+E29+E30+E41+E44+E45+E47</f>
        <v>90827</v>
      </c>
      <c r="G53" s="25">
        <f>SUM(G2:G51)</f>
        <v>41663</v>
      </c>
      <c r="H53" s="25">
        <f>SUM(H2:H51)</f>
        <v>117674</v>
      </c>
      <c r="I53" s="25">
        <f>SUM(I2:I52)+H21+H29+H41+H45+H47</f>
        <v>80342</v>
      </c>
      <c r="J53" s="25">
        <f>SUM(J2:J51)</f>
        <v>37332</v>
      </c>
      <c r="K53" s="5"/>
      <c r="L53" s="5"/>
      <c r="M53" s="5"/>
      <c r="N53" s="5"/>
    </row>
    <row r="54" spans="1:14" ht="15" customHeight="1" x14ac:dyDescent="0.25">
      <c r="A54" s="5"/>
      <c r="B54" s="5"/>
      <c r="C54" s="5"/>
      <c r="D54" s="5"/>
      <c r="E54" s="5"/>
      <c r="F54" s="5"/>
      <c r="G54" s="5"/>
      <c r="H54" s="5"/>
      <c r="I54" s="5"/>
      <c r="J54" s="5"/>
      <c r="K54" s="5"/>
      <c r="L54" s="5"/>
      <c r="M54" s="5"/>
      <c r="N54" s="5"/>
    </row>
    <row r="55" spans="1:14" ht="15" customHeight="1" x14ac:dyDescent="0.25">
      <c r="A55" s="5"/>
      <c r="B55" s="4" t="s">
        <v>115</v>
      </c>
      <c r="C55" s="7">
        <f t="shared" ref="C55:J55" si="0">COUNTIF(C2:C51,"&gt;0")</f>
        <v>44</v>
      </c>
      <c r="D55" s="7">
        <f t="shared" si="0"/>
        <v>42</v>
      </c>
      <c r="E55" s="7">
        <f t="shared" si="0"/>
        <v>37</v>
      </c>
      <c r="F55" s="7">
        <f t="shared" si="0"/>
        <v>24</v>
      </c>
      <c r="G55" s="7">
        <f t="shared" si="0"/>
        <v>28</v>
      </c>
      <c r="H55" s="7">
        <f t="shared" si="0"/>
        <v>39</v>
      </c>
      <c r="I55" s="7">
        <f t="shared" si="0"/>
        <v>30</v>
      </c>
      <c r="J55" s="7">
        <f t="shared" si="0"/>
        <v>33</v>
      </c>
      <c r="K55" s="5"/>
      <c r="L55" s="5"/>
      <c r="M55" s="5"/>
      <c r="N55" s="5"/>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5"/>
  <sheetViews>
    <sheetView showGridLines="0" workbookViewId="0"/>
  </sheetViews>
  <sheetFormatPr defaultColWidth="8.85546875" defaultRowHeight="15" customHeight="1" x14ac:dyDescent="0.25"/>
  <cols>
    <col min="1" max="1" width="11.28515625" style="42" customWidth="1"/>
    <col min="2" max="2" width="15.28515625" style="42" customWidth="1"/>
    <col min="3" max="10" width="10.7109375" style="42" customWidth="1"/>
    <col min="11" max="256" width="8.85546875" style="42" customWidth="1"/>
  </cols>
  <sheetData>
    <row r="1" spans="1:13" ht="57" customHeight="1" x14ac:dyDescent="0.25">
      <c r="A1" s="2" t="s">
        <v>0</v>
      </c>
      <c r="B1" s="2" t="s">
        <v>1</v>
      </c>
      <c r="C1" s="3" t="s">
        <v>141</v>
      </c>
      <c r="D1" s="3" t="s">
        <v>142</v>
      </c>
      <c r="E1" s="3" t="s">
        <v>143</v>
      </c>
      <c r="F1" s="3" t="s">
        <v>144</v>
      </c>
      <c r="G1" s="3" t="s">
        <v>145</v>
      </c>
      <c r="H1" s="3" t="s">
        <v>146</v>
      </c>
      <c r="I1" s="3" t="s">
        <v>147</v>
      </c>
      <c r="J1" s="3" t="s">
        <v>148</v>
      </c>
      <c r="K1" s="4" t="s">
        <v>10</v>
      </c>
      <c r="L1" s="4" t="s">
        <v>11</v>
      </c>
      <c r="M1" s="3"/>
    </row>
    <row r="2" spans="1:13" ht="15" customHeight="1" x14ac:dyDescent="0.25">
      <c r="A2" s="4" t="s">
        <v>13</v>
      </c>
      <c r="B2" s="4" t="s">
        <v>14</v>
      </c>
      <c r="C2" s="6">
        <v>4599</v>
      </c>
      <c r="D2" s="6">
        <v>1646</v>
      </c>
      <c r="E2" s="6">
        <v>1366</v>
      </c>
      <c r="F2" s="6">
        <v>861</v>
      </c>
      <c r="G2" s="6">
        <v>505</v>
      </c>
      <c r="H2" s="6">
        <v>280</v>
      </c>
      <c r="I2" s="6">
        <v>175</v>
      </c>
      <c r="J2" s="6">
        <v>105</v>
      </c>
      <c r="K2" s="5"/>
      <c r="L2" s="5"/>
      <c r="M2" s="5"/>
    </row>
    <row r="3" spans="1:13" ht="15" customHeight="1" x14ac:dyDescent="0.25">
      <c r="A3" s="4" t="s">
        <v>15</v>
      </c>
      <c r="B3" s="4" t="s">
        <v>16</v>
      </c>
      <c r="C3" s="6">
        <v>27922</v>
      </c>
      <c r="D3" s="6">
        <f>E3+H3</f>
        <v>278</v>
      </c>
      <c r="E3" s="6">
        <f>G3</f>
        <v>164</v>
      </c>
      <c r="F3" s="6"/>
      <c r="G3" s="6">
        <v>164</v>
      </c>
      <c r="H3" s="6">
        <f>J3</f>
        <v>114</v>
      </c>
      <c r="I3" s="6"/>
      <c r="J3" s="6">
        <v>114</v>
      </c>
      <c r="K3" s="5"/>
      <c r="L3" s="5"/>
      <c r="M3" s="5"/>
    </row>
    <row r="4" spans="1:13" ht="15" customHeight="1" x14ac:dyDescent="0.25">
      <c r="A4" s="4" t="s">
        <v>17</v>
      </c>
      <c r="B4" s="4" t="s">
        <v>18</v>
      </c>
      <c r="C4" s="6">
        <v>15680</v>
      </c>
      <c r="D4" s="6">
        <v>7413</v>
      </c>
      <c r="E4" s="6">
        <v>2672</v>
      </c>
      <c r="F4" s="6">
        <v>2159</v>
      </c>
      <c r="G4" s="6">
        <v>513</v>
      </c>
      <c r="H4" s="6">
        <v>4741</v>
      </c>
      <c r="I4" s="6">
        <v>3944</v>
      </c>
      <c r="J4" s="6">
        <v>797</v>
      </c>
      <c r="K4" s="5"/>
      <c r="L4" s="5"/>
      <c r="M4" s="5"/>
    </row>
    <row r="5" spans="1:13" ht="15" customHeight="1" x14ac:dyDescent="0.25">
      <c r="A5" s="4" t="s">
        <v>19</v>
      </c>
      <c r="B5" s="4" t="s">
        <v>20</v>
      </c>
      <c r="C5" s="6">
        <v>41937</v>
      </c>
      <c r="D5" s="6">
        <v>10080</v>
      </c>
      <c r="E5" s="6">
        <v>8339</v>
      </c>
      <c r="F5" s="6">
        <v>5335</v>
      </c>
      <c r="G5" s="6">
        <v>3004</v>
      </c>
      <c r="H5" s="6">
        <v>1741</v>
      </c>
      <c r="I5" s="6">
        <v>566</v>
      </c>
      <c r="J5" s="6">
        <v>1175</v>
      </c>
      <c r="K5" s="5"/>
      <c r="L5" s="4" t="s">
        <v>21</v>
      </c>
      <c r="M5" s="5"/>
    </row>
    <row r="6" spans="1:13" ht="15" customHeight="1" x14ac:dyDescent="0.25">
      <c r="A6" s="4" t="s">
        <v>22</v>
      </c>
      <c r="B6" s="4" t="s">
        <v>23</v>
      </c>
      <c r="C6" s="6">
        <v>125195</v>
      </c>
      <c r="D6" s="6">
        <v>30983</v>
      </c>
      <c r="E6" s="6">
        <v>10255</v>
      </c>
      <c r="F6" s="6">
        <v>6900</v>
      </c>
      <c r="G6" s="6">
        <v>3355</v>
      </c>
      <c r="H6" s="6">
        <v>20728</v>
      </c>
      <c r="I6" s="6">
        <v>20647</v>
      </c>
      <c r="J6" s="6">
        <v>81</v>
      </c>
      <c r="K6" s="5"/>
      <c r="L6" s="5"/>
      <c r="M6" s="5"/>
    </row>
    <row r="7" spans="1:13" ht="15" customHeight="1" x14ac:dyDescent="0.25">
      <c r="A7" s="4" t="s">
        <v>24</v>
      </c>
      <c r="B7" s="4" t="s">
        <v>25</v>
      </c>
      <c r="C7" s="6">
        <v>19951</v>
      </c>
      <c r="D7" s="6">
        <v>4101</v>
      </c>
      <c r="E7" s="6">
        <v>82</v>
      </c>
      <c r="F7" s="6">
        <v>55</v>
      </c>
      <c r="G7" s="6">
        <v>27</v>
      </c>
      <c r="H7" s="6">
        <v>4019</v>
      </c>
      <c r="I7" s="6">
        <v>2698</v>
      </c>
      <c r="J7" s="6">
        <v>1321</v>
      </c>
      <c r="K7" s="5"/>
      <c r="L7" s="5"/>
      <c r="M7" s="5"/>
    </row>
    <row r="8" spans="1:13" ht="15" customHeight="1" x14ac:dyDescent="0.25">
      <c r="A8" s="4" t="s">
        <v>26</v>
      </c>
      <c r="B8" s="4" t="s">
        <v>27</v>
      </c>
      <c r="C8" s="6">
        <v>13100</v>
      </c>
      <c r="D8" s="6"/>
      <c r="E8" s="6"/>
      <c r="F8" s="6"/>
      <c r="G8" s="6"/>
      <c r="H8" s="6"/>
      <c r="I8" s="6"/>
      <c r="J8" s="6"/>
      <c r="K8" s="5"/>
      <c r="L8" s="5"/>
      <c r="M8" s="5"/>
    </row>
    <row r="9" spans="1:13" ht="15" customHeight="1" x14ac:dyDescent="0.25">
      <c r="A9" s="4" t="s">
        <v>28</v>
      </c>
      <c r="B9" s="4" t="s">
        <v>29</v>
      </c>
      <c r="C9" s="6">
        <v>4436</v>
      </c>
      <c r="D9" s="6">
        <v>438</v>
      </c>
      <c r="E9" s="6">
        <v>438</v>
      </c>
      <c r="F9" s="6"/>
      <c r="G9" s="6"/>
      <c r="H9" s="6"/>
      <c r="I9" s="6"/>
      <c r="J9" s="6"/>
      <c r="K9" s="5"/>
      <c r="L9" s="5"/>
      <c r="M9" s="5"/>
    </row>
    <row r="10" spans="1:13" ht="15" customHeight="1" x14ac:dyDescent="0.25">
      <c r="A10" s="4" t="s">
        <v>30</v>
      </c>
      <c r="B10" s="4" t="s">
        <v>31</v>
      </c>
      <c r="C10" s="6">
        <v>95626</v>
      </c>
      <c r="D10" s="6">
        <v>13907</v>
      </c>
      <c r="E10" s="6">
        <v>13231</v>
      </c>
      <c r="F10" s="6">
        <v>8104</v>
      </c>
      <c r="G10" s="6">
        <v>5127</v>
      </c>
      <c r="H10" s="6">
        <v>676</v>
      </c>
      <c r="I10" s="6">
        <v>321</v>
      </c>
      <c r="J10" s="6">
        <v>355</v>
      </c>
      <c r="K10" s="5"/>
      <c r="L10" s="5"/>
      <c r="M10" s="5"/>
    </row>
    <row r="11" spans="1:13" ht="15" customHeight="1" x14ac:dyDescent="0.25">
      <c r="A11" s="4" t="s">
        <v>32</v>
      </c>
      <c r="B11" s="4" t="s">
        <v>33</v>
      </c>
      <c r="C11" s="6"/>
      <c r="D11" s="6"/>
      <c r="E11" s="6"/>
      <c r="F11" s="6"/>
      <c r="G11" s="6"/>
      <c r="H11" s="6"/>
      <c r="I11" s="6"/>
      <c r="J11" s="6"/>
      <c r="K11" s="5"/>
      <c r="L11" s="5"/>
      <c r="M11" s="5"/>
    </row>
    <row r="12" spans="1:13" ht="15" customHeight="1" x14ac:dyDescent="0.25">
      <c r="A12" s="4" t="s">
        <v>34</v>
      </c>
      <c r="B12" s="4" t="s">
        <v>35</v>
      </c>
      <c r="C12" s="6">
        <v>4337</v>
      </c>
      <c r="D12" s="6">
        <v>1417</v>
      </c>
      <c r="E12" s="6">
        <v>632</v>
      </c>
      <c r="F12" s="6">
        <v>509</v>
      </c>
      <c r="G12" s="6">
        <v>123</v>
      </c>
      <c r="H12" s="6">
        <v>785</v>
      </c>
      <c r="I12" s="6">
        <v>631</v>
      </c>
      <c r="J12" s="6">
        <v>154</v>
      </c>
      <c r="K12" s="5"/>
      <c r="L12" s="5"/>
      <c r="M12" s="5"/>
    </row>
    <row r="13" spans="1:13" ht="15" customHeight="1" x14ac:dyDescent="0.25">
      <c r="A13" s="4" t="s">
        <v>36</v>
      </c>
      <c r="B13" s="4" t="s">
        <v>37</v>
      </c>
      <c r="C13" s="6">
        <v>8431</v>
      </c>
      <c r="D13" s="6">
        <v>2682</v>
      </c>
      <c r="E13" s="6">
        <v>1768</v>
      </c>
      <c r="F13" s="6">
        <v>920</v>
      </c>
      <c r="G13" s="6">
        <v>848</v>
      </c>
      <c r="H13" s="6">
        <v>914</v>
      </c>
      <c r="I13" s="6">
        <v>570</v>
      </c>
      <c r="J13" s="6">
        <v>344</v>
      </c>
      <c r="K13" s="5"/>
      <c r="L13" s="5"/>
      <c r="M13" s="5"/>
    </row>
    <row r="14" spans="1:13" ht="15" customHeight="1" x14ac:dyDescent="0.25">
      <c r="A14" s="4" t="s">
        <v>38</v>
      </c>
      <c r="B14" s="4" t="s">
        <v>39</v>
      </c>
      <c r="C14" s="6">
        <v>9038</v>
      </c>
      <c r="D14" s="6">
        <v>3903</v>
      </c>
      <c r="E14" s="6">
        <v>2639</v>
      </c>
      <c r="F14" s="6">
        <v>1912</v>
      </c>
      <c r="G14" s="6">
        <v>727</v>
      </c>
      <c r="H14" s="6">
        <v>1264</v>
      </c>
      <c r="I14" s="6">
        <v>999</v>
      </c>
      <c r="J14" s="6">
        <v>265</v>
      </c>
      <c r="K14" s="5"/>
      <c r="L14" s="5"/>
      <c r="M14" s="5"/>
    </row>
    <row r="15" spans="1:13" ht="15" customHeight="1" x14ac:dyDescent="0.25">
      <c r="A15" s="4" t="s">
        <v>40</v>
      </c>
      <c r="B15" s="4" t="s">
        <v>41</v>
      </c>
      <c r="C15" s="6">
        <v>39306</v>
      </c>
      <c r="D15" s="6">
        <v>5708</v>
      </c>
      <c r="E15" s="6"/>
      <c r="F15" s="6"/>
      <c r="G15" s="6"/>
      <c r="H15" s="6">
        <v>5708</v>
      </c>
      <c r="I15" s="6">
        <v>2041</v>
      </c>
      <c r="J15" s="6">
        <v>3667</v>
      </c>
      <c r="K15" s="5"/>
      <c r="L15" s="5"/>
      <c r="M15" s="5"/>
    </row>
    <row r="16" spans="1:13" ht="15" customHeight="1" x14ac:dyDescent="0.25">
      <c r="A16" s="4" t="s">
        <v>42</v>
      </c>
      <c r="B16" s="4" t="s">
        <v>43</v>
      </c>
      <c r="C16" s="6"/>
      <c r="D16" s="6"/>
      <c r="E16" s="6"/>
      <c r="F16" s="6"/>
      <c r="G16" s="6"/>
      <c r="H16" s="6"/>
      <c r="I16" s="6"/>
      <c r="J16" s="6"/>
      <c r="K16" s="5"/>
      <c r="L16" s="5"/>
      <c r="M16" s="5"/>
    </row>
    <row r="17" spans="1:13" ht="15" customHeight="1" x14ac:dyDescent="0.25">
      <c r="A17" s="4" t="s">
        <v>44</v>
      </c>
      <c r="B17" s="4" t="s">
        <v>45</v>
      </c>
      <c r="C17" s="6">
        <v>10044</v>
      </c>
      <c r="D17" s="6">
        <v>3085</v>
      </c>
      <c r="E17" s="6">
        <v>2337</v>
      </c>
      <c r="F17" s="6">
        <v>927</v>
      </c>
      <c r="G17" s="6">
        <v>1410</v>
      </c>
      <c r="H17" s="6">
        <v>748</v>
      </c>
      <c r="I17" s="6">
        <v>748</v>
      </c>
      <c r="J17" s="6"/>
      <c r="K17" s="5"/>
      <c r="L17" s="5"/>
      <c r="M17" s="5"/>
    </row>
    <row r="18" spans="1:13" ht="15" customHeight="1" x14ac:dyDescent="0.25">
      <c r="A18" s="4" t="s">
        <v>46</v>
      </c>
      <c r="B18" s="4" t="s">
        <v>47</v>
      </c>
      <c r="C18" s="6"/>
      <c r="D18" s="6"/>
      <c r="E18" s="6"/>
      <c r="F18" s="6"/>
      <c r="G18" s="6"/>
      <c r="H18" s="6"/>
      <c r="I18" s="6"/>
      <c r="J18" s="6"/>
      <c r="K18" s="5"/>
      <c r="L18" s="5"/>
      <c r="M18" s="5"/>
    </row>
    <row r="19" spans="1:13" ht="15" customHeight="1" x14ac:dyDescent="0.25">
      <c r="A19" s="4" t="s">
        <v>48</v>
      </c>
      <c r="B19" s="4" t="s">
        <v>49</v>
      </c>
      <c r="C19" s="6">
        <v>31519</v>
      </c>
      <c r="D19" s="6">
        <v>9426</v>
      </c>
      <c r="E19" s="6">
        <v>3497</v>
      </c>
      <c r="F19" s="6">
        <v>1093</v>
      </c>
      <c r="G19" s="6">
        <v>2404</v>
      </c>
      <c r="H19" s="6">
        <v>5929</v>
      </c>
      <c r="I19" s="6">
        <v>5109</v>
      </c>
      <c r="J19" s="6">
        <v>820</v>
      </c>
      <c r="K19" s="5"/>
      <c r="L19" s="5"/>
      <c r="M19" s="5"/>
    </row>
    <row r="20" spans="1:13" ht="15" customHeight="1" x14ac:dyDescent="0.25">
      <c r="A20" s="4" t="s">
        <v>50</v>
      </c>
      <c r="B20" s="4" t="s">
        <v>51</v>
      </c>
      <c r="C20" s="6">
        <v>7978</v>
      </c>
      <c r="D20" s="6">
        <v>222</v>
      </c>
      <c r="E20" s="6">
        <v>11</v>
      </c>
      <c r="F20" s="6"/>
      <c r="G20" s="6"/>
      <c r="H20" s="6">
        <v>211</v>
      </c>
      <c r="I20" s="6">
        <v>80</v>
      </c>
      <c r="J20" s="6">
        <v>131</v>
      </c>
      <c r="K20" s="5"/>
      <c r="L20" s="5"/>
      <c r="M20" s="5"/>
    </row>
    <row r="21" spans="1:13" ht="15" customHeight="1" x14ac:dyDescent="0.25">
      <c r="A21" s="4" t="s">
        <v>52</v>
      </c>
      <c r="B21" s="4" t="s">
        <v>53</v>
      </c>
      <c r="C21" s="6">
        <v>19014</v>
      </c>
      <c r="D21" s="6">
        <v>1563</v>
      </c>
      <c r="E21" s="6">
        <v>814</v>
      </c>
      <c r="F21" s="6"/>
      <c r="G21" s="6"/>
      <c r="H21" s="6">
        <v>749</v>
      </c>
      <c r="I21" s="6"/>
      <c r="J21" s="6"/>
      <c r="K21" s="5"/>
      <c r="L21" s="5"/>
      <c r="M21" s="5"/>
    </row>
    <row r="22" spans="1:13" ht="15" customHeight="1" x14ac:dyDescent="0.25">
      <c r="A22" s="4" t="s">
        <v>54</v>
      </c>
      <c r="B22" s="4" t="s">
        <v>55</v>
      </c>
      <c r="C22" s="6">
        <v>2265</v>
      </c>
      <c r="D22" s="6"/>
      <c r="E22" s="6"/>
      <c r="F22" s="6"/>
      <c r="G22" s="6"/>
      <c r="H22" s="6"/>
      <c r="I22" s="6"/>
      <c r="J22" s="6"/>
      <c r="K22" s="5"/>
      <c r="L22" s="5"/>
      <c r="M22" s="5"/>
    </row>
    <row r="23" spans="1:13" ht="15" customHeight="1" x14ac:dyDescent="0.25">
      <c r="A23" s="4" t="s">
        <v>56</v>
      </c>
      <c r="B23" s="4" t="s">
        <v>57</v>
      </c>
      <c r="C23" s="6">
        <v>38370</v>
      </c>
      <c r="D23" s="6">
        <v>1547</v>
      </c>
      <c r="E23" s="6"/>
      <c r="F23" s="6"/>
      <c r="G23" s="6"/>
      <c r="H23" s="6">
        <f>J23</f>
        <v>1547</v>
      </c>
      <c r="I23" s="6"/>
      <c r="J23" s="6">
        <v>1547</v>
      </c>
      <c r="K23" s="5"/>
      <c r="L23" s="5"/>
      <c r="M23" s="5"/>
    </row>
    <row r="24" spans="1:13" ht="15" customHeight="1" x14ac:dyDescent="0.25">
      <c r="A24" s="4" t="s">
        <v>58</v>
      </c>
      <c r="B24" s="4" t="s">
        <v>59</v>
      </c>
      <c r="C24" s="6">
        <v>9577</v>
      </c>
      <c r="D24" s="6">
        <f>E24+H24</f>
        <v>2911</v>
      </c>
      <c r="E24" s="6">
        <v>1174</v>
      </c>
      <c r="F24" s="6"/>
      <c r="G24" s="6">
        <v>1174</v>
      </c>
      <c r="H24" s="6">
        <v>1737</v>
      </c>
      <c r="I24" s="6">
        <v>603</v>
      </c>
      <c r="J24" s="6">
        <v>1134</v>
      </c>
      <c r="K24" s="5"/>
      <c r="L24" s="5"/>
      <c r="M24" s="5"/>
    </row>
    <row r="25" spans="1:13" ht="15" customHeight="1" x14ac:dyDescent="0.25">
      <c r="A25" s="4" t="s">
        <v>60</v>
      </c>
      <c r="B25" s="4" t="s">
        <v>61</v>
      </c>
      <c r="C25" s="6">
        <v>28174</v>
      </c>
      <c r="D25" s="6">
        <v>14344</v>
      </c>
      <c r="E25" s="6">
        <v>8898</v>
      </c>
      <c r="F25" s="6">
        <v>5299</v>
      </c>
      <c r="G25" s="6">
        <v>3599</v>
      </c>
      <c r="H25" s="6">
        <v>5446</v>
      </c>
      <c r="I25" s="6">
        <v>3312</v>
      </c>
      <c r="J25" s="6">
        <v>2134</v>
      </c>
      <c r="K25" s="5"/>
      <c r="L25" s="5"/>
      <c r="M25" s="5"/>
    </row>
    <row r="26" spans="1:13" ht="15" customHeight="1" x14ac:dyDescent="0.25">
      <c r="A26" s="4" t="s">
        <v>62</v>
      </c>
      <c r="B26" s="4" t="s">
        <v>63</v>
      </c>
      <c r="C26" s="6">
        <v>19426</v>
      </c>
      <c r="D26" s="6">
        <v>5786</v>
      </c>
      <c r="E26" s="6">
        <v>3801</v>
      </c>
      <c r="F26" s="6">
        <v>1807</v>
      </c>
      <c r="G26" s="6">
        <v>1994</v>
      </c>
      <c r="H26" s="6">
        <v>1985</v>
      </c>
      <c r="I26" s="6">
        <v>645</v>
      </c>
      <c r="J26" s="6">
        <v>1340</v>
      </c>
      <c r="K26" s="5"/>
      <c r="L26" s="4" t="s">
        <v>21</v>
      </c>
      <c r="M26" s="5"/>
    </row>
    <row r="27" spans="1:13" ht="15" customHeight="1" x14ac:dyDescent="0.25">
      <c r="A27" s="4" t="s">
        <v>64</v>
      </c>
      <c r="B27" s="4" t="s">
        <v>65</v>
      </c>
      <c r="C27" s="6">
        <v>2784</v>
      </c>
      <c r="D27" s="6">
        <v>794</v>
      </c>
      <c r="E27" s="6">
        <v>542</v>
      </c>
      <c r="F27" s="6">
        <v>172</v>
      </c>
      <c r="G27" s="6">
        <v>370</v>
      </c>
      <c r="H27" s="6">
        <v>252</v>
      </c>
      <c r="I27" s="6">
        <v>41</v>
      </c>
      <c r="J27" s="6">
        <v>211</v>
      </c>
      <c r="K27" s="5"/>
      <c r="L27" s="4" t="s">
        <v>21</v>
      </c>
      <c r="M27" s="5"/>
    </row>
    <row r="28" spans="1:13" ht="15" customHeight="1" x14ac:dyDescent="0.25">
      <c r="A28" s="4" t="s">
        <v>66</v>
      </c>
      <c r="B28" s="4" t="s">
        <v>67</v>
      </c>
      <c r="C28" s="6">
        <v>34394</v>
      </c>
      <c r="D28" s="6">
        <v>10094</v>
      </c>
      <c r="E28" s="6">
        <v>5973</v>
      </c>
      <c r="F28" s="6">
        <v>5525</v>
      </c>
      <c r="G28" s="6">
        <v>448</v>
      </c>
      <c r="H28" s="6">
        <v>4121</v>
      </c>
      <c r="I28" s="6">
        <v>4115</v>
      </c>
      <c r="J28" s="6">
        <v>6</v>
      </c>
      <c r="K28" s="5"/>
      <c r="L28" s="5"/>
      <c r="M28" s="5"/>
    </row>
    <row r="29" spans="1:13" ht="15" customHeight="1" x14ac:dyDescent="0.25">
      <c r="A29" s="4" t="s">
        <v>68</v>
      </c>
      <c r="B29" s="4" t="s">
        <v>69</v>
      </c>
      <c r="C29" s="6">
        <v>1794</v>
      </c>
      <c r="D29" s="6">
        <v>597</v>
      </c>
      <c r="E29" s="6">
        <v>413</v>
      </c>
      <c r="F29" s="6"/>
      <c r="G29" s="6"/>
      <c r="H29" s="6">
        <v>184</v>
      </c>
      <c r="I29" s="6"/>
      <c r="J29" s="6"/>
      <c r="K29" s="5"/>
      <c r="L29" s="4" t="s">
        <v>21</v>
      </c>
      <c r="M29" s="5"/>
    </row>
    <row r="30" spans="1:13" ht="15" customHeight="1" x14ac:dyDescent="0.25">
      <c r="A30" s="4" t="s">
        <v>70</v>
      </c>
      <c r="B30" s="4" t="s">
        <v>71</v>
      </c>
      <c r="C30" s="6">
        <v>5487</v>
      </c>
      <c r="D30" s="6">
        <v>717</v>
      </c>
      <c r="E30" s="6">
        <v>369</v>
      </c>
      <c r="F30" s="6"/>
      <c r="G30" s="6"/>
      <c r="H30" s="6">
        <v>348</v>
      </c>
      <c r="I30" s="6">
        <v>237</v>
      </c>
      <c r="J30" s="6">
        <v>111</v>
      </c>
      <c r="K30" s="5"/>
      <c r="L30" s="5"/>
      <c r="M30" s="5"/>
    </row>
    <row r="31" spans="1:13" ht="15" customHeight="1" x14ac:dyDescent="0.25">
      <c r="A31" s="4" t="s">
        <v>72</v>
      </c>
      <c r="B31" s="4" t="s">
        <v>73</v>
      </c>
      <c r="C31" s="7">
        <v>2515</v>
      </c>
      <c r="D31" s="6">
        <v>72</v>
      </c>
      <c r="E31" s="6">
        <f>G31</f>
        <v>10</v>
      </c>
      <c r="F31" s="6"/>
      <c r="G31" s="6">
        <v>10</v>
      </c>
      <c r="H31" s="6">
        <f>J31</f>
        <v>62</v>
      </c>
      <c r="I31" s="6"/>
      <c r="J31" s="6">
        <v>62</v>
      </c>
      <c r="K31" s="5"/>
      <c r="L31" s="5"/>
      <c r="M31" s="5"/>
    </row>
    <row r="32" spans="1:13" ht="15" customHeight="1" x14ac:dyDescent="0.25">
      <c r="A32" s="4" t="s">
        <v>74</v>
      </c>
      <c r="B32" s="4" t="s">
        <v>75</v>
      </c>
      <c r="C32" s="6"/>
      <c r="D32" s="6"/>
      <c r="E32" s="6"/>
      <c r="F32" s="6"/>
      <c r="G32" s="6"/>
      <c r="H32" s="6"/>
      <c r="I32" s="6"/>
      <c r="J32" s="6"/>
      <c r="K32" s="5"/>
      <c r="L32" s="5"/>
      <c r="M32" s="5"/>
    </row>
    <row r="33" spans="1:13" ht="15" customHeight="1" x14ac:dyDescent="0.25">
      <c r="A33" s="4" t="s">
        <v>76</v>
      </c>
      <c r="B33" s="4" t="s">
        <v>77</v>
      </c>
      <c r="C33" s="6"/>
      <c r="D33" s="6"/>
      <c r="E33" s="6"/>
      <c r="F33" s="6"/>
      <c r="G33" s="6"/>
      <c r="H33" s="6"/>
      <c r="I33" s="6"/>
      <c r="J33" s="6"/>
      <c r="K33" s="5"/>
      <c r="L33" s="5"/>
      <c r="M33" s="5"/>
    </row>
    <row r="34" spans="1:13" ht="15" customHeight="1" x14ac:dyDescent="0.25">
      <c r="A34" s="4" t="s">
        <v>78</v>
      </c>
      <c r="B34" s="4" t="s">
        <v>79</v>
      </c>
      <c r="C34" s="6">
        <v>12922</v>
      </c>
      <c r="D34" s="6">
        <v>2680</v>
      </c>
      <c r="E34" s="6">
        <v>1717</v>
      </c>
      <c r="F34" s="6">
        <v>176</v>
      </c>
      <c r="G34" s="6">
        <v>1541</v>
      </c>
      <c r="H34" s="6">
        <v>963</v>
      </c>
      <c r="I34" s="6">
        <v>105</v>
      </c>
      <c r="J34" s="6">
        <v>858</v>
      </c>
      <c r="K34" s="5"/>
      <c r="L34" s="5"/>
      <c r="M34" s="5"/>
    </row>
    <row r="35" spans="1:13" ht="15" customHeight="1" x14ac:dyDescent="0.25">
      <c r="A35" s="4" t="s">
        <v>80</v>
      </c>
      <c r="B35" s="4" t="s">
        <v>81</v>
      </c>
      <c r="C35" s="6">
        <v>46331</v>
      </c>
      <c r="D35" s="6">
        <v>10548</v>
      </c>
      <c r="E35" s="6"/>
      <c r="F35" s="6"/>
      <c r="G35" s="6"/>
      <c r="H35" s="6">
        <v>10548</v>
      </c>
      <c r="I35" s="6">
        <v>5755</v>
      </c>
      <c r="J35" s="6">
        <v>4793</v>
      </c>
      <c r="K35" s="5"/>
      <c r="L35" s="5"/>
      <c r="M35" s="5"/>
    </row>
    <row r="36" spans="1:13" ht="15" customHeight="1" x14ac:dyDescent="0.25">
      <c r="A36" s="4" t="s">
        <v>82</v>
      </c>
      <c r="B36" s="4" t="s">
        <v>83</v>
      </c>
      <c r="C36" s="6"/>
      <c r="D36" s="6"/>
      <c r="E36" s="6"/>
      <c r="F36" s="6"/>
      <c r="G36" s="6"/>
      <c r="H36" s="6"/>
      <c r="I36" s="6"/>
      <c r="J36" s="6"/>
      <c r="K36" s="5"/>
      <c r="L36" s="5"/>
      <c r="M36" s="5"/>
    </row>
    <row r="37" spans="1:13" ht="15" customHeight="1" x14ac:dyDescent="0.25">
      <c r="A37" s="4" t="s">
        <v>84</v>
      </c>
      <c r="B37" s="4" t="s">
        <v>85</v>
      </c>
      <c r="C37" s="6">
        <v>26102</v>
      </c>
      <c r="D37" s="6">
        <v>2376</v>
      </c>
      <c r="E37" s="6">
        <v>3910</v>
      </c>
      <c r="F37" s="6">
        <v>2380</v>
      </c>
      <c r="G37" s="6">
        <v>1530</v>
      </c>
      <c r="H37" s="6"/>
      <c r="I37" s="6"/>
      <c r="J37" s="6"/>
      <c r="K37" s="5"/>
      <c r="L37" s="4" t="s">
        <v>21</v>
      </c>
      <c r="M37" s="5"/>
    </row>
    <row r="38" spans="1:13" ht="15" customHeight="1" x14ac:dyDescent="0.25">
      <c r="A38" s="4" t="s">
        <v>86</v>
      </c>
      <c r="B38" s="4" t="s">
        <v>87</v>
      </c>
      <c r="C38" s="6">
        <v>15286</v>
      </c>
      <c r="D38" s="6">
        <v>1624</v>
      </c>
      <c r="E38" s="6">
        <v>1533</v>
      </c>
      <c r="F38" s="6">
        <v>710</v>
      </c>
      <c r="G38" s="6">
        <v>823</v>
      </c>
      <c r="H38" s="6">
        <v>91</v>
      </c>
      <c r="I38" s="6">
        <v>12</v>
      </c>
      <c r="J38" s="6">
        <v>79</v>
      </c>
      <c r="K38" s="5"/>
      <c r="L38" s="5"/>
      <c r="M38" s="5"/>
    </row>
    <row r="39" spans="1:13" ht="15" customHeight="1" x14ac:dyDescent="0.25">
      <c r="A39" s="4" t="s">
        <v>88</v>
      </c>
      <c r="B39" s="4" t="s">
        <v>89</v>
      </c>
      <c r="C39" s="6">
        <v>45875</v>
      </c>
      <c r="D39" s="6">
        <v>7226</v>
      </c>
      <c r="E39" s="6"/>
      <c r="F39" s="6"/>
      <c r="G39" s="6"/>
      <c r="H39" s="6">
        <v>7226</v>
      </c>
      <c r="I39" s="6">
        <v>4854</v>
      </c>
      <c r="J39" s="6">
        <v>2372</v>
      </c>
      <c r="K39" s="4" t="s">
        <v>134</v>
      </c>
      <c r="L39" s="4" t="s">
        <v>21</v>
      </c>
      <c r="M39" s="5"/>
    </row>
    <row r="40" spans="1:13" ht="15" customHeight="1" x14ac:dyDescent="0.25">
      <c r="A40" s="4" t="s">
        <v>90</v>
      </c>
      <c r="B40" s="4" t="s">
        <v>91</v>
      </c>
      <c r="C40" s="6">
        <v>1957</v>
      </c>
      <c r="D40" s="6">
        <v>623</v>
      </c>
      <c r="E40" s="6">
        <v>527</v>
      </c>
      <c r="F40" s="6">
        <v>452</v>
      </c>
      <c r="G40" s="6">
        <v>75</v>
      </c>
      <c r="H40" s="6">
        <v>96</v>
      </c>
      <c r="I40" s="6">
        <v>66</v>
      </c>
      <c r="J40" s="6">
        <v>30</v>
      </c>
      <c r="K40" s="5"/>
      <c r="L40" s="5"/>
      <c r="M40" s="5"/>
    </row>
    <row r="41" spans="1:13" ht="15" customHeight="1" x14ac:dyDescent="0.25">
      <c r="A41" s="4" t="s">
        <v>92</v>
      </c>
      <c r="B41" s="4" t="s">
        <v>93</v>
      </c>
      <c r="C41" s="6">
        <v>18848</v>
      </c>
      <c r="D41" s="6">
        <v>3051</v>
      </c>
      <c r="E41" s="6">
        <v>1729</v>
      </c>
      <c r="F41" s="6"/>
      <c r="G41" s="6"/>
      <c r="H41" s="6">
        <v>1322</v>
      </c>
      <c r="I41" s="6"/>
      <c r="J41" s="6"/>
      <c r="K41" s="5"/>
      <c r="L41" s="5"/>
      <c r="M41" s="5"/>
    </row>
    <row r="42" spans="1:13" ht="15" customHeight="1" x14ac:dyDescent="0.25">
      <c r="A42" s="4" t="s">
        <v>94</v>
      </c>
      <c r="B42" s="4" t="s">
        <v>95</v>
      </c>
      <c r="C42" s="6">
        <v>3858</v>
      </c>
      <c r="D42" s="6">
        <v>1849</v>
      </c>
      <c r="E42" s="6">
        <v>606</v>
      </c>
      <c r="F42" s="6">
        <v>209</v>
      </c>
      <c r="G42" s="6">
        <v>397</v>
      </c>
      <c r="H42" s="6">
        <v>1243</v>
      </c>
      <c r="I42" s="6">
        <v>300</v>
      </c>
      <c r="J42" s="6">
        <v>943</v>
      </c>
      <c r="K42" s="5"/>
      <c r="L42" s="5"/>
      <c r="M42" s="5"/>
    </row>
    <row r="43" spans="1:13" ht="15" customHeight="1" x14ac:dyDescent="0.25">
      <c r="A43" s="4" t="s">
        <v>96</v>
      </c>
      <c r="B43" s="4" t="s">
        <v>97</v>
      </c>
      <c r="C43" s="6"/>
      <c r="D43" s="6"/>
      <c r="E43" s="6"/>
      <c r="F43" s="6"/>
      <c r="G43" s="6"/>
      <c r="H43" s="6"/>
      <c r="I43" s="6"/>
      <c r="J43" s="6"/>
      <c r="K43" s="5"/>
      <c r="L43" s="5"/>
      <c r="M43" s="5"/>
    </row>
    <row r="44" spans="1:13" ht="15" customHeight="1" x14ac:dyDescent="0.25">
      <c r="A44" s="4" t="s">
        <v>98</v>
      </c>
      <c r="B44" s="4" t="s">
        <v>99</v>
      </c>
      <c r="C44" s="6">
        <v>142169</v>
      </c>
      <c r="D44" s="6">
        <v>32818</v>
      </c>
      <c r="E44" s="6">
        <v>24717</v>
      </c>
      <c r="F44" s="6"/>
      <c r="G44" s="6"/>
      <c r="H44" s="6">
        <v>8101</v>
      </c>
      <c r="I44" s="6">
        <v>5973</v>
      </c>
      <c r="J44" s="6">
        <v>2128</v>
      </c>
      <c r="K44" s="5"/>
      <c r="L44" s="5"/>
      <c r="M44" s="5"/>
    </row>
    <row r="45" spans="1:13" ht="15" customHeight="1" x14ac:dyDescent="0.25">
      <c r="A45" s="16" t="s">
        <v>100</v>
      </c>
      <c r="B45" s="16" t="s">
        <v>101</v>
      </c>
      <c r="C45" s="8">
        <v>6739</v>
      </c>
      <c r="D45" s="8">
        <v>3417</v>
      </c>
      <c r="E45" s="8">
        <v>1484</v>
      </c>
      <c r="F45" s="8"/>
      <c r="G45" s="8"/>
      <c r="H45" s="8">
        <v>1933</v>
      </c>
      <c r="I45" s="8"/>
      <c r="J45" s="8"/>
      <c r="K45" s="5"/>
      <c r="L45" s="4" t="s">
        <v>21</v>
      </c>
      <c r="M45" s="5"/>
    </row>
    <row r="46" spans="1:13" ht="15" customHeight="1" x14ac:dyDescent="0.25">
      <c r="A46" s="28" t="s">
        <v>102</v>
      </c>
      <c r="B46" s="29" t="s">
        <v>103</v>
      </c>
      <c r="C46" s="10">
        <v>30144</v>
      </c>
      <c r="D46" s="10">
        <v>12490</v>
      </c>
      <c r="E46" s="10">
        <v>11785</v>
      </c>
      <c r="F46" s="10">
        <v>10600</v>
      </c>
      <c r="G46" s="10">
        <v>1185</v>
      </c>
      <c r="H46" s="10">
        <v>705</v>
      </c>
      <c r="I46" s="10">
        <v>579</v>
      </c>
      <c r="J46" s="10">
        <v>126</v>
      </c>
      <c r="K46" s="14"/>
      <c r="L46" s="5"/>
      <c r="M46" s="5"/>
    </row>
    <row r="47" spans="1:13" ht="15" customHeight="1" x14ac:dyDescent="0.25">
      <c r="A47" s="22" t="s">
        <v>104</v>
      </c>
      <c r="B47" s="22" t="s">
        <v>105</v>
      </c>
      <c r="C47" s="23">
        <v>1315</v>
      </c>
      <c r="D47" s="15">
        <f>E47+H47</f>
        <v>209</v>
      </c>
      <c r="E47" s="15">
        <v>67</v>
      </c>
      <c r="F47" s="15"/>
      <c r="G47" s="43"/>
      <c r="H47" s="15">
        <f>24+118</f>
        <v>142</v>
      </c>
      <c r="I47" s="15"/>
      <c r="J47" s="15"/>
      <c r="K47" s="5"/>
      <c r="L47" s="5"/>
      <c r="M47" s="5"/>
    </row>
    <row r="48" spans="1:13" ht="15" customHeight="1" x14ac:dyDescent="0.25">
      <c r="A48" s="4" t="s">
        <v>106</v>
      </c>
      <c r="B48" s="4" t="s">
        <v>107</v>
      </c>
      <c r="C48" s="6">
        <v>19261</v>
      </c>
      <c r="D48" s="6">
        <v>7505</v>
      </c>
      <c r="E48" s="6"/>
      <c r="F48" s="6"/>
      <c r="G48" s="6"/>
      <c r="H48" s="6">
        <v>7505</v>
      </c>
      <c r="I48" s="6">
        <v>5041</v>
      </c>
      <c r="J48" s="6">
        <v>2464</v>
      </c>
      <c r="K48" s="5"/>
      <c r="L48" s="4" t="s">
        <v>21</v>
      </c>
      <c r="M48" s="5"/>
    </row>
    <row r="49" spans="1:13" ht="15" customHeight="1" x14ac:dyDescent="0.25">
      <c r="A49" s="4" t="s">
        <v>108</v>
      </c>
      <c r="B49" s="4" t="s">
        <v>109</v>
      </c>
      <c r="C49" s="6">
        <v>23778</v>
      </c>
      <c r="D49" s="6">
        <v>12163</v>
      </c>
      <c r="E49" s="6">
        <v>4677</v>
      </c>
      <c r="F49" s="6">
        <v>2840</v>
      </c>
      <c r="G49" s="6">
        <v>1837</v>
      </c>
      <c r="H49" s="6">
        <v>7486</v>
      </c>
      <c r="I49" s="6">
        <v>4198</v>
      </c>
      <c r="J49" s="6">
        <v>3288</v>
      </c>
      <c r="K49" s="5"/>
      <c r="L49" s="4" t="s">
        <v>21</v>
      </c>
      <c r="M49" s="6"/>
    </row>
    <row r="50" spans="1:13" ht="15" customHeight="1" x14ac:dyDescent="0.25">
      <c r="A50" s="4" t="s">
        <v>110</v>
      </c>
      <c r="B50" s="4" t="s">
        <v>111</v>
      </c>
      <c r="C50" s="6">
        <v>6800</v>
      </c>
      <c r="D50" s="6">
        <v>904</v>
      </c>
      <c r="E50" s="6">
        <v>904</v>
      </c>
      <c r="F50" s="6">
        <v>59</v>
      </c>
      <c r="G50" s="6">
        <v>845</v>
      </c>
      <c r="H50" s="6"/>
      <c r="I50" s="6"/>
      <c r="J50" s="6"/>
      <c r="K50" s="5"/>
      <c r="L50" s="4" t="s">
        <v>21</v>
      </c>
      <c r="M50" s="5"/>
    </row>
    <row r="51" spans="1:13" ht="15" customHeight="1" x14ac:dyDescent="0.25">
      <c r="A51" s="4" t="s">
        <v>112</v>
      </c>
      <c r="B51" s="4" t="s">
        <v>113</v>
      </c>
      <c r="C51" s="6">
        <v>2543</v>
      </c>
      <c r="D51" s="6">
        <v>774</v>
      </c>
      <c r="E51" s="6">
        <v>498</v>
      </c>
      <c r="F51" s="6">
        <v>29</v>
      </c>
      <c r="G51" s="6">
        <v>469</v>
      </c>
      <c r="H51" s="6">
        <v>276</v>
      </c>
      <c r="I51" s="6">
        <v>71</v>
      </c>
      <c r="J51" s="6">
        <v>205</v>
      </c>
      <c r="K51" s="5"/>
      <c r="L51" s="5"/>
      <c r="M51" s="5"/>
    </row>
    <row r="52" spans="1:13" ht="15" customHeight="1" x14ac:dyDescent="0.25">
      <c r="A52" s="5"/>
      <c r="B52" s="5"/>
      <c r="C52" s="5"/>
      <c r="D52" s="5"/>
      <c r="E52" s="5"/>
      <c r="F52" s="5"/>
      <c r="G52" s="5"/>
      <c r="H52" s="5"/>
      <c r="I52" s="5"/>
      <c r="J52" s="5"/>
      <c r="K52" s="5"/>
      <c r="L52" s="5"/>
      <c r="M52" s="6"/>
    </row>
    <row r="53" spans="1:13" ht="15" customHeight="1" x14ac:dyDescent="0.25">
      <c r="A53" s="5"/>
      <c r="B53" s="24" t="s">
        <v>114</v>
      </c>
      <c r="C53" s="25">
        <f>SUM(C2:C51)</f>
        <v>1026827</v>
      </c>
      <c r="D53" s="25">
        <f>SUM(D2:D51)</f>
        <v>233971</v>
      </c>
      <c r="E53" s="25">
        <f>SUM(E2:E51)</f>
        <v>123579</v>
      </c>
      <c r="F53" s="25">
        <f>SUM(F2:F51)+E9+E20+E21+E29+E30+E41+E44+E45+E47</f>
        <v>89075</v>
      </c>
      <c r="G53" s="25">
        <f>SUM(G2:G51)</f>
        <v>34504</v>
      </c>
      <c r="H53" s="25">
        <f>SUM(H2:H51)</f>
        <v>111926</v>
      </c>
      <c r="I53" s="25">
        <f>SUM(I2:I51)+H21+H29+H41+H45+H47</f>
        <v>78766</v>
      </c>
      <c r="J53" s="25">
        <f>SUM(J2:J51)</f>
        <v>33160</v>
      </c>
      <c r="K53" s="5"/>
      <c r="L53" s="6"/>
      <c r="M53" s="5"/>
    </row>
    <row r="54" spans="1:13" ht="15" customHeight="1" x14ac:dyDescent="0.25">
      <c r="A54" s="5"/>
      <c r="B54" s="5"/>
      <c r="C54" s="5"/>
      <c r="D54" s="5"/>
      <c r="E54" s="5"/>
      <c r="F54" s="5"/>
      <c r="G54" s="5"/>
      <c r="H54" s="5"/>
      <c r="I54" s="5"/>
      <c r="J54" s="5"/>
      <c r="K54" s="5"/>
      <c r="L54" s="5"/>
      <c r="M54" s="5"/>
    </row>
    <row r="55" spans="1:13" ht="15" customHeight="1" x14ac:dyDescent="0.25">
      <c r="A55" s="5"/>
      <c r="B55" s="4" t="s">
        <v>115</v>
      </c>
      <c r="C55" s="7">
        <f t="shared" ref="C55:J55" si="0">COUNTIF(C2:C51,"&gt;0")</f>
        <v>43</v>
      </c>
      <c r="D55" s="7">
        <f t="shared" si="0"/>
        <v>41</v>
      </c>
      <c r="E55" s="7">
        <f t="shared" si="0"/>
        <v>36</v>
      </c>
      <c r="F55" s="7">
        <f t="shared" si="0"/>
        <v>24</v>
      </c>
      <c r="G55" s="7">
        <f t="shared" si="0"/>
        <v>27</v>
      </c>
      <c r="H55" s="7">
        <f t="shared" si="0"/>
        <v>38</v>
      </c>
      <c r="I55" s="7">
        <f t="shared" si="0"/>
        <v>30</v>
      </c>
      <c r="J55" s="7">
        <f t="shared" si="0"/>
        <v>32</v>
      </c>
      <c r="K55" s="5"/>
      <c r="L55" s="5"/>
      <c r="M55" s="5"/>
    </row>
  </sheetData>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63"/>
  <sheetViews>
    <sheetView showGridLines="0" workbookViewId="0"/>
  </sheetViews>
  <sheetFormatPr defaultColWidth="8.85546875" defaultRowHeight="15" customHeight="1" x14ac:dyDescent="0.25"/>
  <cols>
    <col min="1" max="1" width="11.28515625" style="44" customWidth="1"/>
    <col min="2" max="2" width="15.28515625" style="44" customWidth="1"/>
    <col min="3" max="10" width="10.7109375" style="44" customWidth="1"/>
    <col min="11" max="256" width="8.85546875" style="44" customWidth="1"/>
  </cols>
  <sheetData>
    <row r="1" spans="1:14" ht="57" customHeight="1" x14ac:dyDescent="0.25">
      <c r="A1" s="2" t="s">
        <v>0</v>
      </c>
      <c r="B1" s="2" t="s">
        <v>1</v>
      </c>
      <c r="C1" s="3" t="s">
        <v>141</v>
      </c>
      <c r="D1" s="3" t="s">
        <v>142</v>
      </c>
      <c r="E1" s="3" t="s">
        <v>143</v>
      </c>
      <c r="F1" s="3" t="s">
        <v>144</v>
      </c>
      <c r="G1" s="3" t="s">
        <v>145</v>
      </c>
      <c r="H1" s="3" t="s">
        <v>146</v>
      </c>
      <c r="I1" s="3" t="s">
        <v>147</v>
      </c>
      <c r="J1" s="3" t="s">
        <v>148</v>
      </c>
      <c r="K1" s="4" t="s">
        <v>10</v>
      </c>
      <c r="L1" s="4" t="s">
        <v>11</v>
      </c>
      <c r="M1" s="3"/>
      <c r="N1" s="5"/>
    </row>
    <row r="2" spans="1:14" ht="15" customHeight="1" x14ac:dyDescent="0.25">
      <c r="A2" s="4" t="s">
        <v>13</v>
      </c>
      <c r="B2" s="4" t="s">
        <v>14</v>
      </c>
      <c r="C2" s="6">
        <v>4618</v>
      </c>
      <c r="D2" s="6">
        <v>1533</v>
      </c>
      <c r="E2" s="6">
        <v>1280</v>
      </c>
      <c r="F2" s="6">
        <v>807</v>
      </c>
      <c r="G2" s="6">
        <v>473</v>
      </c>
      <c r="H2" s="6">
        <v>252</v>
      </c>
      <c r="I2" s="6">
        <v>159</v>
      </c>
      <c r="J2" s="6">
        <v>94</v>
      </c>
      <c r="K2" s="5"/>
      <c r="L2" s="4" t="s">
        <v>21</v>
      </c>
      <c r="M2" s="5"/>
      <c r="N2" s="5"/>
    </row>
    <row r="3" spans="1:14" ht="15" customHeight="1" x14ac:dyDescent="0.25">
      <c r="A3" s="4" t="s">
        <v>15</v>
      </c>
      <c r="B3" s="4" t="s">
        <v>16</v>
      </c>
      <c r="C3" s="6">
        <v>25344</v>
      </c>
      <c r="D3" s="6">
        <v>1</v>
      </c>
      <c r="E3" s="6">
        <v>1</v>
      </c>
      <c r="F3" s="6"/>
      <c r="G3" s="6">
        <v>1</v>
      </c>
      <c r="H3" s="6">
        <f>J3</f>
        <v>5</v>
      </c>
      <c r="I3" s="6"/>
      <c r="J3" s="6">
        <v>5</v>
      </c>
      <c r="K3" s="5"/>
      <c r="L3" s="4" t="s">
        <v>21</v>
      </c>
      <c r="M3" s="5"/>
      <c r="N3" s="5"/>
    </row>
    <row r="4" spans="1:14" ht="15" customHeight="1" x14ac:dyDescent="0.25">
      <c r="A4" s="4" t="s">
        <v>19</v>
      </c>
      <c r="B4" s="4" t="s">
        <v>20</v>
      </c>
      <c r="C4" s="6">
        <v>37731</v>
      </c>
      <c r="D4" s="6">
        <v>8838</v>
      </c>
      <c r="E4" s="6">
        <v>7897</v>
      </c>
      <c r="F4" s="6">
        <v>5861</v>
      </c>
      <c r="G4" s="6">
        <v>2036</v>
      </c>
      <c r="H4" s="6">
        <v>941</v>
      </c>
      <c r="I4" s="6">
        <v>499</v>
      </c>
      <c r="J4" s="6">
        <v>442</v>
      </c>
      <c r="K4" s="5"/>
      <c r="L4" s="4" t="s">
        <v>21</v>
      </c>
      <c r="M4" s="5"/>
      <c r="N4" s="5"/>
    </row>
    <row r="5" spans="1:14" ht="15" customHeight="1" x14ac:dyDescent="0.25">
      <c r="A5" s="4" t="s">
        <v>17</v>
      </c>
      <c r="B5" s="4" t="s">
        <v>18</v>
      </c>
      <c r="C5" s="6">
        <v>13840</v>
      </c>
      <c r="D5" s="6">
        <v>6242</v>
      </c>
      <c r="E5" s="6">
        <v>2252</v>
      </c>
      <c r="F5" s="6">
        <v>1884</v>
      </c>
      <c r="G5" s="6">
        <v>368</v>
      </c>
      <c r="H5" s="6">
        <v>3990</v>
      </c>
      <c r="I5" s="6">
        <v>3081</v>
      </c>
      <c r="J5" s="6">
        <v>909</v>
      </c>
      <c r="K5" s="4" t="s">
        <v>149</v>
      </c>
      <c r="L5" s="4" t="s">
        <v>21</v>
      </c>
      <c r="M5" s="5"/>
      <c r="N5" s="5"/>
    </row>
    <row r="6" spans="1:14" ht="15" hidden="1" customHeight="1" x14ac:dyDescent="0.25">
      <c r="A6" s="4" t="s">
        <v>19</v>
      </c>
      <c r="B6" s="4" t="s">
        <v>20</v>
      </c>
      <c r="C6" s="6"/>
      <c r="D6" s="6"/>
      <c r="E6" s="6"/>
      <c r="F6" s="6"/>
      <c r="G6" s="6"/>
      <c r="H6" s="6"/>
      <c r="I6" s="6"/>
      <c r="J6" s="6"/>
      <c r="K6" s="5"/>
      <c r="L6" s="5"/>
      <c r="M6" s="5"/>
      <c r="N6" s="5"/>
    </row>
    <row r="7" spans="1:14" ht="15" customHeight="1" x14ac:dyDescent="0.25">
      <c r="A7" s="4" t="s">
        <v>22</v>
      </c>
      <c r="B7" s="4" t="s">
        <v>23</v>
      </c>
      <c r="C7" s="6">
        <v>95318</v>
      </c>
      <c r="D7" s="6">
        <v>21570</v>
      </c>
      <c r="E7" s="6">
        <v>5570</v>
      </c>
      <c r="F7" s="6">
        <v>4517</v>
      </c>
      <c r="G7" s="6">
        <v>1053</v>
      </c>
      <c r="H7" s="6">
        <v>16000</v>
      </c>
      <c r="I7" s="6">
        <v>15929</v>
      </c>
      <c r="J7" s="6">
        <v>71</v>
      </c>
      <c r="K7" s="5"/>
      <c r="L7" s="4" t="s">
        <v>21</v>
      </c>
      <c r="M7" s="5"/>
      <c r="N7" s="5"/>
    </row>
    <row r="8" spans="1:14" ht="15" customHeight="1" x14ac:dyDescent="0.25">
      <c r="A8" s="4" t="s">
        <v>24</v>
      </c>
      <c r="B8" s="4" t="s">
        <v>25</v>
      </c>
      <c r="C8" s="6">
        <v>17441</v>
      </c>
      <c r="D8" s="6">
        <v>3270</v>
      </c>
      <c r="E8" s="6">
        <v>64</v>
      </c>
      <c r="F8" s="6">
        <v>45</v>
      </c>
      <c r="G8" s="6">
        <v>19</v>
      </c>
      <c r="H8" s="6">
        <v>3206</v>
      </c>
      <c r="I8" s="6">
        <v>2327</v>
      </c>
      <c r="J8" s="6">
        <v>879</v>
      </c>
      <c r="K8" s="5"/>
      <c r="L8" s="4" t="s">
        <v>21</v>
      </c>
      <c r="M8" s="5"/>
      <c r="N8" s="5"/>
    </row>
    <row r="9" spans="1:14" ht="15" customHeight="1" x14ac:dyDescent="0.25">
      <c r="A9" s="4" t="s">
        <v>26</v>
      </c>
      <c r="B9" s="4" t="s">
        <v>27</v>
      </c>
      <c r="C9" s="6">
        <v>9111</v>
      </c>
      <c r="D9" s="6"/>
      <c r="E9" s="6"/>
      <c r="F9" s="6"/>
      <c r="G9" s="6"/>
      <c r="H9" s="6"/>
      <c r="I9" s="6"/>
      <c r="J9" s="6"/>
      <c r="K9" s="5"/>
      <c r="L9" s="4" t="s">
        <v>21</v>
      </c>
      <c r="M9" s="5"/>
      <c r="N9" s="5"/>
    </row>
    <row r="10" spans="1:14" ht="15" customHeight="1" x14ac:dyDescent="0.25">
      <c r="A10" s="4" t="s">
        <v>28</v>
      </c>
      <c r="B10" s="4" t="s">
        <v>29</v>
      </c>
      <c r="C10" s="6">
        <v>3894</v>
      </c>
      <c r="D10" s="6">
        <v>348</v>
      </c>
      <c r="E10" s="6"/>
      <c r="F10" s="6"/>
      <c r="G10" s="6"/>
      <c r="H10" s="6"/>
      <c r="I10" s="6"/>
      <c r="J10" s="6"/>
      <c r="K10" s="33" t="s">
        <v>150</v>
      </c>
      <c r="L10" s="4" t="s">
        <v>21</v>
      </c>
      <c r="M10" s="5"/>
      <c r="N10" s="5"/>
    </row>
    <row r="11" spans="1:14" ht="15" customHeight="1" x14ac:dyDescent="0.25">
      <c r="A11" s="4" t="s">
        <v>30</v>
      </c>
      <c r="B11" s="4" t="s">
        <v>31</v>
      </c>
      <c r="C11" s="6">
        <v>79526</v>
      </c>
      <c r="D11" s="6">
        <v>11274</v>
      </c>
      <c r="E11" s="6">
        <v>10621</v>
      </c>
      <c r="F11" s="6">
        <v>6794</v>
      </c>
      <c r="G11" s="6">
        <v>3857</v>
      </c>
      <c r="H11" s="6">
        <v>653</v>
      </c>
      <c r="I11" s="6">
        <v>291</v>
      </c>
      <c r="J11" s="6">
        <v>362</v>
      </c>
      <c r="K11" s="4" t="s">
        <v>151</v>
      </c>
      <c r="L11" s="4" t="s">
        <v>21</v>
      </c>
      <c r="M11" s="5"/>
      <c r="N11" s="5"/>
    </row>
    <row r="12" spans="1:14" ht="15" customHeight="1" x14ac:dyDescent="0.25">
      <c r="A12" s="4" t="s">
        <v>32</v>
      </c>
      <c r="B12" s="4" t="s">
        <v>33</v>
      </c>
      <c r="C12" s="6">
        <v>47709</v>
      </c>
      <c r="D12" s="6">
        <v>9295</v>
      </c>
      <c r="E12" s="6">
        <v>4941</v>
      </c>
      <c r="F12" s="6"/>
      <c r="G12" s="6"/>
      <c r="H12" s="6">
        <v>4354</v>
      </c>
      <c r="I12" s="6">
        <v>2787</v>
      </c>
      <c r="J12" s="6">
        <v>1567</v>
      </c>
      <c r="K12" s="4"/>
      <c r="L12" s="4" t="s">
        <v>21</v>
      </c>
      <c r="M12" s="5"/>
      <c r="N12" s="5"/>
    </row>
    <row r="13" spans="1:14" ht="15" hidden="1" customHeight="1" x14ac:dyDescent="0.25">
      <c r="A13" s="4" t="s">
        <v>32</v>
      </c>
      <c r="B13" s="4" t="s">
        <v>33</v>
      </c>
      <c r="C13" s="6"/>
      <c r="D13" s="6"/>
      <c r="E13" s="6"/>
      <c r="F13" s="6"/>
      <c r="G13" s="6"/>
      <c r="H13" s="6"/>
      <c r="I13" s="6"/>
      <c r="J13" s="6"/>
      <c r="K13" s="5"/>
      <c r="L13" s="5"/>
      <c r="M13" s="5"/>
      <c r="N13" s="5"/>
    </row>
    <row r="14" spans="1:14" ht="15" customHeight="1" x14ac:dyDescent="0.25">
      <c r="A14" s="4" t="s">
        <v>34</v>
      </c>
      <c r="B14" s="4" t="s">
        <v>35</v>
      </c>
      <c r="C14" s="6">
        <v>3334</v>
      </c>
      <c r="D14" s="6">
        <v>1163</v>
      </c>
      <c r="E14" s="6">
        <v>396</v>
      </c>
      <c r="F14" s="6">
        <v>193</v>
      </c>
      <c r="G14" s="6">
        <v>203</v>
      </c>
      <c r="H14" s="6">
        <v>767</v>
      </c>
      <c r="I14" s="6">
        <v>493</v>
      </c>
      <c r="J14" s="6">
        <v>374</v>
      </c>
      <c r="K14" s="4" t="s">
        <v>152</v>
      </c>
      <c r="L14" s="4" t="s">
        <v>21</v>
      </c>
      <c r="M14" s="5"/>
      <c r="N14" s="5"/>
    </row>
    <row r="15" spans="1:14" ht="15" customHeight="1" x14ac:dyDescent="0.25">
      <c r="A15" s="4" t="s">
        <v>36</v>
      </c>
      <c r="B15" s="4" t="s">
        <v>37</v>
      </c>
      <c r="C15" s="6">
        <v>7528</v>
      </c>
      <c r="D15" s="6">
        <v>2307</v>
      </c>
      <c r="E15" s="6">
        <v>1477</v>
      </c>
      <c r="F15" s="6">
        <v>1477</v>
      </c>
      <c r="G15" s="6">
        <v>0</v>
      </c>
      <c r="H15" s="6">
        <v>830</v>
      </c>
      <c r="I15" s="6">
        <v>37</v>
      </c>
      <c r="J15" s="6">
        <v>793</v>
      </c>
      <c r="K15" s="5"/>
      <c r="L15" s="4" t="s">
        <v>21</v>
      </c>
      <c r="M15" s="5"/>
      <c r="N15" s="5"/>
    </row>
    <row r="16" spans="1:14" ht="15" customHeight="1" x14ac:dyDescent="0.25">
      <c r="A16" s="4" t="s">
        <v>38</v>
      </c>
      <c r="B16" s="4" t="s">
        <v>39</v>
      </c>
      <c r="C16" s="6">
        <v>8025</v>
      </c>
      <c r="D16" s="6">
        <v>3924</v>
      </c>
      <c r="E16" s="6">
        <v>2730</v>
      </c>
      <c r="F16" s="6">
        <v>2181</v>
      </c>
      <c r="G16" s="6">
        <v>549</v>
      </c>
      <c r="H16" s="6">
        <v>1194</v>
      </c>
      <c r="I16" s="6">
        <v>1023</v>
      </c>
      <c r="J16" s="6">
        <v>171</v>
      </c>
      <c r="K16" s="5"/>
      <c r="L16" s="4" t="s">
        <v>21</v>
      </c>
      <c r="M16" s="5"/>
      <c r="N16" s="5"/>
    </row>
    <row r="17" spans="1:14" ht="15" customHeight="1" x14ac:dyDescent="0.25">
      <c r="A17" s="4" t="s">
        <v>40</v>
      </c>
      <c r="B17" s="4" t="s">
        <v>41</v>
      </c>
      <c r="C17" s="6">
        <v>29224</v>
      </c>
      <c r="D17" s="6">
        <v>4033</v>
      </c>
      <c r="E17" s="6"/>
      <c r="F17" s="6"/>
      <c r="G17" s="6"/>
      <c r="H17" s="6">
        <v>4033</v>
      </c>
      <c r="I17" s="6">
        <v>1536</v>
      </c>
      <c r="J17" s="6">
        <v>2497</v>
      </c>
      <c r="K17" s="5"/>
      <c r="L17" s="4" t="s">
        <v>21</v>
      </c>
      <c r="M17" s="5"/>
      <c r="N17" s="5"/>
    </row>
    <row r="18" spans="1:14" ht="15" customHeight="1" x14ac:dyDescent="0.25">
      <c r="A18" s="4" t="s">
        <v>42</v>
      </c>
      <c r="B18" s="4" t="s">
        <v>43</v>
      </c>
      <c r="C18" s="6">
        <v>25385</v>
      </c>
      <c r="D18" s="6">
        <v>2821</v>
      </c>
      <c r="E18" s="6">
        <v>736</v>
      </c>
      <c r="F18" s="6">
        <v>689</v>
      </c>
      <c r="G18" s="6">
        <v>47</v>
      </c>
      <c r="H18" s="6">
        <v>2085</v>
      </c>
      <c r="I18" s="6">
        <v>988</v>
      </c>
      <c r="J18" s="6">
        <v>1097</v>
      </c>
      <c r="K18" s="5"/>
      <c r="L18" s="5"/>
      <c r="M18" s="5"/>
      <c r="N18" s="5"/>
    </row>
    <row r="19" spans="1:14" ht="15" customHeight="1" x14ac:dyDescent="0.25">
      <c r="A19" s="4" t="s">
        <v>44</v>
      </c>
      <c r="B19" s="4" t="s">
        <v>45</v>
      </c>
      <c r="C19" s="6">
        <v>8869</v>
      </c>
      <c r="D19" s="6">
        <v>2590</v>
      </c>
      <c r="E19" s="6">
        <v>1807</v>
      </c>
      <c r="F19" s="6">
        <v>790</v>
      </c>
      <c r="G19" s="6">
        <v>1001</v>
      </c>
      <c r="H19" s="6">
        <v>783</v>
      </c>
      <c r="I19" s="6">
        <v>548</v>
      </c>
      <c r="J19" s="6">
        <v>235</v>
      </c>
      <c r="K19" s="5"/>
      <c r="L19" s="4" t="s">
        <v>21</v>
      </c>
      <c r="M19" s="5"/>
      <c r="N19" s="5"/>
    </row>
    <row r="20" spans="1:14" ht="15" customHeight="1" x14ac:dyDescent="0.25">
      <c r="A20" s="4" t="s">
        <v>46</v>
      </c>
      <c r="B20" s="4" t="s">
        <v>47</v>
      </c>
      <c r="C20" s="6"/>
      <c r="D20" s="6"/>
      <c r="E20" s="6"/>
      <c r="F20" s="6"/>
      <c r="G20" s="6"/>
      <c r="H20" s="6"/>
      <c r="I20" s="6"/>
      <c r="J20" s="6"/>
      <c r="K20" s="5"/>
      <c r="L20" s="4"/>
      <c r="M20" s="5"/>
      <c r="N20" s="5"/>
    </row>
    <row r="21" spans="1:14" ht="15" customHeight="1" x14ac:dyDescent="0.25">
      <c r="A21" s="4" t="s">
        <v>48</v>
      </c>
      <c r="B21" s="4" t="s">
        <v>49</v>
      </c>
      <c r="C21" s="6">
        <v>27010</v>
      </c>
      <c r="D21" s="6">
        <v>7754</v>
      </c>
      <c r="E21" s="6">
        <v>2691</v>
      </c>
      <c r="F21" s="6">
        <v>844</v>
      </c>
      <c r="G21" s="6">
        <v>1847</v>
      </c>
      <c r="H21" s="6">
        <v>5063</v>
      </c>
      <c r="I21" s="6">
        <v>4284</v>
      </c>
      <c r="J21" s="6">
        <v>779</v>
      </c>
      <c r="K21" s="5"/>
      <c r="L21" s="4" t="s">
        <v>21</v>
      </c>
      <c r="M21" s="5"/>
      <c r="N21" s="5"/>
    </row>
    <row r="22" spans="1:14" ht="15" hidden="1" customHeight="1" x14ac:dyDescent="0.25">
      <c r="A22" s="4" t="s">
        <v>46</v>
      </c>
      <c r="B22" s="4" t="s">
        <v>47</v>
      </c>
      <c r="C22" s="6"/>
      <c r="D22" s="6"/>
      <c r="E22" s="6"/>
      <c r="F22" s="6"/>
      <c r="G22" s="6"/>
      <c r="H22" s="6"/>
      <c r="I22" s="6"/>
      <c r="J22" s="6"/>
      <c r="K22" s="5"/>
      <c r="L22" s="5"/>
      <c r="M22" s="5"/>
      <c r="N22" s="5"/>
    </row>
    <row r="23" spans="1:14" ht="15" hidden="1" customHeight="1" x14ac:dyDescent="0.25">
      <c r="A23" s="4" t="s">
        <v>48</v>
      </c>
      <c r="B23" s="4" t="s">
        <v>49</v>
      </c>
      <c r="C23" s="6"/>
      <c r="D23" s="6"/>
      <c r="E23" s="6"/>
      <c r="F23" s="6"/>
      <c r="G23" s="6"/>
      <c r="H23" s="6"/>
      <c r="I23" s="6"/>
      <c r="J23" s="6"/>
      <c r="K23" s="5"/>
      <c r="L23" s="5"/>
      <c r="M23" s="5"/>
      <c r="N23" s="5"/>
    </row>
    <row r="24" spans="1:14" ht="15" customHeight="1" x14ac:dyDescent="0.25">
      <c r="A24" s="4" t="s">
        <v>50</v>
      </c>
      <c r="B24" s="4" t="s">
        <v>51</v>
      </c>
      <c r="C24" s="6">
        <v>6791</v>
      </c>
      <c r="D24" s="6">
        <v>160</v>
      </c>
      <c r="E24" s="6">
        <v>9</v>
      </c>
      <c r="F24" s="6"/>
      <c r="G24" s="6"/>
      <c r="H24" s="6">
        <v>151</v>
      </c>
      <c r="I24" s="6">
        <v>73</v>
      </c>
      <c r="J24" s="6">
        <v>78</v>
      </c>
      <c r="K24" s="5"/>
      <c r="L24" s="5"/>
      <c r="M24" s="5"/>
      <c r="N24" s="5"/>
    </row>
    <row r="25" spans="1:14" ht="15" customHeight="1" x14ac:dyDescent="0.25">
      <c r="A25" s="4" t="s">
        <v>52</v>
      </c>
      <c r="B25" s="4" t="s">
        <v>53</v>
      </c>
      <c r="C25" s="6">
        <v>18607</v>
      </c>
      <c r="D25" s="6">
        <v>1530</v>
      </c>
      <c r="E25" s="6">
        <v>820</v>
      </c>
      <c r="F25" s="6"/>
      <c r="G25" s="6"/>
      <c r="H25" s="6">
        <v>710</v>
      </c>
      <c r="I25" s="6"/>
      <c r="J25" s="6"/>
      <c r="K25" s="4" t="s">
        <v>127</v>
      </c>
      <c r="L25" s="4" t="s">
        <v>21</v>
      </c>
      <c r="M25" s="5"/>
      <c r="N25" s="5"/>
    </row>
    <row r="26" spans="1:14" ht="15" customHeight="1" x14ac:dyDescent="0.25">
      <c r="A26" s="4" t="s">
        <v>54</v>
      </c>
      <c r="B26" s="4" t="s">
        <v>55</v>
      </c>
      <c r="C26" s="6">
        <v>1715</v>
      </c>
      <c r="D26" s="6"/>
      <c r="E26" s="6"/>
      <c r="F26" s="6"/>
      <c r="G26" s="6"/>
      <c r="H26" s="6"/>
      <c r="I26" s="6"/>
      <c r="J26" s="6"/>
      <c r="K26" s="5"/>
      <c r="L26" s="4" t="s">
        <v>21</v>
      </c>
      <c r="M26" s="5"/>
      <c r="N26" s="5"/>
    </row>
    <row r="27" spans="1:14" ht="15" customHeight="1" x14ac:dyDescent="0.25">
      <c r="A27" s="4" t="s">
        <v>56</v>
      </c>
      <c r="B27" s="4" t="s">
        <v>57</v>
      </c>
      <c r="C27" s="6">
        <v>35425</v>
      </c>
      <c r="D27" s="6">
        <v>1226</v>
      </c>
      <c r="E27" s="6"/>
      <c r="F27" s="6"/>
      <c r="G27" s="6"/>
      <c r="H27" s="6">
        <v>1226</v>
      </c>
      <c r="I27" s="6"/>
      <c r="J27" s="6">
        <v>1226</v>
      </c>
      <c r="K27" s="5"/>
      <c r="L27" s="5"/>
      <c r="M27" s="5"/>
      <c r="N27" s="5"/>
    </row>
    <row r="28" spans="1:14" ht="15" customHeight="1" x14ac:dyDescent="0.25">
      <c r="A28" s="4" t="s">
        <v>58</v>
      </c>
      <c r="B28" s="4" t="s">
        <v>59</v>
      </c>
      <c r="C28" s="6">
        <v>8330</v>
      </c>
      <c r="D28" s="6">
        <v>2166</v>
      </c>
      <c r="E28" s="6">
        <v>973</v>
      </c>
      <c r="F28" s="6"/>
      <c r="G28" s="6">
        <v>973</v>
      </c>
      <c r="H28" s="6">
        <v>1193</v>
      </c>
      <c r="I28" s="6">
        <v>533</v>
      </c>
      <c r="J28" s="6">
        <v>660</v>
      </c>
      <c r="K28" s="5"/>
      <c r="L28" s="5"/>
      <c r="M28" s="5"/>
      <c r="N28" s="5"/>
    </row>
    <row r="29" spans="1:14" ht="15" customHeight="1" x14ac:dyDescent="0.25">
      <c r="A29" s="4" t="s">
        <v>56</v>
      </c>
      <c r="B29" s="4" t="s">
        <v>63</v>
      </c>
      <c r="C29" s="6">
        <v>17586</v>
      </c>
      <c r="D29" s="6">
        <v>5127</v>
      </c>
      <c r="E29" s="6">
        <v>3357</v>
      </c>
      <c r="F29" s="6">
        <v>1518</v>
      </c>
      <c r="G29" s="6">
        <v>1839</v>
      </c>
      <c r="H29" s="6">
        <v>1770</v>
      </c>
      <c r="I29" s="6">
        <v>532</v>
      </c>
      <c r="J29" s="6">
        <v>1238</v>
      </c>
      <c r="K29" s="5"/>
      <c r="L29" s="4" t="s">
        <v>21</v>
      </c>
      <c r="M29" s="5"/>
      <c r="N29" s="5"/>
    </row>
    <row r="30" spans="1:14" ht="15" customHeight="1" x14ac:dyDescent="0.25">
      <c r="A30" s="4" t="s">
        <v>60</v>
      </c>
      <c r="B30" s="4" t="s">
        <v>61</v>
      </c>
      <c r="C30" s="6">
        <v>23062</v>
      </c>
      <c r="D30" s="6">
        <v>11904</v>
      </c>
      <c r="E30" s="6">
        <v>7469</v>
      </c>
      <c r="F30" s="6">
        <v>4850</v>
      </c>
      <c r="G30" s="6">
        <v>2619</v>
      </c>
      <c r="H30" s="6">
        <v>4435</v>
      </c>
      <c r="I30" s="6">
        <v>2097</v>
      </c>
      <c r="J30" s="6">
        <v>2338</v>
      </c>
      <c r="K30" s="4" t="s">
        <v>153</v>
      </c>
      <c r="L30" s="4" t="s">
        <v>21</v>
      </c>
      <c r="M30" s="5"/>
      <c r="N30" s="5"/>
    </row>
    <row r="31" spans="1:14" ht="15" hidden="1" customHeight="1" x14ac:dyDescent="0.25">
      <c r="A31" s="4" t="s">
        <v>62</v>
      </c>
      <c r="B31" s="4" t="s">
        <v>63</v>
      </c>
      <c r="C31" s="6"/>
      <c r="D31" s="6"/>
      <c r="E31" s="6"/>
      <c r="F31" s="6"/>
      <c r="G31" s="6"/>
      <c r="H31" s="6"/>
      <c r="I31" s="6"/>
      <c r="J31" s="6"/>
      <c r="K31" s="5"/>
      <c r="L31" s="5"/>
      <c r="M31" s="5"/>
      <c r="N31" s="5"/>
    </row>
    <row r="32" spans="1:14" ht="15" customHeight="1" x14ac:dyDescent="0.25">
      <c r="A32" s="4" t="s">
        <v>64</v>
      </c>
      <c r="B32" s="4" t="s">
        <v>65</v>
      </c>
      <c r="C32" s="6">
        <v>2401</v>
      </c>
      <c r="D32" s="6">
        <v>706</v>
      </c>
      <c r="E32" s="6">
        <v>457</v>
      </c>
      <c r="F32" s="6">
        <v>159</v>
      </c>
      <c r="G32" s="6">
        <v>298</v>
      </c>
      <c r="H32" s="6">
        <v>249</v>
      </c>
      <c r="I32" s="6">
        <v>37</v>
      </c>
      <c r="J32" s="6">
        <v>212</v>
      </c>
      <c r="K32" s="4" t="s">
        <v>154</v>
      </c>
      <c r="L32" s="4" t="s">
        <v>21</v>
      </c>
      <c r="M32" s="5"/>
      <c r="N32" s="5"/>
    </row>
    <row r="33" spans="1:14" ht="15" customHeight="1" x14ac:dyDescent="0.25">
      <c r="A33" s="4" t="s">
        <v>66</v>
      </c>
      <c r="B33" s="4" t="s">
        <v>67</v>
      </c>
      <c r="C33" s="6">
        <v>23969</v>
      </c>
      <c r="D33" s="6">
        <v>6974</v>
      </c>
      <c r="E33" s="6">
        <v>3971</v>
      </c>
      <c r="F33" s="6">
        <v>3771</v>
      </c>
      <c r="G33" s="6">
        <v>200</v>
      </c>
      <c r="H33" s="6">
        <v>3003</v>
      </c>
      <c r="I33" s="6">
        <v>3000</v>
      </c>
      <c r="J33" s="6">
        <v>3</v>
      </c>
      <c r="K33" s="5"/>
      <c r="L33" s="4" t="s">
        <v>21</v>
      </c>
      <c r="M33" s="5"/>
      <c r="N33" s="5"/>
    </row>
    <row r="34" spans="1:14" ht="15" customHeight="1" x14ac:dyDescent="0.25">
      <c r="A34" s="4" t="s">
        <v>68</v>
      </c>
      <c r="B34" s="4" t="s">
        <v>69</v>
      </c>
      <c r="C34" s="6">
        <v>1401</v>
      </c>
      <c r="D34" s="6">
        <v>397</v>
      </c>
      <c r="E34" s="6">
        <v>267</v>
      </c>
      <c r="F34" s="6"/>
      <c r="G34" s="6"/>
      <c r="H34" s="6">
        <v>130</v>
      </c>
      <c r="I34" s="6"/>
      <c r="J34" s="6"/>
      <c r="K34" s="33" t="s">
        <v>155</v>
      </c>
      <c r="L34" s="4" t="s">
        <v>21</v>
      </c>
      <c r="M34" s="5"/>
      <c r="N34" s="5"/>
    </row>
    <row r="35" spans="1:14" ht="15" customHeight="1" x14ac:dyDescent="0.25">
      <c r="A35" s="4" t="s">
        <v>70</v>
      </c>
      <c r="B35" s="4" t="s">
        <v>71</v>
      </c>
      <c r="C35" s="6">
        <v>5388</v>
      </c>
      <c r="D35" s="6"/>
      <c r="E35" s="6"/>
      <c r="F35" s="6"/>
      <c r="G35" s="6"/>
      <c r="H35" s="6"/>
      <c r="I35" s="6"/>
      <c r="J35" s="6"/>
      <c r="K35" s="5"/>
      <c r="L35" s="5"/>
      <c r="M35" s="5"/>
      <c r="N35" s="5"/>
    </row>
    <row r="36" spans="1:14" ht="15" customHeight="1" x14ac:dyDescent="0.25">
      <c r="A36" s="4" t="s">
        <v>72</v>
      </c>
      <c r="B36" s="4" t="s">
        <v>73</v>
      </c>
      <c r="C36" s="7">
        <v>2155</v>
      </c>
      <c r="D36" s="6">
        <v>43</v>
      </c>
      <c r="E36" s="6">
        <v>2</v>
      </c>
      <c r="F36" s="6"/>
      <c r="G36" s="6">
        <v>2</v>
      </c>
      <c r="H36" s="6">
        <v>41</v>
      </c>
      <c r="I36" s="6"/>
      <c r="J36" s="6">
        <v>41</v>
      </c>
      <c r="K36" s="5"/>
      <c r="L36" s="4" t="s">
        <v>21</v>
      </c>
      <c r="M36" s="5"/>
      <c r="N36" s="5"/>
    </row>
    <row r="37" spans="1:14" ht="15" hidden="1" customHeight="1" x14ac:dyDescent="0.25">
      <c r="A37" s="4" t="s">
        <v>74</v>
      </c>
      <c r="B37" s="4" t="s">
        <v>75</v>
      </c>
      <c r="C37" s="6"/>
      <c r="D37" s="6"/>
      <c r="E37" s="6"/>
      <c r="F37" s="6"/>
      <c r="G37" s="6"/>
      <c r="H37" s="6"/>
      <c r="I37" s="6"/>
      <c r="J37" s="6"/>
      <c r="K37" s="5"/>
      <c r="L37" s="5"/>
      <c r="M37" s="5"/>
      <c r="N37" s="5"/>
    </row>
    <row r="38" spans="1:14" ht="15" hidden="1" customHeight="1" x14ac:dyDescent="0.25">
      <c r="A38" s="4" t="s">
        <v>76</v>
      </c>
      <c r="B38" s="4" t="s">
        <v>77</v>
      </c>
      <c r="C38" s="6"/>
      <c r="D38" s="6"/>
      <c r="E38" s="6"/>
      <c r="F38" s="6"/>
      <c r="G38" s="6"/>
      <c r="H38" s="6"/>
      <c r="I38" s="6"/>
      <c r="J38" s="6"/>
      <c r="K38" s="5"/>
      <c r="L38" s="5"/>
      <c r="M38" s="5"/>
      <c r="N38" s="5"/>
    </row>
    <row r="39" spans="1:14" ht="15" customHeight="1" x14ac:dyDescent="0.25">
      <c r="A39" s="4" t="s">
        <v>78</v>
      </c>
      <c r="B39" s="4" t="s">
        <v>79</v>
      </c>
      <c r="C39" s="6">
        <v>11422</v>
      </c>
      <c r="D39" s="6">
        <v>2333</v>
      </c>
      <c r="E39" s="6">
        <v>1499</v>
      </c>
      <c r="F39" s="6">
        <v>216</v>
      </c>
      <c r="G39" s="6">
        <v>1283</v>
      </c>
      <c r="H39" s="6">
        <v>834</v>
      </c>
      <c r="I39" s="6">
        <v>97</v>
      </c>
      <c r="J39" s="6">
        <v>737</v>
      </c>
      <c r="K39" s="4" t="s">
        <v>132</v>
      </c>
      <c r="L39" s="4" t="s">
        <v>21</v>
      </c>
      <c r="M39" s="5"/>
      <c r="N39" s="5"/>
    </row>
    <row r="40" spans="1:14" ht="15" customHeight="1" x14ac:dyDescent="0.25">
      <c r="A40" s="4" t="s">
        <v>74</v>
      </c>
      <c r="B40" s="4" t="s">
        <v>75</v>
      </c>
      <c r="C40" s="6"/>
      <c r="D40" s="6"/>
      <c r="E40" s="6"/>
      <c r="F40" s="6"/>
      <c r="G40" s="6"/>
      <c r="H40" s="6"/>
      <c r="I40" s="6"/>
      <c r="J40" s="6"/>
      <c r="K40" s="5"/>
      <c r="L40" s="4"/>
      <c r="M40" s="5"/>
      <c r="N40" s="5"/>
    </row>
    <row r="41" spans="1:14" ht="15" customHeight="1" x14ac:dyDescent="0.25">
      <c r="A41" s="4" t="s">
        <v>80</v>
      </c>
      <c r="B41" s="4" t="s">
        <v>81</v>
      </c>
      <c r="C41" s="6">
        <v>38380</v>
      </c>
      <c r="D41" s="6">
        <v>7341</v>
      </c>
      <c r="E41" s="6"/>
      <c r="F41" s="6"/>
      <c r="G41" s="6"/>
      <c r="H41" s="6">
        <v>7341</v>
      </c>
      <c r="I41" s="6">
        <v>5139</v>
      </c>
      <c r="J41" s="6">
        <v>2202</v>
      </c>
      <c r="K41" s="5"/>
      <c r="L41" s="5"/>
      <c r="M41" s="5"/>
      <c r="N41" s="5"/>
    </row>
    <row r="42" spans="1:14" ht="15" hidden="1" customHeight="1" x14ac:dyDescent="0.25">
      <c r="A42" s="4" t="s">
        <v>82</v>
      </c>
      <c r="B42" s="4" t="s">
        <v>83</v>
      </c>
      <c r="C42" s="6"/>
      <c r="D42" s="6"/>
      <c r="E42" s="6"/>
      <c r="F42" s="6"/>
      <c r="G42" s="6"/>
      <c r="H42" s="6"/>
      <c r="I42" s="6"/>
      <c r="J42" s="6"/>
      <c r="K42" s="5"/>
      <c r="L42" s="5"/>
      <c r="M42" s="5"/>
      <c r="N42" s="5"/>
    </row>
    <row r="43" spans="1:14" ht="15" customHeight="1" x14ac:dyDescent="0.25">
      <c r="A43" s="4" t="s">
        <v>84</v>
      </c>
      <c r="B43" s="4" t="s">
        <v>85</v>
      </c>
      <c r="C43" s="6">
        <v>21737</v>
      </c>
      <c r="D43" s="6">
        <v>1993</v>
      </c>
      <c r="E43" s="6">
        <v>3076</v>
      </c>
      <c r="F43" s="6">
        <v>1935</v>
      </c>
      <c r="G43" s="6">
        <v>1141</v>
      </c>
      <c r="H43" s="6"/>
      <c r="I43" s="6"/>
      <c r="J43" s="6"/>
      <c r="K43" s="4" t="s">
        <v>156</v>
      </c>
      <c r="L43" s="4" t="s">
        <v>21</v>
      </c>
      <c r="M43" s="5"/>
      <c r="N43" s="5"/>
    </row>
    <row r="44" spans="1:14" ht="15" customHeight="1" x14ac:dyDescent="0.25">
      <c r="A44" s="4" t="s">
        <v>86</v>
      </c>
      <c r="B44" s="4" t="s">
        <v>87</v>
      </c>
      <c r="C44" s="6">
        <v>13102</v>
      </c>
      <c r="D44" s="6">
        <v>1389</v>
      </c>
      <c r="E44" s="6">
        <v>1352</v>
      </c>
      <c r="F44" s="6">
        <v>765</v>
      </c>
      <c r="G44" s="6">
        <v>587</v>
      </c>
      <c r="H44" s="6">
        <v>37</v>
      </c>
      <c r="I44" s="6">
        <v>8</v>
      </c>
      <c r="J44" s="6">
        <v>29</v>
      </c>
      <c r="K44" s="4" t="s">
        <v>157</v>
      </c>
      <c r="L44" s="4" t="s">
        <v>21</v>
      </c>
      <c r="M44" s="5"/>
      <c r="N44" s="5"/>
    </row>
    <row r="45" spans="1:14" ht="15" customHeight="1" x14ac:dyDescent="0.25">
      <c r="A45" s="4" t="s">
        <v>88</v>
      </c>
      <c r="B45" s="4" t="s">
        <v>89</v>
      </c>
      <c r="C45" s="6">
        <v>39493</v>
      </c>
      <c r="D45" s="6">
        <v>5739</v>
      </c>
      <c r="E45" s="6"/>
      <c r="F45" s="6"/>
      <c r="G45" s="6"/>
      <c r="H45" s="6">
        <v>5739</v>
      </c>
      <c r="I45" s="6">
        <v>3468</v>
      </c>
      <c r="J45" s="6">
        <v>2271</v>
      </c>
      <c r="K45" s="4" t="s">
        <v>134</v>
      </c>
      <c r="L45" s="4" t="s">
        <v>21</v>
      </c>
      <c r="M45" s="5"/>
      <c r="N45" s="5"/>
    </row>
    <row r="46" spans="1:14" ht="16.7" customHeight="1" x14ac:dyDescent="0.25">
      <c r="A46" s="4" t="s">
        <v>90</v>
      </c>
      <c r="B46" s="4" t="s">
        <v>91</v>
      </c>
      <c r="C46" s="6">
        <v>1491</v>
      </c>
      <c r="D46" s="6">
        <v>350</v>
      </c>
      <c r="E46" s="6">
        <v>277</v>
      </c>
      <c r="F46" s="6">
        <v>237</v>
      </c>
      <c r="G46" s="6">
        <v>37</v>
      </c>
      <c r="H46" s="6">
        <v>73</v>
      </c>
      <c r="I46" s="6">
        <v>33</v>
      </c>
      <c r="J46" s="6">
        <v>18</v>
      </c>
      <c r="K46" s="45" t="s">
        <v>158</v>
      </c>
      <c r="L46" s="4" t="s">
        <v>21</v>
      </c>
      <c r="M46" s="5"/>
      <c r="N46" s="5"/>
    </row>
    <row r="47" spans="1:14" ht="15" customHeight="1" x14ac:dyDescent="0.25">
      <c r="A47" s="4" t="s">
        <v>92</v>
      </c>
      <c r="B47" s="4" t="s">
        <v>93</v>
      </c>
      <c r="C47" s="6">
        <v>15726</v>
      </c>
      <c r="D47" s="6">
        <v>2417</v>
      </c>
      <c r="E47" s="6">
        <v>1249</v>
      </c>
      <c r="F47" s="6"/>
      <c r="G47" s="6"/>
      <c r="H47" s="6">
        <v>1168</v>
      </c>
      <c r="I47" s="6"/>
      <c r="J47" s="6"/>
      <c r="K47" s="4" t="s">
        <v>159</v>
      </c>
      <c r="L47" s="4" t="s">
        <v>21</v>
      </c>
      <c r="M47" s="5"/>
      <c r="N47" s="5"/>
    </row>
    <row r="48" spans="1:14" ht="15" customHeight="1" x14ac:dyDescent="0.25">
      <c r="A48" s="4" t="s">
        <v>94</v>
      </c>
      <c r="B48" s="4" t="s">
        <v>95</v>
      </c>
      <c r="C48" s="6">
        <v>3249</v>
      </c>
      <c r="D48" s="6">
        <v>1410</v>
      </c>
      <c r="E48" s="6">
        <v>535</v>
      </c>
      <c r="F48" s="6">
        <v>150</v>
      </c>
      <c r="G48" s="6">
        <v>385</v>
      </c>
      <c r="H48" s="6">
        <v>875</v>
      </c>
      <c r="I48" s="6">
        <v>170</v>
      </c>
      <c r="J48" s="6">
        <v>705</v>
      </c>
      <c r="K48" s="4" t="s">
        <v>160</v>
      </c>
      <c r="L48" s="4" t="s">
        <v>21</v>
      </c>
      <c r="M48" s="5"/>
      <c r="N48" s="5"/>
    </row>
    <row r="49" spans="1:14" ht="15" hidden="1" customHeight="1" x14ac:dyDescent="0.25">
      <c r="A49" s="4" t="s">
        <v>94</v>
      </c>
      <c r="B49" s="4" t="s">
        <v>95</v>
      </c>
      <c r="C49" s="6"/>
      <c r="D49" s="6"/>
      <c r="E49" s="6"/>
      <c r="F49" s="6"/>
      <c r="G49" s="6"/>
      <c r="H49" s="6"/>
      <c r="I49" s="6"/>
      <c r="J49" s="6"/>
      <c r="K49" s="5"/>
      <c r="L49" s="5"/>
      <c r="M49" s="5"/>
      <c r="N49" s="5"/>
    </row>
    <row r="50" spans="1:14" ht="15" customHeight="1" x14ac:dyDescent="0.25">
      <c r="A50" s="4" t="s">
        <v>96</v>
      </c>
      <c r="B50" s="4" t="s">
        <v>97</v>
      </c>
      <c r="C50" s="6">
        <v>21382</v>
      </c>
      <c r="D50" s="6"/>
      <c r="E50" s="6"/>
      <c r="F50" s="6"/>
      <c r="G50" s="6"/>
      <c r="H50" s="6"/>
      <c r="I50" s="6"/>
      <c r="J50" s="6"/>
      <c r="K50" s="5"/>
      <c r="L50" s="5"/>
      <c r="M50" s="5"/>
      <c r="N50" s="5"/>
    </row>
    <row r="51" spans="1:14" ht="15" customHeight="1" x14ac:dyDescent="0.25">
      <c r="A51" s="4" t="s">
        <v>98</v>
      </c>
      <c r="B51" s="4" t="s">
        <v>99</v>
      </c>
      <c r="C51" s="6">
        <v>121119</v>
      </c>
      <c r="D51" s="6">
        <v>25822</v>
      </c>
      <c r="E51" s="6">
        <v>19350</v>
      </c>
      <c r="F51" s="6"/>
      <c r="G51" s="6"/>
      <c r="H51" s="6">
        <v>6472</v>
      </c>
      <c r="I51" s="6">
        <v>4878</v>
      </c>
      <c r="J51" s="6">
        <v>1594</v>
      </c>
      <c r="K51" s="5"/>
      <c r="L51" s="4" t="s">
        <v>21</v>
      </c>
      <c r="M51" s="5"/>
      <c r="N51" s="5"/>
    </row>
    <row r="52" spans="1:14" ht="15" hidden="1" customHeight="1" x14ac:dyDescent="0.25">
      <c r="A52" s="4" t="s">
        <v>98</v>
      </c>
      <c r="B52" s="4" t="s">
        <v>99</v>
      </c>
      <c r="C52" s="6"/>
      <c r="D52" s="6"/>
      <c r="E52" s="6"/>
      <c r="F52" s="6"/>
      <c r="G52" s="6"/>
      <c r="H52" s="6"/>
      <c r="I52" s="6"/>
      <c r="J52" s="6"/>
      <c r="K52" s="5"/>
      <c r="L52" s="5"/>
      <c r="M52" s="5"/>
      <c r="N52" s="5"/>
    </row>
    <row r="53" spans="1:14" ht="15" customHeight="1" x14ac:dyDescent="0.25">
      <c r="A53" s="4" t="s">
        <v>100</v>
      </c>
      <c r="B53" s="4" t="s">
        <v>101</v>
      </c>
      <c r="C53" s="6">
        <v>5485</v>
      </c>
      <c r="D53" s="6">
        <v>2661</v>
      </c>
      <c r="E53" s="6">
        <v>997</v>
      </c>
      <c r="F53" s="6"/>
      <c r="G53" s="6"/>
      <c r="H53" s="6">
        <v>1664</v>
      </c>
      <c r="I53" s="6"/>
      <c r="J53" s="6"/>
      <c r="K53" s="4" t="s">
        <v>161</v>
      </c>
      <c r="L53" s="4" t="s">
        <v>21</v>
      </c>
      <c r="M53" s="5"/>
      <c r="N53" s="5"/>
    </row>
    <row r="54" spans="1:14" ht="15" hidden="1" customHeight="1" x14ac:dyDescent="0.25">
      <c r="A54" s="4" t="s">
        <v>102</v>
      </c>
      <c r="B54" s="4" t="s">
        <v>103</v>
      </c>
      <c r="C54" s="6"/>
      <c r="D54" s="6"/>
      <c r="E54" s="6"/>
      <c r="F54" s="6"/>
      <c r="G54" s="6"/>
      <c r="H54" s="6"/>
      <c r="I54" s="6"/>
      <c r="J54" s="6"/>
      <c r="K54" s="5"/>
      <c r="L54" s="5"/>
      <c r="M54" s="5"/>
      <c r="N54" s="5"/>
    </row>
    <row r="55" spans="1:14" ht="15" customHeight="1" x14ac:dyDescent="0.25">
      <c r="A55" s="4" t="s">
        <v>104</v>
      </c>
      <c r="B55" s="4" t="s">
        <v>105</v>
      </c>
      <c r="C55" s="7">
        <v>1066</v>
      </c>
      <c r="D55" s="6">
        <f>E55+H55</f>
        <v>250</v>
      </c>
      <c r="E55" s="6">
        <v>92</v>
      </c>
      <c r="F55" s="6"/>
      <c r="G55" s="5"/>
      <c r="H55" s="6">
        <f>27+131</f>
        <v>158</v>
      </c>
      <c r="I55" s="6"/>
      <c r="J55" s="6"/>
      <c r="K55" s="5"/>
      <c r="L55" s="4" t="s">
        <v>21</v>
      </c>
      <c r="M55" s="5"/>
      <c r="N55" s="5"/>
    </row>
    <row r="56" spans="1:14" ht="15" customHeight="1" x14ac:dyDescent="0.25">
      <c r="A56" s="4" t="s">
        <v>106</v>
      </c>
      <c r="B56" s="4" t="s">
        <v>107</v>
      </c>
      <c r="C56" s="6">
        <v>15726</v>
      </c>
      <c r="D56" s="6">
        <v>5351</v>
      </c>
      <c r="E56" s="6"/>
      <c r="F56" s="6"/>
      <c r="G56" s="6"/>
      <c r="H56" s="6">
        <v>5351</v>
      </c>
      <c r="I56" s="6">
        <v>3693</v>
      </c>
      <c r="J56" s="6">
        <v>1658</v>
      </c>
      <c r="K56" s="5"/>
      <c r="L56" s="4" t="s">
        <v>21</v>
      </c>
      <c r="M56" s="5"/>
      <c r="N56" s="6"/>
    </row>
    <row r="57" spans="1:14" ht="15" customHeight="1" x14ac:dyDescent="0.25">
      <c r="A57" s="4" t="s">
        <v>108</v>
      </c>
      <c r="B57" s="4" t="s">
        <v>109</v>
      </c>
      <c r="C57" s="6">
        <v>20121</v>
      </c>
      <c r="D57" s="6">
        <v>9933</v>
      </c>
      <c r="E57" s="6">
        <v>3643</v>
      </c>
      <c r="F57" s="6">
        <v>2214</v>
      </c>
      <c r="G57" s="6">
        <v>1429</v>
      </c>
      <c r="H57" s="6">
        <v>6290</v>
      </c>
      <c r="I57" s="6">
        <v>3372</v>
      </c>
      <c r="J57" s="6">
        <v>2918</v>
      </c>
      <c r="K57" s="4" t="s">
        <v>162</v>
      </c>
      <c r="L57" s="4" t="s">
        <v>21</v>
      </c>
      <c r="M57" s="5"/>
      <c r="N57" s="5"/>
    </row>
    <row r="58" spans="1:14" ht="15" customHeight="1" x14ac:dyDescent="0.25">
      <c r="A58" s="4" t="s">
        <v>110</v>
      </c>
      <c r="B58" s="4" t="s">
        <v>111</v>
      </c>
      <c r="C58" s="6">
        <v>6044</v>
      </c>
      <c r="D58" s="6">
        <v>676</v>
      </c>
      <c r="E58" s="6">
        <v>676</v>
      </c>
      <c r="F58" s="6">
        <v>80</v>
      </c>
      <c r="G58" s="6">
        <v>596</v>
      </c>
      <c r="H58" s="6"/>
      <c r="I58" s="6"/>
      <c r="J58" s="6"/>
      <c r="K58" s="4" t="s">
        <v>163</v>
      </c>
      <c r="L58" s="4" t="s">
        <v>21</v>
      </c>
      <c r="M58" s="5"/>
      <c r="N58" s="5"/>
    </row>
    <row r="59" spans="1:14" ht="15" customHeight="1" x14ac:dyDescent="0.25">
      <c r="A59" s="4" t="s">
        <v>112</v>
      </c>
      <c r="B59" s="4" t="s">
        <v>113</v>
      </c>
      <c r="C59" s="7">
        <v>2364</v>
      </c>
      <c r="D59" s="7">
        <v>681</v>
      </c>
      <c r="E59" s="7">
        <v>482</v>
      </c>
      <c r="F59" s="7">
        <v>24</v>
      </c>
      <c r="G59" s="7">
        <v>458</v>
      </c>
      <c r="H59" s="7">
        <v>199</v>
      </c>
      <c r="I59" s="7">
        <v>72</v>
      </c>
      <c r="J59" s="7">
        <v>127</v>
      </c>
      <c r="K59" s="4" t="s">
        <v>164</v>
      </c>
      <c r="L59" s="4" t="s">
        <v>21</v>
      </c>
      <c r="M59" s="5"/>
      <c r="N59" s="5"/>
    </row>
    <row r="60" spans="1:14" ht="15" customHeight="1" x14ac:dyDescent="0.25">
      <c r="A60" s="5"/>
      <c r="B60" s="5"/>
      <c r="C60" s="5"/>
      <c r="D60" s="5"/>
      <c r="E60" s="5"/>
      <c r="F60" s="5"/>
      <c r="G60" s="5"/>
      <c r="H60" s="5"/>
      <c r="I60" s="5"/>
      <c r="J60" s="5"/>
      <c r="K60" s="5"/>
      <c r="L60" s="5"/>
      <c r="M60" s="5"/>
      <c r="N60" s="5"/>
    </row>
    <row r="61" spans="1:14" ht="15" customHeight="1" x14ac:dyDescent="0.25">
      <c r="A61" s="5"/>
      <c r="B61" s="24" t="s">
        <v>114</v>
      </c>
      <c r="C61" s="25">
        <f>SUM(C2:C59)</f>
        <v>928644</v>
      </c>
      <c r="D61" s="25">
        <f>SUM(D2:D59)</f>
        <v>185542</v>
      </c>
      <c r="E61" s="25">
        <f>SUM(E2:E59)</f>
        <v>93016</v>
      </c>
      <c r="F61" s="25">
        <f>SUM(F2:F59)+E24+E25+E34+E47+E53+E55</f>
        <v>45435</v>
      </c>
      <c r="G61" s="25">
        <f>SUM(G2:G59)</f>
        <v>23301</v>
      </c>
      <c r="H61" s="25">
        <f>SUM(H2:H59)</f>
        <v>93265</v>
      </c>
      <c r="I61" s="25">
        <f>SUM(I2:I59)+H25+H34+H47+H53+H55</f>
        <v>65014</v>
      </c>
      <c r="J61" s="25">
        <f>SUM(J2:J59)</f>
        <v>28330</v>
      </c>
      <c r="K61" s="5"/>
      <c r="L61" s="6"/>
      <c r="M61" s="5"/>
      <c r="N61" s="5"/>
    </row>
    <row r="62" spans="1:14" ht="15" customHeight="1" x14ac:dyDescent="0.25">
      <c r="A62" s="5"/>
      <c r="B62" s="5"/>
      <c r="C62" s="5"/>
      <c r="D62" s="5"/>
      <c r="E62" s="5"/>
      <c r="F62" s="5"/>
      <c r="G62" s="5"/>
      <c r="H62" s="5"/>
      <c r="I62" s="5"/>
      <c r="J62" s="5"/>
      <c r="K62" s="5"/>
      <c r="L62" s="5"/>
      <c r="M62" s="5"/>
      <c r="N62" s="5"/>
    </row>
    <row r="63" spans="1:14" ht="15" customHeight="1" x14ac:dyDescent="0.25">
      <c r="A63" s="5"/>
      <c r="B63" s="4" t="s">
        <v>115</v>
      </c>
      <c r="C63" s="7">
        <f t="shared" ref="C63:J63" si="0">COUNTIF(C2:C59,"&gt;0")</f>
        <v>45</v>
      </c>
      <c r="D63" s="7">
        <f t="shared" si="0"/>
        <v>41</v>
      </c>
      <c r="E63" s="7">
        <f t="shared" si="0"/>
        <v>35</v>
      </c>
      <c r="F63" s="7">
        <f t="shared" si="0"/>
        <v>24</v>
      </c>
      <c r="G63" s="7">
        <f t="shared" si="0"/>
        <v>26</v>
      </c>
      <c r="H63" s="7">
        <f t="shared" si="0"/>
        <v>38</v>
      </c>
      <c r="I63" s="7">
        <f t="shared" si="0"/>
        <v>30</v>
      </c>
      <c r="J63" s="7">
        <f t="shared" si="0"/>
        <v>33</v>
      </c>
      <c r="K63" s="5"/>
      <c r="L63" s="5"/>
      <c r="M63" s="5"/>
      <c r="N63" s="5"/>
    </row>
  </sheetData>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51"/>
  <sheetViews>
    <sheetView showGridLines="0" workbookViewId="0"/>
  </sheetViews>
  <sheetFormatPr defaultColWidth="8.85546875" defaultRowHeight="15" customHeight="1" x14ac:dyDescent="0.25"/>
  <cols>
    <col min="1" max="1" width="11.7109375" style="46" customWidth="1"/>
    <col min="2" max="2" width="17" style="46" customWidth="1"/>
    <col min="3" max="256" width="8.85546875" style="46" customWidth="1"/>
  </cols>
  <sheetData>
    <row r="1" spans="1:5" ht="39" customHeight="1" x14ac:dyDescent="0.25">
      <c r="A1" s="2" t="s">
        <v>0</v>
      </c>
      <c r="B1" s="2" t="s">
        <v>1</v>
      </c>
      <c r="C1" s="2" t="s">
        <v>10</v>
      </c>
      <c r="D1" s="5"/>
      <c r="E1" s="5"/>
    </row>
    <row r="2" spans="1:5" ht="15" customHeight="1" x14ac:dyDescent="0.25">
      <c r="A2" s="4" t="s">
        <v>13</v>
      </c>
      <c r="B2" s="4" t="s">
        <v>14</v>
      </c>
      <c r="C2" s="47" t="s">
        <v>165</v>
      </c>
      <c r="D2" s="5"/>
      <c r="E2" s="5"/>
    </row>
    <row r="3" spans="1:5" ht="15" customHeight="1" x14ac:dyDescent="0.25">
      <c r="A3" s="4" t="s">
        <v>15</v>
      </c>
      <c r="B3" s="4" t="s">
        <v>16</v>
      </c>
      <c r="C3" s="48"/>
      <c r="D3" s="5"/>
      <c r="E3" s="5"/>
    </row>
    <row r="4" spans="1:5" ht="15" customHeight="1" x14ac:dyDescent="0.25">
      <c r="A4" s="4" t="s">
        <v>17</v>
      </c>
      <c r="B4" s="4" t="s">
        <v>18</v>
      </c>
      <c r="C4" s="47" t="s">
        <v>166</v>
      </c>
      <c r="D4" s="5"/>
      <c r="E4" s="5"/>
    </row>
    <row r="5" spans="1:5" ht="15" customHeight="1" x14ac:dyDescent="0.25">
      <c r="A5" s="4" t="s">
        <v>19</v>
      </c>
      <c r="B5" s="4" t="s">
        <v>20</v>
      </c>
      <c r="C5" s="48"/>
      <c r="D5" s="5"/>
      <c r="E5" s="5"/>
    </row>
    <row r="6" spans="1:5" ht="15" customHeight="1" x14ac:dyDescent="0.25">
      <c r="A6" s="4" t="s">
        <v>22</v>
      </c>
      <c r="B6" s="4" t="s">
        <v>23</v>
      </c>
      <c r="C6" s="47" t="s">
        <v>167</v>
      </c>
      <c r="D6" s="5"/>
      <c r="E6" s="5"/>
    </row>
    <row r="7" spans="1:5" ht="15" customHeight="1" x14ac:dyDescent="0.25">
      <c r="A7" s="4" t="s">
        <v>24</v>
      </c>
      <c r="B7" s="4" t="s">
        <v>25</v>
      </c>
      <c r="C7" s="47" t="s">
        <v>168</v>
      </c>
      <c r="D7" s="5"/>
      <c r="E7" s="5"/>
    </row>
    <row r="8" spans="1:5" ht="15" customHeight="1" x14ac:dyDescent="0.25">
      <c r="A8" s="4" t="s">
        <v>26</v>
      </c>
      <c r="B8" s="4" t="s">
        <v>27</v>
      </c>
      <c r="C8" s="47" t="s">
        <v>169</v>
      </c>
      <c r="D8" s="5"/>
      <c r="E8" s="5"/>
    </row>
    <row r="9" spans="1:5" ht="15" customHeight="1" x14ac:dyDescent="0.25">
      <c r="A9" s="4" t="s">
        <v>28</v>
      </c>
      <c r="B9" s="4" t="s">
        <v>29</v>
      </c>
      <c r="C9" s="47" t="s">
        <v>170</v>
      </c>
      <c r="D9" s="5"/>
      <c r="E9" s="5"/>
    </row>
    <row r="10" spans="1:5" ht="15" customHeight="1" x14ac:dyDescent="0.25">
      <c r="A10" s="4" t="s">
        <v>30</v>
      </c>
      <c r="B10" s="4" t="s">
        <v>31</v>
      </c>
      <c r="C10" s="47" t="s">
        <v>171</v>
      </c>
      <c r="D10" s="5"/>
      <c r="E10" s="5"/>
    </row>
    <row r="11" spans="1:5" ht="15" customHeight="1" x14ac:dyDescent="0.25">
      <c r="A11" s="4" t="s">
        <v>32</v>
      </c>
      <c r="B11" s="4" t="s">
        <v>33</v>
      </c>
      <c r="C11" s="47" t="s">
        <v>172</v>
      </c>
      <c r="D11" s="5"/>
      <c r="E11" s="5"/>
    </row>
    <row r="12" spans="1:5" ht="15" customHeight="1" x14ac:dyDescent="0.25">
      <c r="A12" s="4" t="s">
        <v>34</v>
      </c>
      <c r="B12" s="4" t="s">
        <v>35</v>
      </c>
      <c r="C12" s="47" t="s">
        <v>173</v>
      </c>
      <c r="D12" s="5"/>
      <c r="E12" s="5"/>
    </row>
    <row r="13" spans="1:5" ht="15" customHeight="1" x14ac:dyDescent="0.25">
      <c r="A13" s="4" t="s">
        <v>36</v>
      </c>
      <c r="B13" s="4" t="s">
        <v>37</v>
      </c>
      <c r="C13" s="47" t="s">
        <v>174</v>
      </c>
      <c r="D13" s="5"/>
      <c r="E13" s="5"/>
    </row>
    <row r="14" spans="1:5" ht="15" customHeight="1" x14ac:dyDescent="0.25">
      <c r="A14" s="4" t="s">
        <v>38</v>
      </c>
      <c r="B14" s="4" t="s">
        <v>39</v>
      </c>
      <c r="C14" s="47" t="s">
        <v>175</v>
      </c>
      <c r="D14" s="5"/>
      <c r="E14" s="5"/>
    </row>
    <row r="15" spans="1:5" ht="15" customHeight="1" x14ac:dyDescent="0.25">
      <c r="A15" s="4" t="s">
        <v>40</v>
      </c>
      <c r="B15" s="4" t="s">
        <v>41</v>
      </c>
      <c r="C15" s="47" t="s">
        <v>176</v>
      </c>
      <c r="D15" s="5"/>
      <c r="E15" s="5"/>
    </row>
    <row r="16" spans="1:5" ht="15" customHeight="1" x14ac:dyDescent="0.25">
      <c r="A16" s="4" t="s">
        <v>42</v>
      </c>
      <c r="B16" s="4" t="s">
        <v>43</v>
      </c>
      <c r="C16" s="48"/>
      <c r="D16" s="5"/>
      <c r="E16" s="5"/>
    </row>
    <row r="17" spans="1:5" ht="15" customHeight="1" x14ac:dyDescent="0.25">
      <c r="A17" s="4" t="s">
        <v>44</v>
      </c>
      <c r="B17" s="4" t="s">
        <v>45</v>
      </c>
      <c r="C17" s="47" t="s">
        <v>177</v>
      </c>
      <c r="D17" s="5"/>
      <c r="E17" s="5"/>
    </row>
    <row r="18" spans="1:5" ht="15" customHeight="1" x14ac:dyDescent="0.25">
      <c r="A18" s="4" t="s">
        <v>46</v>
      </c>
      <c r="B18" s="4" t="s">
        <v>47</v>
      </c>
      <c r="C18" s="47" t="s">
        <v>178</v>
      </c>
      <c r="D18" s="5"/>
      <c r="E18" s="5"/>
    </row>
    <row r="19" spans="1:5" ht="15" customHeight="1" x14ac:dyDescent="0.25">
      <c r="A19" s="4" t="s">
        <v>48</v>
      </c>
      <c r="B19" s="4" t="s">
        <v>49</v>
      </c>
      <c r="C19" s="47" t="s">
        <v>179</v>
      </c>
      <c r="D19" s="5"/>
      <c r="E19" s="5"/>
    </row>
    <row r="20" spans="1:5" ht="15" customHeight="1" x14ac:dyDescent="0.25">
      <c r="A20" s="4" t="s">
        <v>50</v>
      </c>
      <c r="B20" s="4" t="s">
        <v>51</v>
      </c>
      <c r="C20" s="47" t="s">
        <v>180</v>
      </c>
      <c r="D20" s="5"/>
      <c r="E20" s="5"/>
    </row>
    <row r="21" spans="1:5" ht="15" customHeight="1" x14ac:dyDescent="0.25">
      <c r="A21" s="4" t="s">
        <v>52</v>
      </c>
      <c r="B21" s="4" t="s">
        <v>53</v>
      </c>
      <c r="C21" s="47" t="s">
        <v>181</v>
      </c>
      <c r="D21" s="5"/>
      <c r="E21" s="5"/>
    </row>
    <row r="22" spans="1:5" ht="15" customHeight="1" x14ac:dyDescent="0.25">
      <c r="A22" s="4" t="s">
        <v>54</v>
      </c>
      <c r="B22" s="4" t="s">
        <v>55</v>
      </c>
      <c r="C22" s="47" t="s">
        <v>182</v>
      </c>
      <c r="D22" s="5"/>
      <c r="E22" s="5"/>
    </row>
    <row r="23" spans="1:5" ht="15" customHeight="1" x14ac:dyDescent="0.25">
      <c r="A23" s="4" t="s">
        <v>56</v>
      </c>
      <c r="B23" s="4" t="s">
        <v>57</v>
      </c>
      <c r="C23" s="47" t="s">
        <v>183</v>
      </c>
      <c r="D23" s="5"/>
      <c r="E23" s="5"/>
    </row>
    <row r="24" spans="1:5" ht="15" customHeight="1" x14ac:dyDescent="0.25">
      <c r="A24" s="4" t="s">
        <v>58</v>
      </c>
      <c r="B24" s="4" t="s">
        <v>59</v>
      </c>
      <c r="C24" s="47" t="s">
        <v>183</v>
      </c>
      <c r="D24" s="5"/>
      <c r="E24" s="5"/>
    </row>
    <row r="25" spans="1:5" ht="15" customHeight="1" x14ac:dyDescent="0.25">
      <c r="A25" s="4" t="s">
        <v>60</v>
      </c>
      <c r="B25" s="4" t="s">
        <v>61</v>
      </c>
      <c r="C25" s="47" t="s">
        <v>184</v>
      </c>
      <c r="D25" s="5"/>
      <c r="E25" s="5"/>
    </row>
    <row r="26" spans="1:5" ht="15" customHeight="1" x14ac:dyDescent="0.25">
      <c r="A26" s="4" t="s">
        <v>62</v>
      </c>
      <c r="B26" s="4" t="s">
        <v>63</v>
      </c>
      <c r="C26" s="47" t="s">
        <v>185</v>
      </c>
      <c r="D26" s="5"/>
      <c r="E26" s="5"/>
    </row>
    <row r="27" spans="1:5" ht="15" customHeight="1" x14ac:dyDescent="0.25">
      <c r="A27" s="4" t="s">
        <v>64</v>
      </c>
      <c r="B27" s="4" t="s">
        <v>65</v>
      </c>
      <c r="C27" s="47" t="s">
        <v>186</v>
      </c>
      <c r="D27" s="5"/>
      <c r="E27" s="5"/>
    </row>
    <row r="28" spans="1:5" ht="15" customHeight="1" x14ac:dyDescent="0.25">
      <c r="A28" s="4" t="s">
        <v>66</v>
      </c>
      <c r="B28" s="4" t="s">
        <v>67</v>
      </c>
      <c r="C28" s="47" t="s">
        <v>187</v>
      </c>
      <c r="D28" s="5"/>
      <c r="E28" s="5"/>
    </row>
    <row r="29" spans="1:5" ht="15" customHeight="1" x14ac:dyDescent="0.25">
      <c r="A29" s="4" t="s">
        <v>68</v>
      </c>
      <c r="B29" s="4" t="s">
        <v>69</v>
      </c>
      <c r="C29" s="47" t="s">
        <v>188</v>
      </c>
      <c r="D29" s="5"/>
      <c r="E29" s="5"/>
    </row>
    <row r="30" spans="1:5" ht="15" customHeight="1" x14ac:dyDescent="0.25">
      <c r="A30" s="4" t="s">
        <v>70</v>
      </c>
      <c r="B30" s="4" t="s">
        <v>71</v>
      </c>
      <c r="C30" s="47" t="s">
        <v>189</v>
      </c>
      <c r="D30" s="5"/>
      <c r="E30" s="5"/>
    </row>
    <row r="31" spans="1:5" ht="15" customHeight="1" x14ac:dyDescent="0.25">
      <c r="A31" s="4" t="s">
        <v>72</v>
      </c>
      <c r="B31" s="4" t="s">
        <v>73</v>
      </c>
      <c r="C31" s="4" t="s">
        <v>190</v>
      </c>
      <c r="D31" s="5"/>
      <c r="E31" s="5"/>
    </row>
    <row r="32" spans="1:5" ht="15" customHeight="1" x14ac:dyDescent="0.25">
      <c r="A32" s="4" t="s">
        <v>74</v>
      </c>
      <c r="B32" s="4" t="s">
        <v>75</v>
      </c>
      <c r="C32" s="47" t="s">
        <v>191</v>
      </c>
      <c r="D32" s="5"/>
      <c r="E32" s="5"/>
    </row>
    <row r="33" spans="1:5" ht="15" customHeight="1" x14ac:dyDescent="0.25">
      <c r="A33" s="4" t="s">
        <v>76</v>
      </c>
      <c r="B33" s="4" t="s">
        <v>77</v>
      </c>
      <c r="C33" s="48"/>
      <c r="D33" s="5"/>
      <c r="E33" s="5"/>
    </row>
    <row r="34" spans="1:5" ht="15" customHeight="1" x14ac:dyDescent="0.25">
      <c r="A34" s="4" t="s">
        <v>78</v>
      </c>
      <c r="B34" s="4" t="s">
        <v>79</v>
      </c>
      <c r="C34" s="49" t="s">
        <v>192</v>
      </c>
      <c r="D34" s="5"/>
      <c r="E34" s="5"/>
    </row>
    <row r="35" spans="1:5" ht="15" customHeight="1" x14ac:dyDescent="0.25">
      <c r="A35" s="4" t="s">
        <v>80</v>
      </c>
      <c r="B35" s="4" t="s">
        <v>81</v>
      </c>
      <c r="C35" s="47" t="s">
        <v>193</v>
      </c>
      <c r="D35" s="5"/>
      <c r="E35" s="5"/>
    </row>
    <row r="36" spans="1:5" ht="15" customHeight="1" x14ac:dyDescent="0.25">
      <c r="A36" s="4" t="s">
        <v>82</v>
      </c>
      <c r="B36" s="4" t="s">
        <v>83</v>
      </c>
      <c r="C36" s="48"/>
      <c r="D36" s="5"/>
      <c r="E36" s="5"/>
    </row>
    <row r="37" spans="1:5" ht="15" customHeight="1" x14ac:dyDescent="0.25">
      <c r="A37" s="4" t="s">
        <v>84</v>
      </c>
      <c r="B37" s="4" t="s">
        <v>85</v>
      </c>
      <c r="C37" s="47" t="s">
        <v>194</v>
      </c>
      <c r="D37" s="5"/>
      <c r="E37" s="5"/>
    </row>
    <row r="38" spans="1:5" ht="15" customHeight="1" x14ac:dyDescent="0.25">
      <c r="A38" s="4" t="s">
        <v>86</v>
      </c>
      <c r="B38" s="4" t="s">
        <v>87</v>
      </c>
      <c r="C38" s="47" t="s">
        <v>195</v>
      </c>
      <c r="D38" s="5"/>
      <c r="E38" s="5"/>
    </row>
    <row r="39" spans="1:5" ht="15" customHeight="1" x14ac:dyDescent="0.25">
      <c r="A39" s="4" t="s">
        <v>88</v>
      </c>
      <c r="B39" s="4" t="s">
        <v>89</v>
      </c>
      <c r="C39" s="47" t="s">
        <v>196</v>
      </c>
      <c r="D39" s="5"/>
      <c r="E39" s="5"/>
    </row>
    <row r="40" spans="1:5" ht="15" customHeight="1" x14ac:dyDescent="0.25">
      <c r="A40" s="4" t="s">
        <v>90</v>
      </c>
      <c r="B40" s="4" t="s">
        <v>91</v>
      </c>
      <c r="C40" s="47" t="s">
        <v>197</v>
      </c>
      <c r="D40" s="5"/>
      <c r="E40" s="5"/>
    </row>
    <row r="41" spans="1:5" ht="15" customHeight="1" x14ac:dyDescent="0.25">
      <c r="A41" s="4" t="s">
        <v>92</v>
      </c>
      <c r="B41" s="4" t="s">
        <v>93</v>
      </c>
      <c r="C41" s="47" t="s">
        <v>198</v>
      </c>
      <c r="D41" s="5"/>
      <c r="E41" s="5"/>
    </row>
    <row r="42" spans="1:5" ht="15" customHeight="1" x14ac:dyDescent="0.25">
      <c r="A42" s="4" t="s">
        <v>94</v>
      </c>
      <c r="B42" s="4" t="s">
        <v>95</v>
      </c>
      <c r="C42" s="47" t="s">
        <v>199</v>
      </c>
      <c r="D42" s="5"/>
      <c r="E42" s="5"/>
    </row>
    <row r="43" spans="1:5" ht="15" customHeight="1" x14ac:dyDescent="0.25">
      <c r="A43" s="4" t="s">
        <v>96</v>
      </c>
      <c r="B43" s="4" t="s">
        <v>97</v>
      </c>
      <c r="C43" s="48"/>
      <c r="D43" s="5"/>
      <c r="E43" s="5"/>
    </row>
    <row r="44" spans="1:5" ht="15" customHeight="1" x14ac:dyDescent="0.25">
      <c r="A44" s="4" t="s">
        <v>98</v>
      </c>
      <c r="B44" s="4" t="s">
        <v>99</v>
      </c>
      <c r="C44" s="47" t="s">
        <v>200</v>
      </c>
      <c r="D44" s="5"/>
      <c r="E44" s="5"/>
    </row>
    <row r="45" spans="1:5" ht="15" customHeight="1" x14ac:dyDescent="0.25">
      <c r="A45" s="4" t="s">
        <v>100</v>
      </c>
      <c r="B45" s="4" t="s">
        <v>101</v>
      </c>
      <c r="C45" s="47" t="s">
        <v>201</v>
      </c>
      <c r="D45" s="5"/>
      <c r="E45" s="5"/>
    </row>
    <row r="46" spans="1:5" ht="15" customHeight="1" x14ac:dyDescent="0.25">
      <c r="A46" s="4" t="s">
        <v>102</v>
      </c>
      <c r="B46" s="4" t="s">
        <v>103</v>
      </c>
      <c r="C46" s="48"/>
      <c r="D46" s="5"/>
      <c r="E46" s="5"/>
    </row>
    <row r="47" spans="1:5" ht="15" customHeight="1" x14ac:dyDescent="0.25">
      <c r="A47" s="4" t="s">
        <v>104</v>
      </c>
      <c r="B47" s="4" t="s">
        <v>105</v>
      </c>
      <c r="C47" s="47" t="s">
        <v>202</v>
      </c>
      <c r="D47" s="5"/>
      <c r="E47" s="5"/>
    </row>
    <row r="48" spans="1:5" ht="15" customHeight="1" x14ac:dyDescent="0.25">
      <c r="A48" s="4" t="s">
        <v>106</v>
      </c>
      <c r="B48" s="4" t="s">
        <v>107</v>
      </c>
      <c r="C48" s="47" t="s">
        <v>203</v>
      </c>
      <c r="D48" s="5"/>
      <c r="E48" s="5"/>
    </row>
    <row r="49" spans="1:5" ht="15" customHeight="1" x14ac:dyDescent="0.25">
      <c r="A49" s="4" t="s">
        <v>108</v>
      </c>
      <c r="B49" s="4" t="s">
        <v>109</v>
      </c>
      <c r="C49" s="2" t="s">
        <v>204</v>
      </c>
      <c r="D49" s="5"/>
      <c r="E49" s="5"/>
    </row>
    <row r="50" spans="1:5" ht="15" customHeight="1" x14ac:dyDescent="0.25">
      <c r="A50" s="4" t="s">
        <v>110</v>
      </c>
      <c r="B50" s="4" t="s">
        <v>111</v>
      </c>
      <c r="C50" s="47" t="s">
        <v>205</v>
      </c>
      <c r="D50" s="5"/>
      <c r="E50" s="5"/>
    </row>
    <row r="51" spans="1:5" ht="15" customHeight="1" x14ac:dyDescent="0.25">
      <c r="A51" s="4" t="s">
        <v>112</v>
      </c>
      <c r="B51" s="4" t="s">
        <v>113</v>
      </c>
      <c r="C51" s="47" t="s">
        <v>206</v>
      </c>
      <c r="D51" s="5"/>
      <c r="E51" s="5"/>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51"/>
  <sheetViews>
    <sheetView showGridLines="0" tabSelected="1" topLeftCell="A18" workbookViewId="0">
      <selection activeCell="K38" sqref="K38"/>
    </sheetView>
  </sheetViews>
  <sheetFormatPr defaultColWidth="16.28515625" defaultRowHeight="12.75" customHeight="1" x14ac:dyDescent="0.25"/>
  <cols>
    <col min="1" max="256" width="16.28515625" style="50" customWidth="1"/>
  </cols>
  <sheetData>
    <row r="1" spans="1:13" ht="20.25" customHeight="1" x14ac:dyDescent="0.25">
      <c r="A1" s="51" t="s">
        <v>1</v>
      </c>
      <c r="B1" s="51" t="s">
        <v>207</v>
      </c>
      <c r="C1" s="51" t="s">
        <v>208</v>
      </c>
      <c r="D1" s="51" t="s">
        <v>209</v>
      </c>
      <c r="E1" s="51" t="s">
        <v>210</v>
      </c>
      <c r="F1" s="51" t="s">
        <v>211</v>
      </c>
      <c r="G1" s="51" t="s">
        <v>212</v>
      </c>
      <c r="H1" s="51" t="s">
        <v>213</v>
      </c>
      <c r="I1" s="51" t="s">
        <v>214</v>
      </c>
      <c r="J1" s="51" t="s">
        <v>215</v>
      </c>
      <c r="K1" s="51" t="s">
        <v>216</v>
      </c>
      <c r="L1" s="51" t="s">
        <v>10</v>
      </c>
      <c r="M1" s="51"/>
    </row>
    <row r="2" spans="1:13" ht="20.25" customHeight="1" x14ac:dyDescent="0.25">
      <c r="A2" s="52" t="s">
        <v>14</v>
      </c>
      <c r="B2" s="53"/>
      <c r="C2" s="53"/>
      <c r="D2" s="53"/>
      <c r="E2" s="53"/>
      <c r="F2" s="53"/>
      <c r="G2" s="54">
        <v>175.84</v>
      </c>
      <c r="H2" s="54">
        <v>175.84</v>
      </c>
      <c r="I2" s="54"/>
      <c r="J2" s="53"/>
      <c r="K2" s="53"/>
      <c r="L2" s="53"/>
      <c r="M2" s="53"/>
    </row>
    <row r="3" spans="1:13" ht="20.25" customHeight="1" x14ac:dyDescent="0.25">
      <c r="A3" s="51" t="s">
        <v>16</v>
      </c>
      <c r="B3" s="55"/>
      <c r="C3" s="56">
        <v>45</v>
      </c>
      <c r="D3" s="56">
        <v>45</v>
      </c>
      <c r="E3" s="51" t="s">
        <v>217</v>
      </c>
      <c r="F3" s="51"/>
      <c r="G3" s="57">
        <v>72.28</v>
      </c>
      <c r="H3" s="57">
        <v>72.28</v>
      </c>
      <c r="I3" s="57"/>
      <c r="J3" s="55"/>
      <c r="K3" s="55"/>
      <c r="L3" s="55"/>
      <c r="M3" s="55"/>
    </row>
    <row r="4" spans="1:13" ht="20.25" customHeight="1" x14ac:dyDescent="0.25">
      <c r="A4" s="52" t="s">
        <v>18</v>
      </c>
      <c r="B4" s="58">
        <f>(365*2)+(3*30.436875)+6</f>
        <v>827.31062499999996</v>
      </c>
      <c r="C4" s="58">
        <f>(10*30.436875)+24</f>
        <v>328.36874999999998</v>
      </c>
      <c r="D4" s="58">
        <f>(1*365)+24</f>
        <v>389</v>
      </c>
      <c r="E4" s="52" t="s">
        <v>217</v>
      </c>
      <c r="F4" s="52" t="s">
        <v>218</v>
      </c>
      <c r="G4" s="54">
        <v>64.180000000000007</v>
      </c>
      <c r="H4" s="54">
        <v>64.180000000000007</v>
      </c>
      <c r="I4" s="54"/>
      <c r="J4" s="53"/>
      <c r="K4" s="52" t="s">
        <v>219</v>
      </c>
      <c r="L4" s="52" t="s">
        <v>220</v>
      </c>
      <c r="M4" s="53"/>
    </row>
    <row r="5" spans="1:13" ht="20.25" customHeight="1" x14ac:dyDescent="0.25">
      <c r="A5" s="51" t="s">
        <v>20</v>
      </c>
      <c r="B5" s="59">
        <v>1061.7</v>
      </c>
      <c r="C5" s="56">
        <v>686.6</v>
      </c>
      <c r="D5" s="56">
        <v>238.5</v>
      </c>
      <c r="E5" s="51" t="s">
        <v>217</v>
      </c>
      <c r="F5" s="51"/>
      <c r="G5" s="57">
        <v>71.489999999999995</v>
      </c>
      <c r="H5" s="57">
        <v>71.489999999999995</v>
      </c>
      <c r="I5" s="57">
        <v>4.91</v>
      </c>
      <c r="J5" s="57">
        <v>4.91</v>
      </c>
      <c r="K5" s="51" t="s">
        <v>221</v>
      </c>
      <c r="L5" s="55"/>
      <c r="M5" s="55"/>
    </row>
    <row r="6" spans="1:13" ht="20.25" customHeight="1" x14ac:dyDescent="0.25">
      <c r="A6" s="52" t="s">
        <v>23</v>
      </c>
      <c r="B6" s="58">
        <v>43</v>
      </c>
      <c r="C6" s="58">
        <v>19</v>
      </c>
      <c r="D6" s="58">
        <v>52</v>
      </c>
      <c r="E6" s="52" t="s">
        <v>222</v>
      </c>
      <c r="F6" s="52" t="s">
        <v>223</v>
      </c>
      <c r="G6" s="54">
        <f>83827/365</f>
        <v>229.66301369863012</v>
      </c>
      <c r="H6" s="52" t="s">
        <v>224</v>
      </c>
      <c r="I6" s="54"/>
      <c r="J6" s="53"/>
      <c r="K6" s="52" t="s">
        <v>225</v>
      </c>
      <c r="L6" s="52"/>
      <c r="M6" s="53"/>
    </row>
    <row r="7" spans="1:13" ht="20.25" customHeight="1" x14ac:dyDescent="0.25">
      <c r="A7" s="51" t="s">
        <v>25</v>
      </c>
      <c r="B7" s="56">
        <v>953</v>
      </c>
      <c r="C7" s="56">
        <v>1170</v>
      </c>
      <c r="D7" s="56">
        <v>511</v>
      </c>
      <c r="E7" s="51" t="s">
        <v>217</v>
      </c>
      <c r="F7" s="51" t="s">
        <v>226</v>
      </c>
      <c r="G7" s="57">
        <v>75.69</v>
      </c>
      <c r="H7" s="57">
        <v>75.69</v>
      </c>
      <c r="I7" s="57"/>
      <c r="J7" s="55"/>
      <c r="K7" s="55"/>
      <c r="L7" s="55"/>
      <c r="M7" s="55"/>
    </row>
    <row r="8" spans="1:13" ht="20.25" customHeight="1" x14ac:dyDescent="0.25">
      <c r="A8" s="52" t="s">
        <v>27</v>
      </c>
      <c r="B8" s="53"/>
      <c r="C8" s="53"/>
      <c r="D8" s="53"/>
      <c r="E8" s="53"/>
      <c r="F8" s="53"/>
      <c r="G8" s="54">
        <v>131.15</v>
      </c>
      <c r="H8" s="54">
        <v>131.15</v>
      </c>
      <c r="I8" s="54"/>
      <c r="J8" s="53"/>
      <c r="K8" s="53"/>
      <c r="L8" s="53"/>
      <c r="M8" s="53"/>
    </row>
    <row r="9" spans="1:13" ht="20.25" customHeight="1" x14ac:dyDescent="0.25">
      <c r="A9" s="51" t="s">
        <v>29</v>
      </c>
      <c r="B9" s="55"/>
      <c r="C9" s="55"/>
      <c r="D9" s="55"/>
      <c r="E9" s="55"/>
      <c r="F9" s="51" t="s">
        <v>227</v>
      </c>
      <c r="G9" s="57">
        <v>154.4</v>
      </c>
      <c r="H9" s="51" t="s">
        <v>228</v>
      </c>
      <c r="I9" s="57">
        <v>176.39</v>
      </c>
      <c r="J9" s="55"/>
      <c r="K9" s="55"/>
      <c r="L9" s="55"/>
      <c r="M9" s="55"/>
    </row>
    <row r="10" spans="1:13" ht="20.25" customHeight="1" x14ac:dyDescent="0.25">
      <c r="A10" s="52" t="s">
        <v>31</v>
      </c>
      <c r="B10" s="58">
        <v>17614.36</v>
      </c>
      <c r="C10" s="58">
        <v>16074.41</v>
      </c>
      <c r="D10" s="58">
        <v>22080.22</v>
      </c>
      <c r="E10" s="52" t="s">
        <v>217</v>
      </c>
      <c r="F10" s="53"/>
      <c r="G10" s="54">
        <v>66.48</v>
      </c>
      <c r="H10" s="54">
        <v>66.48</v>
      </c>
      <c r="I10" s="54"/>
      <c r="J10" s="53"/>
      <c r="K10" s="52" t="s">
        <v>229</v>
      </c>
      <c r="L10" s="52" t="s">
        <v>230</v>
      </c>
      <c r="M10" s="53"/>
    </row>
    <row r="11" spans="1:13" ht="20.25" customHeight="1" x14ac:dyDescent="0.25">
      <c r="A11" s="51" t="s">
        <v>33</v>
      </c>
      <c r="B11" s="56">
        <v>4.03</v>
      </c>
      <c r="C11" s="56">
        <v>3.34</v>
      </c>
      <c r="D11" s="56">
        <v>2</v>
      </c>
      <c r="E11" s="51" t="s">
        <v>231</v>
      </c>
      <c r="F11" s="55"/>
      <c r="G11" s="57">
        <v>59.64</v>
      </c>
      <c r="H11" s="57">
        <v>59.64</v>
      </c>
      <c r="I11" s="57"/>
      <c r="J11" s="55"/>
      <c r="K11" s="51" t="s">
        <v>232</v>
      </c>
      <c r="L11" s="55"/>
      <c r="M11" s="55"/>
    </row>
    <row r="12" spans="1:13" ht="20.25" customHeight="1" x14ac:dyDescent="0.25">
      <c r="A12" s="52" t="s">
        <v>35</v>
      </c>
      <c r="B12" s="58">
        <v>356</v>
      </c>
      <c r="C12" s="58">
        <v>54.5</v>
      </c>
      <c r="D12" s="58">
        <v>354.7</v>
      </c>
      <c r="E12" s="52" t="s">
        <v>217</v>
      </c>
      <c r="F12" s="53"/>
      <c r="G12" s="54">
        <v>153</v>
      </c>
      <c r="H12" s="54">
        <v>153</v>
      </c>
      <c r="I12" s="54"/>
      <c r="J12" s="53"/>
      <c r="K12" s="52" t="s">
        <v>233</v>
      </c>
      <c r="L12" s="53"/>
      <c r="M12" s="53"/>
    </row>
    <row r="13" spans="1:13" ht="20.25" customHeight="1" x14ac:dyDescent="0.25">
      <c r="A13" s="51" t="s">
        <v>37</v>
      </c>
      <c r="B13" s="56">
        <v>26.8</v>
      </c>
      <c r="C13" s="56">
        <v>12.6</v>
      </c>
      <c r="D13" s="56">
        <v>10.9</v>
      </c>
      <c r="E13" s="51" t="s">
        <v>222</v>
      </c>
      <c r="F13" s="51" t="s">
        <v>234</v>
      </c>
      <c r="G13" s="57">
        <v>94.23</v>
      </c>
      <c r="H13" s="57">
        <v>94.23</v>
      </c>
      <c r="I13" s="57">
        <v>20.329999999999998</v>
      </c>
      <c r="J13" s="57">
        <v>20.329999999999998</v>
      </c>
      <c r="K13" s="55"/>
      <c r="L13" s="55"/>
      <c r="M13" s="55"/>
    </row>
    <row r="14" spans="1:13" ht="20.25" customHeight="1" x14ac:dyDescent="0.25">
      <c r="A14" s="52" t="s">
        <v>39</v>
      </c>
      <c r="B14" s="58">
        <v>61</v>
      </c>
      <c r="C14" s="58">
        <v>24</v>
      </c>
      <c r="D14" s="58">
        <v>25</v>
      </c>
      <c r="E14" s="52" t="s">
        <v>222</v>
      </c>
      <c r="F14" s="52"/>
      <c r="G14" s="54">
        <v>76.319999999999993</v>
      </c>
      <c r="H14" s="54">
        <v>76.319999999999993</v>
      </c>
      <c r="I14" s="54">
        <v>32.14</v>
      </c>
      <c r="J14" s="54">
        <v>32.14</v>
      </c>
      <c r="K14" s="53"/>
      <c r="L14" s="53"/>
      <c r="M14" s="53"/>
    </row>
    <row r="15" spans="1:13" ht="20.25" customHeight="1" x14ac:dyDescent="0.25">
      <c r="A15" s="51" t="s">
        <v>41</v>
      </c>
      <c r="B15" s="56">
        <v>26.7</v>
      </c>
      <c r="C15" s="55"/>
      <c r="D15" s="56">
        <v>7.4</v>
      </c>
      <c r="E15" s="51" t="s">
        <v>222</v>
      </c>
      <c r="F15" s="51"/>
      <c r="G15" s="57">
        <v>94.14</v>
      </c>
      <c r="H15" s="57">
        <v>94.14</v>
      </c>
      <c r="I15" s="57">
        <v>24.71</v>
      </c>
      <c r="J15" s="57">
        <v>24.71</v>
      </c>
      <c r="K15" s="51"/>
      <c r="L15" s="51" t="s">
        <v>235</v>
      </c>
      <c r="M15" s="51"/>
    </row>
    <row r="16" spans="1:13" ht="20.25" customHeight="1" x14ac:dyDescent="0.25">
      <c r="A16" s="52" t="s">
        <v>43</v>
      </c>
      <c r="B16" s="53"/>
      <c r="C16" s="53"/>
      <c r="D16" s="53"/>
      <c r="E16" s="53"/>
      <c r="F16" s="53"/>
      <c r="G16" s="54"/>
      <c r="H16" s="53"/>
      <c r="I16" s="54"/>
      <c r="J16" s="53"/>
      <c r="K16" s="53"/>
      <c r="L16" s="53"/>
      <c r="M16" s="53"/>
    </row>
    <row r="17" spans="1:13" ht="20.25" customHeight="1" x14ac:dyDescent="0.25">
      <c r="A17" s="51" t="s">
        <v>45</v>
      </c>
      <c r="B17" s="56">
        <v>37.86</v>
      </c>
      <c r="C17" s="56">
        <v>12.43</v>
      </c>
      <c r="D17" s="56">
        <v>16.739999999999998</v>
      </c>
      <c r="E17" s="51" t="s">
        <v>222</v>
      </c>
      <c r="F17" s="51"/>
      <c r="G17" s="57">
        <v>10.18</v>
      </c>
      <c r="H17" s="51" t="s">
        <v>236</v>
      </c>
      <c r="I17" s="57"/>
      <c r="J17" s="55"/>
      <c r="K17" s="51"/>
      <c r="L17" s="51" t="s">
        <v>237</v>
      </c>
      <c r="M17" s="51"/>
    </row>
    <row r="18" spans="1:13" ht="20.25" customHeight="1" x14ac:dyDescent="0.25">
      <c r="A18" s="52" t="s">
        <v>47</v>
      </c>
      <c r="B18" s="58">
        <v>637</v>
      </c>
      <c r="C18" s="58">
        <v>1026</v>
      </c>
      <c r="D18" s="58">
        <v>1732</v>
      </c>
      <c r="E18" s="52" t="s">
        <v>217</v>
      </c>
      <c r="F18" s="53"/>
      <c r="G18" s="54">
        <v>80.239999999999995</v>
      </c>
      <c r="H18" s="58">
        <v>80.239999999999995</v>
      </c>
      <c r="I18" s="54">
        <v>31.83</v>
      </c>
      <c r="J18" s="54">
        <v>31.83</v>
      </c>
      <c r="K18" s="52" t="s">
        <v>238</v>
      </c>
      <c r="L18" s="53"/>
      <c r="M18" s="53"/>
    </row>
    <row r="19" spans="1:13" ht="20.25" customHeight="1" x14ac:dyDescent="0.25">
      <c r="A19" s="51" t="s">
        <v>49</v>
      </c>
      <c r="B19" s="56">
        <v>6.2</v>
      </c>
      <c r="C19" s="56">
        <v>4.9000000000000004</v>
      </c>
      <c r="D19" s="56">
        <v>4.8899999999999997</v>
      </c>
      <c r="E19" s="51" t="s">
        <v>231</v>
      </c>
      <c r="F19" s="51"/>
      <c r="G19" s="57">
        <v>62.49</v>
      </c>
      <c r="H19" s="51" t="s">
        <v>239</v>
      </c>
      <c r="I19" s="57"/>
      <c r="J19" s="51" t="s">
        <v>240</v>
      </c>
      <c r="K19" s="51" t="s">
        <v>241</v>
      </c>
      <c r="L19" s="55"/>
      <c r="M19" s="55"/>
    </row>
    <row r="20" spans="1:13" ht="20.25" customHeight="1" x14ac:dyDescent="0.25">
      <c r="A20" s="52" t="s">
        <v>51</v>
      </c>
      <c r="B20" s="53"/>
      <c r="C20" s="53"/>
      <c r="D20" s="53"/>
      <c r="E20" s="53"/>
      <c r="F20" s="53"/>
      <c r="G20" s="54"/>
      <c r="H20" s="53"/>
      <c r="I20" s="54"/>
      <c r="J20" s="53"/>
      <c r="K20" s="53"/>
      <c r="L20" s="53"/>
      <c r="M20" s="53"/>
    </row>
    <row r="21" spans="1:13" ht="20.25" customHeight="1" x14ac:dyDescent="0.25">
      <c r="A21" s="51" t="s">
        <v>53</v>
      </c>
      <c r="B21" s="55"/>
      <c r="C21" s="55"/>
      <c r="D21" s="55"/>
      <c r="E21" s="55"/>
      <c r="F21" s="55"/>
      <c r="G21" s="57">
        <v>123.33</v>
      </c>
      <c r="H21" s="51" t="s">
        <v>242</v>
      </c>
      <c r="I21" s="57">
        <v>6.36</v>
      </c>
      <c r="J21" s="57">
        <v>6.36</v>
      </c>
      <c r="K21" s="51" t="s">
        <v>243</v>
      </c>
      <c r="L21" s="55"/>
      <c r="M21" s="55"/>
    </row>
    <row r="22" spans="1:13" ht="20.25" customHeight="1" x14ac:dyDescent="0.25">
      <c r="A22" s="52" t="s">
        <v>55</v>
      </c>
      <c r="B22" s="53"/>
      <c r="C22" s="53"/>
      <c r="D22" s="53"/>
      <c r="E22" s="53"/>
      <c r="F22" s="52" t="s">
        <v>244</v>
      </c>
      <c r="G22" s="54">
        <v>151</v>
      </c>
      <c r="H22" s="54">
        <v>151</v>
      </c>
      <c r="I22" s="54"/>
      <c r="J22" s="53"/>
      <c r="K22" s="52" t="s">
        <v>245</v>
      </c>
      <c r="L22" s="52" t="s">
        <v>246</v>
      </c>
      <c r="M22" s="53"/>
    </row>
    <row r="23" spans="1:13" ht="20.25" customHeight="1" x14ac:dyDescent="0.25">
      <c r="A23" s="51" t="s">
        <v>57</v>
      </c>
      <c r="B23" s="55"/>
      <c r="C23" s="55"/>
      <c r="D23" s="55"/>
      <c r="E23" s="55"/>
      <c r="F23" s="55"/>
      <c r="G23" s="57"/>
      <c r="H23" s="55"/>
      <c r="I23" s="57"/>
      <c r="J23" s="55"/>
      <c r="K23" s="55"/>
      <c r="L23" s="55"/>
      <c r="M23" s="55"/>
    </row>
    <row r="24" spans="1:13" ht="20.25" customHeight="1" x14ac:dyDescent="0.25">
      <c r="A24" s="52" t="s">
        <v>59</v>
      </c>
      <c r="B24" s="53"/>
      <c r="C24" s="53"/>
      <c r="D24" s="53"/>
      <c r="E24" s="53"/>
      <c r="F24" s="53"/>
      <c r="G24" s="54"/>
      <c r="H24" s="53"/>
      <c r="I24" s="54"/>
      <c r="J24" s="53"/>
      <c r="K24" s="53"/>
      <c r="L24" s="53"/>
      <c r="M24" s="53"/>
    </row>
    <row r="25" spans="1:13" ht="20.25" customHeight="1" x14ac:dyDescent="0.25">
      <c r="A25" s="51" t="s">
        <v>61</v>
      </c>
      <c r="B25" s="56">
        <v>4.9000000000000004</v>
      </c>
      <c r="C25" s="56">
        <v>2.1</v>
      </c>
      <c r="D25" s="56">
        <v>1.4</v>
      </c>
      <c r="E25" s="51" t="s">
        <v>231</v>
      </c>
      <c r="F25" s="51"/>
      <c r="G25" s="57">
        <v>83.15</v>
      </c>
      <c r="H25" s="51" t="s">
        <v>247</v>
      </c>
      <c r="I25" s="57">
        <v>21.37</v>
      </c>
      <c r="J25" s="51" t="s">
        <v>248</v>
      </c>
      <c r="K25" s="55"/>
      <c r="L25" s="55"/>
      <c r="M25" s="55"/>
    </row>
    <row r="26" spans="1:13" ht="20.25" customHeight="1" x14ac:dyDescent="0.25">
      <c r="A26" s="52" t="s">
        <v>63</v>
      </c>
      <c r="B26" s="58">
        <v>39</v>
      </c>
      <c r="C26" s="58">
        <v>26.1</v>
      </c>
      <c r="D26" s="58">
        <v>9.8000000000000007</v>
      </c>
      <c r="E26" s="52" t="s">
        <v>222</v>
      </c>
      <c r="F26" s="53"/>
      <c r="G26" s="54">
        <v>39.909999999999997</v>
      </c>
      <c r="H26" s="54">
        <v>39.909999999999997</v>
      </c>
      <c r="I26" s="54"/>
      <c r="J26" s="53"/>
      <c r="K26" s="52" t="s">
        <v>249</v>
      </c>
      <c r="L26" s="53"/>
      <c r="M26" s="53"/>
    </row>
    <row r="27" spans="1:13" ht="20.25" customHeight="1" x14ac:dyDescent="0.25">
      <c r="A27" s="51" t="s">
        <v>65</v>
      </c>
      <c r="B27" s="56">
        <v>361</v>
      </c>
      <c r="C27" s="56">
        <v>341</v>
      </c>
      <c r="D27" s="56">
        <v>276</v>
      </c>
      <c r="E27" s="51" t="s">
        <v>217</v>
      </c>
      <c r="F27" s="55"/>
      <c r="G27" s="57">
        <v>104.66</v>
      </c>
      <c r="H27" s="51" t="s">
        <v>250</v>
      </c>
      <c r="I27" s="57">
        <v>0.24</v>
      </c>
      <c r="J27" s="51" t="s">
        <v>251</v>
      </c>
      <c r="K27" s="55"/>
      <c r="L27" s="51" t="s">
        <v>252</v>
      </c>
      <c r="M27" s="55"/>
    </row>
    <row r="28" spans="1:13" ht="20.25" customHeight="1" x14ac:dyDescent="0.25">
      <c r="A28" s="52" t="s">
        <v>67</v>
      </c>
      <c r="B28" s="58">
        <v>2</v>
      </c>
      <c r="C28" s="53"/>
      <c r="D28" s="53"/>
      <c r="E28" s="52" t="s">
        <v>231</v>
      </c>
      <c r="F28" s="52"/>
      <c r="G28" s="54">
        <v>103.32</v>
      </c>
      <c r="H28" s="54">
        <v>103.32</v>
      </c>
      <c r="I28" s="54">
        <v>127.63</v>
      </c>
      <c r="J28" s="54">
        <v>127.63</v>
      </c>
      <c r="K28" s="52" t="s">
        <v>253</v>
      </c>
      <c r="L28" s="53"/>
      <c r="M28" s="53"/>
    </row>
    <row r="29" spans="1:13" ht="20.25" customHeight="1" x14ac:dyDescent="0.25">
      <c r="A29" s="51" t="s">
        <v>69</v>
      </c>
      <c r="B29" s="56">
        <v>1.4</v>
      </c>
      <c r="C29" s="56">
        <v>1.02</v>
      </c>
      <c r="D29" s="56">
        <v>0.67</v>
      </c>
      <c r="E29" s="51" t="s">
        <v>231</v>
      </c>
      <c r="F29" s="51"/>
      <c r="G29" s="57">
        <v>132.61000000000001</v>
      </c>
      <c r="H29" s="51" t="s">
        <v>254</v>
      </c>
      <c r="I29" s="57"/>
      <c r="J29" s="55"/>
      <c r="K29" s="55"/>
      <c r="L29" s="55"/>
      <c r="M29" s="55"/>
    </row>
    <row r="30" spans="1:13" ht="20.25" customHeight="1" x14ac:dyDescent="0.25">
      <c r="A30" s="52" t="s">
        <v>71</v>
      </c>
      <c r="B30" s="53"/>
      <c r="C30" s="53"/>
      <c r="D30" s="53"/>
      <c r="E30" s="53"/>
      <c r="F30" s="53"/>
      <c r="G30" s="54"/>
      <c r="H30" s="53"/>
      <c r="I30" s="54"/>
      <c r="J30" s="53"/>
      <c r="K30" s="53"/>
      <c r="L30" s="53"/>
      <c r="M30" s="53"/>
    </row>
    <row r="31" spans="1:13" ht="20.25" customHeight="1" x14ac:dyDescent="0.25">
      <c r="A31" s="51" t="s">
        <v>73</v>
      </c>
      <c r="B31" s="55"/>
      <c r="C31" s="55"/>
      <c r="D31" s="55"/>
      <c r="E31" s="55"/>
      <c r="F31" s="51" t="s">
        <v>255</v>
      </c>
      <c r="G31" s="57">
        <v>122</v>
      </c>
      <c r="H31" s="57">
        <v>122</v>
      </c>
      <c r="I31" s="57">
        <v>131</v>
      </c>
      <c r="J31" s="57">
        <v>131</v>
      </c>
      <c r="K31" s="51" t="s">
        <v>253</v>
      </c>
      <c r="L31" s="55"/>
      <c r="M31" s="55"/>
    </row>
    <row r="32" spans="1:13" ht="20.25" customHeight="1" x14ac:dyDescent="0.25">
      <c r="A32" s="52" t="s">
        <v>75</v>
      </c>
      <c r="B32" s="53"/>
      <c r="C32" s="53"/>
      <c r="D32" s="53"/>
      <c r="E32" s="53"/>
      <c r="F32" s="52" t="s">
        <v>227</v>
      </c>
      <c r="G32" s="54">
        <v>136.86000000000001</v>
      </c>
      <c r="H32" s="52" t="s">
        <v>256</v>
      </c>
      <c r="I32" s="54"/>
      <c r="J32" s="53"/>
      <c r="K32" s="53"/>
      <c r="L32" s="52" t="s">
        <v>257</v>
      </c>
      <c r="M32" s="53"/>
    </row>
    <row r="33" spans="1:13" ht="20.25" customHeight="1" x14ac:dyDescent="0.25">
      <c r="A33" s="51" t="s">
        <v>77</v>
      </c>
      <c r="B33" s="55"/>
      <c r="C33" s="55"/>
      <c r="D33" s="55"/>
      <c r="E33" s="55"/>
      <c r="F33" s="55"/>
      <c r="G33" s="57"/>
      <c r="H33" s="55"/>
      <c r="I33" s="57"/>
      <c r="J33" s="55"/>
      <c r="K33" s="55"/>
      <c r="L33" s="55"/>
      <c r="M33" s="55"/>
    </row>
    <row r="34" spans="1:13" ht="20.25" customHeight="1" x14ac:dyDescent="0.25">
      <c r="A34" s="52" t="s">
        <v>79</v>
      </c>
      <c r="B34" s="58">
        <v>33.06</v>
      </c>
      <c r="C34" s="58">
        <v>15.19</v>
      </c>
      <c r="D34" s="58">
        <v>9.66</v>
      </c>
      <c r="E34" s="52" t="s">
        <v>222</v>
      </c>
      <c r="F34" s="52" t="s">
        <v>258</v>
      </c>
      <c r="G34" s="54">
        <v>66.77</v>
      </c>
      <c r="H34" s="52" t="s">
        <v>259</v>
      </c>
      <c r="I34" s="54">
        <v>3.17</v>
      </c>
      <c r="J34" s="54">
        <v>3.17</v>
      </c>
      <c r="K34" s="52" t="s">
        <v>260</v>
      </c>
      <c r="L34" s="53"/>
      <c r="M34" s="53"/>
    </row>
    <row r="35" spans="1:13" ht="20.25" customHeight="1" x14ac:dyDescent="0.25">
      <c r="A35" s="51" t="s">
        <v>81</v>
      </c>
      <c r="B35" s="55"/>
      <c r="C35" s="55"/>
      <c r="D35" s="55"/>
      <c r="E35" s="55"/>
      <c r="F35" s="55"/>
      <c r="G35" s="57"/>
      <c r="H35" s="55"/>
      <c r="I35" s="57"/>
      <c r="J35" s="55"/>
      <c r="K35" s="55"/>
      <c r="L35" s="55"/>
      <c r="M35" s="55"/>
    </row>
    <row r="36" spans="1:13" ht="20.25" customHeight="1" x14ac:dyDescent="0.25">
      <c r="A36" s="52" t="s">
        <v>83</v>
      </c>
      <c r="B36" s="53"/>
      <c r="C36" s="53"/>
      <c r="D36" s="53"/>
      <c r="E36" s="53"/>
      <c r="F36" s="53"/>
      <c r="G36" s="54"/>
      <c r="H36" s="53"/>
      <c r="I36" s="54"/>
      <c r="J36" s="53"/>
      <c r="K36" s="53"/>
      <c r="L36" s="53"/>
      <c r="M36" s="53"/>
    </row>
    <row r="37" spans="1:13" ht="20.25" customHeight="1" x14ac:dyDescent="0.25">
      <c r="A37" s="51" t="s">
        <v>85</v>
      </c>
      <c r="B37" s="56">
        <v>1095</v>
      </c>
      <c r="C37" s="56">
        <v>895</v>
      </c>
      <c r="D37" s="56">
        <v>3047</v>
      </c>
      <c r="E37" s="51" t="s">
        <v>217</v>
      </c>
      <c r="F37" s="55"/>
      <c r="G37" s="57">
        <v>50.41</v>
      </c>
      <c r="H37" s="57">
        <v>50.41</v>
      </c>
      <c r="I37" s="57">
        <v>15.74</v>
      </c>
      <c r="J37" s="57">
        <v>15.74</v>
      </c>
      <c r="K37" s="51" t="s">
        <v>261</v>
      </c>
      <c r="L37" s="51" t="s">
        <v>262</v>
      </c>
      <c r="M37" s="55"/>
    </row>
    <row r="38" spans="1:13" ht="20.25" customHeight="1" x14ac:dyDescent="0.25">
      <c r="A38" s="52" t="s">
        <v>87</v>
      </c>
      <c r="B38" s="58">
        <v>1217</v>
      </c>
      <c r="C38" s="58">
        <v>367</v>
      </c>
      <c r="D38" s="58">
        <v>544</v>
      </c>
      <c r="E38" s="52" t="s">
        <v>217</v>
      </c>
      <c r="F38" s="53"/>
      <c r="G38" s="54">
        <v>116.89</v>
      </c>
      <c r="H38" s="54">
        <v>116.89</v>
      </c>
      <c r="I38" s="54">
        <v>116.89</v>
      </c>
      <c r="J38" s="52" t="s">
        <v>263</v>
      </c>
      <c r="K38" s="53"/>
      <c r="L38" s="52" t="s">
        <v>264</v>
      </c>
      <c r="M38" s="53"/>
    </row>
    <row r="39" spans="1:13" ht="20.25" customHeight="1" x14ac:dyDescent="0.25">
      <c r="A39" s="51" t="s">
        <v>89</v>
      </c>
      <c r="B39" s="56">
        <v>49.7</v>
      </c>
      <c r="C39" s="55"/>
      <c r="D39" s="56">
        <v>10.7</v>
      </c>
      <c r="E39" s="51" t="s">
        <v>222</v>
      </c>
      <c r="F39" s="55"/>
      <c r="G39" s="60">
        <v>137</v>
      </c>
      <c r="H39" s="60">
        <v>137</v>
      </c>
      <c r="I39" s="57"/>
      <c r="J39" s="55"/>
      <c r="K39" s="51" t="s">
        <v>232</v>
      </c>
      <c r="L39" s="55"/>
      <c r="M39" s="55"/>
    </row>
    <row r="40" spans="1:13" ht="20.25" customHeight="1" x14ac:dyDescent="0.25">
      <c r="A40" s="52" t="s">
        <v>91</v>
      </c>
      <c r="B40" s="58">
        <v>352</v>
      </c>
      <c r="C40" s="58">
        <v>381</v>
      </c>
      <c r="D40" s="58">
        <v>334</v>
      </c>
      <c r="E40" s="52" t="s">
        <v>217</v>
      </c>
      <c r="F40" s="52" t="s">
        <v>265</v>
      </c>
      <c r="G40" s="54">
        <v>226.13</v>
      </c>
      <c r="H40" s="52" t="s">
        <v>266</v>
      </c>
      <c r="I40" s="54"/>
      <c r="J40" s="53"/>
      <c r="K40" s="52" t="s">
        <v>267</v>
      </c>
      <c r="L40" s="53"/>
      <c r="M40" s="53"/>
    </row>
    <row r="41" spans="1:13" ht="20.25" customHeight="1" x14ac:dyDescent="0.25">
      <c r="A41" s="51" t="s">
        <v>93</v>
      </c>
      <c r="B41" s="55"/>
      <c r="C41" s="55"/>
      <c r="D41" s="55"/>
      <c r="E41" s="55"/>
      <c r="F41" s="55"/>
      <c r="G41" s="57">
        <v>72.75</v>
      </c>
      <c r="H41" s="57">
        <v>72.75</v>
      </c>
      <c r="I41" s="57"/>
      <c r="J41" s="55"/>
      <c r="K41" s="51" t="s">
        <v>232</v>
      </c>
      <c r="L41" s="55"/>
      <c r="M41" s="55"/>
    </row>
    <row r="42" spans="1:13" ht="20.25" customHeight="1" x14ac:dyDescent="0.25">
      <c r="A42" s="52" t="s">
        <v>95</v>
      </c>
      <c r="B42" s="53"/>
      <c r="C42" s="53"/>
      <c r="D42" s="53"/>
      <c r="E42" s="53"/>
      <c r="F42" s="52" t="s">
        <v>268</v>
      </c>
      <c r="G42" s="54">
        <v>62.78</v>
      </c>
      <c r="H42" s="54">
        <v>62.78</v>
      </c>
      <c r="I42" s="54">
        <v>67.64</v>
      </c>
      <c r="J42" s="52" t="s">
        <v>269</v>
      </c>
      <c r="K42" s="53"/>
      <c r="L42" s="53"/>
      <c r="M42" s="53"/>
    </row>
    <row r="43" spans="1:13" ht="20.25" customHeight="1" x14ac:dyDescent="0.25">
      <c r="A43" s="51" t="s">
        <v>97</v>
      </c>
      <c r="B43" s="55"/>
      <c r="C43" s="55"/>
      <c r="D43" s="55"/>
      <c r="E43" s="55"/>
      <c r="F43" s="55"/>
      <c r="G43" s="57"/>
      <c r="H43" s="55"/>
      <c r="I43" s="57"/>
      <c r="J43" s="55"/>
      <c r="K43" s="55"/>
      <c r="L43" s="55"/>
      <c r="M43" s="55"/>
    </row>
    <row r="44" spans="1:13" ht="20.25" customHeight="1" x14ac:dyDescent="0.25">
      <c r="A44" s="52" t="s">
        <v>99</v>
      </c>
      <c r="B44" s="58">
        <v>34.1</v>
      </c>
      <c r="C44" s="53"/>
      <c r="D44" s="58">
        <v>25.1</v>
      </c>
      <c r="E44" s="52" t="s">
        <v>222</v>
      </c>
      <c r="F44" s="52"/>
      <c r="G44" s="54">
        <v>64.349999999999994</v>
      </c>
      <c r="H44" s="54">
        <v>64.349999999999994</v>
      </c>
      <c r="I44" s="54">
        <v>69.27</v>
      </c>
      <c r="J44" s="54">
        <v>69.27</v>
      </c>
      <c r="K44" s="53"/>
      <c r="L44" s="53"/>
      <c r="M44" s="53"/>
    </row>
    <row r="45" spans="1:13" ht="20.25" customHeight="1" x14ac:dyDescent="0.25">
      <c r="A45" s="51" t="s">
        <v>101</v>
      </c>
      <c r="B45" s="55"/>
      <c r="C45" s="55"/>
      <c r="D45" s="56">
        <v>8.75</v>
      </c>
      <c r="E45" s="51" t="s">
        <v>222</v>
      </c>
      <c r="F45" s="55"/>
      <c r="G45" s="57">
        <v>85.27</v>
      </c>
      <c r="H45" s="56">
        <v>85.27</v>
      </c>
      <c r="I45" s="57"/>
      <c r="J45" s="55"/>
      <c r="K45" s="51" t="s">
        <v>270</v>
      </c>
      <c r="L45" s="55"/>
      <c r="M45" s="55"/>
    </row>
    <row r="46" spans="1:13" ht="20.25" customHeight="1" x14ac:dyDescent="0.25">
      <c r="A46" s="52" t="s">
        <v>103</v>
      </c>
      <c r="B46" s="53"/>
      <c r="C46" s="53"/>
      <c r="D46" s="53"/>
      <c r="E46" s="53"/>
      <c r="F46" s="53"/>
      <c r="G46" s="54"/>
      <c r="H46" s="53"/>
      <c r="I46" s="54"/>
      <c r="J46" s="53"/>
      <c r="K46" s="53"/>
      <c r="L46" s="53"/>
      <c r="M46" s="53"/>
    </row>
    <row r="47" spans="1:13" ht="20.25" customHeight="1" x14ac:dyDescent="0.25">
      <c r="A47" s="51" t="s">
        <v>105</v>
      </c>
      <c r="B47" s="55"/>
      <c r="C47" s="55"/>
      <c r="D47" s="55"/>
      <c r="E47" s="55"/>
      <c r="F47" s="55"/>
      <c r="G47" s="57">
        <v>220.58</v>
      </c>
      <c r="H47" s="57">
        <v>220.58</v>
      </c>
      <c r="I47" s="57"/>
      <c r="J47" s="55"/>
      <c r="K47" s="55"/>
      <c r="L47" s="55"/>
      <c r="M47" s="55"/>
    </row>
    <row r="48" spans="1:13" ht="20.25" customHeight="1" x14ac:dyDescent="0.25">
      <c r="A48" s="52" t="s">
        <v>107</v>
      </c>
      <c r="B48" s="58">
        <v>806.8</v>
      </c>
      <c r="C48" s="53"/>
      <c r="D48" s="58">
        <v>16.600000000000001</v>
      </c>
      <c r="E48" s="52" t="s">
        <v>217</v>
      </c>
      <c r="F48" s="53"/>
      <c r="G48" s="54">
        <v>130.69999999999999</v>
      </c>
      <c r="H48" s="52" t="s">
        <v>271</v>
      </c>
      <c r="I48" s="54"/>
      <c r="J48" s="53"/>
      <c r="K48" s="53"/>
      <c r="L48" s="53"/>
      <c r="M48" s="53"/>
    </row>
    <row r="49" spans="1:13" ht="20.25" customHeight="1" x14ac:dyDescent="0.25">
      <c r="A49" s="51" t="s">
        <v>109</v>
      </c>
      <c r="B49" s="56">
        <v>4.49</v>
      </c>
      <c r="C49" s="56">
        <v>2.16</v>
      </c>
      <c r="D49" s="56">
        <v>2.0099999999999998</v>
      </c>
      <c r="E49" s="51" t="s">
        <v>231</v>
      </c>
      <c r="F49" s="55"/>
      <c r="G49" s="57">
        <v>98.93</v>
      </c>
      <c r="H49" s="56">
        <v>98.93</v>
      </c>
      <c r="I49" s="57">
        <v>20.29</v>
      </c>
      <c r="J49" s="57">
        <v>20.29</v>
      </c>
      <c r="K49" s="51" t="s">
        <v>272</v>
      </c>
      <c r="L49" s="55"/>
      <c r="M49" s="55"/>
    </row>
    <row r="50" spans="1:13" ht="20.25" customHeight="1" x14ac:dyDescent="0.25">
      <c r="A50" s="52" t="s">
        <v>111</v>
      </c>
      <c r="B50" s="58">
        <v>4</v>
      </c>
      <c r="C50" s="58">
        <v>3</v>
      </c>
      <c r="D50" s="53"/>
      <c r="E50" s="52" t="s">
        <v>231</v>
      </c>
      <c r="F50" s="53"/>
      <c r="G50" s="54">
        <v>84</v>
      </c>
      <c r="H50" s="54">
        <v>84</v>
      </c>
      <c r="I50" s="54"/>
      <c r="J50" s="53"/>
      <c r="K50" s="52" t="s">
        <v>273</v>
      </c>
      <c r="L50" s="53"/>
      <c r="M50" s="53"/>
    </row>
    <row r="51" spans="1:13" ht="20.25" customHeight="1" x14ac:dyDescent="0.25">
      <c r="A51" s="51" t="s">
        <v>113</v>
      </c>
      <c r="B51" s="56">
        <v>26</v>
      </c>
      <c r="C51" s="56">
        <v>22</v>
      </c>
      <c r="D51" s="56">
        <v>12</v>
      </c>
      <c r="E51" s="51" t="s">
        <v>222</v>
      </c>
      <c r="F51" s="51"/>
      <c r="G51" s="57">
        <v>128.41</v>
      </c>
      <c r="H51" s="56">
        <v>128.41</v>
      </c>
      <c r="I51" s="57">
        <v>128.41</v>
      </c>
      <c r="J51" s="51" t="s">
        <v>274</v>
      </c>
      <c r="K51" s="51"/>
      <c r="L51" s="51"/>
      <c r="M51" s="51" t="s">
        <v>275</v>
      </c>
    </row>
  </sheetData>
  <conditionalFormatting sqref="G39">
    <cfRule type="cellIs" dxfId="1" priority="1" stopIfTrue="1" operator="lessThan">
      <formula>0</formula>
    </cfRule>
  </conditionalFormatting>
  <conditionalFormatting sqref="H39">
    <cfRule type="cellIs" dxfId="0" priority="2" stopIfTrue="1" operator="lessThan">
      <formula>0</formula>
    </cfRule>
  </conditionalFormatting>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Admissions 2018-Corrected</vt:lpstr>
      <vt:lpstr>Admissions 2019-Corrected</vt:lpstr>
      <vt:lpstr>Admissions 2020-Corrected</vt:lpstr>
      <vt:lpstr>Population 2018-Corrected</vt:lpstr>
      <vt:lpstr>Population 2019-Corrected</vt:lpstr>
      <vt:lpstr>Population 2020-Corrected</vt:lpstr>
      <vt:lpstr>State Notes 2020</vt:lpstr>
      <vt:lpstr>Survey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 Roberts</cp:lastModifiedBy>
  <dcterms:modified xsi:type="dcterms:W3CDTF">2021-04-09T17:23:23Z</dcterms:modified>
</cp:coreProperties>
</file>