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s>
</workbook>
</file>

<file path=xl/sharedStrings.xml><?xml version="1.0" encoding="utf-8"?>
<sst xmlns="http://schemas.openxmlformats.org/spreadsheetml/2006/main" uniqueCount="222">
  <si>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</si>
  <si>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</si>
  <si>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</si>
  <si>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</si>
  <si>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</si>
  <si>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</si>
  <si>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</si>
  <si>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</si>
  <si>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</si>
  <si>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</si>
  <si>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</si>
  <si>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</si>
  <si>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</si>
  <si>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</si>
  <si>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</si>
  <si>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</si>
  <si>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</si>
  <si>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</si>
  <si>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</si>
  <si>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</si>
  <si>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</si>
  <si>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</si>
  <si>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</si>
  <si>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</si>
  <si>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</si>
  <si>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</si>
  <si>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</si>
  <si>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</si>
  <si>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</si>
  <si>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</si>
  <si>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</si>
  <si>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</si>
  <si>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</si>
  <si>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</si>
  <si>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</si>
  <si>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</si>
  <si>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</si>
  <si>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</si>
  <si>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</si>
  <si>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</si>
  <si>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</si>
  <si>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</si>
  <si>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</si>
  <si>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</si>
  <si>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</si>
  <si>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</si>
  <si>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</si>
  <si>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</si>
  <si>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</si>
  <si>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</si>
  <si>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</si>
  <si>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</si>
  <si>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</si>
  <si>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</si>
  <si>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</si>
  <si>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</si>
  <si>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</si>
  <si>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</si>
  <si>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</si>
  <si>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</si>
  <si>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</si>
  <si>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</si>
  <si>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</si>
  <si>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</si>
  <si>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</si>
  <si>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</si>
  <si>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</si>
  <si>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</si>
  <si>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</si>
  <si>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</si>
  <si>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</si>
  <si>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</si>
  <si>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</si>
  <si>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</si>
  <si>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</si>
  <si>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</si>
  <si>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</si>
  <si>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</si>
  <si>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</si>
  <si>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</si>
  <si>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</si>
  <si>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</si>
  <si>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</si>
  <si>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</si>
  <si>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</si>
  <si>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</si>
  <si>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</si>
  <si>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</si>
  <si>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</si>
  <si>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</si>
  <si>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</si>
  <si>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</si>
  <si>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</si>
  <si>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</si>
  <si>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</si>
  <si>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</si>
  <si>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</si>
  <si>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</si>
  <si>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</si>
  <si>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</si>
  <si>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</si>
  <si>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</si>
  <si>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</si>
  <si>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</si>
  <si>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</si>
  <si>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</si>
  <si>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</si>
  <si>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</si>
  <si>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</si>
  <si>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</si>
  <si>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</si>
  <si>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</si>
  <si>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</si>
  <si>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</si>
  <si>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</si>
  <si>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</si>
  <si>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</si>
  <si>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</si>
  <si>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</si>
  <si>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</si>
  <si>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</si>
  <si>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</si>
  <si>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</si>
  <si>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</si>
  <si>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</si>
  <si>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</si>
  <si>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</si>
  <si>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</si>
  <si>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</si>
  <si>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</si>
  <si>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</si>
  <si>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</si>
  <si>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</si>
  <si>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</si>
  <si>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</si>
  <si>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</si>
  <si>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</si>
  <si>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</si>
  <si>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</si>
  <si>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</si>
  <si>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</si>
  <si>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</si>
  <si>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</si>
  <si>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</si>
  <si>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</si>
  <si>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Reporting Year</t>
  </si>
  <si>
    <t>Months Reported</t>
  </si>
  <si>
    <t>CY</t>
  </si>
  <si>
    <t>FY</t>
  </si>
  <si>
    <t>Notes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</si>
  <si>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</si>
  <si>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</si>
  <si>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Maine doesn't have parolees to speak of, this was phased out and there are very few parolees left.</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</si>
  <si>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</si>
  <si>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</si>
  <si>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</si>
  <si>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</si>
  <si>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</si>
  <si>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</si>
  <si>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</si>
  <si>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</si>
  <si>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</si>
  <si>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</si>
  <si>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</si>
  <si>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</si>
  <si>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</si>
  <si>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</si>
  <si>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</si>
  <si>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</si>
  <si>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</si>
  <si>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</si>
  <si>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</si>
  <si>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</si>
  <si>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</si>
  <si>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</si>
  <si>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</si>
  <si>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</si>
  <si>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</si>
  <si>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</si>
  <si>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</si>
  <si>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</si>
  <si>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</si>
  <si>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</si>
  <si>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</si>
  <si>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</si>
  <si>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</si>
  <si>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</si>
  <si>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</si>
  <si>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</si>
  <si>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</si>
  <si>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</si>
  <si>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</si>
  <si>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</si>
  <si>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</si>
  <si>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</si>
  <si>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</si>
  <si>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</si>
  <si>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</si>
  <si>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</si>
  <si>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</si>
  <si>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</si>
  <si>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</si>
  <si>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Cost</t>
  </si>
  <si>
    <t>Marginal Cost</t>
  </si>
  <si>
    <t>Days</t>
  </si>
  <si>
    <t xml:space="preserve">The $71.49 number is from the Finalized 2019 per capita report.; marginal cost no longer includes health care, as that cost is no longer per inmate.
</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</si>
  <si>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</si>
  <si>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</si>
  <si>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</si>
  <si>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</si>
  <si>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</si>
  <si>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</si>
  <si>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</si>
  <si>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</si>
  <si>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 xml:space="preserve">The operating cost provided above reflects the finalized operating cost reflecting SFY 2020. For clarity, this is the combined cost rate of incarceration, which includes fixed and marginal costs. This is a rate determined by the 2020 monthly rate of $3,700. ; 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
</t>
  </si>
  <si>
    <t>the cost in 2020 increased mostly due to a decrease in census, but budgeted and contracted amounts remaining the same even though we had less than expected/usual admissions. Maine had seen a slight decrease in previous year, however with COVID, we saw fewer admissions in 2020 than would have been typical.</t>
  </si>
  <si>
    <t>FY2020 AVERAGE COST $83.15</t>
  </si>
  <si>
    <t>FY 2020 $21.37</t>
  </si>
  <si>
    <t>The cost per day for 2020 is $132.61.</t>
  </si>
  <si>
    <t>2019 Cost Per Day = $212.55; 2020 Cost Per Day = $226.13.</t>
  </si>
  <si>
    <t>RIDOC's Financial Resources provided 2019 &amp; 2020 cost per day figures.</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</si>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</sst>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2"/>
      <color indexed="8"/>
      <name val="Calibri"/>
    </font>
  </fonts>
  <fills count="10">
    <fill>
      <patternFill patternType="none"/>
    </fill>
    <fill>
      <patternFill patternType="gray125"/>
    </fill>
    <fill>
      <patternFill patternType="solid">
        <fgColor indexed="10"/>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20"/>
        <bgColor auto="1"/>
      </patternFill>
    </fill>
  </fills>
  <borders count="1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style="thin">
        <color indexed="18"/>
      </left>
      <right style="thin">
        <color indexed="18"/>
      </right>
      <top style="thin">
        <color indexed="18"/>
      </top>
      <bottom style="thin">
        <color indexed="19"/>
      </bottom>
      <diagonal/>
    </border>
    <border>
      <left style="thin">
        <color indexed="18"/>
      </left>
      <right style="thin">
        <color indexed="19"/>
      </right>
      <top style="thin">
        <color indexed="19"/>
      </top>
      <bottom style="thin">
        <color indexed="18"/>
      </bottom>
      <diagonal/>
    </border>
    <border>
      <left style="thin">
        <color indexed="19"/>
      </left>
      <right style="thin">
        <color indexed="18"/>
      </right>
      <top style="thin">
        <color indexed="19"/>
      </top>
      <bottom style="thin">
        <color indexed="18"/>
      </bottom>
      <diagonal/>
    </border>
    <border>
      <left style="thin">
        <color indexed="18"/>
      </left>
      <right style="thin">
        <color indexed="18"/>
      </right>
      <top style="thin">
        <color indexed="19"/>
      </top>
      <bottom style="thin">
        <color indexed="18"/>
      </bottom>
      <diagonal/>
    </border>
    <border>
      <left style="thin">
        <color indexed="18"/>
      </left>
      <right style="thin">
        <color indexed="19"/>
      </right>
      <top style="thin">
        <color indexed="18"/>
      </top>
      <bottom style="thin">
        <color indexed="18"/>
      </bottom>
      <diagonal/>
    </border>
    <border>
      <left style="thin">
        <color indexed="19"/>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s>
  <cellStyleXfs count="1">
    <xf numFmtId="0" fontId="0" applyNumberFormat="0" applyFont="1" applyFill="0" applyBorder="0" applyAlignment="1" applyProtection="0">
      <alignment vertical="bottom"/>
    </xf>
  </cellStyleXfs>
  <cellXfs count="1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borderId="1" applyNumberFormat="1" applyFont="1" applyFill="0" applyBorder="1" applyAlignment="1" applyProtection="0">
      <alignment vertical="bottom"/>
    </xf>
    <xf numFmtId="3"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49" fontId="4" borderId="1" applyNumberFormat="1" applyFont="1" applyFill="0" applyBorder="1" applyAlignment="1" applyProtection="0">
      <alignment vertical="bottom"/>
    </xf>
    <xf numFmtId="3"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borderId="1" applyNumberFormat="1" applyFont="1" applyFill="0" applyBorder="1" applyAlignment="1" applyProtection="0">
      <alignment vertical="bottom"/>
    </xf>
    <xf numFmtId="9" fontId="5" borderId="1" applyNumberFormat="1" applyFont="1" applyFill="0" applyBorder="1" applyAlignment="1" applyProtection="0">
      <alignment vertical="bottom"/>
    </xf>
    <xf numFmtId="10" fontId="6" borderId="1" applyNumberFormat="1" applyFont="1" applyFill="0" applyBorder="1" applyAlignment="1" applyProtection="0">
      <alignment vertical="bottom"/>
    </xf>
    <xf numFmtId="59" fontId="6" borderId="1" applyNumberFormat="1" applyFont="1" applyFill="0" applyBorder="1" applyAlignment="1" applyProtection="0">
      <alignment vertical="bottom"/>
    </xf>
    <xf numFmtId="9" fontId="0" borderId="2" applyNumberFormat="1" applyFont="1" applyFill="0" applyBorder="1" applyAlignment="1" applyProtection="0">
      <alignment vertical="bottom"/>
    </xf>
    <xf numFmtId="9" fontId="5" borderId="3" applyNumberFormat="1" applyFont="1" applyFill="0" applyBorder="1" applyAlignment="1" applyProtection="0">
      <alignment vertical="bottom"/>
    </xf>
    <xf numFmtId="9" fontId="0" fillId="3" borderId="4" applyNumberFormat="1" applyFont="1" applyFill="1" applyBorder="1" applyAlignment="1" applyProtection="0">
      <alignment vertical="bottom"/>
    </xf>
    <xf numFmtId="9" fontId="0" borderId="5" applyNumberFormat="1" applyFont="1" applyFill="0" applyBorder="1" applyAlignment="1" applyProtection="0">
      <alignment vertical="bottom"/>
    </xf>
    <xf numFmtId="9" fontId="0" borderId="6" applyNumberFormat="1" applyFont="1" applyFill="0" applyBorder="1" applyAlignment="1" applyProtection="0">
      <alignment vertical="bottom"/>
    </xf>
    <xf numFmtId="9" fontId="0" borderId="3" applyNumberFormat="1" applyFont="1" applyFill="0" applyBorder="1" applyAlignment="1" applyProtection="0">
      <alignment vertical="bottom"/>
    </xf>
    <xf numFmtId="9" fontId="5" borderId="6" applyNumberFormat="1" applyFont="1" applyFill="0" applyBorder="1" applyAlignment="1" applyProtection="0">
      <alignment vertical="bottom"/>
    </xf>
    <xf numFmtId="9" fontId="5" borderId="2" applyNumberFormat="1" applyFont="1" applyFill="0" applyBorder="1" applyAlignment="1" applyProtection="0">
      <alignment vertical="bottom"/>
    </xf>
    <xf numFmtId="9" fontId="5" borderId="5" applyNumberFormat="1" applyFont="1" applyFill="0" applyBorder="1" applyAlignment="1" applyProtection="0">
      <alignment vertical="bottom"/>
    </xf>
    <xf numFmtId="9" fontId="0" fillId="4" borderId="4" applyNumberFormat="1" applyFont="1" applyFill="1" applyBorder="1" applyAlignment="1" applyProtection="0">
      <alignment vertical="bottom"/>
    </xf>
    <xf numFmtId="59" fontId="0" borderId="1" applyNumberFormat="1" applyFont="1" applyFill="0" applyBorder="1" applyAlignment="1" applyProtection="0">
      <alignment vertical="bottom"/>
    </xf>
    <xf numFmtId="9"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1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3" fontId="0" borderId="2" applyNumberFormat="1" applyFont="1" applyFill="0" applyBorder="1" applyAlignment="1" applyProtection="0">
      <alignment vertical="bottom"/>
    </xf>
    <xf numFmtId="3" fontId="0" borderId="3" applyNumberFormat="1" applyFont="1" applyFill="0" applyBorder="1" applyAlignment="1" applyProtection="0">
      <alignment vertical="bottom"/>
    </xf>
    <xf numFmtId="3" fontId="0" fillId="5" borderId="4" applyNumberFormat="1" applyFont="1" applyFill="1" applyBorder="1" applyAlignment="1" applyProtection="0">
      <alignment vertical="bottom"/>
    </xf>
    <xf numFmtId="3" fontId="0" borderId="5"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3" fontId="0" borderId="6"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7" borderId="1" applyNumberFormat="1" applyFont="1" applyFill="1" applyBorder="1" applyAlignment="1" applyProtection="0">
      <alignment vertical="bottom"/>
    </xf>
    <xf numFmtId="3" fontId="0" fillId="7" borderId="1" applyNumberFormat="1" applyFont="1" applyFill="1" applyBorder="1" applyAlignment="1" applyProtection="0">
      <alignment vertical="bottom"/>
    </xf>
    <xf numFmtId="0" fontId="0" fillId="7" borderId="1"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49" fontId="0" fillId="7" borderId="2" applyNumberFormat="1" applyFont="1" applyFill="1" applyBorder="1" applyAlignment="1" applyProtection="0">
      <alignment vertical="bottom"/>
    </xf>
    <xf numFmtId="0" fontId="0" fillId="7" borderId="2" applyNumberFormat="1" applyFont="1" applyFill="1" applyBorder="1" applyAlignment="1" applyProtection="0">
      <alignment vertical="bottom"/>
    </xf>
    <xf numFmtId="3" fontId="0" fillId="7" borderId="2" applyNumberFormat="1" applyFont="1" applyFill="1" applyBorder="1" applyAlignment="1" applyProtection="0">
      <alignment vertical="bottom"/>
    </xf>
    <xf numFmtId="0" fontId="0" fillId="7" borderId="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borderId="1" applyNumberFormat="1" applyFont="1" applyFill="0" applyBorder="1" applyAlignment="1" applyProtection="0">
      <alignment vertical="bottom"/>
    </xf>
    <xf numFmtId="1" fontId="0" borderId="2" applyNumberFormat="1" applyFont="1" applyFill="0"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borderId="6" applyNumberFormat="1" applyFont="1" applyFill="0" applyBorder="1" applyAlignment="1" applyProtection="0">
      <alignment vertical="bottom"/>
    </xf>
    <xf numFmtId="0" fontId="0" applyNumberFormat="1" applyFont="1" applyFill="0" applyBorder="0" applyAlignment="1" applyProtection="0">
      <alignment vertical="bottom"/>
    </xf>
    <xf numFmtId="1" fontId="0" fillId="7"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7"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49" fontId="3" fillId="8" borderId="8" applyNumberFormat="1" applyFont="1" applyFill="1" applyBorder="1" applyAlignment="1" applyProtection="0">
      <alignment vertical="bottom"/>
    </xf>
    <xf numFmtId="49" fontId="0" fillId="8" borderId="8" applyNumberFormat="1" applyFont="1" applyFill="1" applyBorder="1" applyAlignment="1" applyProtection="0">
      <alignment vertical="bottom"/>
    </xf>
    <xf numFmtId="49" fontId="0" fillId="9" borderId="9" applyNumberFormat="1" applyFont="1" applyFill="1" applyBorder="1" applyAlignment="1" applyProtection="0">
      <alignment vertical="bottom"/>
    </xf>
    <xf numFmtId="49" fontId="0" borderId="10" applyNumberFormat="1" applyFont="1" applyFill="0" applyBorder="1" applyAlignment="1" applyProtection="0">
      <alignment vertical="bottom"/>
    </xf>
    <xf numFmtId="0" fontId="0" borderId="11" applyNumberFormat="0" applyFont="1" applyFill="0" applyBorder="1" applyAlignment="1" applyProtection="0">
      <alignment vertical="bottom"/>
    </xf>
    <xf numFmtId="62" fontId="0" borderId="11" applyNumberFormat="1" applyFont="1" applyFill="0" applyBorder="1" applyAlignment="1" applyProtection="0">
      <alignment vertical="bottom"/>
    </xf>
    <xf numFmtId="49" fontId="0" fillId="9" borderId="12" applyNumberFormat="1" applyFont="1" applyFill="1" applyBorder="1" applyAlignment="1" applyProtection="0">
      <alignment vertical="bottom"/>
    </xf>
    <xf numFmtId="49" fontId="0" borderId="13" applyNumberFormat="1" applyFont="1" applyFill="0" applyBorder="1" applyAlignment="1" applyProtection="0">
      <alignment vertical="bottom"/>
    </xf>
    <xf numFmtId="0" fontId="0" borderId="14" applyNumberFormat="0" applyFont="1" applyFill="0" applyBorder="1" applyAlignment="1" applyProtection="0">
      <alignment vertical="bottom"/>
    </xf>
    <xf numFmtId="0" fontId="0" borderId="14" applyNumberFormat="1" applyFont="1" applyFill="0" applyBorder="1" applyAlignment="1" applyProtection="0">
      <alignment vertical="bottom"/>
    </xf>
    <xf numFmtId="49" fontId="0" borderId="14" applyNumberFormat="1" applyFont="1" applyFill="0" applyBorder="1" applyAlignment="1" applyProtection="0">
      <alignment vertical="bottom"/>
    </xf>
    <xf numFmtId="62" fontId="7" borderId="14" applyNumberFormat="1" applyFont="1" applyFill="0" applyBorder="1" applyAlignment="1" applyProtection="0">
      <alignment horizontal="left" vertical="bottom"/>
    </xf>
    <xf numFmtId="63" fontId="0" borderId="14" applyNumberFormat="1" applyFont="1" applyFill="0" applyBorder="1" applyAlignment="1" applyProtection="0">
      <alignment vertical="bottom"/>
    </xf>
    <xf numFmtId="0" fontId="7" borderId="14" applyNumberFormat="1" applyFont="1" applyFill="0" applyBorder="1" applyAlignment="1" applyProtection="0">
      <alignment horizontal="left" vertical="bottom"/>
    </xf>
    <xf numFmtId="0" fontId="11" borderId="14" applyNumberFormat="1" applyFont="1" applyFill="0" applyBorder="1" applyAlignment="1" applyProtection="0">
      <alignment vertical="center"/>
    </xf>
    <xf numFmtId="49" fontId="11" borderId="14" applyNumberFormat="1" applyFont="1" applyFill="0" applyBorder="1" applyAlignment="1" applyProtection="0">
      <alignment vertical="center"/>
    </xf>
    <xf numFmtId="62" fontId="0" borderId="14" applyNumberFormat="1" applyFont="1" applyFill="0" applyBorder="1" applyAlignment="1" applyProtection="0">
      <alignment vertical="bottom"/>
    </xf>
    <xf numFmtId="49" fontId="0" borderId="14" applyNumberFormat="1" applyFont="1" applyFill="0" applyBorder="1" applyAlignment="1" applyProtection="0">
      <alignment vertical="bottom" wrapText="1"/>
    </xf>
    <xf numFmtId="62" fontId="7" borderId="14" applyNumberFormat="1" applyFont="1" applyFill="0" applyBorder="1" applyAlignment="1" applyProtection="0">
      <alignment vertical="bottom"/>
    </xf>
    <xf numFmtId="49" fontId="7" borderId="14" applyNumberFormat="1" applyFont="1" applyFill="0" applyBorder="1" applyAlignment="1" applyProtection="0">
      <alignment horizontal="left" vertical="bottom"/>
    </xf>
    <xf numFmtId="49" fontId="7" borderId="14" applyNumberFormat="1" applyFont="1" applyFill="0" applyBorder="1" applyAlignment="1" applyProtection="0">
      <alignment vertical="bottom"/>
    </xf>
    <xf numFmtId="0" fontId="7" borderId="14"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0000"/>
      <rgbColor rgb="ff51a939"/>
      <rgbColor rgb="ffffff00"/>
      <rgbColor rgb="ffffc000"/>
      <rgbColor rgb="ff5b9bd5"/>
      <rgbColor rgb="ff598a38"/>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0.6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0.6719" style="62" customWidth="1"/>
    <col min="11" max="11" width="8.85156" style="62" customWidth="1"/>
    <col min="12" max="12" width="8.85156" style="62" customWidth="1"/>
    <col min="13" max="13" width="8.85156" style="62" customWidth="1"/>
    <col min="14" max="14" width="8.85156" style="62" customWidth="1"/>
    <col min="15" max="256" width="8.85156" style="62"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3">
        <v>16</v>
      </c>
      <c r="B5" t="s" s="53">
        <v>17</v>
      </c>
      <c r="C5" s="54">
        <v>41937</v>
      </c>
      <c r="D5" s="54">
        <v>10080</v>
      </c>
      <c r="E5" s="54">
        <v>8339</v>
      </c>
      <c r="F5" s="54">
        <v>5335</v>
      </c>
      <c r="G5" s="54">
        <v>3004</v>
      </c>
      <c r="H5" s="54">
        <v>1741</v>
      </c>
      <c r="I5" s="54">
        <v>566</v>
      </c>
      <c r="J5" s="54">
        <v>1175</v>
      </c>
      <c r="K5" s="56"/>
      <c r="L5" s="56"/>
      <c r="M5" s="56"/>
      <c r="N5" s="56"/>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3">
        <v>64</v>
      </c>
      <c r="B29" t="s" s="53">
        <v>65</v>
      </c>
      <c r="C29" s="54">
        <v>1695</v>
      </c>
      <c r="D29" s="54">
        <v>593</v>
      </c>
      <c r="E29" s="54">
        <v>412</v>
      </c>
      <c r="F29" s="54"/>
      <c r="G29" s="54"/>
      <c r="H29" s="54">
        <v>181</v>
      </c>
      <c r="I29" s="54"/>
      <c r="J29" s="54"/>
      <c r="K29" s="56"/>
      <c r="L29" s="56"/>
      <c r="M29" s="56"/>
      <c r="N29" s="56"/>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1055883</v>
      </c>
      <c r="D53" s="10">
        <f>SUM(D2:D51)</f>
        <v>242821</v>
      </c>
      <c r="E53" s="10">
        <f>SUM(E2:E51)</f>
        <v>126355</v>
      </c>
      <c r="F53" s="10">
        <f>SUM(F2:F52)+E9+E20+E21+E29+E30+E41+E44+E45+E47</f>
        <v>86307</v>
      </c>
      <c r="G53" s="10">
        <f>SUM(G2:G51)</f>
        <v>40048</v>
      </c>
      <c r="H53" s="10">
        <f>SUM(H2:H51)</f>
        <v>116466</v>
      </c>
      <c r="I53" s="10">
        <f>SUM(I2:I52)+H21+H29+H41+H45+H47</f>
        <v>78932</v>
      </c>
      <c r="J53" s="10">
        <f>SUM(J2:J51)</f>
        <v>37534</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43</v>
      </c>
      <c r="D55" s="8">
        <f>COUNTIF(D2:D51,"&gt;0")</f>
        <v>41</v>
      </c>
      <c r="E55" s="8">
        <f>COUNTIF(E2:E51,"&gt;0")</f>
        <v>36</v>
      </c>
      <c r="F55" s="8">
        <f>COUNTIF(F2:F51,"&gt;0")</f>
        <v>23</v>
      </c>
      <c r="G55" s="8">
        <f>COUNTIF(G2:G51,"&gt;0")</f>
        <v>27</v>
      </c>
      <c r="H55" s="8">
        <f>COUNTIF(H2:H51,"&gt;0")</f>
        <v>38</v>
      </c>
      <c r="I55" s="8">
        <f>COUNTIF(I2:I51,"&gt;0")</f>
        <v>29</v>
      </c>
      <c r="J55" s="8">
        <f>COUNTIF(J2:J51,"&gt;0")</f>
        <v>32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10.6719" style="63" customWidth="1"/>
    <col min="12" max="12" width="11.3516" style="63" customWidth="1"/>
    <col min="13" max="13" width="12.3516" style="63" customWidth="1"/>
    <col min="14" max="14" width="8.85156" style="63" customWidth="1"/>
    <col min="15" max="15" width="8.85156" style="63" customWidth="1"/>
    <col min="16" max="16" width="8.85156" style="63" customWidth="1"/>
    <col min="17" max="17" width="8.85156" style="63" customWidth="1"/>
    <col min="18" max="256" width="8.85156" style="6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4"/>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5" customWidth="1"/>
    <col min="2" max="2" width="15.3516" style="65" customWidth="1"/>
    <col min="3" max="3" width="14.1719" style="65" customWidth="1"/>
    <col min="4" max="4" width="10.6719" style="65" customWidth="1"/>
    <col min="5" max="5" width="10.6719" style="65" customWidth="1"/>
    <col min="6" max="6" width="10.6719" style="65" customWidth="1"/>
    <col min="7" max="7" width="10.6719" style="65" customWidth="1"/>
    <col min="8" max="8" width="10.6719" style="65" customWidth="1"/>
    <col min="9" max="9" width="10.6719" style="65" customWidth="1"/>
    <col min="10" max="10" width="12" style="65" customWidth="1"/>
    <col min="11" max="11" width="8.85156" style="65" customWidth="1"/>
    <col min="12" max="256" width="8.85156" style="65"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6" customWidth="1"/>
    <col min="2" max="2" width="15.3516" style="66" customWidth="1"/>
    <col min="3" max="3" width="10.6719" style="66" customWidth="1"/>
    <col min="4" max="4" width="10.6719" style="66" customWidth="1"/>
    <col min="5" max="5" width="10.6719" style="66" customWidth="1"/>
    <col min="6" max="6" width="10.6719" style="66" customWidth="1"/>
    <col min="7" max="7" width="10.6719" style="66" customWidth="1"/>
    <col min="8" max="8" width="10.6719" style="66" customWidth="1"/>
    <col min="9" max="9" width="10.6719" style="66" customWidth="1"/>
    <col min="10" max="10" width="10.6719" style="66" customWidth="1"/>
    <col min="11" max="11" width="8.85156" style="66" customWidth="1"/>
    <col min="12" max="12" width="8.85156" style="66" customWidth="1"/>
    <col min="13" max="13" width="8.85156" style="66" customWidth="1"/>
    <col min="14" max="14" width="8.85156" style="66" customWidth="1"/>
    <col min="15" max="256" width="8.85156" style="66"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1" customWidth="1"/>
    <col min="2" max="2" width="15.3516" style="71" customWidth="1"/>
    <col min="3" max="3" width="10.6719" style="71" customWidth="1"/>
    <col min="4" max="4" width="10.6719" style="71" customWidth="1"/>
    <col min="5" max="5" width="10.6719" style="71" customWidth="1"/>
    <col min="6" max="6" width="10.6719" style="71" customWidth="1"/>
    <col min="7" max="7" width="10.6719" style="71" customWidth="1"/>
    <col min="8" max="8" width="10.6719" style="71" customWidth="1"/>
    <col min="9" max="9" width="10.6719" style="71" customWidth="1"/>
    <col min="10" max="10" width="10.6719" style="71" customWidth="1"/>
    <col min="11" max="11" width="8.85156" style="71" customWidth="1"/>
    <col min="12" max="12" width="8.85156" style="71" customWidth="1"/>
    <col min="13" max="13" width="8.85156" style="71" customWidth="1"/>
    <col min="14" max="14" width="8.85156" style="71" customWidth="1"/>
    <col min="15" max="256" width="8.85156" style="71"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3">
        <v>16</v>
      </c>
      <c r="B5" t="s" s="53">
        <v>17</v>
      </c>
      <c r="C5" s="54">
        <v>18159</v>
      </c>
      <c r="D5" s="54">
        <v>7752</v>
      </c>
      <c r="E5" s="54">
        <v>4566</v>
      </c>
      <c r="F5" s="54">
        <v>1715</v>
      </c>
      <c r="G5" s="54">
        <v>2851</v>
      </c>
      <c r="H5" s="54">
        <v>3186</v>
      </c>
      <c r="I5" s="54">
        <v>180</v>
      </c>
      <c r="J5" s="54">
        <v>3006</v>
      </c>
      <c r="K5" s="56"/>
      <c r="L5" s="56"/>
      <c r="M5" s="56"/>
      <c r="N5" s="54"/>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3">
        <v>64</v>
      </c>
      <c r="B29" t="s" s="53">
        <v>65</v>
      </c>
      <c r="C29" s="54">
        <v>1530</v>
      </c>
      <c r="D29" s="54">
        <v>703</v>
      </c>
      <c r="E29" s="54">
        <v>429</v>
      </c>
      <c r="F29" s="54">
        <v>59</v>
      </c>
      <c r="G29" s="54">
        <v>371</v>
      </c>
      <c r="H29" s="54">
        <v>274</v>
      </c>
      <c r="I29" s="54">
        <v>130</v>
      </c>
      <c r="J29" s="54">
        <v>260</v>
      </c>
      <c r="K29" s="56"/>
      <c r="L29" s="56"/>
      <c r="M29" s="56"/>
      <c r="N29" s="54"/>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3">
        <v>86</v>
      </c>
      <c r="B40" t="s" s="53">
        <v>87</v>
      </c>
      <c r="C40" s="54">
        <v>3054</v>
      </c>
      <c r="D40" s="54">
        <v>1172</v>
      </c>
      <c r="E40" s="54">
        <v>1044</v>
      </c>
      <c r="F40" s="54">
        <v>848</v>
      </c>
      <c r="G40" s="54">
        <v>196</v>
      </c>
      <c r="H40" s="54">
        <v>128</v>
      </c>
      <c r="I40" s="54">
        <v>22</v>
      </c>
      <c r="J40" s="54">
        <v>64</v>
      </c>
      <c r="K40" s="56"/>
      <c r="L40" s="56"/>
      <c r="M40" s="56"/>
      <c r="N40" s="54"/>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57">
        <v>100</v>
      </c>
      <c r="B47" t="s" s="57">
        <v>101</v>
      </c>
      <c r="C47" s="58">
        <v>7681</v>
      </c>
      <c r="D47" s="58">
        <v>703</v>
      </c>
      <c r="E47" s="58">
        <v>429</v>
      </c>
      <c r="F47" s="59"/>
      <c r="G47" s="60"/>
      <c r="H47" s="58">
        <v>274</v>
      </c>
      <c r="I47" s="59"/>
      <c r="J47" s="60"/>
      <c r="K47" s="56"/>
      <c r="L47" s="56"/>
      <c r="M47" s="56"/>
      <c r="N47" s="56"/>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230949</v>
      </c>
      <c r="E53" s="10">
        <f>SUM(E2:E51)</f>
        <v>112831</v>
      </c>
      <c r="F53" s="10">
        <f>SUM(F2:F51)+E5+E8+E11+E18+E20+E23+E24+E26+E30+E41+E47</f>
        <v>66476</v>
      </c>
      <c r="G53" s="10">
        <f>SUM(G2:G51)</f>
        <v>50922</v>
      </c>
      <c r="H53" s="10">
        <f>SUM(H2:H51)</f>
        <v>118118</v>
      </c>
      <c r="I53" s="10">
        <f>SUM(I2:I51)+H5+H26+H37+H41+H43+H47</f>
        <v>54817</v>
      </c>
      <c r="J53" s="10">
        <f>SUM(J2:J51)</f>
        <v>66561</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29</v>
      </c>
      <c r="G55" s="8">
        <f>COUNTIF(G2:G51,"&gt;0")</f>
        <v>30</v>
      </c>
      <c r="H55" s="8">
        <f>COUNTIF(H2:H51,"&gt;0")</f>
        <v>45</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2" customWidth="1"/>
    <col min="2" max="2" width="15.3516" style="72" customWidth="1"/>
    <col min="3" max="3" width="10.6719" style="72" customWidth="1"/>
    <col min="4" max="4" width="10.6719" style="72" customWidth="1"/>
    <col min="5" max="5" width="10.6719" style="72" customWidth="1"/>
    <col min="6" max="6" width="10.6719" style="72" customWidth="1"/>
    <col min="7" max="7" width="10.6719" style="72" customWidth="1"/>
    <col min="8" max="8" width="10.6719" style="72" customWidth="1"/>
    <col min="9" max="9" width="10.6719" style="72" customWidth="1"/>
    <col min="10" max="10" width="10.6719" style="72" customWidth="1"/>
    <col min="11" max="11" width="8.85156" style="72" customWidth="1"/>
    <col min="12" max="12" width="8.85156" style="72" customWidth="1"/>
    <col min="13" max="13" width="8.85156" style="72" customWidth="1"/>
    <col min="14" max="256" width="8.85156" style="72"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4" customWidth="1"/>
    <col min="2" max="2" width="15.3516" style="74" customWidth="1"/>
    <col min="3" max="3" width="10.6719" style="74" customWidth="1"/>
    <col min="4" max="4" width="10.6719" style="74" customWidth="1"/>
    <col min="5" max="5" width="10.6719" style="74" customWidth="1"/>
    <col min="6" max="6" width="10.6719" style="74" customWidth="1"/>
    <col min="7" max="7" width="10.6719" style="74" customWidth="1"/>
    <col min="8" max="8" width="10.6719" style="74" customWidth="1"/>
    <col min="9" max="9" width="10.6719" style="74" customWidth="1"/>
    <col min="10" max="10" width="10.6719" style="74" customWidth="1"/>
    <col min="11" max="11" width="8.85156" style="74" customWidth="1"/>
    <col min="12" max="12" width="8.85156" style="74" customWidth="1"/>
    <col min="13" max="13" width="8.85156" style="74" customWidth="1"/>
    <col min="14" max="256" width="8.85156" style="74"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3">
        <v>16</v>
      </c>
      <c r="B5" t="s" s="53">
        <v>17</v>
      </c>
      <c r="C5" s="54">
        <v>41937</v>
      </c>
      <c r="D5" s="54">
        <v>10080</v>
      </c>
      <c r="E5" s="54">
        <v>8339</v>
      </c>
      <c r="F5" s="54">
        <v>5335</v>
      </c>
      <c r="G5" s="54">
        <v>3004</v>
      </c>
      <c r="H5" s="54">
        <v>1741</v>
      </c>
      <c r="I5" s="54">
        <v>566</v>
      </c>
      <c r="J5" s="54">
        <v>1175</v>
      </c>
      <c r="K5" s="56"/>
      <c r="L5" s="56"/>
      <c r="M5" s="56"/>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3">
        <v>64</v>
      </c>
      <c r="B29" t="s" s="53">
        <v>65</v>
      </c>
      <c r="C29" s="54">
        <v>1794</v>
      </c>
      <c r="D29" s="54">
        <v>597</v>
      </c>
      <c r="E29" s="54">
        <v>413</v>
      </c>
      <c r="F29" s="54"/>
      <c r="G29" s="54"/>
      <c r="H29" s="54">
        <v>184</v>
      </c>
      <c r="I29" s="54"/>
      <c r="J29" s="54"/>
      <c r="K29" s="56"/>
      <c r="L29" s="56"/>
      <c r="M29" s="56"/>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1009108</v>
      </c>
      <c r="D53" s="10">
        <f>SUM(D2:D51)</f>
        <v>228088</v>
      </c>
      <c r="E53" s="10">
        <f>SUM(E2:E51)</f>
        <v>118189</v>
      </c>
      <c r="F53" s="10">
        <f>SUM(F2:F51)+E9+E20+E21+E29+E30+E41+E44+E45+E47</f>
        <v>85408</v>
      </c>
      <c r="G53" s="10">
        <f>SUM(G2:G51)</f>
        <v>32781</v>
      </c>
      <c r="H53" s="10">
        <f>SUM(H2:H51)</f>
        <v>109899</v>
      </c>
      <c r="I53" s="10">
        <f>SUM(I2:I51)+H21+H29+H41+H45+H47</f>
        <v>76718</v>
      </c>
      <c r="J53" s="10">
        <f>SUM(J2:J51)</f>
        <v>33181</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42</v>
      </c>
      <c r="D55" s="8">
        <f>COUNTIF(D2:D51,"&gt;0")</f>
        <v>40</v>
      </c>
      <c r="E55" s="8">
        <f>COUNTIF(E2:E51,"&gt;0")</f>
        <v>35</v>
      </c>
      <c r="F55" s="8">
        <f>COUNTIF(F2:F51,"&gt;0")</f>
        <v>23</v>
      </c>
      <c r="G55" s="8">
        <f>COUNTIF(G2:G51,"&gt;0")</f>
        <v>26</v>
      </c>
      <c r="H55" s="8">
        <f>COUNTIF(H2:H51,"&gt;0")</f>
        <v>37</v>
      </c>
      <c r="I55" s="8">
        <f>COUNTIF(I2:I51,"&gt;0")</f>
        <v>29</v>
      </c>
      <c r="J55" s="8">
        <f>COUNTIF(J2:J51,"&gt;0")</f>
        <v>31</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5" customWidth="1"/>
    <col min="2" max="2" width="15.3516" style="75" customWidth="1"/>
    <col min="3" max="3" width="16.8516" style="75" customWidth="1"/>
    <col min="4" max="4" width="21.1719" style="75" customWidth="1"/>
    <col min="5" max="5" width="16.1719" style="75" customWidth="1"/>
    <col min="6" max="6" width="20.3516" style="75" customWidth="1"/>
    <col min="7" max="7" width="10.6719" style="75" customWidth="1"/>
    <col min="8" max="8" width="10.6719" style="75" customWidth="1"/>
    <col min="9" max="9" width="10.6719" style="75" customWidth="1"/>
    <col min="10" max="10" width="10.6719" style="75" customWidth="1"/>
    <col min="11" max="11" width="10.6719" style="75" customWidth="1"/>
    <col min="12" max="12" width="11.3516" style="75" customWidth="1"/>
    <col min="13" max="13" width="8.85156" style="75" customWidth="1"/>
    <col min="14" max="14" width="8.85156" style="75" customWidth="1"/>
    <col min="15" max="256" width="8.85156" style="75"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6" customWidth="1"/>
    <col min="2" max="2" width="15.3516" style="76" customWidth="1"/>
    <col min="3" max="3" width="14.1719" style="76" customWidth="1"/>
    <col min="4" max="4" width="10.6719" style="76" customWidth="1"/>
    <col min="5" max="5" width="10.6719" style="76" customWidth="1"/>
    <col min="6" max="6" width="10.6719" style="76" customWidth="1"/>
    <col min="7" max="7" width="10.6719" style="76" customWidth="1"/>
    <col min="8" max="8" width="10.6719" style="76" customWidth="1"/>
    <col min="9" max="9" width="10.6719" style="76" customWidth="1"/>
    <col min="10" max="10" width="12" style="76" customWidth="1"/>
    <col min="11" max="11" width="8.85156" style="76" customWidth="1"/>
    <col min="12" max="256" width="8.85156" style="76"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7" customWidth="1"/>
    <col min="2" max="2" width="15.3516" style="77" customWidth="1"/>
    <col min="3" max="3" width="10.6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0.6719" style="77" customWidth="1"/>
    <col min="11" max="11" width="8.85156" style="77" customWidth="1"/>
    <col min="12" max="12" width="8.85156" style="77" customWidth="1"/>
    <col min="13" max="13" width="8.85156" style="77" customWidth="1"/>
    <col min="14" max="14" width="8.85156" style="77" customWidth="1"/>
    <col min="15" max="15" width="8.85156" style="77" customWidth="1"/>
    <col min="16" max="16" width="8.85156" style="77" customWidth="1"/>
    <col min="17" max="17" width="8.85156" style="77" customWidth="1"/>
    <col min="18" max="256" width="8.85156" style="77"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s="7"/>
      <c r="O1" s="7"/>
      <c r="P1" s="7"/>
      <c r="Q1" s="7"/>
    </row>
    <row r="2" ht="15" customHeight="1">
      <c r="A2" t="s" s="5">
        <v>10</v>
      </c>
      <c r="B2" t="s" s="5">
        <v>11</v>
      </c>
      <c r="C2" s="6">
        <v>15613</v>
      </c>
      <c r="D2" s="6">
        <v>1672</v>
      </c>
      <c r="E2" s="6">
        <v>1435</v>
      </c>
      <c r="F2" s="6">
        <v>773</v>
      </c>
      <c r="G2" s="6">
        <v>662</v>
      </c>
      <c r="H2" s="6">
        <v>237</v>
      </c>
      <c r="I2" s="6">
        <v>127</v>
      </c>
      <c r="J2" s="6">
        <v>110</v>
      </c>
      <c r="K2" s="78">
        <v>2020</v>
      </c>
      <c r="L2" t="s" s="5">
        <v>147</v>
      </c>
      <c r="M2" s="8">
        <v>7</v>
      </c>
      <c r="N2" s="7"/>
      <c r="O2" s="7"/>
      <c r="P2" s="7"/>
      <c r="Q2" s="7"/>
    </row>
    <row r="3" ht="15" customHeight="1">
      <c r="A3" t="s" s="5">
        <v>12</v>
      </c>
      <c r="B3" t="s" s="5">
        <v>13</v>
      </c>
      <c r="C3" s="6">
        <v>7175</v>
      </c>
      <c r="D3" s="6">
        <v>3306</v>
      </c>
      <c r="E3" s="6">
        <v>2184</v>
      </c>
      <c r="F3" s="6">
        <v>1368</v>
      </c>
      <c r="G3" s="6">
        <v>816</v>
      </c>
      <c r="H3" s="6">
        <v>1122</v>
      </c>
      <c r="I3" s="6">
        <v>885</v>
      </c>
      <c r="J3" s="6">
        <v>237</v>
      </c>
      <c r="K3" s="78">
        <v>2020</v>
      </c>
      <c r="L3" t="s" s="5">
        <v>148</v>
      </c>
      <c r="M3" s="8">
        <v>8</v>
      </c>
      <c r="N3" s="7"/>
      <c r="O3" s="7"/>
      <c r="P3" s="7"/>
      <c r="Q3" s="7"/>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
        <v>16</v>
      </c>
      <c r="B5" t="s" s="5">
        <v>17</v>
      </c>
      <c r="C5" s="6"/>
      <c r="D5" s="6"/>
      <c r="E5" s="6"/>
      <c r="F5" s="6"/>
      <c r="G5" s="6"/>
      <c r="H5" s="6"/>
      <c r="I5" s="6"/>
      <c r="J5" s="6"/>
      <c r="K5" s="78">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
        <v>20</v>
      </c>
      <c r="B7" t="s" s="5">
        <v>21</v>
      </c>
      <c r="C7" s="6">
        <v>7985</v>
      </c>
      <c r="D7" s="6">
        <v>2631</v>
      </c>
      <c r="E7" s="6">
        <v>14</v>
      </c>
      <c r="F7" s="6">
        <v>8</v>
      </c>
      <c r="G7" s="6">
        <v>6</v>
      </c>
      <c r="H7" s="6">
        <v>2617</v>
      </c>
      <c r="I7" s="6">
        <v>1040</v>
      </c>
      <c r="J7" s="6">
        <v>1577</v>
      </c>
      <c r="K7" s="78">
        <v>2020</v>
      </c>
      <c r="L7" t="s" s="5">
        <v>148</v>
      </c>
      <c r="M7" s="8">
        <v>6</v>
      </c>
      <c r="N7" s="7"/>
      <c r="O7" s="7"/>
      <c r="P7" s="7"/>
      <c r="Q7" s="7"/>
    </row>
    <row r="8" ht="15" customHeight="1">
      <c r="A8" t="s" s="5">
        <v>22</v>
      </c>
      <c r="B8" t="s" s="5">
        <v>23</v>
      </c>
      <c r="C8" s="6">
        <v>5747</v>
      </c>
      <c r="D8" s="6">
        <v>638</v>
      </c>
      <c r="E8" s="6">
        <v>174</v>
      </c>
      <c r="F8" s="6"/>
      <c r="G8" s="6"/>
      <c r="H8" s="6">
        <v>464</v>
      </c>
      <c r="I8" s="6">
        <v>362</v>
      </c>
      <c r="J8" s="6">
        <v>102</v>
      </c>
      <c r="K8" s="78">
        <v>2020</v>
      </c>
      <c r="L8" t="s" s="5">
        <v>147</v>
      </c>
      <c r="M8" s="8">
        <v>6</v>
      </c>
      <c r="N8" s="7"/>
      <c r="O8" s="7"/>
      <c r="P8" s="7"/>
      <c r="Q8" s="7"/>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8">
        <v>2020</v>
      </c>
      <c r="L14" t="s" s="5">
        <v>147</v>
      </c>
      <c r="M14" s="8">
        <v>6</v>
      </c>
      <c r="N14" s="7"/>
      <c r="O14" s="7"/>
      <c r="P14" s="7"/>
      <c r="Q14" s="7"/>
    </row>
    <row r="15" ht="15" customHeight="1">
      <c r="A15" t="s" s="5">
        <v>36</v>
      </c>
      <c r="B15" t="s" s="5">
        <v>37</v>
      </c>
      <c r="C15" s="6">
        <v>16610</v>
      </c>
      <c r="D15" s="6">
        <v>6149</v>
      </c>
      <c r="E15" s="6"/>
      <c r="F15" s="6"/>
      <c r="G15" s="6"/>
      <c r="H15" s="6">
        <v>6149</v>
      </c>
      <c r="I15" s="6">
        <v>905</v>
      </c>
      <c r="J15" s="6">
        <v>5244</v>
      </c>
      <c r="K15" s="78">
        <v>2020</v>
      </c>
      <c r="L15" t="s" s="5">
        <v>148</v>
      </c>
      <c r="M15" s="7"/>
      <c r="N15" s="7"/>
      <c r="O15" s="7"/>
      <c r="P15" s="7"/>
      <c r="Q15" s="7"/>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
        <v>44</v>
      </c>
      <c r="B19" t="s" s="5">
        <v>45</v>
      </c>
      <c r="C19" s="6"/>
      <c r="D19" s="6"/>
      <c r="E19" s="6"/>
      <c r="F19" s="6"/>
      <c r="G19" s="6"/>
      <c r="H19" s="6"/>
      <c r="I19" s="6"/>
      <c r="J19" s="6"/>
      <c r="K19" s="78">
        <v>2020</v>
      </c>
      <c r="L19" t="s" s="5">
        <v>147</v>
      </c>
      <c r="M19" s="7"/>
      <c r="N19" s="7"/>
      <c r="O19" s="7"/>
      <c r="P19" s="7"/>
      <c r="Q19" s="7"/>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
        <v>50</v>
      </c>
      <c r="B22" t="s" s="5">
        <v>51</v>
      </c>
      <c r="C22" s="6">
        <v>252</v>
      </c>
      <c r="D22" s="6">
        <v>114</v>
      </c>
      <c r="E22" s="6">
        <v>114</v>
      </c>
      <c r="F22" s="6">
        <v>37</v>
      </c>
      <c r="G22" s="6">
        <v>77</v>
      </c>
      <c r="H22" s="6"/>
      <c r="I22" s="6"/>
      <c r="J22" s="6"/>
      <c r="K22" s="78">
        <v>2020</v>
      </c>
      <c r="L22" t="s" s="5">
        <v>147</v>
      </c>
      <c r="M22" s="8">
        <v>6</v>
      </c>
      <c r="N22" s="7"/>
      <c r="O22" s="7"/>
      <c r="P22" s="7"/>
      <c r="Q22" s="7"/>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8">
        <v>2020</v>
      </c>
      <c r="L25" t="s" s="5">
        <v>147</v>
      </c>
      <c r="M25" s="8">
        <v>6</v>
      </c>
      <c r="N25" s="7"/>
      <c r="O25" s="7"/>
      <c r="P25" s="7"/>
      <c r="Q25" s="7"/>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8">
        <v>2020</v>
      </c>
      <c r="L28" t="s" s="5">
        <v>148</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8">
        <v>2020</v>
      </c>
      <c r="L29" t="s" s="5">
        <v>147</v>
      </c>
      <c r="M29" s="8">
        <v>6</v>
      </c>
      <c r="N29" s="7"/>
      <c r="O29" s="7"/>
      <c r="P29" s="7"/>
      <c r="Q29" s="7"/>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8">
        <v>2020</v>
      </c>
      <c r="L40" t="s" s="5">
        <v>147</v>
      </c>
      <c r="M40" s="8">
        <v>8</v>
      </c>
      <c r="N40" s="7"/>
      <c r="O40" s="7"/>
      <c r="P40" s="7"/>
      <c r="Q40" s="7"/>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
        <v>94</v>
      </c>
      <c r="B44" t="s" s="5">
        <v>95</v>
      </c>
      <c r="C44" s="6"/>
      <c r="D44" s="6"/>
      <c r="E44" s="6"/>
      <c r="F44" s="6"/>
      <c r="G44" s="6"/>
      <c r="H44" s="6"/>
      <c r="I44" s="6"/>
      <c r="J44" s="6"/>
      <c r="K44" s="78">
        <v>2020</v>
      </c>
      <c r="L44" t="s" s="5">
        <v>148</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8">
        <v>2020</v>
      </c>
      <c r="L50" t="s" s="5">
        <v>148</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3" customWidth="1"/>
    <col min="2" max="2" width="15.3516" style="83" customWidth="1"/>
    <col min="3" max="3" width="10.6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0.6719" style="83" customWidth="1"/>
    <col min="11" max="11" width="8.85156" style="83" customWidth="1"/>
    <col min="12" max="12" width="8.85156" style="83" customWidth="1"/>
    <col min="13" max="13" width="8.85156" style="83" customWidth="1"/>
    <col min="14" max="14" width="8.85156" style="83" customWidth="1"/>
    <col min="15" max="15" width="8.85156" style="83" customWidth="1"/>
    <col min="16" max="16" width="8.85156" style="83" customWidth="1"/>
    <col min="17" max="17" width="8.85156" style="83" customWidth="1"/>
    <col min="18" max="256" width="8.85156" style="83"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t="s" s="5">
        <v>149</v>
      </c>
      <c r="O1" s="7"/>
      <c r="P1" s="7"/>
      <c r="Q1" s="7"/>
    </row>
    <row r="2" ht="15" customHeight="1">
      <c r="A2" t="s" s="53">
        <v>10</v>
      </c>
      <c r="B2" t="s" s="53">
        <v>11</v>
      </c>
      <c r="C2" s="54">
        <v>27590</v>
      </c>
      <c r="D2" s="54">
        <v>2779</v>
      </c>
      <c r="E2" s="54">
        <v>2374</v>
      </c>
      <c r="F2" s="54">
        <v>1131</v>
      </c>
      <c r="G2" s="54">
        <v>1243</v>
      </c>
      <c r="H2" s="54">
        <v>406</v>
      </c>
      <c r="I2" s="54">
        <v>184</v>
      </c>
      <c r="J2" s="54">
        <v>221</v>
      </c>
      <c r="K2" s="84">
        <v>2020</v>
      </c>
      <c r="L2" t="s" s="53">
        <v>147</v>
      </c>
      <c r="M2" s="55">
        <v>12</v>
      </c>
      <c r="N2" s="56"/>
      <c r="O2" s="56"/>
      <c r="P2" s="56"/>
      <c r="Q2" s="56"/>
    </row>
    <row r="3" ht="15" customHeight="1">
      <c r="A3" t="s" s="53">
        <v>12</v>
      </c>
      <c r="B3" t="s" s="53">
        <v>13</v>
      </c>
      <c r="C3" s="54">
        <v>10080</v>
      </c>
      <c r="D3" s="54">
        <v>4761</v>
      </c>
      <c r="E3" s="54">
        <v>3144</v>
      </c>
      <c r="F3" s="54">
        <v>1306</v>
      </c>
      <c r="G3" s="54">
        <v>1838</v>
      </c>
      <c r="H3" s="54">
        <v>1617</v>
      </c>
      <c r="I3" s="54">
        <v>1375</v>
      </c>
      <c r="J3" s="54">
        <v>242</v>
      </c>
      <c r="K3" s="84">
        <v>2020</v>
      </c>
      <c r="L3" t="s" s="53">
        <v>148</v>
      </c>
      <c r="M3" s="55">
        <v>12</v>
      </c>
      <c r="N3" s="56"/>
      <c r="O3" s="56"/>
      <c r="P3" s="56"/>
      <c r="Q3" s="56"/>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3">
        <v>16</v>
      </c>
      <c r="B5" t="s" s="53">
        <v>17</v>
      </c>
      <c r="C5" s="54">
        <v>15480</v>
      </c>
      <c r="D5" s="54">
        <v>6226</v>
      </c>
      <c r="E5" s="54">
        <v>3676</v>
      </c>
      <c r="F5" s="54">
        <v>1595</v>
      </c>
      <c r="G5" s="54">
        <v>2081</v>
      </c>
      <c r="H5" s="54">
        <v>2550</v>
      </c>
      <c r="I5" s="54">
        <v>144</v>
      </c>
      <c r="J5" s="54">
        <v>2406</v>
      </c>
      <c r="K5" s="84">
        <v>2020</v>
      </c>
      <c r="L5" t="s" s="53">
        <v>148</v>
      </c>
      <c r="M5" s="55">
        <v>12</v>
      </c>
      <c r="N5" t="s" s="53">
        <v>150</v>
      </c>
      <c r="O5" s="56"/>
      <c r="P5" s="56"/>
      <c r="Q5" s="56"/>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3">
        <v>20</v>
      </c>
      <c r="B7" t="s" s="53">
        <v>21</v>
      </c>
      <c r="C7" s="54">
        <v>7982</v>
      </c>
      <c r="D7" s="54">
        <v>2630</v>
      </c>
      <c r="E7" s="54">
        <v>14</v>
      </c>
      <c r="F7" s="54">
        <v>8</v>
      </c>
      <c r="G7" s="54">
        <v>6</v>
      </c>
      <c r="H7" s="54">
        <v>2616</v>
      </c>
      <c r="I7" s="54">
        <v>1053</v>
      </c>
      <c r="J7" s="54">
        <v>1563</v>
      </c>
      <c r="K7" s="84">
        <v>2020</v>
      </c>
      <c r="L7" t="s" s="53">
        <v>148</v>
      </c>
      <c r="M7" s="55">
        <v>12</v>
      </c>
      <c r="N7" t="s" s="53">
        <v>151</v>
      </c>
      <c r="O7" s="56"/>
      <c r="P7" s="56"/>
      <c r="Q7" s="56"/>
    </row>
    <row r="8" ht="15" customHeight="1">
      <c r="A8" t="s" s="53">
        <v>22</v>
      </c>
      <c r="B8" t="s" s="53">
        <v>23</v>
      </c>
      <c r="C8" s="54">
        <v>10699</v>
      </c>
      <c r="D8" s="54">
        <v>1011</v>
      </c>
      <c r="E8" s="54">
        <v>214</v>
      </c>
      <c r="F8" s="54"/>
      <c r="G8" s="54"/>
      <c r="H8" s="54">
        <v>797</v>
      </c>
      <c r="I8" s="54">
        <v>605</v>
      </c>
      <c r="J8" s="54">
        <v>192</v>
      </c>
      <c r="K8" s="84">
        <v>2020</v>
      </c>
      <c r="L8" t="s" s="53">
        <v>147</v>
      </c>
      <c r="M8" s="55">
        <v>12</v>
      </c>
      <c r="N8" s="56"/>
      <c r="O8" s="56"/>
      <c r="P8" s="56"/>
      <c r="Q8" s="56"/>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3">
        <v>34</v>
      </c>
      <c r="B14" t="s" s="53">
        <v>35</v>
      </c>
      <c r="C14" s="54">
        <v>5732</v>
      </c>
      <c r="D14" s="54">
        <v>4095</v>
      </c>
      <c r="E14" s="54">
        <v>2711</v>
      </c>
      <c r="F14" s="54">
        <v>2152</v>
      </c>
      <c r="G14" s="54">
        <v>599</v>
      </c>
      <c r="H14" s="54">
        <v>1384</v>
      </c>
      <c r="I14" s="54">
        <v>1212</v>
      </c>
      <c r="J14" s="54">
        <v>172</v>
      </c>
      <c r="K14" s="84">
        <v>2020</v>
      </c>
      <c r="L14" t="s" s="53">
        <v>147</v>
      </c>
      <c r="M14" s="55">
        <v>12</v>
      </c>
      <c r="N14" s="56"/>
      <c r="O14" s="56"/>
      <c r="P14" s="56"/>
      <c r="Q14" s="56"/>
    </row>
    <row r="15" ht="15" customHeight="1">
      <c r="A15" t="s" s="53">
        <v>36</v>
      </c>
      <c r="B15" t="s" s="53">
        <v>37</v>
      </c>
      <c r="C15" s="54">
        <v>11635</v>
      </c>
      <c r="D15" s="54">
        <v>4585</v>
      </c>
      <c r="E15" s="54"/>
      <c r="F15" s="54"/>
      <c r="G15" s="54"/>
      <c r="H15" s="54">
        <v>4585</v>
      </c>
      <c r="I15" s="54">
        <v>439</v>
      </c>
      <c r="J15" s="54">
        <v>4146</v>
      </c>
      <c r="K15" s="84">
        <v>2020</v>
      </c>
      <c r="L15" t="s" s="53">
        <v>147</v>
      </c>
      <c r="M15" s="55">
        <v>12</v>
      </c>
      <c r="N15" s="56"/>
      <c r="O15" s="56"/>
      <c r="P15" s="56"/>
      <c r="Q15" s="56"/>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3">
        <v>44</v>
      </c>
      <c r="B19" t="s" s="53">
        <v>45</v>
      </c>
      <c r="C19" s="54">
        <v>9640</v>
      </c>
      <c r="D19" s="54">
        <v>4954</v>
      </c>
      <c r="E19" s="54">
        <v>1841</v>
      </c>
      <c r="F19" s="54">
        <v>439</v>
      </c>
      <c r="G19" s="54">
        <v>1402</v>
      </c>
      <c r="H19" s="54">
        <v>3113</v>
      </c>
      <c r="I19" s="54">
        <v>2592</v>
      </c>
      <c r="J19" s="54">
        <v>521</v>
      </c>
      <c r="K19" s="84">
        <v>2020</v>
      </c>
      <c r="L19" t="s" s="53">
        <v>147</v>
      </c>
      <c r="M19" s="55">
        <v>12</v>
      </c>
      <c r="N19" s="56"/>
      <c r="O19" s="56"/>
      <c r="P19" s="56"/>
      <c r="Q19" s="56"/>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3">
        <v>50</v>
      </c>
      <c r="B22" t="s" s="53">
        <v>51</v>
      </c>
      <c r="C22" s="54">
        <v>635</v>
      </c>
      <c r="D22" s="54">
        <v>288</v>
      </c>
      <c r="E22" s="54">
        <v>288</v>
      </c>
      <c r="F22" s="54">
        <v>206</v>
      </c>
      <c r="G22" s="54">
        <v>82</v>
      </c>
      <c r="H22" s="54"/>
      <c r="I22" s="54"/>
      <c r="J22" s="54"/>
      <c r="K22" s="84">
        <v>2020</v>
      </c>
      <c r="L22" t="s" s="53">
        <v>147</v>
      </c>
      <c r="M22" s="55">
        <v>12</v>
      </c>
      <c r="N22" t="s" s="53">
        <v>152</v>
      </c>
      <c r="O22" s="56"/>
      <c r="P22" s="56"/>
      <c r="Q22" s="56"/>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3">
        <v>56</v>
      </c>
      <c r="B25" t="s" s="53">
        <v>57</v>
      </c>
      <c r="C25" s="54">
        <v>12293</v>
      </c>
      <c r="D25" s="54">
        <v>10610</v>
      </c>
      <c r="E25" s="54">
        <v>5440</v>
      </c>
      <c r="F25" s="54">
        <v>2347</v>
      </c>
      <c r="G25" s="54">
        <v>3093</v>
      </c>
      <c r="H25" s="54">
        <v>5170</v>
      </c>
      <c r="I25" s="54">
        <v>673</v>
      </c>
      <c r="J25" s="54">
        <v>4497</v>
      </c>
      <c r="K25" s="84">
        <v>2020</v>
      </c>
      <c r="L25" t="s" s="53">
        <v>147</v>
      </c>
      <c r="M25" s="55">
        <v>12</v>
      </c>
      <c r="N25" s="56"/>
      <c r="O25" s="56"/>
      <c r="P25" s="56"/>
      <c r="Q25" s="56"/>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3">
        <v>62</v>
      </c>
      <c r="B28" t="s" s="53">
        <v>63</v>
      </c>
      <c r="C28" s="54">
        <v>16995</v>
      </c>
      <c r="D28" s="54">
        <v>10407</v>
      </c>
      <c r="E28" s="54">
        <v>5341</v>
      </c>
      <c r="F28" s="54">
        <v>3893</v>
      </c>
      <c r="G28" s="54">
        <v>1448</v>
      </c>
      <c r="H28" s="54">
        <v>5066</v>
      </c>
      <c r="I28" s="54">
        <v>5050</v>
      </c>
      <c r="J28" s="54">
        <v>16</v>
      </c>
      <c r="K28" s="84">
        <v>2020</v>
      </c>
      <c r="L28" t="s" s="53">
        <v>147</v>
      </c>
      <c r="M28" s="55">
        <v>12</v>
      </c>
      <c r="N28" s="56"/>
      <c r="O28" s="56"/>
      <c r="P28" s="56"/>
      <c r="Q28" s="56"/>
    </row>
    <row r="29" ht="15" customHeight="1">
      <c r="A29" t="s" s="53">
        <v>64</v>
      </c>
      <c r="B29" t="s" s="53">
        <v>65</v>
      </c>
      <c r="C29" s="54">
        <v>936</v>
      </c>
      <c r="D29" s="54">
        <v>389</v>
      </c>
      <c r="E29" s="54">
        <v>240</v>
      </c>
      <c r="F29" s="54">
        <v>27</v>
      </c>
      <c r="G29" s="54">
        <v>171</v>
      </c>
      <c r="H29" s="54">
        <v>149</v>
      </c>
      <c r="I29" s="54">
        <v>26</v>
      </c>
      <c r="J29" s="54">
        <v>90</v>
      </c>
      <c r="K29" s="84">
        <v>2020</v>
      </c>
      <c r="L29" t="s" s="53">
        <v>147</v>
      </c>
      <c r="M29" s="55">
        <v>12</v>
      </c>
      <c r="N29" s="56"/>
      <c r="O29" s="56"/>
      <c r="P29" s="56"/>
      <c r="Q29" s="56"/>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3">
        <v>86</v>
      </c>
      <c r="B40" t="s" s="53">
        <v>87</v>
      </c>
      <c r="C40" s="54">
        <v>1826</v>
      </c>
      <c r="D40" s="54">
        <v>384</v>
      </c>
      <c r="E40" s="54">
        <v>317</v>
      </c>
      <c r="F40" s="54">
        <v>271</v>
      </c>
      <c r="G40" s="54">
        <v>46</v>
      </c>
      <c r="H40" s="54">
        <v>67</v>
      </c>
      <c r="I40" s="54">
        <v>18</v>
      </c>
      <c r="J40" s="54">
        <v>48</v>
      </c>
      <c r="K40" s="84">
        <v>2020</v>
      </c>
      <c r="L40" t="s" s="53">
        <v>147</v>
      </c>
      <c r="M40" s="55">
        <v>12</v>
      </c>
      <c r="N40" t="s" s="53">
        <v>153</v>
      </c>
      <c r="O40" s="56"/>
      <c r="P40" s="56"/>
      <c r="Q40" s="56"/>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3">
        <v>94</v>
      </c>
      <c r="B44" t="s" s="53">
        <v>95</v>
      </c>
      <c r="C44" s="54">
        <v>37286</v>
      </c>
      <c r="D44" s="54">
        <v>15667</v>
      </c>
      <c r="E44" s="54">
        <v>11915</v>
      </c>
      <c r="F44" s="54">
        <v>6581</v>
      </c>
      <c r="G44" s="54">
        <v>5334</v>
      </c>
      <c r="H44" s="54">
        <v>3752</v>
      </c>
      <c r="I44" s="54">
        <v>2864</v>
      </c>
      <c r="J44" s="54">
        <v>888</v>
      </c>
      <c r="K44" s="84">
        <v>2020</v>
      </c>
      <c r="L44" t="s" s="53">
        <v>148</v>
      </c>
      <c r="M44" s="55">
        <v>12</v>
      </c>
      <c r="N44" s="56"/>
      <c r="O44" s="56"/>
      <c r="P44" s="56"/>
      <c r="Q44" s="56"/>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3">
        <v>106</v>
      </c>
      <c r="B50" t="s" s="53">
        <v>107</v>
      </c>
      <c r="C50" s="54">
        <v>3473</v>
      </c>
      <c r="D50" s="54">
        <v>1570</v>
      </c>
      <c r="E50" s="54">
        <v>484</v>
      </c>
      <c r="F50" s="54">
        <v>6</v>
      </c>
      <c r="G50" s="54">
        <v>478</v>
      </c>
      <c r="H50" s="54">
        <v>1086</v>
      </c>
      <c r="I50" s="54">
        <v>406</v>
      </c>
      <c r="J50" s="54">
        <v>680</v>
      </c>
      <c r="K50" s="84">
        <v>2020</v>
      </c>
      <c r="L50" t="s" s="53">
        <v>148</v>
      </c>
      <c r="M50" s="55">
        <v>12</v>
      </c>
      <c r="N50" s="56"/>
      <c r="O50" s="56"/>
      <c r="P50" s="56"/>
      <c r="Q50" s="56"/>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313066</v>
      </c>
      <c r="D53" s="10">
        <f>SUM(D2:D51)</f>
        <v>118564</v>
      </c>
      <c r="E53" s="10">
        <f>SUM(E2:E51)</f>
        <v>62446</v>
      </c>
      <c r="F53" s="10">
        <f>SUM(F2:F51)+E8+E18+E20+E23+E24+E41+E47</f>
        <v>33367</v>
      </c>
      <c r="G53" s="10">
        <f>SUM(G2:G51)</f>
        <v>29077</v>
      </c>
      <c r="H53" s="10">
        <f>SUM(H2:H51)</f>
        <v>56119</v>
      </c>
      <c r="I53" s="10">
        <f>SUM(I2:I51)+H37+H41+H47</f>
        <v>24332</v>
      </c>
      <c r="J53" s="10">
        <f>SUM(J2:J51)</f>
        <v>31752</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43</v>
      </c>
      <c r="D55" s="8">
        <f>COUNTIF(D2:D51,"&gt;0")</f>
        <v>40</v>
      </c>
      <c r="E55" s="8">
        <f>COUNTIF(E2:E51,"&gt;0")</f>
        <v>36</v>
      </c>
      <c r="F55" s="8">
        <f>COUNTIF(F2:F51,"&gt;0")</f>
        <v>28</v>
      </c>
      <c r="G55" s="8">
        <f>COUNTIF(G2:G51,"&gt;0")</f>
        <v>29</v>
      </c>
      <c r="H55" s="8">
        <f>COUNTIF(H2:H51,"&gt;0")</f>
        <v>39</v>
      </c>
      <c r="I55" s="8">
        <f>COUNTIF(I2:I51,"&gt;0")</f>
        <v>35</v>
      </c>
      <c r="J55" s="8">
        <f>COUNTIF(J2:J51,"&gt;0")</f>
        <v>36</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5" customWidth="1"/>
    <col min="2" max="2" width="15.3516" style="85" customWidth="1"/>
    <col min="3" max="3" width="10.6719" style="85" customWidth="1"/>
    <col min="4" max="4" width="10.6719" style="85" customWidth="1"/>
    <col min="5" max="5" width="10.6719" style="85" customWidth="1"/>
    <col min="6" max="6" width="10.6719" style="85" customWidth="1"/>
    <col min="7" max="7" width="10.6719" style="85" customWidth="1"/>
    <col min="8" max="8" width="10.6719" style="85" customWidth="1"/>
    <col min="9" max="9" width="10.6719" style="85" customWidth="1"/>
    <col min="10" max="10" width="10.6719" style="85" customWidth="1"/>
    <col min="11" max="11" width="8.85156" style="85" customWidth="1"/>
    <col min="12" max="12" width="8.85156" style="85" customWidth="1"/>
    <col min="13" max="13" width="8.85156" style="85" customWidth="1"/>
    <col min="14" max="14" width="8.85156" style="85" customWidth="1"/>
    <col min="15" max="256" width="8.85156" style="85"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57"/>
  <sheetViews>
    <sheetView workbookViewId="0" showGridLines="0" defaultGridColor="1"/>
  </sheetViews>
  <sheetFormatPr defaultColWidth="8.83333" defaultRowHeight="15" customHeight="1" outlineLevelRow="0" outlineLevelCol="0"/>
  <cols>
    <col min="1" max="1" width="11.3516" style="86" customWidth="1"/>
    <col min="2" max="2" width="15.3516" style="86" customWidth="1"/>
    <col min="3" max="3" width="10.6719" style="86" customWidth="1"/>
    <col min="4" max="4" width="10.6719" style="86" customWidth="1"/>
    <col min="5" max="5" width="10.6719" style="86" customWidth="1"/>
    <col min="6" max="6" width="10.6719" style="86" customWidth="1"/>
    <col min="7" max="7" width="10.6719" style="86" customWidth="1"/>
    <col min="8" max="8" width="10.6719" style="86" customWidth="1"/>
    <col min="9" max="9" width="10.6719" style="86" customWidth="1"/>
    <col min="10" max="10" width="10.6719" style="86" customWidth="1"/>
    <col min="11" max="11" width="8.85156" style="86" customWidth="1"/>
    <col min="12" max="12" width="8.85156" style="86" customWidth="1"/>
    <col min="13" max="13" width="8.85156" style="86" customWidth="1"/>
    <col min="14" max="14" width="8.85156" style="86" customWidth="1"/>
    <col min="15" max="256" width="8.85156" style="86"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3">
        <v>10</v>
      </c>
      <c r="B2" t="s" s="53">
        <v>11</v>
      </c>
      <c r="C2" s="54">
        <v>4618</v>
      </c>
      <c r="D2" s="54">
        <v>1533</v>
      </c>
      <c r="E2" s="54">
        <v>1280</v>
      </c>
      <c r="F2" s="54">
        <v>807</v>
      </c>
      <c r="G2" s="54">
        <v>473</v>
      </c>
      <c r="H2" s="54">
        <v>252</v>
      </c>
      <c r="I2" s="54">
        <v>159</v>
      </c>
      <c r="J2" s="54">
        <v>94</v>
      </c>
      <c r="K2" s="56"/>
      <c r="L2" s="56"/>
      <c r="M2" s="56"/>
      <c r="N2" s="56"/>
    </row>
    <row r="3" ht="15" customHeight="1">
      <c r="A3" t="s" s="53">
        <v>12</v>
      </c>
      <c r="B3" t="s" s="53">
        <v>13</v>
      </c>
      <c r="C3" s="54">
        <v>25344</v>
      </c>
      <c r="D3" s="54">
        <v>1</v>
      </c>
      <c r="E3" s="54">
        <v>1</v>
      </c>
      <c r="F3" s="54"/>
      <c r="G3" s="54">
        <v>1</v>
      </c>
      <c r="H3" s="54">
        <f>J3</f>
        <v>5</v>
      </c>
      <c r="I3" s="54"/>
      <c r="J3" s="54">
        <v>5</v>
      </c>
      <c r="K3" s="56"/>
      <c r="L3" s="56"/>
      <c r="M3" s="56"/>
      <c r="N3" s="56"/>
    </row>
    <row r="4" ht="15" customHeight="1">
      <c r="A4" t="s" s="53">
        <v>16</v>
      </c>
      <c r="B4" t="s" s="53">
        <v>17</v>
      </c>
      <c r="C4" s="54">
        <v>37731</v>
      </c>
      <c r="D4" s="54">
        <v>8838</v>
      </c>
      <c r="E4" s="54">
        <v>7897</v>
      </c>
      <c r="F4" s="54">
        <v>5861</v>
      </c>
      <c r="G4" s="54">
        <v>2036</v>
      </c>
      <c r="H4" s="54">
        <v>941</v>
      </c>
      <c r="I4" s="54">
        <v>499</v>
      </c>
      <c r="J4" s="54">
        <v>442</v>
      </c>
      <c r="K4" s="56"/>
      <c r="L4" s="56"/>
      <c r="M4" s="56"/>
      <c r="N4" s="56"/>
    </row>
    <row r="5" ht="15" customHeight="1">
      <c r="A5" t="s" s="5">
        <v>14</v>
      </c>
      <c r="B5" t="s" s="5">
        <v>15</v>
      </c>
      <c r="C5" s="6">
        <v>15079</v>
      </c>
      <c r="D5" s="6">
        <v>6942</v>
      </c>
      <c r="E5" s="6">
        <v>2436</v>
      </c>
      <c r="F5" s="6">
        <v>2019</v>
      </c>
      <c r="G5" s="6">
        <v>417</v>
      </c>
      <c r="H5" s="6">
        <v>4506</v>
      </c>
      <c r="I5" s="6">
        <v>3472</v>
      </c>
      <c r="J5" s="6">
        <v>1034</v>
      </c>
      <c r="K5" s="7"/>
      <c r="L5" s="7"/>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113229</v>
      </c>
      <c r="D7" s="6">
        <v>27110</v>
      </c>
      <c r="E7" s="6">
        <v>8258</v>
      </c>
      <c r="F7" s="6">
        <v>6002</v>
      </c>
      <c r="G7" s="6">
        <v>2256</v>
      </c>
      <c r="H7" s="6">
        <v>18852</v>
      </c>
      <c r="I7" s="6">
        <v>18768</v>
      </c>
      <c r="J7" s="6">
        <v>84</v>
      </c>
      <c r="K7" s="7"/>
      <c r="L7" s="7"/>
      <c r="M7" s="7"/>
      <c r="N7" s="7"/>
    </row>
    <row r="8" ht="15" customHeight="1">
      <c r="A8" t="s" s="5">
        <v>20</v>
      </c>
      <c r="B8" t="s" s="5">
        <v>21</v>
      </c>
      <c r="C8" s="6">
        <v>17441</v>
      </c>
      <c r="D8" s="6">
        <v>3270</v>
      </c>
      <c r="E8" s="6">
        <v>64</v>
      </c>
      <c r="F8" s="6">
        <v>45</v>
      </c>
      <c r="G8" s="6">
        <v>19</v>
      </c>
      <c r="H8" s="6">
        <v>3206</v>
      </c>
      <c r="I8" s="6">
        <v>2327</v>
      </c>
      <c r="J8" s="6">
        <v>879</v>
      </c>
      <c r="K8" s="7"/>
      <c r="L8" s="7"/>
      <c r="M8" s="7"/>
      <c r="N8" s="7"/>
    </row>
    <row r="9" ht="15" customHeight="1">
      <c r="A9" t="s" s="53">
        <v>22</v>
      </c>
      <c r="B9" t="s" s="53">
        <v>23</v>
      </c>
      <c r="C9" s="54">
        <v>9111</v>
      </c>
      <c r="D9" s="54"/>
      <c r="E9" s="54"/>
      <c r="F9" s="54"/>
      <c r="G9" s="54"/>
      <c r="H9" s="54"/>
      <c r="I9" s="54"/>
      <c r="J9" s="54"/>
      <c r="K9" s="56"/>
      <c r="L9" s="56"/>
      <c r="M9" s="56"/>
      <c r="N9" s="56"/>
    </row>
    <row r="10" ht="15" customHeight="1">
      <c r="A10" t="s" s="5">
        <v>24</v>
      </c>
      <c r="B10" t="s" s="5">
        <v>25</v>
      </c>
      <c r="C10" s="6">
        <v>3903</v>
      </c>
      <c r="D10" s="6"/>
      <c r="E10" s="6"/>
      <c r="F10" s="6"/>
      <c r="G10" s="6"/>
      <c r="H10" s="6"/>
      <c r="I10" s="6"/>
      <c r="J10" s="6"/>
      <c r="K10" s="7"/>
      <c r="L10" s="7"/>
      <c r="M10" s="7"/>
      <c r="N10" s="7"/>
    </row>
    <row r="11" ht="15" customHeight="1">
      <c r="A11" t="s" s="5">
        <v>26</v>
      </c>
      <c r="B11" t="s" s="5">
        <v>27</v>
      </c>
      <c r="C11" s="6">
        <v>87736</v>
      </c>
      <c r="D11" s="6">
        <v>13921</v>
      </c>
      <c r="E11" s="6">
        <v>13247</v>
      </c>
      <c r="F11" s="6">
        <v>8114</v>
      </c>
      <c r="G11" s="6">
        <v>5133</v>
      </c>
      <c r="H11" s="6">
        <v>674</v>
      </c>
      <c r="I11" s="6">
        <v>320</v>
      </c>
      <c r="J11" s="6">
        <v>354</v>
      </c>
      <c r="K11" s="7"/>
      <c r="L11" s="7"/>
      <c r="M11" s="7"/>
      <c r="N11" s="7"/>
    </row>
    <row r="12" ht="15" customHeight="1" hidden="1">
      <c r="A12" t="s" s="5">
        <v>28</v>
      </c>
      <c r="B12" t="s" s="5">
        <v>29</v>
      </c>
      <c r="C12" s="6"/>
      <c r="D12" s="6"/>
      <c r="E12" s="6"/>
      <c r="F12" s="6"/>
      <c r="G12" s="6"/>
      <c r="H12" s="6"/>
      <c r="I12" s="6"/>
      <c r="J12" s="6"/>
      <c r="K12" s="7"/>
      <c r="L12" s="7"/>
      <c r="M12" s="7"/>
      <c r="N12" s="7"/>
    </row>
    <row r="13" ht="15" customHeight="1">
      <c r="A13" t="s" s="5">
        <v>30</v>
      </c>
      <c r="B13" t="s" s="5">
        <v>31</v>
      </c>
      <c r="C13" s="6">
        <v>3485</v>
      </c>
      <c r="D13" s="6">
        <v>1120</v>
      </c>
      <c r="E13" s="6">
        <v>370</v>
      </c>
      <c r="F13" s="6">
        <v>276</v>
      </c>
      <c r="G13" s="6">
        <v>94</v>
      </c>
      <c r="H13" s="6">
        <v>750</v>
      </c>
      <c r="I13" s="6">
        <v>612</v>
      </c>
      <c r="J13" s="6">
        <v>138</v>
      </c>
      <c r="K13" s="7"/>
      <c r="L13" s="7"/>
      <c r="M13" s="7"/>
      <c r="N13" s="7"/>
    </row>
    <row r="14" ht="15" customHeight="1">
      <c r="A14" t="s" s="5">
        <v>32</v>
      </c>
      <c r="B14" t="s" s="5">
        <v>33</v>
      </c>
      <c r="C14" s="6">
        <v>7528</v>
      </c>
      <c r="D14" s="6">
        <v>2387</v>
      </c>
      <c r="E14" s="6">
        <v>1468</v>
      </c>
      <c r="F14" s="6">
        <v>797</v>
      </c>
      <c r="G14" s="6">
        <v>671</v>
      </c>
      <c r="H14" s="6">
        <v>919</v>
      </c>
      <c r="I14" s="6">
        <v>635</v>
      </c>
      <c r="J14" s="6">
        <v>284</v>
      </c>
      <c r="K14" s="7"/>
      <c r="L14" s="7"/>
      <c r="M14" s="7"/>
      <c r="N14" s="7"/>
    </row>
    <row r="15" ht="15" customHeight="1">
      <c r="A15" t="s" s="53">
        <v>34</v>
      </c>
      <c r="B15" t="s" s="53">
        <v>35</v>
      </c>
      <c r="C15" s="54">
        <v>8025</v>
      </c>
      <c r="D15" s="54">
        <v>3924</v>
      </c>
      <c r="E15" s="54">
        <v>2730</v>
      </c>
      <c r="F15" s="54">
        <v>2181</v>
      </c>
      <c r="G15" s="54">
        <v>549</v>
      </c>
      <c r="H15" s="54">
        <v>1194</v>
      </c>
      <c r="I15" s="54">
        <v>1023</v>
      </c>
      <c r="J15" s="54">
        <v>171</v>
      </c>
      <c r="K15" s="56"/>
      <c r="L15" s="56"/>
      <c r="M15" s="56"/>
      <c r="N15" s="56"/>
    </row>
    <row r="16" ht="15" customHeight="1">
      <c r="A16" t="s" s="53">
        <v>36</v>
      </c>
      <c r="B16" t="s" s="53">
        <v>37</v>
      </c>
      <c r="C16" s="54">
        <v>29224</v>
      </c>
      <c r="D16" s="54">
        <v>4033</v>
      </c>
      <c r="E16" s="54"/>
      <c r="F16" s="54"/>
      <c r="G16" s="54"/>
      <c r="H16" s="54">
        <v>4033</v>
      </c>
      <c r="I16" s="54">
        <v>1536</v>
      </c>
      <c r="J16" s="54">
        <v>2497</v>
      </c>
      <c r="K16" s="56"/>
      <c r="L16" s="56"/>
      <c r="M16" s="56"/>
      <c r="N16" s="56"/>
    </row>
    <row r="17" ht="15" customHeight="1">
      <c r="A17" t="s" s="5">
        <v>38</v>
      </c>
      <c r="B17" t="s" s="5">
        <v>39</v>
      </c>
      <c r="C17" s="6">
        <v>25385</v>
      </c>
      <c r="D17" s="6">
        <v>2821</v>
      </c>
      <c r="E17" s="6">
        <v>736</v>
      </c>
      <c r="F17" s="6">
        <v>689</v>
      </c>
      <c r="G17" s="6">
        <v>47</v>
      </c>
      <c r="H17" s="6">
        <v>2085</v>
      </c>
      <c r="I17" s="6">
        <v>988</v>
      </c>
      <c r="J17" s="6">
        <v>1097</v>
      </c>
      <c r="K17" s="7"/>
      <c r="L17" s="7"/>
      <c r="M17" s="7"/>
      <c r="N17" s="7"/>
    </row>
    <row r="18" ht="15" customHeight="1">
      <c r="A18" t="s" s="53">
        <v>40</v>
      </c>
      <c r="B18" t="s" s="53">
        <v>41</v>
      </c>
      <c r="C18" s="54">
        <v>8869</v>
      </c>
      <c r="D18" s="54">
        <v>2590</v>
      </c>
      <c r="E18" s="54">
        <v>1807</v>
      </c>
      <c r="F18" s="54">
        <v>790</v>
      </c>
      <c r="G18" s="54">
        <v>1001</v>
      </c>
      <c r="H18" s="54">
        <v>783</v>
      </c>
      <c r="I18" s="54">
        <v>548</v>
      </c>
      <c r="J18" s="54">
        <v>235</v>
      </c>
      <c r="K18" s="56"/>
      <c r="L18" s="56"/>
      <c r="M18" s="56"/>
      <c r="N18" s="56"/>
    </row>
    <row r="19" ht="15" customHeight="1">
      <c r="A19" t="s" s="5">
        <v>44</v>
      </c>
      <c r="B19" t="s" s="5">
        <v>45</v>
      </c>
      <c r="C19" s="6">
        <v>27010</v>
      </c>
      <c r="D19" s="6">
        <v>7754</v>
      </c>
      <c r="E19" s="6">
        <v>2691</v>
      </c>
      <c r="F19" s="6">
        <v>844</v>
      </c>
      <c r="G19" s="6">
        <v>1847</v>
      </c>
      <c r="H19" s="6">
        <v>5063</v>
      </c>
      <c r="I19" s="6">
        <v>4284</v>
      </c>
      <c r="J19" s="6">
        <v>779</v>
      </c>
      <c r="K19" s="7"/>
      <c r="L19" s="7"/>
      <c r="M19" s="7"/>
      <c r="N19" s="7"/>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
        <v>46</v>
      </c>
      <c r="B22" t="s" s="5">
        <v>47</v>
      </c>
      <c r="C22" s="6">
        <v>6791</v>
      </c>
      <c r="D22" s="6">
        <v>160</v>
      </c>
      <c r="E22" s="6">
        <v>9</v>
      </c>
      <c r="F22" s="6"/>
      <c r="G22" s="6"/>
      <c r="H22" s="6">
        <v>151</v>
      </c>
      <c r="I22" s="6">
        <v>73</v>
      </c>
      <c r="J22" s="6">
        <v>78</v>
      </c>
      <c r="K22" s="7"/>
      <c r="L22" s="7"/>
      <c r="M22" s="7"/>
      <c r="N22" s="7"/>
    </row>
    <row r="23" ht="15" customHeight="1">
      <c r="A23" t="s" s="5">
        <v>48</v>
      </c>
      <c r="B23" t="s" s="5">
        <v>49</v>
      </c>
      <c r="C23" s="6">
        <v>18607</v>
      </c>
      <c r="D23" s="6">
        <v>1530</v>
      </c>
      <c r="E23" s="6">
        <v>820</v>
      </c>
      <c r="F23" s="6"/>
      <c r="G23" s="6"/>
      <c r="H23" s="6">
        <v>710</v>
      </c>
      <c r="I23" s="6"/>
      <c r="J23" s="6"/>
      <c r="K23" s="7"/>
      <c r="L23" s="7"/>
      <c r="M23" s="7"/>
      <c r="N23" s="7"/>
    </row>
    <row r="24" ht="15" customHeight="1">
      <c r="A24" t="s" s="53">
        <v>50</v>
      </c>
      <c r="B24" t="s" s="53">
        <v>51</v>
      </c>
      <c r="C24" s="54">
        <v>1715</v>
      </c>
      <c r="D24" s="54"/>
      <c r="E24" s="54"/>
      <c r="F24" s="54"/>
      <c r="G24" s="54"/>
      <c r="H24" s="54"/>
      <c r="I24" s="54"/>
      <c r="J24" s="54"/>
      <c r="K24" s="56"/>
      <c r="L24" s="56"/>
      <c r="M24" s="56"/>
      <c r="N24" s="56"/>
    </row>
    <row r="25" ht="15" customHeight="1">
      <c r="A25" t="s" s="5">
        <v>52</v>
      </c>
      <c r="B25" t="s" s="5">
        <v>53</v>
      </c>
      <c r="C25" s="6">
        <v>35425</v>
      </c>
      <c r="D25" s="6">
        <v>1226</v>
      </c>
      <c r="E25" s="6"/>
      <c r="F25" s="6"/>
      <c r="G25" s="6"/>
      <c r="H25" s="6">
        <v>1226</v>
      </c>
      <c r="I25" s="6"/>
      <c r="J25" s="6">
        <v>1226</v>
      </c>
      <c r="K25" s="7"/>
      <c r="L25" s="7"/>
      <c r="M25" s="7"/>
      <c r="N25" s="7"/>
    </row>
    <row r="26" ht="15" customHeight="1">
      <c r="A26" t="s" s="5">
        <v>54</v>
      </c>
      <c r="B26" t="s" s="5">
        <v>55</v>
      </c>
      <c r="C26" s="6">
        <v>8330</v>
      </c>
      <c r="D26" s="6">
        <v>2166</v>
      </c>
      <c r="E26" s="6">
        <v>973</v>
      </c>
      <c r="F26" s="6"/>
      <c r="G26" s="6">
        <v>973</v>
      </c>
      <c r="H26" s="6">
        <v>1193</v>
      </c>
      <c r="I26" s="6">
        <v>533</v>
      </c>
      <c r="J26" s="6">
        <v>660</v>
      </c>
      <c r="K26" s="7"/>
      <c r="L26" s="7"/>
      <c r="M26" s="7"/>
      <c r="N26" s="7"/>
    </row>
    <row r="27" ht="15" customHeight="1">
      <c r="A27" t="s" s="53">
        <v>56</v>
      </c>
      <c r="B27" t="s" s="53">
        <v>57</v>
      </c>
      <c r="C27" s="54">
        <v>23062</v>
      </c>
      <c r="D27" s="54">
        <v>11904</v>
      </c>
      <c r="E27" s="54">
        <v>78469</v>
      </c>
      <c r="F27" s="54">
        <v>4850</v>
      </c>
      <c r="G27" s="54">
        <v>2619</v>
      </c>
      <c r="H27" s="54">
        <v>4435</v>
      </c>
      <c r="I27" s="54">
        <v>2097</v>
      </c>
      <c r="J27" s="54">
        <v>2338</v>
      </c>
      <c r="K27" s="56"/>
      <c r="L27" s="56"/>
      <c r="M27" s="56"/>
      <c r="N27" s="56"/>
    </row>
    <row r="28" ht="15" customHeight="1" hidden="1">
      <c r="A28" t="s" s="5">
        <v>58</v>
      </c>
      <c r="B28" t="s" s="5">
        <v>59</v>
      </c>
      <c r="C28" s="6"/>
      <c r="D28" s="6"/>
      <c r="E28" s="6"/>
      <c r="F28" s="6"/>
      <c r="G28" s="6"/>
      <c r="H28" s="6"/>
      <c r="I28" s="6"/>
      <c r="J28" s="6"/>
      <c r="K28" s="7"/>
      <c r="L28" s="7"/>
      <c r="M28" s="7"/>
      <c r="N28" s="7"/>
    </row>
    <row r="29" ht="15" customHeight="1">
      <c r="A29" t="s" s="5">
        <v>60</v>
      </c>
      <c r="B29" t="s" s="5">
        <v>61</v>
      </c>
      <c r="C29" s="6">
        <v>2538</v>
      </c>
      <c r="D29" s="6">
        <v>329</v>
      </c>
      <c r="E29" s="6">
        <v>213</v>
      </c>
      <c r="F29" s="6">
        <v>59</v>
      </c>
      <c r="G29" s="6">
        <v>154</v>
      </c>
      <c r="H29" s="6">
        <v>116</v>
      </c>
      <c r="I29" s="6">
        <v>17</v>
      </c>
      <c r="J29" s="6">
        <v>99</v>
      </c>
      <c r="K29" s="7"/>
      <c r="L29" s="7"/>
      <c r="M29" s="7"/>
      <c r="N29" s="7"/>
    </row>
    <row r="30" ht="15" customHeight="1">
      <c r="A30" t="s" s="53">
        <v>62</v>
      </c>
      <c r="B30" t="s" s="53">
        <v>63</v>
      </c>
      <c r="C30" s="54">
        <v>23969</v>
      </c>
      <c r="D30" s="54">
        <v>6974</v>
      </c>
      <c r="E30" s="54">
        <v>3971</v>
      </c>
      <c r="F30" s="54">
        <v>3771</v>
      </c>
      <c r="G30" s="54">
        <v>200</v>
      </c>
      <c r="H30" s="54">
        <v>3003</v>
      </c>
      <c r="I30" s="54">
        <v>3000</v>
      </c>
      <c r="J30" s="54">
        <v>3</v>
      </c>
      <c r="K30" s="56"/>
      <c r="L30" s="56"/>
      <c r="M30" s="56"/>
      <c r="N30" s="56"/>
    </row>
    <row r="31" ht="15" customHeight="1">
      <c r="A31" t="s" s="53">
        <v>64</v>
      </c>
      <c r="B31" t="s" s="53">
        <v>65</v>
      </c>
      <c r="C31" s="54">
        <v>1401</v>
      </c>
      <c r="D31" s="54">
        <v>397</v>
      </c>
      <c r="E31" s="54">
        <v>267</v>
      </c>
      <c r="F31" s="54"/>
      <c r="G31" s="54"/>
      <c r="H31" s="54">
        <v>130</v>
      </c>
      <c r="I31" s="54"/>
      <c r="J31" s="54"/>
      <c r="K31" s="56"/>
      <c r="L31" s="56"/>
      <c r="M31" s="56"/>
      <c r="N31" s="56"/>
    </row>
    <row r="32" ht="15" customHeight="1">
      <c r="A32" t="s" s="5">
        <v>66</v>
      </c>
      <c r="B32" t="s" s="5">
        <v>67</v>
      </c>
      <c r="C32" s="6">
        <v>5388</v>
      </c>
      <c r="D32" s="6"/>
      <c r="E32" s="6"/>
      <c r="F32" s="6"/>
      <c r="G32" s="6"/>
      <c r="H32" s="6"/>
      <c r="I32" s="6"/>
      <c r="J32" s="6"/>
      <c r="K32" s="7"/>
      <c r="L32" s="7"/>
      <c r="M32" s="7"/>
      <c r="N32" s="7"/>
    </row>
    <row r="33" ht="15" customHeight="1">
      <c r="A33" t="s" s="5">
        <v>68</v>
      </c>
      <c r="B33" t="s" s="5">
        <v>69</v>
      </c>
      <c r="C33" s="8">
        <v>2359</v>
      </c>
      <c r="D33" s="6">
        <v>31</v>
      </c>
      <c r="E33" s="6">
        <f>G33</f>
        <v>5</v>
      </c>
      <c r="F33" s="6"/>
      <c r="G33" s="6">
        <v>5</v>
      </c>
      <c r="H33" s="6">
        <f>J33</f>
        <v>26</v>
      </c>
      <c r="I33" s="6"/>
      <c r="J33" s="6">
        <v>26</v>
      </c>
      <c r="K33" s="7"/>
      <c r="L33" s="7"/>
      <c r="M33" s="7"/>
      <c r="N33" s="7"/>
    </row>
    <row r="34" ht="15" customHeight="1" hidden="1">
      <c r="A34" t="s" s="5">
        <v>70</v>
      </c>
      <c r="B34" t="s" s="5">
        <v>71</v>
      </c>
      <c r="C34" s="6"/>
      <c r="D34" s="6"/>
      <c r="E34" s="6"/>
      <c r="F34" s="6"/>
      <c r="G34" s="6"/>
      <c r="H34" s="6"/>
      <c r="I34" s="6"/>
      <c r="J34" s="6"/>
      <c r="K34" s="7"/>
      <c r="L34" s="7"/>
      <c r="M34" s="7"/>
      <c r="N34" s="7"/>
    </row>
    <row r="35" ht="15" customHeight="1" hidden="1">
      <c r="A35" t="s" s="5">
        <v>72</v>
      </c>
      <c r="B35" t="s" s="5">
        <v>73</v>
      </c>
      <c r="C35" s="6"/>
      <c r="D35" s="6"/>
      <c r="E35" s="6"/>
      <c r="F35" s="6"/>
      <c r="G35" s="6"/>
      <c r="H35" s="6"/>
      <c r="I35" s="6"/>
      <c r="J35" s="6"/>
      <c r="K35" s="7"/>
      <c r="L35" s="7"/>
      <c r="M35" s="7"/>
      <c r="N35" s="7"/>
    </row>
    <row r="36" ht="15" customHeight="1">
      <c r="A36" t="s" s="5">
        <v>74</v>
      </c>
      <c r="B36" t="s" s="5">
        <v>75</v>
      </c>
      <c r="C36" s="6">
        <v>12254</v>
      </c>
      <c r="D36" s="6">
        <v>2503</v>
      </c>
      <c r="E36" s="6">
        <v>1698</v>
      </c>
      <c r="F36" s="6">
        <v>209</v>
      </c>
      <c r="G36" s="6">
        <v>1489</v>
      </c>
      <c r="H36" s="6">
        <v>805</v>
      </c>
      <c r="I36" s="6">
        <v>89</v>
      </c>
      <c r="J36" s="6">
        <v>716</v>
      </c>
      <c r="K36" s="7"/>
      <c r="L36" s="7"/>
      <c r="M36" s="7"/>
      <c r="N36" s="7"/>
    </row>
    <row r="37" ht="15" customHeight="1">
      <c r="A37" t="s" s="5">
        <v>76</v>
      </c>
      <c r="B37" t="s" s="5">
        <v>77</v>
      </c>
      <c r="C37" s="6">
        <v>38380</v>
      </c>
      <c r="D37" s="6">
        <v>7341</v>
      </c>
      <c r="E37" s="6"/>
      <c r="F37" s="6"/>
      <c r="G37" s="6"/>
      <c r="H37" s="6">
        <v>7341</v>
      </c>
      <c r="I37" s="6">
        <v>5139</v>
      </c>
      <c r="J37" s="6">
        <v>2202</v>
      </c>
      <c r="K37" s="7"/>
      <c r="L37" s="7"/>
      <c r="M37" s="7"/>
      <c r="N37" s="7"/>
    </row>
    <row r="38" ht="15" customHeight="1" hidden="1">
      <c r="A38" t="s" s="5">
        <v>78</v>
      </c>
      <c r="B38" t="s" s="5">
        <v>79</v>
      </c>
      <c r="C38" s="6"/>
      <c r="D38" s="6"/>
      <c r="E38" s="6"/>
      <c r="F38" s="6"/>
      <c r="G38" s="6"/>
      <c r="H38" s="6"/>
      <c r="I38" s="6"/>
      <c r="J38" s="6"/>
      <c r="K38" s="7"/>
      <c r="L38" s="7"/>
      <c r="M38" s="7"/>
      <c r="N38" s="7"/>
    </row>
    <row r="39" ht="15" customHeight="1">
      <c r="A39" t="s" s="5">
        <v>80</v>
      </c>
      <c r="B39" t="s" s="5">
        <v>81</v>
      </c>
      <c r="C39" s="6">
        <v>22628</v>
      </c>
      <c r="D39" s="6">
        <v>1993</v>
      </c>
      <c r="E39" s="6">
        <v>1993</v>
      </c>
      <c r="F39" s="6">
        <v>763</v>
      </c>
      <c r="G39" s="6">
        <v>1230</v>
      </c>
      <c r="H39" s="6"/>
      <c r="I39" s="6"/>
      <c r="J39" s="6"/>
      <c r="K39" s="7"/>
      <c r="L39" s="7"/>
      <c r="M39" s="7"/>
      <c r="N39" s="7"/>
    </row>
    <row r="40" ht="15" customHeight="1">
      <c r="A40" t="s" s="5">
        <v>82</v>
      </c>
      <c r="B40" t="s" s="5">
        <v>83</v>
      </c>
      <c r="C40" s="6">
        <v>14292</v>
      </c>
      <c r="D40" s="6">
        <v>1547</v>
      </c>
      <c r="E40" s="6">
        <v>1515</v>
      </c>
      <c r="F40" s="6">
        <v>770</v>
      </c>
      <c r="G40" s="6">
        <v>745</v>
      </c>
      <c r="H40" s="6">
        <v>32</v>
      </c>
      <c r="I40" s="6">
        <v>6</v>
      </c>
      <c r="J40" s="6">
        <v>26</v>
      </c>
      <c r="K40" s="7"/>
      <c r="L40" s="7"/>
      <c r="M40" s="7"/>
      <c r="N40" s="7"/>
    </row>
    <row r="41" ht="15" customHeight="1">
      <c r="A41" t="s" s="5">
        <v>84</v>
      </c>
      <c r="B41" t="s" s="5">
        <v>85</v>
      </c>
      <c r="C41" s="6">
        <v>42101</v>
      </c>
      <c r="D41" s="6">
        <v>5941</v>
      </c>
      <c r="E41" s="6"/>
      <c r="F41" s="6"/>
      <c r="G41" s="6"/>
      <c r="H41" s="6">
        <v>5941</v>
      </c>
      <c r="I41" s="6">
        <v>3656</v>
      </c>
      <c r="J41" s="6">
        <v>2285</v>
      </c>
      <c r="K41" s="7"/>
      <c r="L41" s="7"/>
      <c r="M41" s="7"/>
      <c r="N41" s="7"/>
    </row>
    <row r="42" ht="16.6" customHeight="1">
      <c r="A42" t="s" s="53">
        <v>86</v>
      </c>
      <c r="B42" t="s" s="53">
        <v>87</v>
      </c>
      <c r="C42" s="54">
        <v>1491</v>
      </c>
      <c r="D42" s="54">
        <v>350</v>
      </c>
      <c r="E42" s="54">
        <v>277</v>
      </c>
      <c r="F42" s="54">
        <v>237</v>
      </c>
      <c r="G42" s="54">
        <v>37</v>
      </c>
      <c r="H42" s="54">
        <v>73</v>
      </c>
      <c r="I42" s="54">
        <v>33</v>
      </c>
      <c r="J42" s="54">
        <v>18</v>
      </c>
      <c r="K42" t="s" s="87">
        <v>154</v>
      </c>
      <c r="L42" s="56"/>
      <c r="M42" s="56"/>
      <c r="N42" s="56"/>
    </row>
    <row r="43" ht="15" customHeight="1">
      <c r="A43" t="s" s="5">
        <v>88</v>
      </c>
      <c r="B43" t="s" s="5">
        <v>89</v>
      </c>
      <c r="C43" s="6">
        <v>17318</v>
      </c>
      <c r="D43" s="6">
        <v>2655</v>
      </c>
      <c r="E43" s="6">
        <v>1480</v>
      </c>
      <c r="F43" s="6"/>
      <c r="G43" s="6"/>
      <c r="H43" s="6">
        <v>1175</v>
      </c>
      <c r="I43" s="6"/>
      <c r="J43" s="6"/>
      <c r="K43" s="7"/>
      <c r="L43" s="7"/>
      <c r="M43" s="7"/>
      <c r="N43" s="7"/>
    </row>
    <row r="44" ht="15" customHeight="1" hidden="1">
      <c r="A44" t="s" s="5">
        <v>90</v>
      </c>
      <c r="B44" t="s" s="5">
        <v>91</v>
      </c>
      <c r="C44" s="6"/>
      <c r="D44" s="6"/>
      <c r="E44" s="6"/>
      <c r="F44" s="6"/>
      <c r="G44" s="6"/>
      <c r="H44" s="6"/>
      <c r="I44" s="6"/>
      <c r="J44" s="6"/>
      <c r="K44" s="7"/>
      <c r="L44" s="7"/>
      <c r="M44" s="7"/>
      <c r="N44" s="7"/>
    </row>
    <row r="45" ht="15" customHeight="1">
      <c r="A45" t="s" s="5">
        <v>92</v>
      </c>
      <c r="B45" t="s" s="5">
        <v>93</v>
      </c>
      <c r="C45" s="6">
        <v>21382</v>
      </c>
      <c r="D45" s="6"/>
      <c r="E45" s="6"/>
      <c r="F45" s="6"/>
      <c r="G45" s="6"/>
      <c r="H45" s="6"/>
      <c r="I45" s="6"/>
      <c r="J45" s="6"/>
      <c r="K45" s="7"/>
      <c r="L45" s="7"/>
      <c r="M45" s="7"/>
      <c r="N45" s="7"/>
    </row>
    <row r="46" ht="15" customHeight="1" hidden="1">
      <c r="A46" t="s" s="5">
        <v>94</v>
      </c>
      <c r="B46" t="s" s="5">
        <v>95</v>
      </c>
      <c r="C46" s="6"/>
      <c r="D46" s="6"/>
      <c r="E46" s="6"/>
      <c r="F46" s="6"/>
      <c r="G46" s="6"/>
      <c r="H46" s="6"/>
      <c r="I46" s="6"/>
      <c r="J46" s="6"/>
      <c r="K46" s="7"/>
      <c r="L46" s="7"/>
      <c r="M46" s="7"/>
      <c r="N46" s="7"/>
    </row>
    <row r="47" ht="15" customHeight="1">
      <c r="A47" t="s" s="5">
        <v>96</v>
      </c>
      <c r="B47" t="s" s="5">
        <v>97</v>
      </c>
      <c r="C47" s="6">
        <v>5579</v>
      </c>
      <c r="D47" s="6">
        <v>2652</v>
      </c>
      <c r="E47" s="6">
        <v>1152</v>
      </c>
      <c r="F47" s="6"/>
      <c r="G47" s="6"/>
      <c r="H47" s="6">
        <v>1500</v>
      </c>
      <c r="I47" s="6"/>
      <c r="J47" s="6"/>
      <c r="K47" s="7"/>
      <c r="L47" s="7"/>
      <c r="M47" s="7"/>
      <c r="N47" s="7"/>
    </row>
    <row r="48" ht="15" customHeight="1" hidden="1">
      <c r="A48" t="s" s="5">
        <v>98</v>
      </c>
      <c r="B48" t="s" s="5">
        <v>99</v>
      </c>
      <c r="C48" s="6"/>
      <c r="D48" s="6"/>
      <c r="E48" s="6"/>
      <c r="F48" s="6"/>
      <c r="G48" s="6"/>
      <c r="H48" s="6"/>
      <c r="I48" s="6"/>
      <c r="J48" s="6"/>
      <c r="K48" s="7"/>
      <c r="L48" s="7"/>
      <c r="M48" s="7"/>
      <c r="N48" s="7"/>
    </row>
    <row r="49" ht="15" customHeight="1">
      <c r="A49" t="s" s="5">
        <v>100</v>
      </c>
      <c r="B49" t="s" s="5">
        <v>101</v>
      </c>
      <c r="C49" s="8">
        <v>1066</v>
      </c>
      <c r="D49" s="6">
        <f>E49+H49</f>
        <v>250</v>
      </c>
      <c r="E49" s="6">
        <v>92</v>
      </c>
      <c r="F49" s="6"/>
      <c r="G49" s="7"/>
      <c r="H49" s="6">
        <f>27+131</f>
        <v>158</v>
      </c>
      <c r="I49" s="6"/>
      <c r="J49" s="6"/>
      <c r="K49" s="7"/>
      <c r="L49" s="7"/>
      <c r="M49" s="7"/>
      <c r="N49" s="7"/>
    </row>
    <row r="50" ht="15" customHeight="1">
      <c r="A50" t="s" s="5">
        <v>102</v>
      </c>
      <c r="B50" t="s" s="5">
        <v>103</v>
      </c>
      <c r="C50" s="6">
        <v>17330</v>
      </c>
      <c r="D50" s="6">
        <v>6054</v>
      </c>
      <c r="E50" s="6"/>
      <c r="F50" s="6"/>
      <c r="G50" s="6"/>
      <c r="H50" s="6">
        <v>6054</v>
      </c>
      <c r="I50" s="6">
        <v>4064</v>
      </c>
      <c r="J50" s="6">
        <v>1990</v>
      </c>
      <c r="K50" s="7"/>
      <c r="L50" s="7"/>
      <c r="M50" s="7"/>
      <c r="N50" s="6"/>
    </row>
    <row r="51" ht="15" customHeight="1">
      <c r="A51" t="s" s="5">
        <v>104</v>
      </c>
      <c r="B51" t="s" s="5">
        <v>105</v>
      </c>
      <c r="C51" s="6">
        <v>23765</v>
      </c>
      <c r="D51" s="6">
        <v>12152</v>
      </c>
      <c r="E51" s="6">
        <v>4676</v>
      </c>
      <c r="F51" s="6">
        <v>2672</v>
      </c>
      <c r="G51" s="6">
        <v>2004</v>
      </c>
      <c r="H51" s="6">
        <v>7476</v>
      </c>
      <c r="I51" s="6">
        <v>3768</v>
      </c>
      <c r="J51" s="6">
        <v>3708</v>
      </c>
      <c r="K51" s="7"/>
      <c r="L51" s="7"/>
      <c r="M51" s="7"/>
      <c r="N51" s="7"/>
    </row>
    <row r="52" ht="15" customHeight="1">
      <c r="A52" t="s" s="5">
        <v>106</v>
      </c>
      <c r="B52" t="s" s="5">
        <v>107</v>
      </c>
      <c r="C52" s="6">
        <v>6640</v>
      </c>
      <c r="D52" s="6">
        <v>865</v>
      </c>
      <c r="E52" s="6">
        <v>865</v>
      </c>
      <c r="F52" s="6">
        <v>65</v>
      </c>
      <c r="G52" s="6">
        <v>800</v>
      </c>
      <c r="H52" s="6"/>
      <c r="I52" s="6"/>
      <c r="J52" s="6"/>
      <c r="K52" s="7"/>
      <c r="L52" s="7"/>
      <c r="M52" s="7"/>
      <c r="N52" s="7"/>
    </row>
    <row r="53" ht="15" customHeight="1">
      <c r="A53" t="s" s="5">
        <v>108</v>
      </c>
      <c r="B53" t="s" s="5">
        <v>109</v>
      </c>
      <c r="C53" s="6">
        <v>2364</v>
      </c>
      <c r="D53" s="6">
        <v>681</v>
      </c>
      <c r="E53" s="6">
        <v>482</v>
      </c>
      <c r="F53" s="6">
        <v>24</v>
      </c>
      <c r="G53" s="6">
        <v>458</v>
      </c>
      <c r="H53" s="6">
        <v>199</v>
      </c>
      <c r="I53" s="6">
        <v>72</v>
      </c>
      <c r="J53" s="6">
        <v>127</v>
      </c>
      <c r="K53" s="7"/>
      <c r="L53" s="7"/>
      <c r="M53" s="7"/>
      <c r="N53" s="7"/>
    </row>
    <row r="54" ht="15" customHeight="1">
      <c r="A54" s="7"/>
      <c r="B54" s="7"/>
      <c r="C54" s="7"/>
      <c r="D54" s="7"/>
      <c r="E54" s="7"/>
      <c r="F54" s="7"/>
      <c r="G54" s="7"/>
      <c r="H54" s="7"/>
      <c r="I54" s="7"/>
      <c r="J54" s="7"/>
      <c r="K54" s="7"/>
      <c r="L54" s="7"/>
      <c r="M54" s="7"/>
      <c r="N54" s="7"/>
    </row>
    <row r="55" ht="15" customHeight="1">
      <c r="A55" s="7"/>
      <c r="B55" t="s" s="9">
        <v>110</v>
      </c>
      <c r="C55" s="10">
        <f>SUM(C2:C53)</f>
        <v>779893</v>
      </c>
      <c r="D55" s="10">
        <f>SUM(D2:D53)</f>
        <v>155945</v>
      </c>
      <c r="E55" s="10">
        <f>SUM(E2:E53)</f>
        <v>141942</v>
      </c>
      <c r="F55" s="10">
        <f>SUM(F2:F53)+E22+E23+E31+E43+E47+E49</f>
        <v>45665</v>
      </c>
      <c r="G55" s="10">
        <f>SUM(G2:G53)</f>
        <v>25258</v>
      </c>
      <c r="H55" s="10">
        <f>SUM(H2:H53)</f>
        <v>85007</v>
      </c>
      <c r="I55" s="10">
        <f>SUM(I2:I53)+H23+H31+H43+H47+H49</f>
        <v>61391</v>
      </c>
      <c r="J55" s="10">
        <f>SUM(J2:J53)</f>
        <v>23595</v>
      </c>
      <c r="K55" s="7"/>
      <c r="L55" s="6"/>
      <c r="M55" s="7"/>
      <c r="N55" s="7"/>
    </row>
    <row r="56" ht="15" customHeight="1">
      <c r="A56" s="7"/>
      <c r="B56" s="7"/>
      <c r="C56" s="7"/>
      <c r="D56" s="7"/>
      <c r="E56" s="7"/>
      <c r="F56" s="7"/>
      <c r="G56" s="7"/>
      <c r="H56" s="7"/>
      <c r="I56" s="7"/>
      <c r="J56" s="7"/>
      <c r="K56" s="7"/>
      <c r="L56" s="7"/>
      <c r="M56" s="7"/>
      <c r="N56" s="7"/>
    </row>
    <row r="57" ht="15" customHeight="1">
      <c r="A57" s="7"/>
      <c r="B57" t="s" s="5">
        <v>140</v>
      </c>
      <c r="C57" s="8">
        <f>COUNTIF(C2:C53,"&gt;0")</f>
        <v>41</v>
      </c>
      <c r="D57" s="8">
        <f>COUNTIF(D2:D53,"&gt;0")</f>
        <v>36</v>
      </c>
      <c r="E57" s="8">
        <f>COUNTIF(E2:E53,"&gt;0")</f>
        <v>31</v>
      </c>
      <c r="F57" s="8">
        <f>COUNTIF(F2:F53,"&gt;0")</f>
        <v>22</v>
      </c>
      <c r="G57" s="8">
        <f>COUNTIF(G2:G53,"&gt;0")</f>
        <v>25</v>
      </c>
      <c r="H57" s="8">
        <f>COUNTIF(H2:H53,"&gt;0")</f>
        <v>34</v>
      </c>
      <c r="I57" s="8">
        <f>COUNTIF(I2:I53,"&gt;0")</f>
        <v>26</v>
      </c>
      <c r="J57" s="8">
        <f>COUNTIF(J2:J53,"&gt;0")</f>
        <v>29</v>
      </c>
      <c r="K57" s="7"/>
      <c r="L57" s="7"/>
      <c r="M57" s="7"/>
      <c r="N57"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10.6719" style="88" customWidth="1"/>
    <col min="12" max="12" width="11.3516" style="88" customWidth="1"/>
    <col min="13" max="13" width="8.85156" style="88" customWidth="1"/>
    <col min="14" max="14" width="8.85156" style="88" customWidth="1"/>
    <col min="15" max="15" width="8.85156" style="88" customWidth="1"/>
    <col min="16" max="256" width="8.85156" style="88"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145</v>
      </c>
      <c r="O1" t="s" s="3">
        <v>146</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147</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148</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147</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147</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148</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147</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148</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148</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148</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148</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147</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148</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147</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148</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147</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147</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147</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148</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147</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147</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148</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147</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148</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148</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147</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147</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147</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147</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147</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148</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147</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147</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147</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147</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147</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148</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148</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147</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148</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148</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147</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148</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148</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4.1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2" style="89" customWidth="1"/>
    <col min="11" max="11" width="8.85156" style="89" customWidth="1"/>
    <col min="12" max="256" width="8.85156" style="89"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0">
        <f>'Population 2020'!D3/'Population 2020'!C3</f>
        <v>3.654970760233918e-05</v>
      </c>
      <c r="E3" s="90">
        <f>'Population 2020'!E3/'Population 2020'!C3</f>
        <v>3.654970760233918e-05</v>
      </c>
      <c r="F3" s="90">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1" customWidth="1"/>
    <col min="2" max="2" width="17" style="91" customWidth="1"/>
    <col min="3" max="3" width="8.85156" style="91" customWidth="1"/>
    <col min="4" max="4" width="8.85156" style="91" customWidth="1"/>
    <col min="5" max="5" width="8.85156" style="91" customWidth="1"/>
    <col min="6" max="256" width="8.85156" style="91" customWidth="1"/>
  </cols>
  <sheetData>
    <row r="1" ht="39" customHeight="1">
      <c r="A1" t="s" s="2">
        <v>0</v>
      </c>
      <c r="B1" t="s" s="2">
        <v>1</v>
      </c>
      <c r="C1" t="s" s="2">
        <v>149</v>
      </c>
      <c r="D1" s="7"/>
      <c r="E1" s="7"/>
    </row>
    <row r="2" ht="15" customHeight="1">
      <c r="A2" t="s" s="5">
        <v>10</v>
      </c>
      <c r="B2" t="s" s="5">
        <v>11</v>
      </c>
      <c r="C2" t="s" s="92">
        <v>155</v>
      </c>
      <c r="D2" s="7"/>
      <c r="E2" s="7"/>
    </row>
    <row r="3" ht="15" customHeight="1">
      <c r="A3" t="s" s="5">
        <v>12</v>
      </c>
      <c r="B3" t="s" s="5">
        <v>13</v>
      </c>
      <c r="C3" s="93"/>
      <c r="D3" s="7"/>
      <c r="E3" s="7"/>
    </row>
    <row r="4" ht="15" customHeight="1">
      <c r="A4" t="s" s="5">
        <v>14</v>
      </c>
      <c r="B4" t="s" s="5">
        <v>15</v>
      </c>
      <c r="C4" t="s" s="92">
        <v>156</v>
      </c>
      <c r="D4" s="7"/>
      <c r="E4" s="7"/>
    </row>
    <row r="5" ht="15" customHeight="1">
      <c r="A5" t="s" s="5">
        <v>16</v>
      </c>
      <c r="B5" t="s" s="5">
        <v>17</v>
      </c>
      <c r="C5" s="93"/>
      <c r="D5" s="7"/>
      <c r="E5" s="7"/>
    </row>
    <row r="6" ht="15" customHeight="1">
      <c r="A6" t="s" s="5">
        <v>18</v>
      </c>
      <c r="B6" t="s" s="5">
        <v>19</v>
      </c>
      <c r="C6" t="s" s="92">
        <v>157</v>
      </c>
      <c r="D6" s="7"/>
      <c r="E6" s="7"/>
    </row>
    <row r="7" ht="15" customHeight="1">
      <c r="A7" t="s" s="5">
        <v>20</v>
      </c>
      <c r="B7" t="s" s="5">
        <v>21</v>
      </c>
      <c r="C7" t="s" s="92">
        <v>158</v>
      </c>
      <c r="D7" s="7"/>
      <c r="E7" s="7"/>
    </row>
    <row r="8" ht="15" customHeight="1">
      <c r="A8" t="s" s="5">
        <v>22</v>
      </c>
      <c r="B8" t="s" s="5">
        <v>23</v>
      </c>
      <c r="C8" t="s" s="92">
        <v>159</v>
      </c>
      <c r="D8" s="7"/>
      <c r="E8" s="7"/>
    </row>
    <row r="9" ht="15" customHeight="1">
      <c r="A9" t="s" s="5">
        <v>24</v>
      </c>
      <c r="B9" t="s" s="5">
        <v>25</v>
      </c>
      <c r="C9" t="s" s="92">
        <v>160</v>
      </c>
      <c r="D9" s="7"/>
      <c r="E9" s="7"/>
    </row>
    <row r="10" ht="15" customHeight="1">
      <c r="A10" t="s" s="5">
        <v>26</v>
      </c>
      <c r="B10" t="s" s="5">
        <v>27</v>
      </c>
      <c r="C10" t="s" s="92">
        <v>161</v>
      </c>
      <c r="D10" s="7"/>
      <c r="E10" s="7"/>
    </row>
    <row r="11" ht="15" customHeight="1">
      <c r="A11" t="s" s="5">
        <v>28</v>
      </c>
      <c r="B11" t="s" s="5">
        <v>29</v>
      </c>
      <c r="C11" t="s" s="92">
        <v>162</v>
      </c>
      <c r="D11" s="7"/>
      <c r="E11" s="7"/>
    </row>
    <row r="12" ht="15" customHeight="1">
      <c r="A12" t="s" s="5">
        <v>30</v>
      </c>
      <c r="B12" t="s" s="5">
        <v>31</v>
      </c>
      <c r="C12" t="s" s="92">
        <v>163</v>
      </c>
      <c r="D12" s="7"/>
      <c r="E12" s="7"/>
    </row>
    <row r="13" ht="15" customHeight="1">
      <c r="A13" t="s" s="5">
        <v>32</v>
      </c>
      <c r="B13" t="s" s="5">
        <v>33</v>
      </c>
      <c r="C13" t="s" s="92">
        <v>164</v>
      </c>
      <c r="D13" s="7"/>
      <c r="E13" s="7"/>
    </row>
    <row r="14" ht="15" customHeight="1">
      <c r="A14" t="s" s="5">
        <v>34</v>
      </c>
      <c r="B14" t="s" s="5">
        <v>35</v>
      </c>
      <c r="C14" t="s" s="92">
        <v>165</v>
      </c>
      <c r="D14" s="7"/>
      <c r="E14" s="7"/>
    </row>
    <row r="15" ht="15" customHeight="1">
      <c r="A15" t="s" s="5">
        <v>36</v>
      </c>
      <c r="B15" t="s" s="5">
        <v>37</v>
      </c>
      <c r="C15" t="s" s="92">
        <v>166</v>
      </c>
      <c r="D15" s="7"/>
      <c r="E15" s="7"/>
    </row>
    <row r="16" ht="15" customHeight="1">
      <c r="A16" t="s" s="5">
        <v>38</v>
      </c>
      <c r="B16" t="s" s="5">
        <v>39</v>
      </c>
      <c r="C16" s="93"/>
      <c r="D16" s="7"/>
      <c r="E16" s="7"/>
    </row>
    <row r="17" ht="15" customHeight="1">
      <c r="A17" t="s" s="5">
        <v>40</v>
      </c>
      <c r="B17" t="s" s="5">
        <v>41</v>
      </c>
      <c r="C17" t="s" s="92">
        <v>167</v>
      </c>
      <c r="D17" s="7"/>
      <c r="E17" s="7"/>
    </row>
    <row r="18" ht="15" customHeight="1">
      <c r="A18" t="s" s="5">
        <v>42</v>
      </c>
      <c r="B18" t="s" s="5">
        <v>43</v>
      </c>
      <c r="C18" t="s" s="92">
        <v>168</v>
      </c>
      <c r="D18" s="7"/>
      <c r="E18" s="7"/>
    </row>
    <row r="19" ht="15" customHeight="1">
      <c r="A19" t="s" s="5">
        <v>44</v>
      </c>
      <c r="B19" t="s" s="5">
        <v>45</v>
      </c>
      <c r="C19" t="s" s="92">
        <v>169</v>
      </c>
      <c r="D19" s="7"/>
      <c r="E19" s="7"/>
    </row>
    <row r="20" ht="15" customHeight="1">
      <c r="A20" t="s" s="5">
        <v>46</v>
      </c>
      <c r="B20" t="s" s="5">
        <v>47</v>
      </c>
      <c r="C20" t="s" s="92">
        <v>170</v>
      </c>
      <c r="D20" s="7"/>
      <c r="E20" s="7"/>
    </row>
    <row r="21" ht="15" customHeight="1">
      <c r="A21" t="s" s="5">
        <v>48</v>
      </c>
      <c r="B21" t="s" s="5">
        <v>49</v>
      </c>
      <c r="C21" t="s" s="92">
        <v>171</v>
      </c>
      <c r="D21" s="7"/>
      <c r="E21" s="7"/>
    </row>
    <row r="22" ht="15" customHeight="1">
      <c r="A22" t="s" s="5">
        <v>50</v>
      </c>
      <c r="B22" t="s" s="5">
        <v>51</v>
      </c>
      <c r="C22" t="s" s="92">
        <v>172</v>
      </c>
      <c r="D22" s="7"/>
      <c r="E22" s="7"/>
    </row>
    <row r="23" ht="15" customHeight="1">
      <c r="A23" t="s" s="5">
        <v>52</v>
      </c>
      <c r="B23" t="s" s="5">
        <v>53</v>
      </c>
      <c r="C23" t="s" s="92">
        <v>173</v>
      </c>
      <c r="D23" s="7"/>
      <c r="E23" s="7"/>
    </row>
    <row r="24" ht="15" customHeight="1">
      <c r="A24" t="s" s="5">
        <v>54</v>
      </c>
      <c r="B24" t="s" s="5">
        <v>55</v>
      </c>
      <c r="C24" t="s" s="92">
        <v>173</v>
      </c>
      <c r="D24" s="7"/>
      <c r="E24" s="7"/>
    </row>
    <row r="25" ht="15" customHeight="1">
      <c r="A25" t="s" s="5">
        <v>56</v>
      </c>
      <c r="B25" t="s" s="5">
        <v>57</v>
      </c>
      <c r="C25" t="s" s="92">
        <v>174</v>
      </c>
      <c r="D25" s="7"/>
      <c r="E25" s="7"/>
    </row>
    <row r="26" ht="15" customHeight="1">
      <c r="A26" t="s" s="5">
        <v>58</v>
      </c>
      <c r="B26" t="s" s="5">
        <v>59</v>
      </c>
      <c r="C26" t="s" s="92">
        <v>175</v>
      </c>
      <c r="D26" s="7"/>
      <c r="E26" s="7"/>
    </row>
    <row r="27" ht="15" customHeight="1">
      <c r="A27" t="s" s="5">
        <v>60</v>
      </c>
      <c r="B27" t="s" s="5">
        <v>61</v>
      </c>
      <c r="C27" t="s" s="92">
        <v>176</v>
      </c>
      <c r="D27" s="7"/>
      <c r="E27" s="7"/>
    </row>
    <row r="28" ht="15" customHeight="1">
      <c r="A28" t="s" s="5">
        <v>62</v>
      </c>
      <c r="B28" t="s" s="5">
        <v>63</v>
      </c>
      <c r="C28" t="s" s="92">
        <v>177</v>
      </c>
      <c r="D28" s="7"/>
      <c r="E28" s="7"/>
    </row>
    <row r="29" ht="15" customHeight="1">
      <c r="A29" t="s" s="5">
        <v>64</v>
      </c>
      <c r="B29" t="s" s="5">
        <v>65</v>
      </c>
      <c r="C29" t="s" s="92">
        <v>178</v>
      </c>
      <c r="D29" s="7"/>
      <c r="E29" s="7"/>
    </row>
    <row r="30" ht="15" customHeight="1">
      <c r="A30" t="s" s="5">
        <v>66</v>
      </c>
      <c r="B30" t="s" s="5">
        <v>67</v>
      </c>
      <c r="C30" t="s" s="92">
        <v>179</v>
      </c>
      <c r="D30" s="7"/>
      <c r="E30" s="7"/>
    </row>
    <row r="31" ht="15" customHeight="1">
      <c r="A31" t="s" s="5">
        <v>68</v>
      </c>
      <c r="B31" t="s" s="5">
        <v>69</v>
      </c>
      <c r="C31" t="s" s="5">
        <v>180</v>
      </c>
      <c r="D31" s="7"/>
      <c r="E31" s="7"/>
    </row>
    <row r="32" ht="15" customHeight="1">
      <c r="A32" t="s" s="5">
        <v>70</v>
      </c>
      <c r="B32" t="s" s="5">
        <v>71</v>
      </c>
      <c r="C32" t="s" s="92">
        <v>181</v>
      </c>
      <c r="D32" s="7"/>
      <c r="E32" s="7"/>
    </row>
    <row r="33" ht="15" customHeight="1">
      <c r="A33" t="s" s="5">
        <v>72</v>
      </c>
      <c r="B33" t="s" s="5">
        <v>73</v>
      </c>
      <c r="C33" s="93"/>
      <c r="D33" s="7"/>
      <c r="E33" s="7"/>
    </row>
    <row r="34" ht="15" customHeight="1">
      <c r="A34" t="s" s="5">
        <v>74</v>
      </c>
      <c r="B34" t="s" s="5">
        <v>75</v>
      </c>
      <c r="C34" t="s" s="94">
        <v>182</v>
      </c>
      <c r="D34" s="7"/>
      <c r="E34" s="7"/>
    </row>
    <row r="35" ht="15" customHeight="1">
      <c r="A35" t="s" s="5">
        <v>76</v>
      </c>
      <c r="B35" t="s" s="5">
        <v>77</v>
      </c>
      <c r="C35" t="s" s="92">
        <v>183</v>
      </c>
      <c r="D35" s="7"/>
      <c r="E35" s="7"/>
    </row>
    <row r="36" ht="15" customHeight="1">
      <c r="A36" t="s" s="5">
        <v>78</v>
      </c>
      <c r="B36" t="s" s="5">
        <v>79</v>
      </c>
      <c r="C36" s="93"/>
      <c r="D36" s="7"/>
      <c r="E36" s="7"/>
    </row>
    <row r="37" ht="15" customHeight="1">
      <c r="A37" t="s" s="5">
        <v>80</v>
      </c>
      <c r="B37" t="s" s="5">
        <v>81</v>
      </c>
      <c r="C37" t="s" s="92">
        <v>184</v>
      </c>
      <c r="D37" s="7"/>
      <c r="E37" s="7"/>
    </row>
    <row r="38" ht="15" customHeight="1">
      <c r="A38" t="s" s="5">
        <v>82</v>
      </c>
      <c r="B38" t="s" s="5">
        <v>83</v>
      </c>
      <c r="C38" t="s" s="92">
        <v>185</v>
      </c>
      <c r="D38" s="7"/>
      <c r="E38" s="7"/>
    </row>
    <row r="39" ht="15" customHeight="1">
      <c r="A39" t="s" s="5">
        <v>84</v>
      </c>
      <c r="B39" t="s" s="5">
        <v>85</v>
      </c>
      <c r="C39" t="s" s="92">
        <v>186</v>
      </c>
      <c r="D39" s="7"/>
      <c r="E39" s="7"/>
    </row>
    <row r="40" ht="15" customHeight="1">
      <c r="A40" t="s" s="5">
        <v>86</v>
      </c>
      <c r="B40" t="s" s="5">
        <v>87</v>
      </c>
      <c r="C40" t="s" s="92">
        <v>187</v>
      </c>
      <c r="D40" s="7"/>
      <c r="E40" s="7"/>
    </row>
    <row r="41" ht="15" customHeight="1">
      <c r="A41" t="s" s="5">
        <v>88</v>
      </c>
      <c r="B41" t="s" s="5">
        <v>89</v>
      </c>
      <c r="C41" t="s" s="92">
        <v>188</v>
      </c>
      <c r="D41" s="7"/>
      <c r="E41" s="7"/>
    </row>
    <row r="42" ht="15" customHeight="1">
      <c r="A42" t="s" s="5">
        <v>90</v>
      </c>
      <c r="B42" t="s" s="5">
        <v>91</v>
      </c>
      <c r="C42" t="s" s="92">
        <v>189</v>
      </c>
      <c r="D42" s="7"/>
      <c r="E42" s="7"/>
    </row>
    <row r="43" ht="15" customHeight="1">
      <c r="A43" t="s" s="5">
        <v>92</v>
      </c>
      <c r="B43" t="s" s="5">
        <v>93</v>
      </c>
      <c r="C43" s="93"/>
      <c r="D43" s="7"/>
      <c r="E43" s="7"/>
    </row>
    <row r="44" ht="15" customHeight="1">
      <c r="A44" t="s" s="5">
        <v>94</v>
      </c>
      <c r="B44" t="s" s="5">
        <v>95</v>
      </c>
      <c r="C44" t="s" s="92">
        <v>190</v>
      </c>
      <c r="D44" s="7"/>
      <c r="E44" s="7"/>
    </row>
    <row r="45" ht="15" customHeight="1">
      <c r="A45" t="s" s="5">
        <v>96</v>
      </c>
      <c r="B45" t="s" s="5">
        <v>97</v>
      </c>
      <c r="C45" t="s" s="92">
        <v>191</v>
      </c>
      <c r="D45" s="7"/>
      <c r="E45" s="7"/>
    </row>
    <row r="46" ht="15" customHeight="1">
      <c r="A46" t="s" s="5">
        <v>98</v>
      </c>
      <c r="B46" t="s" s="5">
        <v>99</v>
      </c>
      <c r="C46" s="93"/>
      <c r="D46" s="7"/>
      <c r="E46" s="7"/>
    </row>
    <row r="47" ht="15" customHeight="1">
      <c r="A47" t="s" s="5">
        <v>100</v>
      </c>
      <c r="B47" t="s" s="5">
        <v>101</v>
      </c>
      <c r="C47" t="s" s="92">
        <v>192</v>
      </c>
      <c r="D47" s="7"/>
      <c r="E47" s="7"/>
    </row>
    <row r="48" ht="15" customHeight="1">
      <c r="A48" t="s" s="5">
        <v>102</v>
      </c>
      <c r="B48" t="s" s="5">
        <v>103</v>
      </c>
      <c r="C48" t="s" s="92">
        <v>193</v>
      </c>
      <c r="D48" s="7"/>
      <c r="E48" s="7"/>
    </row>
    <row r="49" ht="15" customHeight="1">
      <c r="A49" t="s" s="5">
        <v>104</v>
      </c>
      <c r="B49" t="s" s="5">
        <v>105</v>
      </c>
      <c r="C49" t="s" s="2">
        <v>194</v>
      </c>
      <c r="D49" s="7"/>
      <c r="E49" s="7"/>
    </row>
    <row r="50" ht="15" customHeight="1">
      <c r="A50" t="s" s="5">
        <v>106</v>
      </c>
      <c r="B50" t="s" s="5">
        <v>107</v>
      </c>
      <c r="C50" t="s" s="92">
        <v>195</v>
      </c>
      <c r="D50" s="7"/>
      <c r="E50" s="7"/>
    </row>
    <row r="51" ht="15" customHeight="1">
      <c r="A51" t="s" s="5">
        <v>108</v>
      </c>
      <c r="B51" t="s" s="5">
        <v>109</v>
      </c>
      <c r="C51" t="s" s="92">
        <v>196</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I52"/>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16.3516" style="95" customWidth="1"/>
    <col min="2" max="2" width="16.3516" style="95" customWidth="1"/>
    <col min="3" max="3" width="16.3516" style="95" customWidth="1"/>
    <col min="4" max="4" width="16.3516" style="95" customWidth="1"/>
    <col min="5" max="5" width="16.3516" style="95" customWidth="1"/>
    <col min="6" max="6" width="16.3516" style="95" customWidth="1"/>
    <col min="7" max="7" width="16.3516" style="95" customWidth="1"/>
    <col min="8" max="8" width="16.3516" style="95" customWidth="1"/>
    <col min="9" max="9" width="16.3516" style="95" customWidth="1"/>
    <col min="10" max="256" width="16.3516" style="95" customWidth="1"/>
  </cols>
  <sheetData>
    <row r="1" ht="16" customHeight="1">
      <c r="A1" t="s" s="96">
        <v>197</v>
      </c>
      <c r="B1" s="96"/>
      <c r="C1" s="96"/>
      <c r="D1" s="96"/>
      <c r="E1" s="96"/>
      <c r="F1" s="96"/>
      <c r="G1" s="96"/>
      <c r="H1" s="96"/>
      <c r="I1" s="96"/>
    </row>
    <row r="2" ht="14.55" customHeight="1">
      <c r="A2" t="s" s="97">
        <v>0</v>
      </c>
      <c r="B2" t="s" s="97">
        <v>1</v>
      </c>
      <c r="C2" t="s" s="98">
        <v>198</v>
      </c>
      <c r="D2" t="s" s="98">
        <v>199</v>
      </c>
      <c r="E2" t="s" s="98">
        <v>200</v>
      </c>
      <c r="F2" t="s" s="98">
        <v>201</v>
      </c>
      <c r="G2" t="s" s="98">
        <v>202</v>
      </c>
      <c r="H2" t="s" s="98">
        <v>203</v>
      </c>
      <c r="I2" t="s" s="98">
        <v>149</v>
      </c>
    </row>
    <row r="3" ht="14.55" customHeight="1">
      <c r="A3" t="s" s="99">
        <v>10</v>
      </c>
      <c r="B3" t="s" s="100">
        <v>11</v>
      </c>
      <c r="C3" s="101"/>
      <c r="D3" s="101"/>
      <c r="E3" s="101"/>
      <c r="F3" s="101"/>
      <c r="G3" s="102">
        <v>175.84</v>
      </c>
      <c r="H3" s="101"/>
      <c r="I3" s="101"/>
    </row>
    <row r="4" ht="15.95" customHeight="1">
      <c r="A4" t="s" s="103">
        <v>12</v>
      </c>
      <c r="B4" t="s" s="104">
        <v>13</v>
      </c>
      <c r="C4" s="105"/>
      <c r="D4" s="106">
        <v>45</v>
      </c>
      <c r="E4" s="106">
        <v>45</v>
      </c>
      <c r="F4" t="s" s="107">
        <v>204</v>
      </c>
      <c r="G4" s="108">
        <v>72.28</v>
      </c>
      <c r="H4" s="105"/>
      <c r="I4" s="105"/>
    </row>
    <row r="5" ht="14.35" customHeight="1">
      <c r="A5" t="s" s="103">
        <v>14</v>
      </c>
      <c r="B5" t="s" s="104">
        <v>15</v>
      </c>
      <c r="C5" s="105"/>
      <c r="D5" s="105"/>
      <c r="E5" s="105"/>
      <c r="F5" s="105"/>
      <c r="G5" s="105"/>
      <c r="H5" s="105"/>
      <c r="I5" s="105"/>
    </row>
    <row r="6" ht="26.35" customHeight="1">
      <c r="A6" t="s" s="103">
        <v>16</v>
      </c>
      <c r="B6" t="s" s="104">
        <v>17</v>
      </c>
      <c r="C6" s="109">
        <v>1061.7</v>
      </c>
      <c r="D6" s="110">
        <v>686.6</v>
      </c>
      <c r="E6" s="111">
        <v>238.5</v>
      </c>
      <c r="F6" t="s" s="112">
        <v>204</v>
      </c>
      <c r="G6" s="113">
        <v>71.48999999999999</v>
      </c>
      <c r="H6" s="113">
        <v>4.91</v>
      </c>
      <c r="I6" t="s" s="114">
        <v>205</v>
      </c>
    </row>
    <row r="7" ht="14.35" customHeight="1">
      <c r="A7" t="s" s="103">
        <v>18</v>
      </c>
      <c r="B7" t="s" s="104">
        <v>19</v>
      </c>
      <c r="C7" s="105"/>
      <c r="D7" s="105"/>
      <c r="E7" s="105"/>
      <c r="F7" s="105"/>
      <c r="G7" s="105"/>
      <c r="H7" s="105"/>
      <c r="I7" s="105"/>
    </row>
    <row r="8" ht="14.35" customHeight="1">
      <c r="A8" t="s" s="103">
        <v>20</v>
      </c>
      <c r="B8" t="s" s="104">
        <v>21</v>
      </c>
      <c r="C8" s="106">
        <v>953</v>
      </c>
      <c r="D8" s="106">
        <v>1170</v>
      </c>
      <c r="E8" s="106">
        <v>511</v>
      </c>
      <c r="F8" t="s" s="107">
        <v>204</v>
      </c>
      <c r="G8" s="105"/>
      <c r="H8" s="105"/>
      <c r="I8" s="105"/>
    </row>
    <row r="9" ht="14.35" customHeight="1">
      <c r="A9" t="s" s="103">
        <v>22</v>
      </c>
      <c r="B9" t="s" s="104">
        <v>23</v>
      </c>
      <c r="C9" s="105"/>
      <c r="D9" s="105"/>
      <c r="E9" s="105"/>
      <c r="F9" s="105"/>
      <c r="G9" s="113">
        <v>131.15</v>
      </c>
      <c r="H9" s="105"/>
      <c r="I9" s="105"/>
    </row>
    <row r="10" ht="14.35" customHeight="1">
      <c r="A10" t="s" s="103">
        <v>24</v>
      </c>
      <c r="B10" t="s" s="104">
        <v>25</v>
      </c>
      <c r="C10" s="105"/>
      <c r="D10" s="105"/>
      <c r="E10" s="105"/>
      <c r="F10" s="105"/>
      <c r="G10" s="105"/>
      <c r="H10" s="105"/>
      <c r="I10" s="105"/>
    </row>
    <row r="11" ht="14.35" customHeight="1">
      <c r="A11" t="s" s="103">
        <v>26</v>
      </c>
      <c r="B11" t="s" s="104">
        <v>27</v>
      </c>
      <c r="C11" s="105"/>
      <c r="D11" s="105"/>
      <c r="E11" s="105"/>
      <c r="F11" s="105"/>
      <c r="G11" s="105"/>
      <c r="H11" s="105"/>
      <c r="I11" s="105"/>
    </row>
    <row r="12" ht="14.35" customHeight="1">
      <c r="A12" t="s" s="103">
        <v>28</v>
      </c>
      <c r="B12" t="s" s="104">
        <v>29</v>
      </c>
      <c r="C12" s="105"/>
      <c r="D12" s="105"/>
      <c r="E12" s="105"/>
      <c r="F12" s="105"/>
      <c r="G12" s="105"/>
      <c r="H12" s="105"/>
      <c r="I12" s="105"/>
    </row>
    <row r="13" ht="14.35" customHeight="1">
      <c r="A13" t="s" s="103">
        <v>30</v>
      </c>
      <c r="B13" t="s" s="104">
        <v>31</v>
      </c>
      <c r="C13" s="105"/>
      <c r="D13" s="105"/>
      <c r="E13" s="105"/>
      <c r="F13" s="105"/>
      <c r="G13" s="105"/>
      <c r="H13" s="105"/>
      <c r="I13" s="105"/>
    </row>
    <row r="14" ht="14.35" customHeight="1">
      <c r="A14" t="s" s="103">
        <v>32</v>
      </c>
      <c r="B14" t="s" s="104">
        <v>33</v>
      </c>
      <c r="C14" s="105"/>
      <c r="D14" s="105"/>
      <c r="E14" s="105"/>
      <c r="F14" s="105"/>
      <c r="G14" s="105"/>
      <c r="H14" s="105"/>
      <c r="I14" s="105"/>
    </row>
    <row r="15" ht="15.95" customHeight="1">
      <c r="A15" t="s" s="103">
        <v>34</v>
      </c>
      <c r="B15" t="s" s="104">
        <v>35</v>
      </c>
      <c r="C15" s="106">
        <v>61</v>
      </c>
      <c r="D15" s="106">
        <v>24</v>
      </c>
      <c r="E15" s="106">
        <v>25</v>
      </c>
      <c r="F15" t="s" s="107">
        <v>206</v>
      </c>
      <c r="G15" s="115">
        <v>76.31999999999999</v>
      </c>
      <c r="H15" s="113">
        <v>32.14</v>
      </c>
      <c r="I15" s="105"/>
    </row>
    <row r="16" ht="14.35" customHeight="1">
      <c r="A16" t="s" s="103">
        <v>36</v>
      </c>
      <c r="B16" t="s" s="104">
        <v>37</v>
      </c>
      <c r="C16" s="106">
        <v>26.7</v>
      </c>
      <c r="D16" s="105"/>
      <c r="E16" s="106">
        <v>7.4</v>
      </c>
      <c r="F16" t="s" s="107">
        <v>206</v>
      </c>
      <c r="G16" s="113">
        <v>94.14</v>
      </c>
      <c r="H16" s="113">
        <v>24.71</v>
      </c>
      <c r="I16" t="s" s="107">
        <v>207</v>
      </c>
    </row>
    <row r="17" ht="14.35" customHeight="1">
      <c r="A17" t="s" s="103">
        <v>38</v>
      </c>
      <c r="B17" t="s" s="104">
        <v>39</v>
      </c>
      <c r="C17" s="105"/>
      <c r="D17" s="105"/>
      <c r="E17" s="105"/>
      <c r="F17" s="105"/>
      <c r="G17" s="105"/>
      <c r="H17" s="105"/>
      <c r="I17" s="105"/>
    </row>
    <row r="18" ht="15.95" customHeight="1">
      <c r="A18" t="s" s="103">
        <v>40</v>
      </c>
      <c r="B18" t="s" s="104">
        <v>41</v>
      </c>
      <c r="C18" s="106">
        <v>37.86</v>
      </c>
      <c r="D18" s="106">
        <v>12.43</v>
      </c>
      <c r="E18" s="106">
        <v>16.74</v>
      </c>
      <c r="F18" t="s" s="107">
        <v>206</v>
      </c>
      <c r="G18" t="s" s="116">
        <v>208</v>
      </c>
      <c r="H18" s="105"/>
      <c r="I18" t="s" s="107">
        <v>209</v>
      </c>
    </row>
    <row r="19" ht="14.35" customHeight="1">
      <c r="A19" t="s" s="103">
        <v>42</v>
      </c>
      <c r="B19" t="s" s="104">
        <v>43</v>
      </c>
      <c r="C19" s="105"/>
      <c r="D19" s="105"/>
      <c r="E19" s="105"/>
      <c r="F19" s="105"/>
      <c r="G19" s="105"/>
      <c r="H19" s="105"/>
      <c r="I19" s="105"/>
    </row>
    <row r="20" ht="15.95" customHeight="1">
      <c r="A20" t="s" s="103">
        <v>44</v>
      </c>
      <c r="B20" t="s" s="104">
        <v>45</v>
      </c>
      <c r="C20" s="106">
        <v>6.2</v>
      </c>
      <c r="D20" s="106">
        <v>4.9</v>
      </c>
      <c r="E20" s="106">
        <v>4.89</v>
      </c>
      <c r="F20" t="s" s="107">
        <v>210</v>
      </c>
      <c r="G20" t="s" s="117">
        <v>211</v>
      </c>
      <c r="H20" t="s" s="107">
        <v>212</v>
      </c>
      <c r="I20" t="s" s="107">
        <v>213</v>
      </c>
    </row>
    <row r="21" ht="14.35" customHeight="1">
      <c r="A21" t="s" s="103">
        <v>46</v>
      </c>
      <c r="B21" t="s" s="104">
        <v>47</v>
      </c>
      <c r="C21" s="105"/>
      <c r="D21" s="105"/>
      <c r="E21" s="105"/>
      <c r="F21" s="105"/>
      <c r="G21" s="105"/>
      <c r="H21" s="105"/>
      <c r="I21" s="105"/>
    </row>
    <row r="22" ht="26.35" customHeight="1">
      <c r="A22" t="s" s="103">
        <v>48</v>
      </c>
      <c r="B22" t="s" s="104">
        <v>49</v>
      </c>
      <c r="C22" s="105"/>
      <c r="D22" s="105"/>
      <c r="E22" s="105"/>
      <c r="F22" s="105"/>
      <c r="G22" s="113">
        <v>123.33</v>
      </c>
      <c r="H22" s="113">
        <v>6.36</v>
      </c>
      <c r="I22" t="s" s="114">
        <v>214</v>
      </c>
    </row>
    <row r="23" ht="14.35" customHeight="1">
      <c r="A23" t="s" s="103">
        <v>50</v>
      </c>
      <c r="B23" t="s" s="104">
        <v>51</v>
      </c>
      <c r="C23" s="105"/>
      <c r="D23" s="105"/>
      <c r="E23" s="105"/>
      <c r="F23" s="105"/>
      <c r="G23" s="113">
        <v>151</v>
      </c>
      <c r="H23" s="105"/>
      <c r="I23" t="s" s="107">
        <v>215</v>
      </c>
    </row>
    <row r="24" ht="14.35" customHeight="1">
      <c r="A24" t="s" s="103">
        <v>52</v>
      </c>
      <c r="B24" t="s" s="104">
        <v>53</v>
      </c>
      <c r="C24" s="105"/>
      <c r="D24" s="105"/>
      <c r="E24" s="105"/>
      <c r="F24" s="105"/>
      <c r="G24" s="105"/>
      <c r="H24" s="105"/>
      <c r="I24" s="105"/>
    </row>
    <row r="25" ht="14.35" customHeight="1">
      <c r="A25" t="s" s="103">
        <v>54</v>
      </c>
      <c r="B25" t="s" s="104">
        <v>55</v>
      </c>
      <c r="C25" s="105"/>
      <c r="D25" s="105"/>
      <c r="E25" s="105"/>
      <c r="F25" s="105"/>
      <c r="G25" s="105"/>
      <c r="H25" s="105"/>
      <c r="I25" s="105"/>
    </row>
    <row r="26" ht="15.95" customHeight="1">
      <c r="A26" t="s" s="103">
        <v>56</v>
      </c>
      <c r="B26" t="s" s="104">
        <v>57</v>
      </c>
      <c r="C26" s="106">
        <v>4.9</v>
      </c>
      <c r="D26" s="106">
        <v>2.1</v>
      </c>
      <c r="E26" s="106">
        <v>1.4</v>
      </c>
      <c r="F26" t="s" s="107">
        <v>210</v>
      </c>
      <c r="G26" t="s" s="117">
        <v>216</v>
      </c>
      <c r="H26" t="s" s="117">
        <v>217</v>
      </c>
      <c r="I26" s="118"/>
    </row>
    <row r="27" ht="14.35" customHeight="1">
      <c r="A27" t="s" s="103">
        <v>58</v>
      </c>
      <c r="B27" t="s" s="104">
        <v>59</v>
      </c>
      <c r="C27" s="105"/>
      <c r="D27" s="105"/>
      <c r="E27" s="105"/>
      <c r="F27" s="105"/>
      <c r="G27" s="105"/>
      <c r="H27" s="105"/>
      <c r="I27" s="105"/>
    </row>
    <row r="28" ht="14.35" customHeight="1">
      <c r="A28" t="s" s="103">
        <v>60</v>
      </c>
      <c r="B28" t="s" s="104">
        <v>61</v>
      </c>
      <c r="C28" s="105"/>
      <c r="D28" s="105"/>
      <c r="E28" s="105"/>
      <c r="F28" s="105"/>
      <c r="G28" s="105"/>
      <c r="H28" s="105"/>
      <c r="I28" s="105"/>
    </row>
    <row r="29" ht="14.35" customHeight="1">
      <c r="A29" t="s" s="103">
        <v>62</v>
      </c>
      <c r="B29" t="s" s="104">
        <v>63</v>
      </c>
      <c r="C29" s="106">
        <v>2</v>
      </c>
      <c r="D29" s="105"/>
      <c r="E29" s="105"/>
      <c r="F29" t="s" s="107">
        <v>210</v>
      </c>
      <c r="G29" s="105"/>
      <c r="H29" s="106">
        <v>127.63</v>
      </c>
      <c r="I29" s="105"/>
    </row>
    <row r="30" ht="14.35" customHeight="1">
      <c r="A30" t="s" s="103">
        <v>64</v>
      </c>
      <c r="B30" t="s" s="104">
        <v>65</v>
      </c>
      <c r="C30" s="106">
        <v>1.4</v>
      </c>
      <c r="D30" s="106">
        <v>1.02</v>
      </c>
      <c r="E30" s="106">
        <v>0.67</v>
      </c>
      <c r="F30" t="s" s="107">
        <v>210</v>
      </c>
      <c r="G30" t="s" s="107">
        <v>218</v>
      </c>
      <c r="H30" s="105"/>
      <c r="I30" s="105"/>
    </row>
    <row r="31" ht="14.35" customHeight="1">
      <c r="A31" t="s" s="103">
        <v>66</v>
      </c>
      <c r="B31" t="s" s="104">
        <v>67</v>
      </c>
      <c r="C31" s="105"/>
      <c r="D31" s="105"/>
      <c r="E31" s="105"/>
      <c r="F31" s="105"/>
      <c r="G31" s="105"/>
      <c r="H31" s="105"/>
      <c r="I31" s="105"/>
    </row>
    <row r="32" ht="14.35" customHeight="1">
      <c r="A32" t="s" s="103">
        <v>68</v>
      </c>
      <c r="B32" t="s" s="104">
        <v>69</v>
      </c>
      <c r="C32" s="105"/>
      <c r="D32" s="105"/>
      <c r="E32" s="105"/>
      <c r="F32" s="105"/>
      <c r="G32" s="105"/>
      <c r="H32" s="105"/>
      <c r="I32" s="105"/>
    </row>
    <row r="33" ht="14.35" customHeight="1">
      <c r="A33" t="s" s="103">
        <v>70</v>
      </c>
      <c r="B33" t="s" s="104">
        <v>71</v>
      </c>
      <c r="C33" s="105"/>
      <c r="D33" s="105"/>
      <c r="E33" s="105"/>
      <c r="F33" s="105"/>
      <c r="G33" s="105"/>
      <c r="H33" s="105"/>
      <c r="I33" s="105"/>
    </row>
    <row r="34" ht="14.35" customHeight="1">
      <c r="A34" t="s" s="103">
        <v>72</v>
      </c>
      <c r="B34" t="s" s="104">
        <v>73</v>
      </c>
      <c r="C34" s="105"/>
      <c r="D34" s="105"/>
      <c r="E34" s="105"/>
      <c r="F34" s="105"/>
      <c r="G34" s="105"/>
      <c r="H34" s="105"/>
      <c r="I34" s="105"/>
    </row>
    <row r="35" ht="14.35" customHeight="1">
      <c r="A35" t="s" s="103">
        <v>74</v>
      </c>
      <c r="B35" t="s" s="104">
        <v>75</v>
      </c>
      <c r="C35" s="105"/>
      <c r="D35" s="105"/>
      <c r="E35" s="105"/>
      <c r="F35" s="105"/>
      <c r="G35" s="105"/>
      <c r="H35" s="105"/>
      <c r="I35" s="105"/>
    </row>
    <row r="36" ht="14.35" customHeight="1">
      <c r="A36" t="s" s="103">
        <v>76</v>
      </c>
      <c r="B36" t="s" s="104">
        <v>77</v>
      </c>
      <c r="C36" s="105"/>
      <c r="D36" s="105"/>
      <c r="E36" s="105"/>
      <c r="F36" s="105"/>
      <c r="G36" s="105"/>
      <c r="H36" s="105"/>
      <c r="I36" s="105"/>
    </row>
    <row r="37" ht="14.35" customHeight="1">
      <c r="A37" t="s" s="103">
        <v>78</v>
      </c>
      <c r="B37" t="s" s="104">
        <v>79</v>
      </c>
      <c r="C37" s="105"/>
      <c r="D37" s="105"/>
      <c r="E37" s="105"/>
      <c r="F37" s="105"/>
      <c r="G37" s="105"/>
      <c r="H37" s="105"/>
      <c r="I37" s="105"/>
    </row>
    <row r="38" ht="14.35" customHeight="1">
      <c r="A38" t="s" s="103">
        <v>80</v>
      </c>
      <c r="B38" t="s" s="104">
        <v>81</v>
      </c>
      <c r="C38" s="105"/>
      <c r="D38" s="105"/>
      <c r="E38" s="105"/>
      <c r="F38" s="105"/>
      <c r="G38" s="105"/>
      <c r="H38" s="105"/>
      <c r="I38" s="105"/>
    </row>
    <row r="39" ht="14.35" customHeight="1">
      <c r="A39" t="s" s="103">
        <v>82</v>
      </c>
      <c r="B39" t="s" s="104">
        <v>83</v>
      </c>
      <c r="C39" s="105"/>
      <c r="D39" s="105"/>
      <c r="E39" s="105"/>
      <c r="F39" s="105"/>
      <c r="G39" s="105"/>
      <c r="H39" s="105"/>
      <c r="I39" s="105"/>
    </row>
    <row r="40" ht="14.35" customHeight="1">
      <c r="A40" t="s" s="103">
        <v>84</v>
      </c>
      <c r="B40" t="s" s="104">
        <v>85</v>
      </c>
      <c r="C40" s="105"/>
      <c r="D40" s="105"/>
      <c r="E40" s="105"/>
      <c r="F40" s="105"/>
      <c r="G40" s="105"/>
      <c r="H40" s="105"/>
      <c r="I40" s="105"/>
    </row>
    <row r="41" ht="15.95" customHeight="1">
      <c r="A41" t="s" s="103">
        <v>86</v>
      </c>
      <c r="B41" t="s" s="104">
        <v>87</v>
      </c>
      <c r="C41" s="106">
        <v>352</v>
      </c>
      <c r="D41" s="106">
        <v>381</v>
      </c>
      <c r="E41" s="106">
        <v>334</v>
      </c>
      <c r="F41" t="s" s="107">
        <v>204</v>
      </c>
      <c r="G41" t="s" s="116">
        <v>219</v>
      </c>
      <c r="H41" s="105"/>
      <c r="I41" t="s" s="107">
        <v>220</v>
      </c>
    </row>
    <row r="42" ht="14.35" customHeight="1">
      <c r="A42" t="s" s="103">
        <v>88</v>
      </c>
      <c r="B42" t="s" s="104">
        <v>89</v>
      </c>
      <c r="C42" s="105"/>
      <c r="D42" s="105"/>
      <c r="E42" s="105"/>
      <c r="F42" s="105"/>
      <c r="G42" s="105"/>
      <c r="H42" s="105"/>
      <c r="I42" s="105"/>
    </row>
    <row r="43" ht="14.35" customHeight="1">
      <c r="A43" t="s" s="103">
        <v>90</v>
      </c>
      <c r="B43" t="s" s="104">
        <v>91</v>
      </c>
      <c r="C43" s="105"/>
      <c r="D43" s="105"/>
      <c r="E43" s="105"/>
      <c r="F43" s="105"/>
      <c r="G43" s="105"/>
      <c r="H43" s="105"/>
      <c r="I43" s="105"/>
    </row>
    <row r="44" ht="14.35" customHeight="1">
      <c r="A44" t="s" s="103">
        <v>92</v>
      </c>
      <c r="B44" t="s" s="104">
        <v>93</v>
      </c>
      <c r="C44" s="105"/>
      <c r="D44" s="105"/>
      <c r="E44" s="105"/>
      <c r="F44" s="105"/>
      <c r="G44" s="105"/>
      <c r="H44" s="105"/>
      <c r="I44" s="105"/>
    </row>
    <row r="45" ht="14.35" customHeight="1">
      <c r="A45" t="s" s="103">
        <v>94</v>
      </c>
      <c r="B45" t="s" s="104">
        <v>95</v>
      </c>
      <c r="C45" s="105"/>
      <c r="D45" s="105"/>
      <c r="E45" s="105"/>
      <c r="F45" s="105"/>
      <c r="G45" s="105"/>
      <c r="H45" s="105"/>
      <c r="I45" s="105"/>
    </row>
    <row r="46" ht="14.35" customHeight="1">
      <c r="A46" t="s" s="103">
        <v>96</v>
      </c>
      <c r="B46" t="s" s="104">
        <v>97</v>
      </c>
      <c r="C46" s="105"/>
      <c r="D46" s="105"/>
      <c r="E46" s="105"/>
      <c r="F46" s="105"/>
      <c r="G46" s="105"/>
      <c r="H46" s="105"/>
      <c r="I46" s="105"/>
    </row>
    <row r="47" ht="14.35" customHeight="1">
      <c r="A47" t="s" s="103">
        <v>98</v>
      </c>
      <c r="B47" t="s" s="104">
        <v>99</v>
      </c>
      <c r="C47" s="105"/>
      <c r="D47" s="105"/>
      <c r="E47" s="105"/>
      <c r="F47" s="105"/>
      <c r="G47" s="105"/>
      <c r="H47" s="105"/>
      <c r="I47" s="105"/>
    </row>
    <row r="48" ht="14.35" customHeight="1">
      <c r="A48" t="s" s="103">
        <v>100</v>
      </c>
      <c r="B48" t="s" s="104">
        <v>101</v>
      </c>
      <c r="C48" s="105"/>
      <c r="D48" s="105"/>
      <c r="E48" s="105"/>
      <c r="F48" s="105"/>
      <c r="G48" s="105"/>
      <c r="H48" s="105"/>
      <c r="I48" s="105"/>
    </row>
    <row r="49" ht="14.35" customHeight="1">
      <c r="A49" t="s" s="103">
        <v>102</v>
      </c>
      <c r="B49" t="s" s="104">
        <v>103</v>
      </c>
      <c r="C49" s="105"/>
      <c r="D49" s="105"/>
      <c r="E49" s="105"/>
      <c r="F49" s="105"/>
      <c r="G49" s="105"/>
      <c r="H49" s="105"/>
      <c r="I49" s="105"/>
    </row>
    <row r="50" ht="14.35" customHeight="1">
      <c r="A50" t="s" s="103">
        <v>104</v>
      </c>
      <c r="B50" t="s" s="104">
        <v>105</v>
      </c>
      <c r="C50" s="105"/>
      <c r="D50" s="105"/>
      <c r="E50" s="105"/>
      <c r="F50" s="105"/>
      <c r="G50" s="105"/>
      <c r="H50" s="105"/>
      <c r="I50" s="105"/>
    </row>
    <row r="51" ht="14.35" customHeight="1">
      <c r="A51" t="s" s="103">
        <v>106</v>
      </c>
      <c r="B51" t="s" s="104">
        <v>107</v>
      </c>
      <c r="C51" s="105"/>
      <c r="D51" s="105"/>
      <c r="E51" s="105"/>
      <c r="F51" s="105"/>
      <c r="G51" s="105"/>
      <c r="H51" s="105"/>
      <c r="I51" s="105"/>
    </row>
    <row r="52" ht="14.35" customHeight="1">
      <c r="A52" t="s" s="103">
        <v>108</v>
      </c>
      <c r="B52" t="s" s="104">
        <v>109</v>
      </c>
      <c r="C52" s="106">
        <v>26</v>
      </c>
      <c r="D52" s="106">
        <v>22</v>
      </c>
      <c r="E52" s="106">
        <v>12</v>
      </c>
      <c r="F52" t="s" s="107">
        <v>206</v>
      </c>
      <c r="G52" s="105"/>
      <c r="H52" s="105"/>
      <c r="I52" t="s" s="107">
        <v>221</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3">
        <v>16</v>
      </c>
      <c r="B5" t="s" s="53">
        <v>17</v>
      </c>
      <c r="C5" s="54">
        <v>18361</v>
      </c>
      <c r="D5" s="54">
        <v>8277</v>
      </c>
      <c r="E5" s="54">
        <v>4965</v>
      </c>
      <c r="F5" s="54">
        <v>1720</v>
      </c>
      <c r="G5" s="54">
        <v>3245</v>
      </c>
      <c r="H5" s="54">
        <v>3312</v>
      </c>
      <c r="I5" s="55">
        <v>152</v>
      </c>
      <c r="J5" s="55">
        <v>3160</v>
      </c>
      <c r="K5" s="56"/>
      <c r="L5" s="56"/>
      <c r="M5" s="54"/>
      <c r="N5" s="54"/>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3">
        <v>64</v>
      </c>
      <c r="B29" t="s" s="53">
        <v>65</v>
      </c>
      <c r="C29" s="54">
        <v>1527</v>
      </c>
      <c r="D29" s="54">
        <v>763</v>
      </c>
      <c r="E29" s="54">
        <v>447</v>
      </c>
      <c r="F29" s="54">
        <v>95</v>
      </c>
      <c r="G29" s="54">
        <v>356</v>
      </c>
      <c r="H29" s="54">
        <v>316</v>
      </c>
      <c r="I29" s="55">
        <v>195</v>
      </c>
      <c r="J29" s="55">
        <v>257</v>
      </c>
      <c r="K29" s="56"/>
      <c r="L29" s="56"/>
      <c r="M29" s="54"/>
      <c r="N29" s="54"/>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57">
        <v>100</v>
      </c>
      <c r="B47" t="s" s="57">
        <v>101</v>
      </c>
      <c r="C47" s="58">
        <v>7774</v>
      </c>
      <c r="D47" s="59">
        <v>763</v>
      </c>
      <c r="E47" s="58">
        <v>447</v>
      </c>
      <c r="F47" s="60"/>
      <c r="G47" s="60"/>
      <c r="H47" s="58">
        <v>316</v>
      </c>
      <c r="I47" s="60"/>
      <c r="J47" s="60"/>
      <c r="K47" s="56"/>
      <c r="L47" s="56"/>
      <c r="M47" s="54"/>
      <c r="N47" s="54"/>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248096</v>
      </c>
      <c r="E53" s="10">
        <f>SUM(E2:E51)</f>
        <v>126778</v>
      </c>
      <c r="F53" s="10">
        <f>SUM(F2:F51)+E5+E8+E11+E18+E20+E23+E24+E26+E30+E41+E47</f>
        <v>75371</v>
      </c>
      <c r="G53" s="10">
        <f>SUM(G2:G51)</f>
        <v>56393</v>
      </c>
      <c r="H53" s="10">
        <f>SUM(H2:H51)</f>
        <v>121260</v>
      </c>
      <c r="I53" s="10">
        <f>SUM(I2:I51)+H5+H26+H37+H41+H43+H47</f>
        <v>56293</v>
      </c>
      <c r="J53" s="10">
        <f>SUM(J2:J51)</f>
        <v>68456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30</v>
      </c>
      <c r="G55" s="8">
        <f>COUNTIF(G2:G51,"&gt;0")</f>
        <v>31</v>
      </c>
      <c r="H55" s="8">
        <f>COUNTIF(H2:H51,"&gt;0")</f>
        <v>46</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1" customWidth="1"/>
    <col min="2" max="2" width="15.3516" style="61" customWidth="1"/>
    <col min="3" max="3" width="10.6719" style="61" customWidth="1"/>
    <col min="4" max="4" width="10.6719" style="61" customWidth="1"/>
    <col min="5" max="5" width="10.6719" style="61" customWidth="1"/>
    <col min="6" max="6" width="10.6719" style="61" customWidth="1"/>
    <col min="7" max="7" width="10.6719" style="61" customWidth="1"/>
    <col min="8" max="8" width="10.6719" style="61" customWidth="1"/>
    <col min="9" max="9" width="10.6719" style="61" customWidth="1"/>
    <col min="10" max="10" width="10.6719" style="61" customWidth="1"/>
    <col min="11" max="11" width="8.85156" style="61" customWidth="1"/>
    <col min="12" max="12" width="8.85156" style="61" customWidth="1"/>
    <col min="13" max="13" width="8.85156" style="61" customWidth="1"/>
    <col min="14" max="14" width="8.85156" style="61" customWidth="1"/>
    <col min="15" max="256" width="8.85156" style="61"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