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gorg.sharepoint.com/sites/Team-JC-Research/Shared Documents/50 State Revocations Project/50 State Survey/Data/Converted/"/>
    </mc:Choice>
  </mc:AlternateContent>
  <xr:revisionPtr revIDLastSave="160" documentId="8_{426B13F8-3464-4B88-B2F4-8A9AE5112123}" xr6:coauthVersionLast="45" xr6:coauthVersionMax="45" xr10:uidLastSave="{D499FED7-68DB-4534-B544-C9FA121D35BA}"/>
  <bookViews>
    <workbookView xWindow="-5070" yWindow="-16320" windowWidth="29040" windowHeight="15840" xr2:uid="{00000000-000D-0000-FFFF-FFFF00000000}"/>
  </bookViews>
  <sheets>
    <sheet name="Cost Per Day" sheetId="1" r:id="rId1"/>
  </sheets>
  <definedNames>
    <definedName name="_xlnm._FilterDatabase" localSheetId="0" hidden="1">'Cost Per Day'!$A$1:$O$51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2" i="1"/>
  <c r="AB3" i="1"/>
  <c r="AB4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T14" i="1"/>
  <c r="V31" i="1" l="1"/>
  <c r="AC31" i="1" l="1"/>
  <c r="AB31" i="1"/>
  <c r="T2" i="1"/>
  <c r="W14" i="1" l="1"/>
  <c r="U4" i="1"/>
  <c r="U8" i="1"/>
  <c r="U12" i="1"/>
  <c r="U14" i="1"/>
  <c r="U16" i="1"/>
  <c r="U20" i="1"/>
  <c r="U24" i="1"/>
  <c r="AA24" i="1" s="1"/>
  <c r="U28" i="1"/>
  <c r="U32" i="1"/>
  <c r="W32" i="1" s="1"/>
  <c r="U36" i="1"/>
  <c r="U40" i="1"/>
  <c r="U44" i="1"/>
  <c r="U48" i="1"/>
  <c r="U2" i="1"/>
  <c r="AA2" i="1" s="1"/>
  <c r="T3" i="1"/>
  <c r="U3" i="1" s="1"/>
  <c r="T4" i="1"/>
  <c r="T5" i="1"/>
  <c r="U5" i="1" s="1"/>
  <c r="T6" i="1"/>
  <c r="U6" i="1" s="1"/>
  <c r="T7" i="1"/>
  <c r="U7" i="1" s="1"/>
  <c r="T8" i="1"/>
  <c r="T9" i="1"/>
  <c r="U9" i="1" s="1"/>
  <c r="T10" i="1"/>
  <c r="U10" i="1" s="1"/>
  <c r="T11" i="1"/>
  <c r="U11" i="1" s="1"/>
  <c r="T12" i="1"/>
  <c r="T13" i="1"/>
  <c r="U13" i="1" s="1"/>
  <c r="T15" i="1"/>
  <c r="U15" i="1" s="1"/>
  <c r="T16" i="1"/>
  <c r="T17" i="1"/>
  <c r="U17" i="1" s="1"/>
  <c r="T18" i="1"/>
  <c r="U18" i="1" s="1"/>
  <c r="T19" i="1"/>
  <c r="U19" i="1" s="1"/>
  <c r="T20" i="1"/>
  <c r="T21" i="1"/>
  <c r="U21" i="1" s="1"/>
  <c r="T22" i="1"/>
  <c r="U22" i="1" s="1"/>
  <c r="T23" i="1"/>
  <c r="U23" i="1" s="1"/>
  <c r="T24" i="1"/>
  <c r="T25" i="1"/>
  <c r="U25" i="1" s="1"/>
  <c r="T26" i="1"/>
  <c r="U26" i="1" s="1"/>
  <c r="T27" i="1"/>
  <c r="U27" i="1" s="1"/>
  <c r="T28" i="1"/>
  <c r="T29" i="1"/>
  <c r="U29" i="1" s="1"/>
  <c r="T30" i="1"/>
  <c r="U30" i="1" s="1"/>
  <c r="T31" i="1"/>
  <c r="U31" i="1" s="1"/>
  <c r="T32" i="1"/>
  <c r="T33" i="1"/>
  <c r="U33" i="1" s="1"/>
  <c r="T34" i="1"/>
  <c r="U34" i="1" s="1"/>
  <c r="T35" i="1"/>
  <c r="U35" i="1" s="1"/>
  <c r="T36" i="1"/>
  <c r="T37" i="1"/>
  <c r="U37" i="1" s="1"/>
  <c r="T38" i="1"/>
  <c r="U38" i="1" s="1"/>
  <c r="T39" i="1"/>
  <c r="U39" i="1" s="1"/>
  <c r="T40" i="1"/>
  <c r="T41" i="1"/>
  <c r="U41" i="1" s="1"/>
  <c r="T42" i="1"/>
  <c r="U42" i="1" s="1"/>
  <c r="T43" i="1"/>
  <c r="U43" i="1" s="1"/>
  <c r="T44" i="1"/>
  <c r="T45" i="1"/>
  <c r="U45" i="1" s="1"/>
  <c r="T46" i="1"/>
  <c r="U46" i="1" s="1"/>
  <c r="T47" i="1"/>
  <c r="U47" i="1" s="1"/>
  <c r="T48" i="1"/>
  <c r="T49" i="1"/>
  <c r="U49" i="1" s="1"/>
  <c r="T50" i="1"/>
  <c r="U50" i="1" s="1"/>
  <c r="T51" i="1"/>
  <c r="U51" i="1" s="1"/>
  <c r="V6" i="1"/>
  <c r="AA11" i="1" l="1"/>
  <c r="Z11" i="1"/>
  <c r="W11" i="1"/>
  <c r="AA31" i="1"/>
  <c r="Z31" i="1"/>
  <c r="W31" i="1"/>
  <c r="AA19" i="1"/>
  <c r="Z19" i="1"/>
  <c r="W19" i="1"/>
  <c r="Z6" i="1"/>
  <c r="AA6" i="1"/>
  <c r="W6" i="1"/>
  <c r="AA3" i="1"/>
  <c r="Z3" i="1"/>
  <c r="W3" i="1"/>
  <c r="AA47" i="1"/>
  <c r="Z47" i="1"/>
  <c r="W47" i="1"/>
  <c r="AA39" i="1"/>
  <c r="Z39" i="1"/>
  <c r="W39" i="1"/>
  <c r="AA23" i="1"/>
  <c r="Z23" i="1"/>
  <c r="W23" i="1"/>
  <c r="AA10" i="1"/>
  <c r="Z10" i="1"/>
  <c r="W10" i="1"/>
  <c r="AA42" i="1"/>
  <c r="Z42" i="1"/>
  <c r="W42" i="1"/>
  <c r="AA34" i="1"/>
  <c r="Z34" i="1"/>
  <c r="W34" i="1"/>
  <c r="AA26" i="1"/>
  <c r="Z26" i="1"/>
  <c r="W26" i="1"/>
  <c r="Z22" i="1"/>
  <c r="AA22" i="1"/>
  <c r="W22" i="1"/>
  <c r="Z13" i="1"/>
  <c r="AA13" i="1"/>
  <c r="W13" i="1"/>
  <c r="Z5" i="1"/>
  <c r="AA5" i="1"/>
  <c r="W5" i="1"/>
  <c r="AA7" i="1"/>
  <c r="Z7" i="1"/>
  <c r="W7" i="1"/>
  <c r="AA51" i="1"/>
  <c r="Z51" i="1"/>
  <c r="W51" i="1"/>
  <c r="AA43" i="1"/>
  <c r="Z43" i="1"/>
  <c r="W43" i="1"/>
  <c r="AA35" i="1"/>
  <c r="Z35" i="1"/>
  <c r="W35" i="1"/>
  <c r="AA27" i="1"/>
  <c r="Z27" i="1"/>
  <c r="W27" i="1"/>
  <c r="AA15" i="1"/>
  <c r="Z15" i="1"/>
  <c r="W15" i="1"/>
  <c r="AA50" i="1"/>
  <c r="Z50" i="1"/>
  <c r="W50" i="1"/>
  <c r="AA46" i="1"/>
  <c r="Z46" i="1"/>
  <c r="W46" i="1"/>
  <c r="Z38" i="1"/>
  <c r="AA38" i="1"/>
  <c r="W38" i="1"/>
  <c r="Z30" i="1"/>
  <c r="AA30" i="1"/>
  <c r="W30" i="1"/>
  <c r="AA18" i="1"/>
  <c r="Z18" i="1"/>
  <c r="W18" i="1"/>
  <c r="Z9" i="1"/>
  <c r="AA9" i="1"/>
  <c r="W9" i="1"/>
  <c r="Z49" i="1"/>
  <c r="AA49" i="1"/>
  <c r="W49" i="1"/>
  <c r="Z45" i="1"/>
  <c r="AA45" i="1"/>
  <c r="W45" i="1"/>
  <c r="Z41" i="1"/>
  <c r="AA41" i="1"/>
  <c r="W41" i="1"/>
  <c r="Z37" i="1"/>
  <c r="AA37" i="1"/>
  <c r="W37" i="1"/>
  <c r="Z33" i="1"/>
  <c r="AA33" i="1"/>
  <c r="W33" i="1"/>
  <c r="Z29" i="1"/>
  <c r="AA29" i="1"/>
  <c r="W29" i="1"/>
  <c r="Z25" i="1"/>
  <c r="AA25" i="1"/>
  <c r="W25" i="1"/>
  <c r="Z21" i="1"/>
  <c r="AA21" i="1"/>
  <c r="W21" i="1"/>
  <c r="Z17" i="1"/>
  <c r="AA17" i="1"/>
  <c r="W17" i="1"/>
  <c r="AA48" i="1"/>
  <c r="Z48" i="1"/>
  <c r="AA40" i="1"/>
  <c r="Z40" i="1"/>
  <c r="Z12" i="1"/>
  <c r="AA12" i="1"/>
  <c r="AA4" i="1"/>
  <c r="Z4" i="1"/>
  <c r="Z44" i="1"/>
  <c r="AA44" i="1"/>
  <c r="Z36" i="1"/>
  <c r="AA36" i="1"/>
  <c r="Z28" i="1"/>
  <c r="AA28" i="1"/>
  <c r="Z20" i="1"/>
  <c r="AA20" i="1"/>
  <c r="AA16" i="1"/>
  <c r="Z16" i="1"/>
  <c r="Z8" i="1"/>
  <c r="AA8" i="1"/>
  <c r="Z14" i="1"/>
  <c r="AA14" i="1"/>
  <c r="W2" i="1"/>
  <c r="W48" i="1"/>
  <c r="W44" i="1"/>
  <c r="W40" i="1"/>
  <c r="W36" i="1"/>
  <c r="W28" i="1"/>
  <c r="W24" i="1"/>
  <c r="W20" i="1"/>
  <c r="W16" i="1"/>
  <c r="W12" i="1"/>
  <c r="W8" i="1"/>
  <c r="W4" i="1"/>
  <c r="AA32" i="1"/>
  <c r="Z32" i="1"/>
  <c r="AB6" i="1"/>
  <c r="AC6" i="1"/>
  <c r="M30" i="1"/>
  <c r="J30" i="1"/>
  <c r="I24" i="1"/>
  <c r="M23" i="1"/>
  <c r="M2" i="1"/>
  <c r="J2" i="1"/>
  <c r="AB24" i="1" l="1"/>
  <c r="Z24" i="1"/>
  <c r="I2" i="1"/>
  <c r="AB2" i="1" l="1"/>
  <c r="Z2" i="1"/>
</calcChain>
</file>

<file path=xl/sharedStrings.xml><?xml version="1.0" encoding="utf-8"?>
<sst xmlns="http://schemas.openxmlformats.org/spreadsheetml/2006/main" count="192" uniqueCount="192">
  <si>
    <t>States</t>
  </si>
  <si>
    <t>CostPerDay</t>
  </si>
  <si>
    <t>CostPerDayExplain</t>
  </si>
  <si>
    <t>ME</t>
  </si>
  <si>
    <t>Maine</t>
  </si>
  <si>
    <t>$123 a day</t>
  </si>
  <si>
    <t>The above cost is based on a cost per captia normalized on all costs associated with adult facility operation.</t>
  </si>
  <si>
    <t>MO</t>
  </si>
  <si>
    <t>Missouri</t>
  </si>
  <si>
    <t>CO</t>
  </si>
  <si>
    <t>Colorado</t>
  </si>
  <si>
    <t>$75.69</t>
  </si>
  <si>
    <t>HI</t>
  </si>
  <si>
    <t>Hawaii</t>
  </si>
  <si>
    <t>FY 2019 $136 per day</t>
  </si>
  <si>
    <t>NH</t>
  </si>
  <si>
    <t>New Hampshire</t>
  </si>
  <si>
    <t>$122.00</t>
  </si>
  <si>
    <t>AL</t>
  </si>
  <si>
    <t>Alabama</t>
  </si>
  <si>
    <t>64.01</t>
  </si>
  <si>
    <t>UT</t>
  </si>
  <si>
    <t>Utah</t>
  </si>
  <si>
    <t>$100.07</t>
  </si>
  <si>
    <t>WV</t>
  </si>
  <si>
    <t>West Virginia</t>
  </si>
  <si>
    <t>$84</t>
  </si>
  <si>
    <t>NC</t>
  </si>
  <si>
    <t>North Carolina</t>
  </si>
  <si>
    <t>$103.32</t>
  </si>
  <si>
    <t>Minimum Custody-$90.45
Medium Custody-$105.11
Close Custody-$123.18</t>
  </si>
  <si>
    <t>ND</t>
  </si>
  <si>
    <t>North Dakota</t>
  </si>
  <si>
    <t>$123.22</t>
  </si>
  <si>
    <t>This only applies to the three state owned and operated facilities.  It does not include contractual agreements with private providers or other county or regionally run lock-ups.</t>
  </si>
  <si>
    <t>SD</t>
  </si>
  <si>
    <t>South Dakota</t>
  </si>
  <si>
    <t>FY 19 $62.78</t>
  </si>
  <si>
    <t>CT</t>
  </si>
  <si>
    <t>Connecticut</t>
  </si>
  <si>
    <t>$108.64</t>
  </si>
  <si>
    <t>IA</t>
  </si>
  <si>
    <t>Iowa</t>
  </si>
  <si>
    <t>$90.11</t>
  </si>
  <si>
    <t>DE</t>
  </si>
  <si>
    <t>Delaware</t>
  </si>
  <si>
    <t>FY 19:  Prison Per Diem:  $56,354.97.  Please see our website for updated information in our Annual Reports:  https://doc.delaware.gov/views/annual_report.blade.shtml</t>
  </si>
  <si>
    <t>AZ</t>
  </si>
  <si>
    <t>Arizona</t>
  </si>
  <si>
    <t>VA</t>
  </si>
  <si>
    <t>Virginia</t>
  </si>
  <si>
    <t>$88</t>
  </si>
  <si>
    <t>WI</t>
  </si>
  <si>
    <t>Wisconsin</t>
  </si>
  <si>
    <t>Males: $90, Females: $103</t>
  </si>
  <si>
    <t>LA</t>
  </si>
  <si>
    <t>Louisiana</t>
  </si>
  <si>
    <t>$67.44</t>
  </si>
  <si>
    <t>Overall including those that are housed on local level but are our state offenders is $50.81</t>
  </si>
  <si>
    <t>TN</t>
  </si>
  <si>
    <t>Tennessee</t>
  </si>
  <si>
    <t>$79.06</t>
  </si>
  <si>
    <t>NM</t>
  </si>
  <si>
    <t>New Mexico</t>
  </si>
  <si>
    <t>NV</t>
  </si>
  <si>
    <t>Nevada</t>
  </si>
  <si>
    <t>$66.77</t>
  </si>
  <si>
    <t>This cost includes medical, administrative, programming, and housing.</t>
  </si>
  <si>
    <t>FL</t>
  </si>
  <si>
    <t>Florida</t>
  </si>
  <si>
    <t>62.16</t>
  </si>
  <si>
    <t>*Note: FY1920 data is not available.  Data is for FY 1819.  Excludes private facilities.  Per diem figures do not include indirect and administrative cost of $1.05 for private institutions and $4.09 for state facilities (security operations $1.64, health services $0.28, education $0.25, and department administration $1.92).</t>
  </si>
  <si>
    <t>KS</t>
  </si>
  <si>
    <t>Kansas</t>
  </si>
  <si>
    <t>$47.75</t>
  </si>
  <si>
    <t>Note that the 47.75 is for Fiscal year 2019 the 2020 will not be ready until around September 2020</t>
  </si>
  <si>
    <t>MT</t>
  </si>
  <si>
    <t>Montana</t>
  </si>
  <si>
    <t>Average of $97.43</t>
  </si>
  <si>
    <t>Montana  State Prison: $104.38
Montana Women's Prison: $107.89
Adult Secure Contracted Beds: $80.01
- All costs included administrative costs.</t>
  </si>
  <si>
    <t>IN</t>
  </si>
  <si>
    <t>Indiana</t>
  </si>
  <si>
    <t>$55.03</t>
  </si>
  <si>
    <t>AK</t>
  </si>
  <si>
    <t>Alaska</t>
  </si>
  <si>
    <t>NY</t>
  </si>
  <si>
    <t>New York</t>
  </si>
  <si>
    <t>$231.98</t>
  </si>
  <si>
    <t>This figure is based on fiscal year 2018-2019.</t>
  </si>
  <si>
    <t>NJ</t>
  </si>
  <si>
    <t>New Jersey</t>
  </si>
  <si>
    <t>KY</t>
  </si>
  <si>
    <t>Kentucky</t>
  </si>
  <si>
    <t>$75.91</t>
  </si>
  <si>
    <t>By statute, a significant number of Kentucky's state inmates are housed in county jail facilities at a daily reimbursement rate of $31.34.</t>
  </si>
  <si>
    <t>ID</t>
  </si>
  <si>
    <t>Idaho</t>
  </si>
  <si>
    <t>$79.00</t>
  </si>
  <si>
    <t>MD</t>
  </si>
  <si>
    <t>Maryland</t>
  </si>
  <si>
    <t>$113.58</t>
  </si>
  <si>
    <t>This is the FY19 estimate and includes all overhead and medical costs.</t>
  </si>
  <si>
    <t>OR</t>
  </si>
  <si>
    <t>Oregon</t>
  </si>
  <si>
    <t>$116.89</t>
  </si>
  <si>
    <t>IL</t>
  </si>
  <si>
    <t>Illinois</t>
  </si>
  <si>
    <t>per captia $82.24</t>
  </si>
  <si>
    <t>marginal=$22.35</t>
  </si>
  <si>
    <t>AR</t>
  </si>
  <si>
    <t>Arkansas</t>
  </si>
  <si>
    <t>$63.18 as of FY19</t>
  </si>
  <si>
    <t>RI</t>
  </si>
  <si>
    <t>Rhode Island</t>
  </si>
  <si>
    <t>N/A</t>
  </si>
  <si>
    <t>SC</t>
  </si>
  <si>
    <t>South Carolina</t>
  </si>
  <si>
    <t>$72.75</t>
  </si>
  <si>
    <t>WY</t>
  </si>
  <si>
    <t>Wyoming</t>
  </si>
  <si>
    <t>$128.41</t>
  </si>
  <si>
    <t>FY19 number</t>
  </si>
  <si>
    <t>PA</t>
  </si>
  <si>
    <t>Pennsylvania</t>
  </si>
  <si>
    <t>$137 as of FY 18-19</t>
  </si>
  <si>
    <t>MN</t>
  </si>
  <si>
    <t>Minnesota</t>
  </si>
  <si>
    <t>It's not clear what's being requested here--the marginal per diem (about $60/day) or the "fully loaded" per diem (closer to $90/day).</t>
  </si>
  <si>
    <t>OK</t>
  </si>
  <si>
    <t>Oklahoma</t>
  </si>
  <si>
    <t>$50.41</t>
  </si>
  <si>
    <t>MA</t>
  </si>
  <si>
    <t>Massachusetts</t>
  </si>
  <si>
    <t>$220</t>
  </si>
  <si>
    <t>VT</t>
  </si>
  <si>
    <t>Vermont</t>
  </si>
  <si>
    <t>$220.58 in-state; $81.72 out-of-state</t>
  </si>
  <si>
    <t>TX</t>
  </si>
  <si>
    <t>Texas</t>
  </si>
  <si>
    <t>$62.34</t>
  </si>
  <si>
    <t>CA</t>
  </si>
  <si>
    <t>California</t>
  </si>
  <si>
    <t>Please see explanations below</t>
  </si>
  <si>
    <t>Per Capita Costs for Institutions $83,827, Parole $12,271,
 Community Correctional Centers/Facilities $29,707</t>
  </si>
  <si>
    <t>MI</t>
  </si>
  <si>
    <t>Michigan</t>
  </si>
  <si>
    <t>$107.92</t>
  </si>
  <si>
    <t>Reflects FY 2019 actual costs.</t>
  </si>
  <si>
    <t>WA</t>
  </si>
  <si>
    <t>Washington</t>
  </si>
  <si>
    <t>$115.94 major institutions; $92.72 minimum institutions</t>
  </si>
  <si>
    <t>FY2019 Cost per Incarcerated Individual per Day
https://www.doc.wa.gov/docs/publications/reports/200-AR001.pdf</t>
  </si>
  <si>
    <t>NE</t>
  </si>
  <si>
    <t>Nebraska</t>
  </si>
  <si>
    <t>GA</t>
  </si>
  <si>
    <t>Georgia</t>
  </si>
  <si>
    <t>MS</t>
  </si>
  <si>
    <t>Mississippi</t>
  </si>
  <si>
    <t>From the annual report: Net Amount of Expenditures / Inmate Count Days = $320,541,406.80 / 2,049,018</t>
  </si>
  <si>
    <t>State Abbrev</t>
  </si>
  <si>
    <t>OH</t>
  </si>
  <si>
    <t>Ohio</t>
  </si>
  <si>
    <t>Corrections -  General Fund</t>
  </si>
  <si>
    <t>Corrections -  Federal Funds</t>
  </si>
  <si>
    <t>Corrections -  Other State Funds</t>
  </si>
  <si>
    <t>Corrections -  Total Funds</t>
  </si>
  <si>
    <t>NASBO 2019 CostPerDay_Total Funds</t>
  </si>
  <si>
    <t>NASBO 2019 CostPerYear_Total Funds</t>
  </si>
  <si>
    <t>Diff in Cost Per Day</t>
  </si>
  <si>
    <t>https://www.alaskapublic.org/2019/02/13/among-dunleavys-proposed-doc-cuts-sending-500-prisoners-out-of-state/#:~:text=The%20financial%20costs%20for%20housing,%24170%20per%20day%20in%20Alaska.</t>
  </si>
  <si>
    <t>https://corrections.az.gov/sites/default/files/REPORTS/Operating_Per_Capita/adc-percapcostreport_fy2017-final-sectvmod.pdf</t>
  </si>
  <si>
    <t>http://www.dcor.state.ga.us/sites/default/files/FY18%20Cost%20Per%20Day%20Consolidated%20Summary%2012.13.19.pdf</t>
  </si>
  <si>
    <t>https://www.mdoc.ms.gov/Admin-Finance/Documents/2019%20Annual%20Report.pdf</t>
  </si>
  <si>
    <t>https://www.lsc.ohio.gov/documents/reference/current/ohiofacts/2018/justiceandpublicsafetysystems.pdf</t>
  </si>
  <si>
    <t>The cost per offender is calculated based off each RIDOC Facility.http://www.doc.ri.gov/docs/FY19%20Annual%20Population%20Report.pdf</t>
  </si>
  <si>
    <t>https://www.nmlegis.gov/Entity/LFC/Documents/Program_Evaluation_Progress_Reports/Progress%20Report%20-%20Corrections%20Department%20Capital%20Outlay.pdf</t>
  </si>
  <si>
    <t>CSG Estimate for JR Project</t>
  </si>
  <si>
    <t>Average of NY and RI</t>
  </si>
  <si>
    <t>DOC does not incarcerate for a misdemeanor. It incarcerates both probationers and parolees without a revocation of the probation or parole.  These are included as technical violations in the survey. https://www.prisonlegalnews.org/news/2020/feb/4/missouri-requires-county-jails-house-state-prisoners-then-doesnt-pay-them/#:~:text=The%20actual%20average%20cost%20is,reimbursement%20rate%20is%20just%20%2422.81.</t>
  </si>
  <si>
    <t>NASBO Total Supv Cost</t>
  </si>
  <si>
    <t>NASBO Tech Supv Cost</t>
  </si>
  <si>
    <t>State Reported CostPerDay</t>
  </si>
  <si>
    <t>State Reported CostPerDay Total Supv Cost</t>
  </si>
  <si>
    <t>State Reported Cost Per Day Tech Supv Cost</t>
  </si>
  <si>
    <t>2019 Total population</t>
  </si>
  <si>
    <t>2019 Total violation population</t>
  </si>
  <si>
    <t>2019  Total probation violation population</t>
  </si>
  <si>
    <t>2019 New offense probation violation population</t>
  </si>
  <si>
    <t>2019 Technical probation violation population</t>
  </si>
  <si>
    <t>2019 Total parole violation population</t>
  </si>
  <si>
    <t>2019 New offense parole violation population</t>
  </si>
  <si>
    <t>2019 Technical parole violation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</si>
</sst>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\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3" fontId="0" fillId="0" borderId="0" xfId="0" applyNumberFormat="1"/>
    <xf numFmtId="0" fontId="5" fillId="2" borderId="1" xfId="2" applyFont="1" applyFill="1" applyBorder="1" applyAlignment="1">
      <alignment horizontal="center" wrapText="1"/>
    </xf>
    <xf numFmtId="164" fontId="5" fillId="0" borderId="2" xfId="2" applyNumberFormat="1" applyFont="1" applyBorder="1" applyAlignment="1">
      <alignment horizontal="right" wrapText="1"/>
    </xf>
    <xf numFmtId="3" fontId="0" fillId="3" borderId="0" xfId="0" applyNumberFormat="1" applyFill="1"/>
    <xf numFmtId="44" fontId="5" fillId="0" borderId="0" xfId="1" applyNumberFormat="1" applyFont="1" applyBorder="1" applyAlignment="1">
      <alignment horizontal="right" wrapText="1"/>
    </xf>
    <xf numFmtId="0" fontId="6" fillId="2" borderId="0" xfId="2" applyFont="1" applyFill="1" applyBorder="1" applyAlignment="1">
      <alignment horizontal="center" wrapText="1"/>
    </xf>
    <xf numFmtId="44" fontId="0" fillId="0" borderId="0" xfId="0" applyNumberFormat="1"/>
    <xf numFmtId="8" fontId="0" fillId="4" borderId="0" xfId="0" applyNumberFormat="1" applyFill="1"/>
    <xf numFmtId="0" fontId="0" fillId="0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3">
    <cellStyle name="Currency" xfId="1" builtinId="4"/>
    <cellStyle name="Normal" xfId="0" builtinId="0"/>
    <cellStyle name="Normal_Sheet1" xfId="2" xr:uid="{E017A42E-6450-4420-B478-51557F04D8B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C52"/>
  <sheetViews>
    <sheetView tabSelected="1" topLeftCell="F1" zoomScale="80" zoomScaleNormal="80" workbookViewId="0">
      <pane xSplit="2" ySplit="1" topLeftCell="H2" activePane="bottomRight" state="frozen"/>
      <selection activeCell="F1" sqref="F1"/>
      <selection pane="topRight" activeCell="H1" sqref="H1"/>
      <selection pane="bottomLeft" activeCell="F2" sqref="F2"/>
      <selection pane="bottomRight" activeCell="AB1" sqref="AB1:AC1048576"/>
    </sheetView>
  </sheetViews>
  <sheetFormatPr defaultRowHeight="15" x14ac:dyDescent="0.25"/>
  <cols>
    <col min="1" max="5" width="0" hidden="1" customWidth="1"/>
    <col min="6" max="6" width="14.7109375" customWidth="1"/>
    <col min="7" max="7" width="24.140625" customWidth="1"/>
    <col min="8" max="15" width="13.5703125" customWidth="1"/>
    <col min="16" max="20" width="24.28515625" hidden="1" customWidth="1"/>
    <col min="21" max="21" width="24.28515625" customWidth="1"/>
    <col min="22" max="22" width="20.28515625" style="1" customWidth="1"/>
    <col min="23" max="23" width="17.5703125" style="1" hidden="1" customWidth="1"/>
    <col min="24" max="25" width="17.5703125" hidden="1" customWidth="1"/>
    <col min="26" max="27" width="17.5703125" customWidth="1"/>
    <col min="28" max="29" width="20.85546875" customWidth="1"/>
  </cols>
  <sheetData>
    <row r="1" spans="6:29" ht="64.5" x14ac:dyDescent="0.25">
      <c r="F1" s="2" t="s">
        <v>159</v>
      </c>
      <c r="G1" s="2" t="s">
        <v>0</v>
      </c>
      <c r="H1" s="3" t="s">
        <v>184</v>
      </c>
      <c r="I1" s="3" t="s">
        <v>185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6" t="s">
        <v>162</v>
      </c>
      <c r="Q1" s="6" t="s">
        <v>163</v>
      </c>
      <c r="R1" s="6" t="s">
        <v>164</v>
      </c>
      <c r="S1" s="6" t="s">
        <v>165</v>
      </c>
      <c r="T1" s="10" t="s">
        <v>167</v>
      </c>
      <c r="U1" s="10" t="s">
        <v>166</v>
      </c>
      <c r="V1" s="15" t="s">
        <v>181</v>
      </c>
      <c r="W1" s="10" t="s">
        <v>168</v>
      </c>
      <c r="X1" t="s">
        <v>1</v>
      </c>
      <c r="Y1" t="s">
        <v>2</v>
      </c>
      <c r="Z1" s="14" t="s">
        <v>179</v>
      </c>
      <c r="AA1" s="14" t="s">
        <v>180</v>
      </c>
      <c r="AB1" s="15" t="s">
        <v>182</v>
      </c>
      <c r="AC1" s="15" t="s">
        <v>183</v>
      </c>
    </row>
    <row r="2" spans="6:29" x14ac:dyDescent="0.25">
      <c r="F2" s="13" t="s">
        <v>18</v>
      </c>
      <c r="G2" s="13" t="s">
        <v>19</v>
      </c>
      <c r="H2" s="5">
        <v>27922</v>
      </c>
      <c r="I2" s="5">
        <f>J2+M2</f>
        <v>278</v>
      </c>
      <c r="J2" s="5">
        <f>L2</f>
        <v>164</v>
      </c>
      <c r="K2" s="5"/>
      <c r="L2" s="5">
        <v>164</v>
      </c>
      <c r="M2" s="5">
        <f>O2</f>
        <v>114</v>
      </c>
      <c r="N2" s="5"/>
      <c r="O2" s="5">
        <v>114</v>
      </c>
      <c r="P2" s="7">
        <v>610</v>
      </c>
      <c r="Q2" s="7">
        <v>26</v>
      </c>
      <c r="R2" s="7">
        <v>115</v>
      </c>
      <c r="S2" s="7">
        <v>751</v>
      </c>
      <c r="T2" s="9">
        <f>S2/H2*1000000</f>
        <v>26896.354129360359</v>
      </c>
      <c r="U2" s="9">
        <f>T2/365</f>
        <v>73.688641450302356</v>
      </c>
      <c r="V2" s="1">
        <v>64.010000000000005</v>
      </c>
      <c r="W2" s="11">
        <f>U2-V2</f>
        <v>9.6786414503023508</v>
      </c>
      <c r="X2" t="s">
        <v>20</v>
      </c>
      <c r="Z2" s="11">
        <f>I2*U2*365</f>
        <v>7477186.4479621807</v>
      </c>
      <c r="AA2" s="11">
        <f>(L2+O2)*U2*365</f>
        <v>7477186.4479621807</v>
      </c>
      <c r="AB2" s="1">
        <f>I2*V2*365</f>
        <v>6495094.7000000011</v>
      </c>
      <c r="AC2" s="1">
        <f>(L2+O2)*V2*365</f>
        <v>6495094.7000000011</v>
      </c>
    </row>
    <row r="3" spans="6:29" x14ac:dyDescent="0.25">
      <c r="F3" t="s">
        <v>83</v>
      </c>
      <c r="G3" s="4" t="s">
        <v>84</v>
      </c>
      <c r="H3" s="5">
        <v>4599</v>
      </c>
      <c r="I3" s="5">
        <v>1646</v>
      </c>
      <c r="J3" s="5">
        <v>1366</v>
      </c>
      <c r="K3" s="5">
        <v>861</v>
      </c>
      <c r="L3" s="5">
        <v>505</v>
      </c>
      <c r="M3" s="5">
        <v>280</v>
      </c>
      <c r="N3" s="5">
        <v>175</v>
      </c>
      <c r="O3" s="5">
        <v>105</v>
      </c>
      <c r="P3" s="7">
        <v>379</v>
      </c>
      <c r="Q3" s="7">
        <v>10.4</v>
      </c>
      <c r="R3" s="7">
        <v>8.3000000000000007</v>
      </c>
      <c r="S3" s="7">
        <v>397.7</v>
      </c>
      <c r="T3" s="9">
        <f t="shared" ref="T3:T51" si="0">S3/H3*1000000</f>
        <v>86475.32072189606</v>
      </c>
      <c r="U3" s="9">
        <f t="shared" ref="U3:U51" si="1">T3/365</f>
        <v>236.91868690930428</v>
      </c>
      <c r="V3" s="12">
        <v>170</v>
      </c>
      <c r="W3" s="11">
        <f t="shared" ref="W3:W51" si="2">U3-V3</f>
        <v>66.918686909304284</v>
      </c>
      <c r="Y3" t="s">
        <v>169</v>
      </c>
      <c r="Z3" s="11">
        <f t="shared" ref="Z3:Z51" si="3">I3*U3*365</f>
        <v>142338377.90824091</v>
      </c>
      <c r="AA3" s="11">
        <f t="shared" ref="AA3:AA51" si="4">(L3+O3)*U3*365</f>
        <v>52749945.6403566</v>
      </c>
      <c r="AB3" s="1">
        <f t="shared" ref="AB3:AB51" si="5">I3*V3*365</f>
        <v>102134300</v>
      </c>
      <c r="AC3" s="1">
        <f t="shared" ref="AC3:AC51" si="6">(L3+O3)*V3*365</f>
        <v>37850500</v>
      </c>
    </row>
    <row r="4" spans="6:29" x14ac:dyDescent="0.25">
      <c r="F4" t="s">
        <v>47</v>
      </c>
      <c r="G4" s="4" t="s">
        <v>48</v>
      </c>
      <c r="H4" s="8">
        <v>40951</v>
      </c>
      <c r="I4" s="5"/>
      <c r="J4" s="5"/>
      <c r="K4" s="5"/>
      <c r="L4" s="5"/>
      <c r="M4" s="5"/>
      <c r="N4" s="5"/>
      <c r="O4" s="5"/>
      <c r="P4" s="7">
        <v>1122</v>
      </c>
      <c r="Q4" s="7">
        <v>9</v>
      </c>
      <c r="R4" s="7">
        <v>72</v>
      </c>
      <c r="S4" s="7">
        <v>1203</v>
      </c>
      <c r="T4" s="9">
        <f t="shared" si="0"/>
        <v>29376.572000683744</v>
      </c>
      <c r="U4" s="9">
        <f t="shared" si="1"/>
        <v>80.483758905982853</v>
      </c>
      <c r="V4" s="12">
        <v>66.67</v>
      </c>
      <c r="W4" s="11">
        <f t="shared" si="2"/>
        <v>13.813758905982851</v>
      </c>
      <c r="Y4" t="s">
        <v>170</v>
      </c>
      <c r="Z4" s="11">
        <f t="shared" si="3"/>
        <v>0</v>
      </c>
      <c r="AA4" s="11">
        <f t="shared" si="4"/>
        <v>0</v>
      </c>
      <c r="AB4" s="1">
        <f t="shared" si="5"/>
        <v>0</v>
      </c>
      <c r="AC4" s="1">
        <f t="shared" si="6"/>
        <v>0</v>
      </c>
    </row>
    <row r="5" spans="6:29" x14ac:dyDescent="0.25">
      <c r="F5" t="s">
        <v>109</v>
      </c>
      <c r="G5" t="s">
        <v>110</v>
      </c>
      <c r="H5" s="5">
        <v>15680</v>
      </c>
      <c r="I5" s="5">
        <v>7413</v>
      </c>
      <c r="J5" s="5">
        <v>2672</v>
      </c>
      <c r="K5" s="5">
        <v>2159</v>
      </c>
      <c r="L5" s="5">
        <v>513</v>
      </c>
      <c r="M5" s="5">
        <v>4741</v>
      </c>
      <c r="N5" s="5">
        <v>3944</v>
      </c>
      <c r="O5" s="5">
        <v>797</v>
      </c>
      <c r="P5" s="7">
        <v>461.88139999999999</v>
      </c>
      <c r="Q5" s="7">
        <v>0</v>
      </c>
      <c r="R5" s="7">
        <v>62.964599999999997</v>
      </c>
      <c r="S5" s="7">
        <v>524.84609999999998</v>
      </c>
      <c r="T5" s="9">
        <f t="shared" si="0"/>
        <v>33472.327806122448</v>
      </c>
      <c r="U5" s="9">
        <f t="shared" si="1"/>
        <v>91.705007688006702</v>
      </c>
      <c r="V5" s="1">
        <v>63.18</v>
      </c>
      <c r="W5" s="11">
        <f t="shared" si="2"/>
        <v>28.525007688006703</v>
      </c>
      <c r="X5" t="s">
        <v>111</v>
      </c>
      <c r="Z5" s="11">
        <f t="shared" si="3"/>
        <v>248130366.0267857</v>
      </c>
      <c r="AA5" s="11">
        <f t="shared" si="4"/>
        <v>43848749.426020406</v>
      </c>
      <c r="AB5" s="1">
        <f t="shared" si="5"/>
        <v>170948969.10000002</v>
      </c>
      <c r="AC5" s="1">
        <f t="shared" si="6"/>
        <v>30209517</v>
      </c>
    </row>
    <row r="6" spans="6:29" x14ac:dyDescent="0.25">
      <c r="F6" t="s">
        <v>140</v>
      </c>
      <c r="G6" t="s">
        <v>141</v>
      </c>
      <c r="H6" s="5">
        <v>125195</v>
      </c>
      <c r="I6" s="5">
        <v>30983</v>
      </c>
      <c r="J6" s="5">
        <v>10255</v>
      </c>
      <c r="K6" s="5">
        <v>6900</v>
      </c>
      <c r="L6" s="5">
        <v>3355</v>
      </c>
      <c r="M6" s="5">
        <v>20728</v>
      </c>
      <c r="N6" s="5">
        <v>20647</v>
      </c>
      <c r="O6" s="5">
        <v>81</v>
      </c>
      <c r="P6" s="7">
        <v>12553.120999999999</v>
      </c>
      <c r="Q6" s="7">
        <v>100.011</v>
      </c>
      <c r="R6" s="7">
        <v>2851.1239999999998</v>
      </c>
      <c r="S6" s="7">
        <v>15504.255999999999</v>
      </c>
      <c r="T6" s="9">
        <f t="shared" si="0"/>
        <v>123840.85626422781</v>
      </c>
      <c r="U6" s="9">
        <f t="shared" si="1"/>
        <v>339.29001716226799</v>
      </c>
      <c r="V6" s="1">
        <f>83827/365</f>
        <v>229.66301369863012</v>
      </c>
      <c r="W6" s="11">
        <f t="shared" si="2"/>
        <v>109.62700346363786</v>
      </c>
      <c r="X6" t="s">
        <v>142</v>
      </c>
      <c r="Y6" t="s">
        <v>143</v>
      </c>
      <c r="Z6" s="11">
        <f t="shared" si="3"/>
        <v>3836961249.6345706</v>
      </c>
      <c r="AA6" s="11">
        <f t="shared" si="4"/>
        <v>425517182.12388676</v>
      </c>
      <c r="AB6" s="1">
        <f t="shared" si="5"/>
        <v>2597211941</v>
      </c>
      <c r="AC6" s="1">
        <f t="shared" si="6"/>
        <v>288029571.99999994</v>
      </c>
    </row>
    <row r="7" spans="6:29" x14ac:dyDescent="0.25">
      <c r="F7" t="s">
        <v>9</v>
      </c>
      <c r="G7" t="s">
        <v>10</v>
      </c>
      <c r="H7" s="5">
        <v>19951</v>
      </c>
      <c r="I7" s="5">
        <v>4101</v>
      </c>
      <c r="J7" s="5">
        <v>82</v>
      </c>
      <c r="K7" s="5">
        <v>55</v>
      </c>
      <c r="L7" s="5">
        <v>27</v>
      </c>
      <c r="M7" s="5">
        <v>4019</v>
      </c>
      <c r="N7" s="5">
        <v>2698</v>
      </c>
      <c r="O7" s="5">
        <v>1321</v>
      </c>
      <c r="P7" s="7">
        <v>836</v>
      </c>
      <c r="Q7" s="7">
        <v>5</v>
      </c>
      <c r="R7" s="7">
        <v>101</v>
      </c>
      <c r="S7" s="7">
        <v>942</v>
      </c>
      <c r="T7" s="9">
        <f t="shared" si="0"/>
        <v>47215.678412109672</v>
      </c>
      <c r="U7" s="9">
        <f t="shared" si="1"/>
        <v>129.35802304687581</v>
      </c>
      <c r="V7" s="1">
        <v>75.69</v>
      </c>
      <c r="W7" s="11">
        <f t="shared" si="2"/>
        <v>53.668023046875817</v>
      </c>
      <c r="X7" t="s">
        <v>11</v>
      </c>
      <c r="Z7" s="11">
        <f t="shared" si="3"/>
        <v>193631497.16806173</v>
      </c>
      <c r="AA7" s="11">
        <f t="shared" si="4"/>
        <v>63646734.499523841</v>
      </c>
      <c r="AB7" s="1">
        <f t="shared" si="5"/>
        <v>113297711.84999999</v>
      </c>
      <c r="AC7" s="1">
        <f t="shared" si="6"/>
        <v>37240993.799999997</v>
      </c>
    </row>
    <row r="8" spans="6:29" x14ac:dyDescent="0.25">
      <c r="F8" t="s">
        <v>38</v>
      </c>
      <c r="G8" s="4" t="s">
        <v>39</v>
      </c>
      <c r="H8" s="5">
        <v>13100</v>
      </c>
      <c r="I8" s="5"/>
      <c r="J8" s="5"/>
      <c r="K8" s="5"/>
      <c r="L8" s="5"/>
      <c r="M8" s="5"/>
      <c r="N8" s="5"/>
      <c r="O8" s="5"/>
      <c r="P8" s="7">
        <v>632</v>
      </c>
      <c r="Q8" s="7">
        <v>4</v>
      </c>
      <c r="R8" s="7">
        <v>24</v>
      </c>
      <c r="S8" s="7">
        <v>721</v>
      </c>
      <c r="T8" s="9">
        <f t="shared" si="0"/>
        <v>55038.167938931299</v>
      </c>
      <c r="U8" s="9">
        <f t="shared" si="1"/>
        <v>150.78950120255149</v>
      </c>
      <c r="V8" s="1">
        <v>108.64</v>
      </c>
      <c r="W8" s="11">
        <f t="shared" si="2"/>
        <v>42.149501202551491</v>
      </c>
      <c r="X8" t="s">
        <v>40</v>
      </c>
      <c r="Z8" s="11">
        <f t="shared" si="3"/>
        <v>0</v>
      </c>
      <c r="AA8" s="11">
        <f t="shared" si="4"/>
        <v>0</v>
      </c>
      <c r="AB8" s="1">
        <f t="shared" si="5"/>
        <v>0</v>
      </c>
      <c r="AC8" s="1">
        <f t="shared" si="6"/>
        <v>0</v>
      </c>
    </row>
    <row r="9" spans="6:29" x14ac:dyDescent="0.25">
      <c r="F9" t="s">
        <v>44</v>
      </c>
      <c r="G9" t="s">
        <v>45</v>
      </c>
      <c r="H9" s="5">
        <v>4436</v>
      </c>
      <c r="I9" s="5">
        <v>438</v>
      </c>
      <c r="J9" s="5">
        <v>438</v>
      </c>
      <c r="K9" s="5"/>
      <c r="L9" s="5"/>
      <c r="M9" s="5"/>
      <c r="N9" s="5"/>
      <c r="O9" s="5"/>
      <c r="P9" s="7">
        <v>352</v>
      </c>
      <c r="Q9" s="7">
        <v>0.5</v>
      </c>
      <c r="R9" s="7">
        <v>5</v>
      </c>
      <c r="S9" s="7">
        <v>361.5</v>
      </c>
      <c r="T9" s="9">
        <f t="shared" si="0"/>
        <v>81492.335437330941</v>
      </c>
      <c r="U9" s="9">
        <f t="shared" si="1"/>
        <v>223.26667243104367</v>
      </c>
      <c r="V9" s="1">
        <v>156.44</v>
      </c>
      <c r="W9" s="11">
        <f t="shared" si="2"/>
        <v>66.826672431043676</v>
      </c>
      <c r="X9" t="s">
        <v>46</v>
      </c>
      <c r="Y9" t="s">
        <v>158</v>
      </c>
      <c r="Z9" s="11">
        <f t="shared" si="3"/>
        <v>35693642.921550952</v>
      </c>
      <c r="AA9" s="11">
        <f t="shared" si="4"/>
        <v>0</v>
      </c>
      <c r="AB9" s="1">
        <f t="shared" si="5"/>
        <v>25010062.800000001</v>
      </c>
      <c r="AC9" s="1">
        <f t="shared" si="6"/>
        <v>0</v>
      </c>
    </row>
    <row r="10" spans="6:29" x14ac:dyDescent="0.25">
      <c r="F10" t="s">
        <v>68</v>
      </c>
      <c r="G10" s="4" t="s">
        <v>69</v>
      </c>
      <c r="H10" s="5">
        <v>95626</v>
      </c>
      <c r="I10" s="5">
        <v>13907</v>
      </c>
      <c r="J10" s="5">
        <v>13231</v>
      </c>
      <c r="K10" s="5">
        <v>8104</v>
      </c>
      <c r="L10" s="5">
        <v>5127</v>
      </c>
      <c r="M10" s="5">
        <v>676</v>
      </c>
      <c r="N10" s="5">
        <v>321</v>
      </c>
      <c r="O10" s="5">
        <v>355</v>
      </c>
      <c r="P10" s="7">
        <v>2836</v>
      </c>
      <c r="Q10" s="7">
        <v>106</v>
      </c>
      <c r="R10" s="7">
        <v>157</v>
      </c>
      <c r="S10" s="7">
        <v>3099</v>
      </c>
      <c r="T10" s="9">
        <f t="shared" si="0"/>
        <v>32407.504235249831</v>
      </c>
      <c r="U10" s="9">
        <f t="shared" si="1"/>
        <v>88.787682836300903</v>
      </c>
      <c r="V10" s="1">
        <v>62.16</v>
      </c>
      <c r="W10" s="11">
        <f t="shared" si="2"/>
        <v>26.627682836300906</v>
      </c>
      <c r="X10" t="s">
        <v>70</v>
      </c>
      <c r="Y10" t="s">
        <v>71</v>
      </c>
      <c r="Z10" s="11">
        <f t="shared" si="3"/>
        <v>450691161.3996194</v>
      </c>
      <c r="AA10" s="11">
        <f t="shared" si="4"/>
        <v>177657938.21763957</v>
      </c>
      <c r="AB10" s="1">
        <f t="shared" si="5"/>
        <v>315527578.80000001</v>
      </c>
      <c r="AC10" s="1">
        <f t="shared" si="6"/>
        <v>124377808.8</v>
      </c>
    </row>
    <row r="11" spans="6:29" x14ac:dyDescent="0.25">
      <c r="F11" t="s">
        <v>154</v>
      </c>
      <c r="G11" t="s">
        <v>155</v>
      </c>
      <c r="H11" s="8">
        <v>54113</v>
      </c>
      <c r="I11" s="5"/>
      <c r="J11" s="5"/>
      <c r="K11" s="5"/>
      <c r="L11" s="5"/>
      <c r="M11" s="5"/>
      <c r="N11" s="5"/>
      <c r="O11" s="5"/>
      <c r="P11" s="7">
        <v>1735</v>
      </c>
      <c r="Q11" s="7">
        <v>8</v>
      </c>
      <c r="R11" s="7">
        <v>14</v>
      </c>
      <c r="S11" s="7">
        <v>1767</v>
      </c>
      <c r="T11" s="9">
        <f t="shared" si="0"/>
        <v>32653.89093193872</v>
      </c>
      <c r="U11" s="9">
        <f t="shared" si="1"/>
        <v>89.462714882023889</v>
      </c>
      <c r="V11" s="12">
        <v>59.64</v>
      </c>
      <c r="W11" s="11">
        <f t="shared" si="2"/>
        <v>29.822714882023888</v>
      </c>
      <c r="Y11" t="s">
        <v>171</v>
      </c>
      <c r="Z11" s="11">
        <f t="shared" si="3"/>
        <v>0</v>
      </c>
      <c r="AA11" s="11">
        <f t="shared" si="4"/>
        <v>0</v>
      </c>
      <c r="AB11" s="1">
        <f t="shared" si="5"/>
        <v>0</v>
      </c>
      <c r="AC11" s="1">
        <f t="shared" si="6"/>
        <v>0</v>
      </c>
    </row>
    <row r="12" spans="6:29" x14ac:dyDescent="0.25">
      <c r="F12" t="s">
        <v>12</v>
      </c>
      <c r="G12" t="s">
        <v>13</v>
      </c>
      <c r="H12" s="5">
        <v>4337</v>
      </c>
      <c r="I12" s="5">
        <v>1417</v>
      </c>
      <c r="J12" s="5">
        <v>632</v>
      </c>
      <c r="K12" s="5">
        <v>509</v>
      </c>
      <c r="L12" s="5">
        <v>123</v>
      </c>
      <c r="M12" s="5">
        <v>785</v>
      </c>
      <c r="N12" s="5">
        <v>631</v>
      </c>
      <c r="O12" s="5">
        <v>154</v>
      </c>
      <c r="P12" s="7">
        <v>278</v>
      </c>
      <c r="Q12" s="7">
        <v>1</v>
      </c>
      <c r="R12" s="7">
        <v>14</v>
      </c>
      <c r="S12" s="7">
        <v>293</v>
      </c>
      <c r="T12" s="9">
        <f t="shared" si="0"/>
        <v>67558.219967719619</v>
      </c>
      <c r="U12" s="9">
        <f t="shared" si="1"/>
        <v>185.09101361019074</v>
      </c>
      <c r="V12" s="1">
        <v>136</v>
      </c>
      <c r="W12" s="11">
        <f t="shared" si="2"/>
        <v>49.091013610190743</v>
      </c>
      <c r="X12" t="s">
        <v>14</v>
      </c>
      <c r="Z12" s="11">
        <f t="shared" si="3"/>
        <v>95729997.69425869</v>
      </c>
      <c r="AA12" s="11">
        <f t="shared" si="4"/>
        <v>18713626.931058336</v>
      </c>
      <c r="AB12" s="1">
        <f t="shared" si="5"/>
        <v>70339880</v>
      </c>
      <c r="AC12" s="1">
        <f t="shared" si="6"/>
        <v>13750280</v>
      </c>
    </row>
    <row r="13" spans="6:29" x14ac:dyDescent="0.25">
      <c r="F13" t="s">
        <v>95</v>
      </c>
      <c r="G13" t="s">
        <v>96</v>
      </c>
      <c r="H13" s="5">
        <v>9038</v>
      </c>
      <c r="I13" s="5">
        <v>3903</v>
      </c>
      <c r="J13" s="5">
        <v>2639</v>
      </c>
      <c r="K13" s="5">
        <v>1912</v>
      </c>
      <c r="L13" s="5">
        <v>727</v>
      </c>
      <c r="M13" s="5">
        <v>1264</v>
      </c>
      <c r="N13" s="5">
        <v>999</v>
      </c>
      <c r="O13" s="5">
        <v>265</v>
      </c>
      <c r="P13" s="7">
        <v>285</v>
      </c>
      <c r="Q13" s="7">
        <v>5</v>
      </c>
      <c r="R13" s="7">
        <v>51</v>
      </c>
      <c r="S13" s="7">
        <v>341</v>
      </c>
      <c r="T13" s="9">
        <f t="shared" si="0"/>
        <v>37729.586191635317</v>
      </c>
      <c r="U13" s="9">
        <f t="shared" si="1"/>
        <v>103.36872929215156</v>
      </c>
      <c r="V13" s="1">
        <v>79</v>
      </c>
      <c r="W13" s="11">
        <f t="shared" si="2"/>
        <v>24.368729292151556</v>
      </c>
      <c r="X13" t="s">
        <v>97</v>
      </c>
      <c r="Z13" s="11">
        <f t="shared" si="3"/>
        <v>147258574.90595266</v>
      </c>
      <c r="AA13" s="11">
        <f t="shared" si="4"/>
        <v>37427749.502102241</v>
      </c>
      <c r="AB13" s="1">
        <f t="shared" si="5"/>
        <v>112543005</v>
      </c>
      <c r="AC13" s="1">
        <f t="shared" si="6"/>
        <v>28604320</v>
      </c>
    </row>
    <row r="14" spans="6:29" x14ac:dyDescent="0.25">
      <c r="F14" t="s">
        <v>105</v>
      </c>
      <c r="G14" t="s">
        <v>106</v>
      </c>
      <c r="H14" s="5">
        <v>39306</v>
      </c>
      <c r="I14" s="5">
        <v>5708</v>
      </c>
      <c r="J14" s="5"/>
      <c r="K14" s="5"/>
      <c r="L14" s="5"/>
      <c r="M14" s="5">
        <v>5708</v>
      </c>
      <c r="N14" s="5">
        <v>2041</v>
      </c>
      <c r="O14" s="5">
        <v>3667</v>
      </c>
      <c r="P14" s="7">
        <v>1623</v>
      </c>
      <c r="Q14" s="7">
        <v>0</v>
      </c>
      <c r="R14" s="7">
        <v>48</v>
      </c>
      <c r="S14" s="7">
        <v>1694</v>
      </c>
      <c r="T14" s="9">
        <f>S14/H14*1000000</f>
        <v>43097.745891212537</v>
      </c>
      <c r="U14" s="9">
        <f t="shared" si="1"/>
        <v>118.07601614030833</v>
      </c>
      <c r="V14" s="1">
        <v>82.24</v>
      </c>
      <c r="W14" s="11">
        <f t="shared" si="2"/>
        <v>35.836016140308331</v>
      </c>
      <c r="X14" t="s">
        <v>107</v>
      </c>
      <c r="Y14" t="s">
        <v>108</v>
      </c>
      <c r="Z14" s="11">
        <f t="shared" si="3"/>
        <v>246001933.54704118</v>
      </c>
      <c r="AA14" s="11">
        <f t="shared" si="4"/>
        <v>158039434.18307638</v>
      </c>
      <c r="AB14" s="1">
        <f t="shared" si="5"/>
        <v>171340460.79999998</v>
      </c>
      <c r="AC14" s="1">
        <f t="shared" si="6"/>
        <v>110074539.19999999</v>
      </c>
    </row>
    <row r="15" spans="6:29" x14ac:dyDescent="0.25">
      <c r="F15" t="s">
        <v>80</v>
      </c>
      <c r="G15" t="s">
        <v>81</v>
      </c>
      <c r="H15" s="8">
        <v>26969</v>
      </c>
      <c r="I15" s="5"/>
      <c r="J15" s="5"/>
      <c r="K15" s="5"/>
      <c r="L15" s="5"/>
      <c r="M15" s="5"/>
      <c r="N15" s="5"/>
      <c r="O15" s="5"/>
      <c r="P15" s="7">
        <v>778</v>
      </c>
      <c r="Q15" s="7">
        <v>3</v>
      </c>
      <c r="R15" s="7">
        <v>55</v>
      </c>
      <c r="S15" s="7">
        <v>836</v>
      </c>
      <c r="T15" s="9">
        <f t="shared" si="0"/>
        <v>30998.553895213023</v>
      </c>
      <c r="U15" s="9">
        <f t="shared" si="1"/>
        <v>84.927544918391845</v>
      </c>
      <c r="V15" s="1">
        <v>55.03</v>
      </c>
      <c r="W15" s="11">
        <f t="shared" si="2"/>
        <v>29.897544918391844</v>
      </c>
      <c r="X15" t="s">
        <v>82</v>
      </c>
      <c r="Z15" s="11">
        <f t="shared" si="3"/>
        <v>0</v>
      </c>
      <c r="AA15" s="11">
        <f t="shared" si="4"/>
        <v>0</v>
      </c>
      <c r="AB15" s="1">
        <f t="shared" si="5"/>
        <v>0</v>
      </c>
      <c r="AC15" s="1">
        <f t="shared" si="6"/>
        <v>0</v>
      </c>
    </row>
    <row r="16" spans="6:29" x14ac:dyDescent="0.25">
      <c r="F16" t="s">
        <v>41</v>
      </c>
      <c r="G16" t="s">
        <v>42</v>
      </c>
      <c r="H16" s="5">
        <v>8431</v>
      </c>
      <c r="I16" s="5">
        <v>2682</v>
      </c>
      <c r="J16" s="5">
        <v>1768</v>
      </c>
      <c r="K16" s="5">
        <v>920</v>
      </c>
      <c r="L16" s="5">
        <v>848</v>
      </c>
      <c r="M16" s="5">
        <v>914</v>
      </c>
      <c r="N16" s="5">
        <v>570</v>
      </c>
      <c r="O16" s="5">
        <v>344</v>
      </c>
      <c r="P16" s="7">
        <v>381</v>
      </c>
      <c r="Q16" s="7">
        <v>1</v>
      </c>
      <c r="R16" s="7">
        <v>60</v>
      </c>
      <c r="S16" s="7">
        <v>442</v>
      </c>
      <c r="T16" s="9">
        <f t="shared" si="0"/>
        <v>52425.572292729215</v>
      </c>
      <c r="U16" s="9">
        <f t="shared" si="1"/>
        <v>143.63170491158689</v>
      </c>
      <c r="V16" s="1">
        <v>90.11</v>
      </c>
      <c r="W16" s="11">
        <f t="shared" si="2"/>
        <v>53.521704911586895</v>
      </c>
      <c r="X16" t="s">
        <v>43</v>
      </c>
      <c r="Z16" s="11">
        <f t="shared" si="3"/>
        <v>140605384.88909975</v>
      </c>
      <c r="AA16" s="11">
        <f t="shared" si="4"/>
        <v>62491282.172933221</v>
      </c>
      <c r="AB16" s="1">
        <f t="shared" si="5"/>
        <v>88211382.299999997</v>
      </c>
      <c r="AC16" s="1">
        <f t="shared" si="6"/>
        <v>39205058.799999997</v>
      </c>
    </row>
    <row r="17" spans="6:29" x14ac:dyDescent="0.25">
      <c r="F17" t="s">
        <v>72</v>
      </c>
      <c r="G17" t="s">
        <v>73</v>
      </c>
      <c r="H17" s="5">
        <v>10044</v>
      </c>
      <c r="I17" s="5">
        <v>3085</v>
      </c>
      <c r="J17" s="5">
        <v>2337</v>
      </c>
      <c r="K17" s="5">
        <v>927</v>
      </c>
      <c r="L17" s="5">
        <v>1410</v>
      </c>
      <c r="M17" s="5">
        <v>748</v>
      </c>
      <c r="N17" s="5">
        <v>748</v>
      </c>
      <c r="O17" s="5"/>
      <c r="P17" s="7">
        <v>377</v>
      </c>
      <c r="Q17" s="7">
        <v>4</v>
      </c>
      <c r="R17" s="7">
        <v>22</v>
      </c>
      <c r="S17" s="7">
        <v>408</v>
      </c>
      <c r="T17" s="9">
        <f t="shared" si="0"/>
        <v>40621.266427718037</v>
      </c>
      <c r="U17" s="9">
        <f t="shared" si="1"/>
        <v>111.29114089785763</v>
      </c>
      <c r="V17" s="1">
        <v>47.75</v>
      </c>
      <c r="W17" s="11">
        <f t="shared" si="2"/>
        <v>63.54114089785763</v>
      </c>
      <c r="X17" t="s">
        <v>74</v>
      </c>
      <c r="Y17" t="s">
        <v>75</v>
      </c>
      <c r="Z17" s="11">
        <f t="shared" si="3"/>
        <v>125316606.92951013</v>
      </c>
      <c r="AA17" s="11">
        <f t="shared" si="4"/>
        <v>57275985.663082428</v>
      </c>
      <c r="AB17" s="1">
        <f t="shared" si="5"/>
        <v>53767693.75</v>
      </c>
      <c r="AC17" s="1">
        <f t="shared" si="6"/>
        <v>24574537.5</v>
      </c>
    </row>
    <row r="18" spans="6:29" x14ac:dyDescent="0.25">
      <c r="F18" t="s">
        <v>91</v>
      </c>
      <c r="G18" t="s">
        <v>92</v>
      </c>
      <c r="H18" s="8">
        <v>23082</v>
      </c>
      <c r="I18" s="5"/>
      <c r="J18" s="5"/>
      <c r="K18" s="5"/>
      <c r="L18" s="5"/>
      <c r="M18" s="5"/>
      <c r="N18" s="5"/>
      <c r="O18" s="5"/>
      <c r="P18" s="7">
        <v>703</v>
      </c>
      <c r="Q18" s="7">
        <v>9.6148000000000007</v>
      </c>
      <c r="R18" s="7">
        <v>34.711500000000001</v>
      </c>
      <c r="S18" s="7">
        <v>747.32629999999995</v>
      </c>
      <c r="T18" s="9">
        <f t="shared" si="0"/>
        <v>32377.01672298761</v>
      </c>
      <c r="U18" s="9">
        <f t="shared" si="1"/>
        <v>88.704155405445505</v>
      </c>
      <c r="V18" s="1">
        <v>75.91</v>
      </c>
      <c r="W18" s="11">
        <f t="shared" si="2"/>
        <v>12.794155405445508</v>
      </c>
      <c r="X18" t="s">
        <v>93</v>
      </c>
      <c r="Y18" t="s">
        <v>94</v>
      </c>
      <c r="Z18" s="11">
        <f t="shared" si="3"/>
        <v>0</v>
      </c>
      <c r="AA18" s="11">
        <f t="shared" si="4"/>
        <v>0</v>
      </c>
      <c r="AB18" s="1">
        <f t="shared" si="5"/>
        <v>0</v>
      </c>
      <c r="AC18" s="1">
        <f t="shared" si="6"/>
        <v>0</v>
      </c>
    </row>
    <row r="19" spans="6:29" x14ac:dyDescent="0.25">
      <c r="F19" t="s">
        <v>55</v>
      </c>
      <c r="G19" t="s">
        <v>56</v>
      </c>
      <c r="H19" s="5">
        <v>31519</v>
      </c>
      <c r="I19" s="5">
        <v>9426</v>
      </c>
      <c r="J19" s="5">
        <v>3497</v>
      </c>
      <c r="K19" s="5">
        <v>1093</v>
      </c>
      <c r="L19" s="5">
        <v>2404</v>
      </c>
      <c r="M19" s="5">
        <v>5929</v>
      </c>
      <c r="N19" s="5">
        <v>5109</v>
      </c>
      <c r="O19" s="5">
        <v>820</v>
      </c>
      <c r="P19" s="7">
        <v>815.31569999999999</v>
      </c>
      <c r="Q19" s="7">
        <v>3.1225000000000001</v>
      </c>
      <c r="R19" s="7">
        <v>112.8723</v>
      </c>
      <c r="S19" s="7">
        <v>934.31050000000005</v>
      </c>
      <c r="T19" s="9">
        <f t="shared" si="0"/>
        <v>29642.771026999588</v>
      </c>
      <c r="U19" s="9">
        <f t="shared" si="1"/>
        <v>81.213071306848192</v>
      </c>
      <c r="V19" s="1">
        <v>67.44</v>
      </c>
      <c r="W19" s="11">
        <f t="shared" si="2"/>
        <v>13.773071306848195</v>
      </c>
      <c r="X19" t="s">
        <v>57</v>
      </c>
      <c r="Y19" t="s">
        <v>58</v>
      </c>
      <c r="Z19" s="11">
        <f t="shared" si="3"/>
        <v>279412759.7004981</v>
      </c>
      <c r="AA19" s="11">
        <f t="shared" si="4"/>
        <v>95568293.791046679</v>
      </c>
      <c r="AB19" s="1">
        <f t="shared" si="5"/>
        <v>232026645.59999999</v>
      </c>
      <c r="AC19" s="1">
        <f t="shared" si="6"/>
        <v>79360694.400000006</v>
      </c>
    </row>
    <row r="20" spans="6:29" x14ac:dyDescent="0.25">
      <c r="F20" t="s">
        <v>3</v>
      </c>
      <c r="G20" t="s">
        <v>4</v>
      </c>
      <c r="H20" s="5">
        <v>2265</v>
      </c>
      <c r="I20" s="5"/>
      <c r="J20" s="5"/>
      <c r="K20" s="5"/>
      <c r="L20" s="5"/>
      <c r="M20" s="5"/>
      <c r="N20" s="5"/>
      <c r="O20" s="5"/>
      <c r="P20" s="7">
        <v>188</v>
      </c>
      <c r="Q20" s="7">
        <v>1</v>
      </c>
      <c r="R20" s="7">
        <v>2</v>
      </c>
      <c r="S20" s="7">
        <v>191</v>
      </c>
      <c r="T20" s="9">
        <f t="shared" si="0"/>
        <v>84326.710816777049</v>
      </c>
      <c r="U20" s="9">
        <f t="shared" si="1"/>
        <v>231.03208442952615</v>
      </c>
      <c r="V20" s="1">
        <v>123</v>
      </c>
      <c r="W20" s="11">
        <f t="shared" si="2"/>
        <v>108.03208442952615</v>
      </c>
      <c r="X20" t="s">
        <v>5</v>
      </c>
      <c r="Y20" t="s">
        <v>6</v>
      </c>
      <c r="Z20" s="11">
        <f t="shared" si="3"/>
        <v>0</v>
      </c>
      <c r="AA20" s="11">
        <f t="shared" si="4"/>
        <v>0</v>
      </c>
      <c r="AB20" s="1">
        <f t="shared" si="5"/>
        <v>0</v>
      </c>
      <c r="AC20" s="1">
        <f t="shared" si="6"/>
        <v>0</v>
      </c>
    </row>
    <row r="21" spans="6:29" x14ac:dyDescent="0.25">
      <c r="F21" t="s">
        <v>98</v>
      </c>
      <c r="G21" t="s">
        <v>99</v>
      </c>
      <c r="H21" s="5">
        <v>19014</v>
      </c>
      <c r="I21" s="5">
        <v>1563</v>
      </c>
      <c r="J21" s="5">
        <v>814</v>
      </c>
      <c r="K21" s="5"/>
      <c r="L21" s="5"/>
      <c r="M21" s="5">
        <v>749</v>
      </c>
      <c r="N21" s="5"/>
      <c r="O21" s="5"/>
      <c r="P21" s="7">
        <v>1424</v>
      </c>
      <c r="Q21" s="7">
        <v>34</v>
      </c>
      <c r="R21" s="7">
        <v>84</v>
      </c>
      <c r="S21" s="7">
        <v>1555</v>
      </c>
      <c r="T21" s="9">
        <f t="shared" si="0"/>
        <v>81781.844956347952</v>
      </c>
      <c r="U21" s="9">
        <f t="shared" si="1"/>
        <v>224.05984919547384</v>
      </c>
      <c r="V21" s="1">
        <v>113.58</v>
      </c>
      <c r="W21" s="11">
        <f t="shared" si="2"/>
        <v>110.47984919547385</v>
      </c>
      <c r="X21" t="s">
        <v>100</v>
      </c>
      <c r="Y21" t="s">
        <v>101</v>
      </c>
      <c r="Z21" s="11">
        <f t="shared" si="3"/>
        <v>127825023.66677186</v>
      </c>
      <c r="AA21" s="11">
        <f t="shared" si="4"/>
        <v>0</v>
      </c>
      <c r="AB21" s="1">
        <f t="shared" si="5"/>
        <v>64796822.100000001</v>
      </c>
      <c r="AC21" s="1">
        <f t="shared" si="6"/>
        <v>0</v>
      </c>
    </row>
    <row r="22" spans="6:29" x14ac:dyDescent="0.25">
      <c r="F22" t="s">
        <v>131</v>
      </c>
      <c r="G22" s="4" t="s">
        <v>132</v>
      </c>
      <c r="H22" s="5">
        <v>7978</v>
      </c>
      <c r="I22" s="5">
        <v>222</v>
      </c>
      <c r="J22" s="5">
        <v>11</v>
      </c>
      <c r="K22" s="5"/>
      <c r="L22" s="5"/>
      <c r="M22" s="5">
        <v>211</v>
      </c>
      <c r="N22" s="5">
        <v>80</v>
      </c>
      <c r="O22" s="5">
        <v>131</v>
      </c>
      <c r="P22" s="7">
        <v>1493</v>
      </c>
      <c r="Q22" s="7">
        <v>34</v>
      </c>
      <c r="R22" s="7">
        <v>5</v>
      </c>
      <c r="S22" s="7">
        <v>1580</v>
      </c>
      <c r="T22" s="9">
        <f t="shared" si="0"/>
        <v>198044.62271245927</v>
      </c>
      <c r="U22" s="9">
        <f t="shared" si="1"/>
        <v>542.58800743139523</v>
      </c>
      <c r="V22" s="1">
        <v>220</v>
      </c>
      <c r="W22" s="11">
        <f t="shared" si="2"/>
        <v>322.58800743139523</v>
      </c>
      <c r="X22" t="s">
        <v>133</v>
      </c>
      <c r="Z22" s="11">
        <f t="shared" si="3"/>
        <v>43965906.242165953</v>
      </c>
      <c r="AA22" s="11">
        <f t="shared" si="4"/>
        <v>25943845.575332161</v>
      </c>
      <c r="AB22" s="1">
        <f t="shared" si="5"/>
        <v>17826600</v>
      </c>
      <c r="AC22" s="1">
        <f t="shared" si="6"/>
        <v>10519300</v>
      </c>
    </row>
    <row r="23" spans="6:29" x14ac:dyDescent="0.25">
      <c r="F23" t="s">
        <v>144</v>
      </c>
      <c r="G23" s="4" t="s">
        <v>145</v>
      </c>
      <c r="H23" s="5">
        <v>38370</v>
      </c>
      <c r="I23" s="5">
        <v>1547</v>
      </c>
      <c r="J23" s="5"/>
      <c r="K23" s="5"/>
      <c r="L23" s="5"/>
      <c r="M23" s="5">
        <f>O23</f>
        <v>1547</v>
      </c>
      <c r="N23" s="5"/>
      <c r="O23" s="5">
        <v>1547</v>
      </c>
      <c r="P23" s="7">
        <v>2153</v>
      </c>
      <c r="Q23" s="7">
        <v>49</v>
      </c>
      <c r="R23" s="7">
        <v>56</v>
      </c>
      <c r="S23" s="7">
        <v>2261</v>
      </c>
      <c r="T23" s="9">
        <f t="shared" si="0"/>
        <v>58926.244461819129</v>
      </c>
      <c r="U23" s="9">
        <f t="shared" si="1"/>
        <v>161.44176564881954</v>
      </c>
      <c r="V23" s="1">
        <v>107.92</v>
      </c>
      <c r="W23" s="11">
        <f t="shared" si="2"/>
        <v>53.521765648819539</v>
      </c>
      <c r="X23" t="s">
        <v>146</v>
      </c>
      <c r="Y23" t="s">
        <v>147</v>
      </c>
      <c r="Z23" s="11">
        <f t="shared" si="3"/>
        <v>91158900.182434201</v>
      </c>
      <c r="AA23" s="11">
        <f t="shared" si="4"/>
        <v>91158900.182434201</v>
      </c>
      <c r="AB23" s="1">
        <f t="shared" si="5"/>
        <v>60937567.599999994</v>
      </c>
      <c r="AC23" s="1">
        <f t="shared" si="6"/>
        <v>60937567.599999994</v>
      </c>
    </row>
    <row r="24" spans="6:29" x14ac:dyDescent="0.25">
      <c r="F24" t="s">
        <v>125</v>
      </c>
      <c r="G24" s="4" t="s">
        <v>126</v>
      </c>
      <c r="H24" s="5">
        <v>9577</v>
      </c>
      <c r="I24" s="5">
        <f>J24+M24</f>
        <v>2911</v>
      </c>
      <c r="J24" s="5">
        <v>1174</v>
      </c>
      <c r="K24" s="5"/>
      <c r="L24" s="5">
        <v>1174</v>
      </c>
      <c r="M24" s="5">
        <v>1737</v>
      </c>
      <c r="N24" s="5">
        <v>603</v>
      </c>
      <c r="O24" s="5">
        <v>1134</v>
      </c>
      <c r="P24" s="7">
        <v>600</v>
      </c>
      <c r="Q24" s="7">
        <v>6</v>
      </c>
      <c r="R24" s="7">
        <v>117</v>
      </c>
      <c r="S24" s="7">
        <v>741</v>
      </c>
      <c r="T24" s="9">
        <f t="shared" si="0"/>
        <v>77372.872507048131</v>
      </c>
      <c r="U24" s="9">
        <f t="shared" si="1"/>
        <v>211.98047262204966</v>
      </c>
      <c r="V24" s="1">
        <v>90</v>
      </c>
      <c r="W24" s="11">
        <f t="shared" si="2"/>
        <v>121.98047262204966</v>
      </c>
      <c r="Y24" t="s">
        <v>127</v>
      </c>
      <c r="Z24" s="11">
        <f t="shared" si="3"/>
        <v>225232431.86801711</v>
      </c>
      <c r="AA24" s="11">
        <f t="shared" si="4"/>
        <v>178576589.74626708</v>
      </c>
      <c r="AB24" s="1">
        <f t="shared" si="5"/>
        <v>95626350</v>
      </c>
      <c r="AC24" s="1">
        <f t="shared" si="6"/>
        <v>75817800</v>
      </c>
    </row>
    <row r="25" spans="6:29" x14ac:dyDescent="0.25">
      <c r="F25" t="s">
        <v>156</v>
      </c>
      <c r="G25" t="s">
        <v>157</v>
      </c>
      <c r="H25" s="8">
        <v>18476</v>
      </c>
      <c r="I25" s="5"/>
      <c r="J25" s="5"/>
      <c r="K25" s="5"/>
      <c r="L25" s="5"/>
      <c r="M25" s="5"/>
      <c r="N25" s="5"/>
      <c r="O25" s="5"/>
      <c r="P25" s="7">
        <v>306.60000000000002</v>
      </c>
      <c r="Q25" s="7">
        <v>0</v>
      </c>
      <c r="R25" s="7">
        <v>34.9</v>
      </c>
      <c r="S25" s="7">
        <v>341.5</v>
      </c>
      <c r="T25" s="9">
        <f t="shared" si="0"/>
        <v>18483.437973587355</v>
      </c>
      <c r="U25" s="9">
        <f t="shared" si="1"/>
        <v>50.63955609202015</v>
      </c>
      <c r="V25" s="12">
        <v>44.8</v>
      </c>
      <c r="W25" s="11">
        <f t="shared" si="2"/>
        <v>5.8395560920201532</v>
      </c>
      <c r="Y25" t="s">
        <v>172</v>
      </c>
      <c r="Z25" s="11">
        <f t="shared" si="3"/>
        <v>0</v>
      </c>
      <c r="AA25" s="11">
        <f t="shared" si="4"/>
        <v>0</v>
      </c>
      <c r="AB25" s="1">
        <f t="shared" si="5"/>
        <v>0</v>
      </c>
      <c r="AC25" s="1">
        <f t="shared" si="6"/>
        <v>0</v>
      </c>
    </row>
    <row r="26" spans="6:29" x14ac:dyDescent="0.25">
      <c r="F26" t="s">
        <v>7</v>
      </c>
      <c r="G26" t="s">
        <v>8</v>
      </c>
      <c r="H26" s="5">
        <v>28174</v>
      </c>
      <c r="I26" s="5">
        <v>14344</v>
      </c>
      <c r="J26" s="5">
        <v>8898</v>
      </c>
      <c r="K26" s="5">
        <v>5299</v>
      </c>
      <c r="L26" s="5">
        <v>3599</v>
      </c>
      <c r="M26" s="5">
        <v>5446</v>
      </c>
      <c r="N26" s="5">
        <v>3312</v>
      </c>
      <c r="O26" s="5">
        <v>2134</v>
      </c>
      <c r="P26" s="7">
        <v>660</v>
      </c>
      <c r="Q26" s="7">
        <v>2</v>
      </c>
      <c r="R26" s="7">
        <v>62</v>
      </c>
      <c r="S26" s="7">
        <v>726</v>
      </c>
      <c r="T26" s="9">
        <f t="shared" si="0"/>
        <v>25768.438986299425</v>
      </c>
      <c r="U26" s="9">
        <f t="shared" si="1"/>
        <v>70.598462976162807</v>
      </c>
      <c r="V26" s="12">
        <v>71</v>
      </c>
      <c r="W26" s="11">
        <f t="shared" si="2"/>
        <v>-0.40153702383719292</v>
      </c>
      <c r="Y26" t="s">
        <v>178</v>
      </c>
      <c r="Z26" s="11">
        <f t="shared" si="3"/>
        <v>369622488.81947893</v>
      </c>
      <c r="AA26" s="11">
        <f t="shared" si="4"/>
        <v>147730460.70845461</v>
      </c>
      <c r="AB26" s="1">
        <f t="shared" si="5"/>
        <v>371724760</v>
      </c>
      <c r="AC26" s="1">
        <f t="shared" si="6"/>
        <v>148570695</v>
      </c>
    </row>
    <row r="27" spans="6:29" x14ac:dyDescent="0.25">
      <c r="F27" t="s">
        <v>76</v>
      </c>
      <c r="G27" t="s">
        <v>77</v>
      </c>
      <c r="H27" s="5">
        <v>2782</v>
      </c>
      <c r="I27" s="5">
        <v>386</v>
      </c>
      <c r="J27" s="5">
        <v>220</v>
      </c>
      <c r="K27" s="5">
        <v>74</v>
      </c>
      <c r="L27" s="5">
        <v>146</v>
      </c>
      <c r="M27" s="5">
        <v>166</v>
      </c>
      <c r="N27" s="5">
        <v>16</v>
      </c>
      <c r="O27" s="5">
        <v>150</v>
      </c>
      <c r="P27" s="7">
        <v>199.69370000000001</v>
      </c>
      <c r="Q27" s="7">
        <v>15.2547</v>
      </c>
      <c r="R27" s="7">
        <v>15.582000000000001</v>
      </c>
      <c r="S27" s="7">
        <v>230.53039999999999</v>
      </c>
      <c r="T27" s="9">
        <f t="shared" si="0"/>
        <v>82864.989216391084</v>
      </c>
      <c r="U27" s="9">
        <f t="shared" si="1"/>
        <v>227.02736771613996</v>
      </c>
      <c r="V27" s="1">
        <v>97.43</v>
      </c>
      <c r="W27" s="11">
        <f t="shared" si="2"/>
        <v>129.59736771613996</v>
      </c>
      <c r="X27" t="s">
        <v>78</v>
      </c>
      <c r="Y27" t="s">
        <v>79</v>
      </c>
      <c r="Z27" s="11">
        <f t="shared" si="3"/>
        <v>31985885.837526962</v>
      </c>
      <c r="AA27" s="11">
        <f t="shared" si="4"/>
        <v>24528036.808051761</v>
      </c>
      <c r="AB27" s="1">
        <f t="shared" si="5"/>
        <v>13726912.700000001</v>
      </c>
      <c r="AC27" s="1">
        <f t="shared" si="6"/>
        <v>10526337.200000001</v>
      </c>
    </row>
    <row r="28" spans="6:29" x14ac:dyDescent="0.25">
      <c r="F28" t="s">
        <v>152</v>
      </c>
      <c r="G28" t="s">
        <v>153</v>
      </c>
      <c r="H28" s="5">
        <v>5487</v>
      </c>
      <c r="I28" s="5">
        <v>717</v>
      </c>
      <c r="J28" s="5">
        <v>369</v>
      </c>
      <c r="K28" s="5"/>
      <c r="L28" s="5"/>
      <c r="M28" s="5">
        <v>348</v>
      </c>
      <c r="N28" s="5">
        <v>237</v>
      </c>
      <c r="O28" s="5">
        <v>111</v>
      </c>
      <c r="P28" s="7">
        <v>327</v>
      </c>
      <c r="Q28" s="7">
        <v>1</v>
      </c>
      <c r="R28" s="7">
        <v>56</v>
      </c>
      <c r="S28" s="7">
        <v>384</v>
      </c>
      <c r="T28" s="9">
        <f t="shared" si="0"/>
        <v>69983.597594313833</v>
      </c>
      <c r="U28" s="9">
        <f t="shared" si="1"/>
        <v>191.73588382003788</v>
      </c>
      <c r="V28" s="12">
        <v>80</v>
      </c>
      <c r="W28" s="11">
        <f t="shared" si="2"/>
        <v>111.73588382003788</v>
      </c>
      <c r="Y28" t="s">
        <v>176</v>
      </c>
      <c r="Z28" s="11">
        <f t="shared" si="3"/>
        <v>50178239.475123018</v>
      </c>
      <c r="AA28" s="11">
        <f t="shared" si="4"/>
        <v>7768179.3329688357</v>
      </c>
      <c r="AB28" s="1">
        <f t="shared" si="5"/>
        <v>20936400</v>
      </c>
      <c r="AC28" s="1">
        <f t="shared" si="6"/>
        <v>3241200</v>
      </c>
    </row>
    <row r="29" spans="6:29" x14ac:dyDescent="0.25">
      <c r="F29" t="s">
        <v>64</v>
      </c>
      <c r="G29" s="4" t="s">
        <v>65</v>
      </c>
      <c r="H29" s="5">
        <v>12922</v>
      </c>
      <c r="I29" s="5">
        <v>2680</v>
      </c>
      <c r="J29" s="5">
        <v>1717</v>
      </c>
      <c r="K29" s="5">
        <v>176</v>
      </c>
      <c r="L29" s="5">
        <v>1541</v>
      </c>
      <c r="M29" s="5">
        <v>963</v>
      </c>
      <c r="N29" s="5">
        <v>105</v>
      </c>
      <c r="O29" s="5">
        <v>858</v>
      </c>
      <c r="P29" s="7">
        <v>304</v>
      </c>
      <c r="Q29" s="7">
        <v>3</v>
      </c>
      <c r="R29" s="7">
        <v>21</v>
      </c>
      <c r="S29" s="7">
        <v>352.24</v>
      </c>
      <c r="T29" s="9">
        <f t="shared" si="0"/>
        <v>27258.938244853736</v>
      </c>
      <c r="U29" s="9">
        <f t="shared" si="1"/>
        <v>74.682022588640379</v>
      </c>
      <c r="V29" s="1">
        <v>66.77</v>
      </c>
      <c r="W29" s="11">
        <f t="shared" si="2"/>
        <v>7.912022588640383</v>
      </c>
      <c r="X29" t="s">
        <v>66</v>
      </c>
      <c r="Y29" t="s">
        <v>67</v>
      </c>
      <c r="Z29" s="11">
        <f t="shared" si="3"/>
        <v>73053954.496208027</v>
      </c>
      <c r="AA29" s="11">
        <f t="shared" si="4"/>
        <v>65394192.849404119</v>
      </c>
      <c r="AB29" s="1">
        <f t="shared" si="5"/>
        <v>65314413.999999993</v>
      </c>
      <c r="AC29" s="1">
        <f t="shared" si="6"/>
        <v>58466148.949999996</v>
      </c>
    </row>
    <row r="30" spans="6:29" x14ac:dyDescent="0.25">
      <c r="F30" t="s">
        <v>15</v>
      </c>
      <c r="G30" t="s">
        <v>16</v>
      </c>
      <c r="H30">
        <v>2515</v>
      </c>
      <c r="I30" s="5">
        <v>72</v>
      </c>
      <c r="J30" s="5">
        <f>L30</f>
        <v>10</v>
      </c>
      <c r="K30" s="5"/>
      <c r="L30" s="5">
        <v>10</v>
      </c>
      <c r="M30" s="5">
        <f>O30</f>
        <v>62</v>
      </c>
      <c r="N30" s="5"/>
      <c r="O30" s="5">
        <v>62</v>
      </c>
      <c r="P30" s="7">
        <v>125</v>
      </c>
      <c r="Q30" s="7">
        <v>0</v>
      </c>
      <c r="R30" s="7">
        <v>6</v>
      </c>
      <c r="S30" s="7">
        <v>133</v>
      </c>
      <c r="T30" s="9">
        <f t="shared" si="0"/>
        <v>52882.703777335984</v>
      </c>
      <c r="U30" s="9">
        <f t="shared" si="1"/>
        <v>144.8841199379068</v>
      </c>
      <c r="V30" s="1">
        <v>122</v>
      </c>
      <c r="W30" s="11">
        <f t="shared" si="2"/>
        <v>22.884119937906803</v>
      </c>
      <c r="X30" t="s">
        <v>17</v>
      </c>
      <c r="Z30" s="11">
        <f t="shared" si="3"/>
        <v>3807554.6719681905</v>
      </c>
      <c r="AA30" s="11">
        <f t="shared" si="4"/>
        <v>3807554.6719681905</v>
      </c>
      <c r="AB30" s="1">
        <f t="shared" si="5"/>
        <v>3206160</v>
      </c>
      <c r="AC30" s="1">
        <f t="shared" si="6"/>
        <v>3206160</v>
      </c>
    </row>
    <row r="31" spans="6:29" x14ac:dyDescent="0.25">
      <c r="F31" t="s">
        <v>89</v>
      </c>
      <c r="G31" t="s">
        <v>90</v>
      </c>
      <c r="H31" s="8">
        <v>18613</v>
      </c>
      <c r="I31" s="5"/>
      <c r="J31" s="5"/>
      <c r="K31" s="5"/>
      <c r="L31" s="5"/>
      <c r="M31" s="5"/>
      <c r="N31" s="5"/>
      <c r="O31" s="5"/>
      <c r="P31" s="7">
        <v>1172</v>
      </c>
      <c r="Q31" s="7">
        <v>9</v>
      </c>
      <c r="R31" s="7">
        <v>38</v>
      </c>
      <c r="S31" s="7">
        <v>1219</v>
      </c>
      <c r="T31" s="9">
        <f t="shared" si="0"/>
        <v>65491.860527588251</v>
      </c>
      <c r="U31" s="9">
        <f t="shared" si="1"/>
        <v>179.4297548701048</v>
      </c>
      <c r="V31" s="12">
        <f>(V40+V33)/2</f>
        <v>222.36500000000001</v>
      </c>
      <c r="W31" s="11">
        <f t="shared" si="2"/>
        <v>-42.935245129895208</v>
      </c>
      <c r="Y31" t="s">
        <v>177</v>
      </c>
      <c r="Z31" s="11">
        <f t="shared" si="3"/>
        <v>0</v>
      </c>
      <c r="AA31" s="11">
        <f t="shared" si="4"/>
        <v>0</v>
      </c>
      <c r="AB31" s="1">
        <f t="shared" si="5"/>
        <v>0</v>
      </c>
      <c r="AC31" s="1">
        <f t="shared" si="6"/>
        <v>0</v>
      </c>
    </row>
    <row r="32" spans="6:29" x14ac:dyDescent="0.25">
      <c r="F32" t="s">
        <v>62</v>
      </c>
      <c r="G32" s="4" t="s">
        <v>63</v>
      </c>
      <c r="H32" s="8">
        <v>6634</v>
      </c>
      <c r="I32" s="5"/>
      <c r="J32" s="5"/>
      <c r="K32" s="5"/>
      <c r="L32" s="5"/>
      <c r="M32" s="5"/>
      <c r="N32" s="5"/>
      <c r="O32" s="5"/>
      <c r="P32" s="7">
        <v>306</v>
      </c>
      <c r="Q32" s="7">
        <v>0</v>
      </c>
      <c r="R32" s="7">
        <v>34</v>
      </c>
      <c r="S32" s="7">
        <v>346</v>
      </c>
      <c r="T32" s="9">
        <f t="shared" si="0"/>
        <v>52155.562255049743</v>
      </c>
      <c r="U32" s="9">
        <f t="shared" si="1"/>
        <v>142.89195138369791</v>
      </c>
      <c r="V32" s="1">
        <v>124</v>
      </c>
      <c r="W32" s="11">
        <f t="shared" si="2"/>
        <v>18.891951383697915</v>
      </c>
      <c r="Y32" t="s">
        <v>175</v>
      </c>
      <c r="Z32" s="11">
        <f t="shared" si="3"/>
        <v>0</v>
      </c>
      <c r="AA32" s="11">
        <f t="shared" si="4"/>
        <v>0</v>
      </c>
      <c r="AB32" s="1">
        <f t="shared" si="5"/>
        <v>0</v>
      </c>
      <c r="AC32" s="1">
        <f t="shared" si="6"/>
        <v>0</v>
      </c>
    </row>
    <row r="33" spans="6:29" x14ac:dyDescent="0.25">
      <c r="F33" t="s">
        <v>85</v>
      </c>
      <c r="G33" t="s">
        <v>86</v>
      </c>
      <c r="H33" s="5">
        <v>46331</v>
      </c>
      <c r="I33" s="5">
        <v>10548</v>
      </c>
      <c r="J33" s="5"/>
      <c r="K33" s="5"/>
      <c r="L33" s="5"/>
      <c r="M33" s="5">
        <v>10548</v>
      </c>
      <c r="N33" s="5">
        <v>5755</v>
      </c>
      <c r="O33" s="5">
        <v>4793</v>
      </c>
      <c r="P33" s="7">
        <v>2605</v>
      </c>
      <c r="Q33" s="7">
        <v>4</v>
      </c>
      <c r="R33" s="7">
        <v>120</v>
      </c>
      <c r="S33" s="7">
        <v>2980</v>
      </c>
      <c r="T33" s="9">
        <f t="shared" si="0"/>
        <v>64319.785888497987</v>
      </c>
      <c r="U33" s="9">
        <f t="shared" si="1"/>
        <v>176.21859147533695</v>
      </c>
      <c r="V33" s="1">
        <v>231.98</v>
      </c>
      <c r="W33" s="11">
        <f t="shared" si="2"/>
        <v>-55.76140852466304</v>
      </c>
      <c r="X33" t="s">
        <v>87</v>
      </c>
      <c r="Y33" t="s">
        <v>88</v>
      </c>
      <c r="Z33" s="11">
        <f t="shared" si="3"/>
        <v>678445101.55187678</v>
      </c>
      <c r="AA33" s="11">
        <f t="shared" si="4"/>
        <v>308284733.76357085</v>
      </c>
      <c r="AB33" s="1">
        <f t="shared" si="5"/>
        <v>893127639.60000002</v>
      </c>
      <c r="AC33" s="1">
        <f t="shared" si="6"/>
        <v>405836251.09999996</v>
      </c>
    </row>
    <row r="34" spans="6:29" x14ac:dyDescent="0.25">
      <c r="F34" t="s">
        <v>27</v>
      </c>
      <c r="G34" s="4" t="s">
        <v>28</v>
      </c>
      <c r="H34" s="5">
        <v>34394</v>
      </c>
      <c r="I34" s="5">
        <v>10094</v>
      </c>
      <c r="J34" s="5">
        <v>5973</v>
      </c>
      <c r="K34" s="5">
        <v>5525</v>
      </c>
      <c r="L34" s="5">
        <v>448</v>
      </c>
      <c r="M34" s="5">
        <v>4121</v>
      </c>
      <c r="N34" s="5">
        <v>4115</v>
      </c>
      <c r="O34" s="5">
        <v>6</v>
      </c>
      <c r="P34" s="7">
        <v>1576</v>
      </c>
      <c r="Q34" s="7">
        <v>3</v>
      </c>
      <c r="R34" s="7">
        <v>25</v>
      </c>
      <c r="S34" s="7">
        <v>1607</v>
      </c>
      <c r="T34" s="9">
        <f t="shared" si="0"/>
        <v>46723.265685875449</v>
      </c>
      <c r="U34" s="9">
        <f t="shared" si="1"/>
        <v>128.00894708459026</v>
      </c>
      <c r="V34" s="1">
        <v>103.32</v>
      </c>
      <c r="W34" s="11">
        <f t="shared" si="2"/>
        <v>24.688947084590268</v>
      </c>
      <c r="X34" t="s">
        <v>29</v>
      </c>
      <c r="Y34" t="s">
        <v>30</v>
      </c>
      <c r="Z34" s="11">
        <f t="shared" si="3"/>
        <v>471624643.83322674</v>
      </c>
      <c r="AA34" s="11">
        <f t="shared" si="4"/>
        <v>21212362.621387452</v>
      </c>
      <c r="AB34" s="1">
        <f t="shared" si="5"/>
        <v>380662909.19999999</v>
      </c>
      <c r="AC34" s="1">
        <f t="shared" si="6"/>
        <v>17121157.199999999</v>
      </c>
    </row>
    <row r="35" spans="6:29" x14ac:dyDescent="0.25">
      <c r="F35" t="s">
        <v>31</v>
      </c>
      <c r="G35" t="s">
        <v>32</v>
      </c>
      <c r="H35" s="5">
        <v>1776</v>
      </c>
      <c r="I35" s="5">
        <v>636</v>
      </c>
      <c r="J35" s="5">
        <v>441</v>
      </c>
      <c r="K35" s="5"/>
      <c r="L35" s="5"/>
      <c r="M35" s="5">
        <v>195</v>
      </c>
      <c r="N35" s="5"/>
      <c r="O35" s="5"/>
      <c r="P35" s="7">
        <v>107</v>
      </c>
      <c r="Q35" s="7">
        <v>4</v>
      </c>
      <c r="R35" s="7">
        <v>9</v>
      </c>
      <c r="S35" s="7">
        <v>120</v>
      </c>
      <c r="T35" s="9">
        <f t="shared" si="0"/>
        <v>67567.567567567574</v>
      </c>
      <c r="U35" s="9">
        <f t="shared" si="1"/>
        <v>185.11662347278786</v>
      </c>
      <c r="V35" s="1">
        <v>123.22</v>
      </c>
      <c r="W35" s="11">
        <f t="shared" si="2"/>
        <v>61.896623472787866</v>
      </c>
      <c r="X35" t="s">
        <v>33</v>
      </c>
      <c r="Y35" t="s">
        <v>34</v>
      </c>
      <c r="Z35" s="11">
        <f t="shared" si="3"/>
        <v>42972972.972972974</v>
      </c>
      <c r="AA35" s="11">
        <f t="shared" si="4"/>
        <v>0</v>
      </c>
      <c r="AB35" s="1">
        <f t="shared" si="5"/>
        <v>28604290.800000001</v>
      </c>
      <c r="AC35" s="1">
        <f t="shared" si="6"/>
        <v>0</v>
      </c>
    </row>
    <row r="36" spans="6:29" x14ac:dyDescent="0.25">
      <c r="F36" t="s">
        <v>160</v>
      </c>
      <c r="G36" s="4" t="s">
        <v>161</v>
      </c>
      <c r="H36" s="8">
        <v>50338</v>
      </c>
      <c r="I36" s="5"/>
      <c r="J36" s="5"/>
      <c r="K36" s="5"/>
      <c r="L36" s="5"/>
      <c r="M36" s="5"/>
      <c r="N36" s="5"/>
      <c r="O36" s="5"/>
      <c r="P36" s="7">
        <v>2007.481</v>
      </c>
      <c r="Q36" s="7">
        <v>9.8278999999999996</v>
      </c>
      <c r="R36" s="7">
        <v>69.584100000000007</v>
      </c>
      <c r="S36" s="7">
        <v>2196.8993999999998</v>
      </c>
      <c r="T36" s="9">
        <f t="shared" si="0"/>
        <v>43642.961579721086</v>
      </c>
      <c r="U36" s="9">
        <f t="shared" si="1"/>
        <v>119.56975775266051</v>
      </c>
      <c r="V36" s="12">
        <v>72.23</v>
      </c>
      <c r="W36" s="11">
        <f t="shared" si="2"/>
        <v>47.339757752660503</v>
      </c>
      <c r="Y36" t="s">
        <v>173</v>
      </c>
      <c r="Z36" s="11">
        <f t="shared" si="3"/>
        <v>0</v>
      </c>
      <c r="AA36" s="11">
        <f t="shared" si="4"/>
        <v>0</v>
      </c>
      <c r="AB36" s="1">
        <f t="shared" si="5"/>
        <v>0</v>
      </c>
      <c r="AC36" s="1">
        <f t="shared" si="6"/>
        <v>0</v>
      </c>
    </row>
    <row r="37" spans="6:29" x14ac:dyDescent="0.25">
      <c r="F37" t="s">
        <v>128</v>
      </c>
      <c r="G37" t="s">
        <v>129</v>
      </c>
      <c r="H37" s="5">
        <v>26102</v>
      </c>
      <c r="I37" s="5">
        <v>2376</v>
      </c>
      <c r="J37" s="5">
        <v>2376</v>
      </c>
      <c r="K37" s="5">
        <v>835</v>
      </c>
      <c r="L37" s="5">
        <v>1541</v>
      </c>
      <c r="M37" s="5"/>
      <c r="N37" s="5"/>
      <c r="O37" s="5"/>
      <c r="P37" s="7">
        <v>520</v>
      </c>
      <c r="Q37" s="7">
        <v>1</v>
      </c>
      <c r="R37" s="7">
        <v>85</v>
      </c>
      <c r="S37" s="7">
        <v>606</v>
      </c>
      <c r="T37" s="9">
        <f t="shared" si="0"/>
        <v>23216.611753888592</v>
      </c>
      <c r="U37" s="9">
        <f t="shared" si="1"/>
        <v>63.607155490105733</v>
      </c>
      <c r="V37" s="1">
        <v>50.41</v>
      </c>
      <c r="W37" s="11">
        <f t="shared" si="2"/>
        <v>13.197155490105736</v>
      </c>
      <c r="X37" t="s">
        <v>130</v>
      </c>
      <c r="Z37" s="11">
        <f t="shared" si="3"/>
        <v>55162669.527239293</v>
      </c>
      <c r="AA37" s="11">
        <f t="shared" si="4"/>
        <v>35776798.712742321</v>
      </c>
      <c r="AB37" s="1">
        <f t="shared" si="5"/>
        <v>43717568.399999999</v>
      </c>
      <c r="AC37" s="1">
        <f t="shared" si="6"/>
        <v>28353860.649999999</v>
      </c>
    </row>
    <row r="38" spans="6:29" x14ac:dyDescent="0.25">
      <c r="F38" t="s">
        <v>102</v>
      </c>
      <c r="G38" s="4" t="s">
        <v>103</v>
      </c>
      <c r="H38" s="5">
        <v>15286</v>
      </c>
      <c r="I38" s="5">
        <v>1624</v>
      </c>
      <c r="J38" s="5">
        <v>1533</v>
      </c>
      <c r="K38" s="5">
        <v>710</v>
      </c>
      <c r="L38" s="5">
        <v>823</v>
      </c>
      <c r="M38" s="5">
        <v>91</v>
      </c>
      <c r="N38" s="5">
        <v>12</v>
      </c>
      <c r="O38" s="5">
        <v>79</v>
      </c>
      <c r="P38" s="7">
        <v>1038.3143</v>
      </c>
      <c r="Q38" s="7">
        <v>19.098199999999999</v>
      </c>
      <c r="R38" s="7">
        <v>23.8033</v>
      </c>
      <c r="S38" s="7">
        <v>1103.3702000000001</v>
      </c>
      <c r="T38" s="9">
        <f t="shared" si="0"/>
        <v>72181.7480047102</v>
      </c>
      <c r="U38" s="9">
        <f t="shared" si="1"/>
        <v>197.75821371153481</v>
      </c>
      <c r="V38" s="1">
        <v>116.89</v>
      </c>
      <c r="W38" s="11">
        <f t="shared" si="2"/>
        <v>80.868213711534807</v>
      </c>
      <c r="X38" t="s">
        <v>104</v>
      </c>
      <c r="Z38" s="11">
        <f t="shared" si="3"/>
        <v>117223158.75964937</v>
      </c>
      <c r="AA38" s="11">
        <f t="shared" si="4"/>
        <v>65107936.700248599</v>
      </c>
      <c r="AB38" s="1">
        <f t="shared" si="5"/>
        <v>69287716.400000006</v>
      </c>
      <c r="AC38" s="1">
        <f t="shared" si="6"/>
        <v>38483694.700000003</v>
      </c>
    </row>
    <row r="39" spans="6:29" x14ac:dyDescent="0.25">
      <c r="F39" t="s">
        <v>122</v>
      </c>
      <c r="G39" t="s">
        <v>123</v>
      </c>
      <c r="H39" s="5">
        <v>46482</v>
      </c>
      <c r="I39" s="5">
        <v>7063</v>
      </c>
      <c r="J39" s="5"/>
      <c r="K39" s="5"/>
      <c r="L39" s="5"/>
      <c r="M39" s="5">
        <v>7063</v>
      </c>
      <c r="N39" s="5">
        <v>4234</v>
      </c>
      <c r="O39" s="5">
        <v>2829</v>
      </c>
      <c r="P39" s="7">
        <v>2713</v>
      </c>
      <c r="Q39" s="7">
        <v>24</v>
      </c>
      <c r="R39" s="7">
        <v>145</v>
      </c>
      <c r="S39" s="7">
        <v>2914</v>
      </c>
      <c r="T39" s="9">
        <f t="shared" si="0"/>
        <v>62690.934125037653</v>
      </c>
      <c r="U39" s="9">
        <f t="shared" si="1"/>
        <v>171.75598390421274</v>
      </c>
      <c r="V39" s="1">
        <v>137</v>
      </c>
      <c r="W39" s="11">
        <f t="shared" si="2"/>
        <v>34.755983904212741</v>
      </c>
      <c r="X39" t="s">
        <v>124</v>
      </c>
      <c r="Z39" s="11">
        <f t="shared" si="3"/>
        <v>442786067.72514093</v>
      </c>
      <c r="AA39" s="11">
        <f t="shared" si="4"/>
        <v>177352652.6397315</v>
      </c>
      <c r="AB39" s="1">
        <f t="shared" si="5"/>
        <v>353185315</v>
      </c>
      <c r="AC39" s="1">
        <f t="shared" si="6"/>
        <v>141464145</v>
      </c>
    </row>
    <row r="40" spans="6:29" x14ac:dyDescent="0.25">
      <c r="F40" t="s">
        <v>112</v>
      </c>
      <c r="G40" t="s">
        <v>113</v>
      </c>
      <c r="H40" s="5">
        <v>1957</v>
      </c>
      <c r="I40" s="5">
        <v>623</v>
      </c>
      <c r="J40" s="5">
        <v>527</v>
      </c>
      <c r="K40" s="5">
        <v>452</v>
      </c>
      <c r="L40" s="5">
        <v>75</v>
      </c>
      <c r="M40" s="5">
        <v>96</v>
      </c>
      <c r="N40" s="5">
        <v>66</v>
      </c>
      <c r="O40" s="5">
        <v>30</v>
      </c>
      <c r="P40" s="7">
        <v>236</v>
      </c>
      <c r="Q40" s="7">
        <v>2</v>
      </c>
      <c r="R40" s="7">
        <v>10</v>
      </c>
      <c r="S40" s="7">
        <v>248</v>
      </c>
      <c r="T40" s="9">
        <f t="shared" si="0"/>
        <v>126724.57843638222</v>
      </c>
      <c r="U40" s="9">
        <f t="shared" si="1"/>
        <v>347.19062585310195</v>
      </c>
      <c r="V40" s="12">
        <v>212.75</v>
      </c>
      <c r="W40" s="11">
        <f t="shared" si="2"/>
        <v>134.44062585310195</v>
      </c>
      <c r="X40" t="s">
        <v>114</v>
      </c>
      <c r="Y40" t="s">
        <v>174</v>
      </c>
      <c r="Z40" s="11">
        <f t="shared" si="3"/>
        <v>78949412.36586611</v>
      </c>
      <c r="AA40" s="11">
        <f t="shared" si="4"/>
        <v>13306080.735820131</v>
      </c>
      <c r="AB40" s="1">
        <f t="shared" si="5"/>
        <v>48378286.25</v>
      </c>
      <c r="AC40" s="1">
        <f t="shared" si="6"/>
        <v>8153643.75</v>
      </c>
    </row>
    <row r="41" spans="6:29" x14ac:dyDescent="0.25">
      <c r="F41" t="s">
        <v>115</v>
      </c>
      <c r="G41" s="4" t="s">
        <v>116</v>
      </c>
      <c r="H41" s="5">
        <v>18848</v>
      </c>
      <c r="I41" s="5">
        <v>3051</v>
      </c>
      <c r="J41" s="5">
        <v>1729</v>
      </c>
      <c r="K41" s="5"/>
      <c r="L41" s="5"/>
      <c r="M41" s="5">
        <v>1322</v>
      </c>
      <c r="N41" s="5"/>
      <c r="O41" s="5"/>
      <c r="P41" s="7">
        <v>605</v>
      </c>
      <c r="Q41" s="7">
        <v>5</v>
      </c>
      <c r="R41" s="7">
        <v>83</v>
      </c>
      <c r="S41" s="7">
        <v>693</v>
      </c>
      <c r="T41" s="9">
        <f t="shared" si="0"/>
        <v>36767.826825127333</v>
      </c>
      <c r="U41" s="9">
        <f t="shared" si="1"/>
        <v>100.73377212363653</v>
      </c>
      <c r="V41" s="1">
        <v>72.75</v>
      </c>
      <c r="W41" s="11">
        <f t="shared" si="2"/>
        <v>27.983772123636527</v>
      </c>
      <c r="X41" t="s">
        <v>117</v>
      </c>
      <c r="Z41" s="11">
        <f t="shared" si="3"/>
        <v>112178639.64346349</v>
      </c>
      <c r="AA41" s="11">
        <f t="shared" si="4"/>
        <v>0</v>
      </c>
      <c r="AB41" s="1">
        <f t="shared" si="5"/>
        <v>81015491.25</v>
      </c>
      <c r="AC41" s="1">
        <f t="shared" si="6"/>
        <v>0</v>
      </c>
    </row>
    <row r="42" spans="6:29" x14ac:dyDescent="0.25">
      <c r="F42" t="s">
        <v>35</v>
      </c>
      <c r="G42" t="s">
        <v>36</v>
      </c>
      <c r="H42" s="5">
        <v>3858</v>
      </c>
      <c r="I42" s="5">
        <v>1849</v>
      </c>
      <c r="J42" s="5">
        <v>606</v>
      </c>
      <c r="K42" s="5">
        <v>209</v>
      </c>
      <c r="L42" s="5">
        <v>397</v>
      </c>
      <c r="M42" s="5">
        <v>1243</v>
      </c>
      <c r="N42" s="5">
        <v>300</v>
      </c>
      <c r="O42" s="5">
        <v>943</v>
      </c>
      <c r="P42" s="7">
        <v>109</v>
      </c>
      <c r="Q42" s="7">
        <v>3</v>
      </c>
      <c r="R42" s="7">
        <v>3</v>
      </c>
      <c r="S42" s="7">
        <v>115</v>
      </c>
      <c r="T42" s="9">
        <f t="shared" si="0"/>
        <v>29808.190772420945</v>
      </c>
      <c r="U42" s="9">
        <f t="shared" si="1"/>
        <v>81.666276088824503</v>
      </c>
      <c r="V42" s="1">
        <v>62.78</v>
      </c>
      <c r="W42" s="11">
        <f t="shared" si="2"/>
        <v>18.886276088824502</v>
      </c>
      <c r="X42" t="s">
        <v>37</v>
      </c>
      <c r="Z42" s="11">
        <f t="shared" si="3"/>
        <v>55115344.738206327</v>
      </c>
      <c r="AA42" s="11">
        <f t="shared" si="4"/>
        <v>39942975.635044061</v>
      </c>
      <c r="AB42" s="1">
        <f t="shared" si="5"/>
        <v>42369280.299999997</v>
      </c>
      <c r="AC42" s="1">
        <f t="shared" si="6"/>
        <v>30705698</v>
      </c>
    </row>
    <row r="43" spans="6:29" x14ac:dyDescent="0.25">
      <c r="F43" t="s">
        <v>59</v>
      </c>
      <c r="G43" s="4" t="s">
        <v>60</v>
      </c>
      <c r="H43" s="8">
        <v>26349</v>
      </c>
      <c r="I43" s="5"/>
      <c r="J43" s="5"/>
      <c r="K43" s="5"/>
      <c r="L43" s="5"/>
      <c r="M43" s="5"/>
      <c r="N43" s="5"/>
      <c r="O43" s="5"/>
      <c r="P43" s="7">
        <v>1015</v>
      </c>
      <c r="Q43" s="7">
        <v>1</v>
      </c>
      <c r="R43" s="7">
        <v>20</v>
      </c>
      <c r="S43" s="7">
        <v>1036</v>
      </c>
      <c r="T43" s="9">
        <f t="shared" si="0"/>
        <v>39318.380204182322</v>
      </c>
      <c r="U43" s="9">
        <f t="shared" si="1"/>
        <v>107.72158960049951</v>
      </c>
      <c r="V43" s="1">
        <v>79.06</v>
      </c>
      <c r="W43" s="11">
        <f t="shared" si="2"/>
        <v>28.661589600499511</v>
      </c>
      <c r="X43" t="s">
        <v>61</v>
      </c>
      <c r="Z43" s="11">
        <f t="shared" si="3"/>
        <v>0</v>
      </c>
      <c r="AA43" s="11">
        <f t="shared" si="4"/>
        <v>0</v>
      </c>
      <c r="AB43" s="1">
        <f t="shared" si="5"/>
        <v>0</v>
      </c>
      <c r="AC43" s="1">
        <f t="shared" si="6"/>
        <v>0</v>
      </c>
    </row>
    <row r="44" spans="6:29" x14ac:dyDescent="0.25">
      <c r="F44" t="s">
        <v>137</v>
      </c>
      <c r="G44" t="s">
        <v>138</v>
      </c>
      <c r="H44" s="5">
        <v>142169</v>
      </c>
      <c r="I44" s="5">
        <v>32818</v>
      </c>
      <c r="J44" s="5">
        <v>24717</v>
      </c>
      <c r="K44" s="5"/>
      <c r="L44" s="5"/>
      <c r="M44" s="5">
        <v>8101</v>
      </c>
      <c r="N44" s="5">
        <v>5973</v>
      </c>
      <c r="O44" s="5">
        <v>2128</v>
      </c>
      <c r="P44" s="7">
        <v>3487</v>
      </c>
      <c r="Q44" s="7">
        <v>20</v>
      </c>
      <c r="R44" s="7">
        <v>109</v>
      </c>
      <c r="S44" s="7">
        <v>3616</v>
      </c>
      <c r="T44" s="9">
        <f t="shared" si="0"/>
        <v>25434.518073560343</v>
      </c>
      <c r="U44" s="9">
        <f t="shared" si="1"/>
        <v>69.683611160439298</v>
      </c>
      <c r="V44" s="1">
        <v>62.34</v>
      </c>
      <c r="W44" s="11">
        <f t="shared" si="2"/>
        <v>7.3436111604392948</v>
      </c>
      <c r="X44" t="s">
        <v>139</v>
      </c>
      <c r="Z44" s="11">
        <f t="shared" si="3"/>
        <v>834710014.13810337</v>
      </c>
      <c r="AA44" s="11">
        <f t="shared" si="4"/>
        <v>54124654.460536413</v>
      </c>
      <c r="AB44" s="1">
        <f t="shared" si="5"/>
        <v>746744053.80000007</v>
      </c>
      <c r="AC44" s="1">
        <f t="shared" si="6"/>
        <v>48420724.800000004</v>
      </c>
    </row>
    <row r="45" spans="6:29" x14ac:dyDescent="0.25">
      <c r="F45" t="s">
        <v>21</v>
      </c>
      <c r="G45" s="4" t="s">
        <v>22</v>
      </c>
      <c r="H45" s="5">
        <v>6686</v>
      </c>
      <c r="I45" s="5">
        <v>3455</v>
      </c>
      <c r="J45" s="5">
        <v>1489</v>
      </c>
      <c r="K45" s="5"/>
      <c r="L45" s="5"/>
      <c r="M45" s="5">
        <v>1966</v>
      </c>
      <c r="N45" s="5"/>
      <c r="O45" s="5"/>
      <c r="P45" s="7">
        <v>529</v>
      </c>
      <c r="Q45" s="7">
        <v>6</v>
      </c>
      <c r="R45" s="7">
        <v>18</v>
      </c>
      <c r="S45" s="7">
        <v>553</v>
      </c>
      <c r="T45" s="9">
        <f t="shared" si="0"/>
        <v>82710.140592282376</v>
      </c>
      <c r="U45" s="9">
        <f t="shared" si="1"/>
        <v>226.60312491036268</v>
      </c>
      <c r="V45" s="1">
        <v>100.07</v>
      </c>
      <c r="W45" s="11">
        <f t="shared" si="2"/>
        <v>126.53312491036269</v>
      </c>
      <c r="X45" t="s">
        <v>23</v>
      </c>
      <c r="Z45" s="11">
        <f t="shared" si="3"/>
        <v>285763535.74633563</v>
      </c>
      <c r="AA45" s="11">
        <f t="shared" si="4"/>
        <v>0</v>
      </c>
      <c r="AB45" s="1">
        <f t="shared" si="5"/>
        <v>126195775.24999999</v>
      </c>
      <c r="AC45" s="1">
        <f t="shared" si="6"/>
        <v>0</v>
      </c>
    </row>
    <row r="46" spans="6:29" x14ac:dyDescent="0.25">
      <c r="F46" t="s">
        <v>134</v>
      </c>
      <c r="G46" t="s">
        <v>135</v>
      </c>
      <c r="H46">
        <v>1315</v>
      </c>
      <c r="I46" s="5">
        <v>67</v>
      </c>
      <c r="J46" s="5">
        <v>67</v>
      </c>
      <c r="K46" s="5"/>
      <c r="M46" s="5"/>
      <c r="N46" s="5"/>
      <c r="O46" s="5"/>
      <c r="P46" s="7">
        <v>150</v>
      </c>
      <c r="Q46" s="7">
        <v>1</v>
      </c>
      <c r="R46" s="7">
        <v>7</v>
      </c>
      <c r="S46" s="7">
        <v>158</v>
      </c>
      <c r="T46" s="9">
        <f t="shared" si="0"/>
        <v>120152.09125475284</v>
      </c>
      <c r="U46" s="9">
        <f t="shared" si="1"/>
        <v>329.18381165685707</v>
      </c>
      <c r="V46" s="1">
        <v>220.58</v>
      </c>
      <c r="W46" s="11">
        <f t="shared" si="2"/>
        <v>108.60381165685706</v>
      </c>
      <c r="X46" t="s">
        <v>136</v>
      </c>
      <c r="Z46" s="11">
        <f t="shared" si="3"/>
        <v>8050190.1140684392</v>
      </c>
      <c r="AA46" s="11">
        <f t="shared" si="4"/>
        <v>0</v>
      </c>
      <c r="AB46" s="1">
        <f t="shared" si="5"/>
        <v>5394283.9000000004</v>
      </c>
      <c r="AC46" s="1">
        <f t="shared" si="6"/>
        <v>0</v>
      </c>
    </row>
    <row r="47" spans="6:29" x14ac:dyDescent="0.25">
      <c r="F47" t="s">
        <v>49</v>
      </c>
      <c r="G47" s="4" t="s">
        <v>50</v>
      </c>
      <c r="H47" s="5">
        <v>36930</v>
      </c>
      <c r="I47" s="5">
        <v>14559</v>
      </c>
      <c r="J47" s="5">
        <v>13789</v>
      </c>
      <c r="K47" s="5">
        <v>11864</v>
      </c>
      <c r="L47" s="5">
        <v>1925</v>
      </c>
      <c r="M47" s="5">
        <v>770</v>
      </c>
      <c r="N47" s="5">
        <v>622</v>
      </c>
      <c r="O47" s="5">
        <v>148</v>
      </c>
      <c r="P47" s="7">
        <v>1370.2206000000001</v>
      </c>
      <c r="Q47" s="7">
        <v>48.608699999999999</v>
      </c>
      <c r="R47" s="7">
        <v>69.625699999999995</v>
      </c>
      <c r="S47" s="7">
        <v>1515.3887</v>
      </c>
      <c r="T47" s="9">
        <f t="shared" si="0"/>
        <v>41034.083401028976</v>
      </c>
      <c r="U47" s="9">
        <f t="shared" si="1"/>
        <v>112.42214630418897</v>
      </c>
      <c r="V47" s="1">
        <v>88</v>
      </c>
      <c r="W47" s="11">
        <f t="shared" si="2"/>
        <v>24.422146304188971</v>
      </c>
      <c r="X47" t="s">
        <v>51</v>
      </c>
      <c r="Z47" s="11">
        <f t="shared" si="3"/>
        <v>597415220.23558092</v>
      </c>
      <c r="AA47" s="11">
        <f t="shared" si="4"/>
        <v>85063654.890333071</v>
      </c>
      <c r="AB47" s="1">
        <f t="shared" si="5"/>
        <v>467635080</v>
      </c>
      <c r="AC47" s="1">
        <f t="shared" si="6"/>
        <v>66584760</v>
      </c>
    </row>
    <row r="48" spans="6:29" x14ac:dyDescent="0.25">
      <c r="F48" t="s">
        <v>148</v>
      </c>
      <c r="G48" s="4" t="s">
        <v>149</v>
      </c>
      <c r="H48" s="5">
        <v>19806</v>
      </c>
      <c r="I48" s="5">
        <v>7665</v>
      </c>
      <c r="J48" s="5">
        <v>7665</v>
      </c>
      <c r="K48" s="5">
        <v>4927</v>
      </c>
      <c r="L48" s="5">
        <v>2738</v>
      </c>
      <c r="M48" s="5"/>
      <c r="N48" s="5"/>
      <c r="O48" s="5"/>
      <c r="P48" s="7">
        <v>1124.7273</v>
      </c>
      <c r="Q48" s="7">
        <v>3</v>
      </c>
      <c r="R48" s="7">
        <v>52</v>
      </c>
      <c r="S48" s="7">
        <v>1206.7273</v>
      </c>
      <c r="T48" s="9">
        <f t="shared" si="0"/>
        <v>60927.360395839649</v>
      </c>
      <c r="U48" s="9">
        <f t="shared" si="1"/>
        <v>166.92427505709492</v>
      </c>
      <c r="V48" s="1">
        <v>92.72</v>
      </c>
      <c r="W48" s="11">
        <f t="shared" si="2"/>
        <v>74.204275057094918</v>
      </c>
      <c r="X48" t="s">
        <v>150</v>
      </c>
      <c r="Y48" t="s">
        <v>151</v>
      </c>
      <c r="Z48" s="11">
        <f t="shared" si="3"/>
        <v>467008217.43411088</v>
      </c>
      <c r="AA48" s="11">
        <f t="shared" si="4"/>
        <v>166819112.76380894</v>
      </c>
      <c r="AB48" s="1">
        <f t="shared" si="5"/>
        <v>259405062.00000003</v>
      </c>
      <c r="AC48" s="1">
        <f t="shared" si="6"/>
        <v>92661586.399999991</v>
      </c>
    </row>
    <row r="49" spans="6:29" x14ac:dyDescent="0.25">
      <c r="F49" t="s">
        <v>24</v>
      </c>
      <c r="G49" t="s">
        <v>25</v>
      </c>
      <c r="H49" s="5">
        <v>7262</v>
      </c>
      <c r="I49" s="5">
        <v>965</v>
      </c>
      <c r="J49" s="5">
        <v>965</v>
      </c>
      <c r="K49" s="5">
        <v>68</v>
      </c>
      <c r="L49" s="5">
        <v>897</v>
      </c>
      <c r="M49" s="5"/>
      <c r="N49" s="5"/>
      <c r="O49" s="5"/>
      <c r="P49" s="7">
        <v>252</v>
      </c>
      <c r="Q49" s="7">
        <v>0</v>
      </c>
      <c r="R49" s="7">
        <v>111</v>
      </c>
      <c r="S49" s="7">
        <v>363</v>
      </c>
      <c r="T49" s="9">
        <f t="shared" si="0"/>
        <v>49986.229688790969</v>
      </c>
      <c r="U49" s="9">
        <f t="shared" si="1"/>
        <v>136.94857448983828</v>
      </c>
      <c r="V49" s="1">
        <v>84</v>
      </c>
      <c r="W49" s="11">
        <f t="shared" si="2"/>
        <v>52.948574489838279</v>
      </c>
      <c r="X49" t="s">
        <v>26</v>
      </c>
      <c r="Z49" s="11">
        <f t="shared" si="3"/>
        <v>48236711.649683282</v>
      </c>
      <c r="AA49" s="11">
        <f t="shared" si="4"/>
        <v>44837648.030845501</v>
      </c>
      <c r="AB49" s="1">
        <f t="shared" si="5"/>
        <v>29586900</v>
      </c>
      <c r="AC49" s="1">
        <f t="shared" si="6"/>
        <v>27502020</v>
      </c>
    </row>
    <row r="50" spans="6:29" x14ac:dyDescent="0.25">
      <c r="F50" t="s">
        <v>52</v>
      </c>
      <c r="G50" s="4" t="s">
        <v>53</v>
      </c>
      <c r="H50" s="5">
        <v>23926</v>
      </c>
      <c r="I50" s="5">
        <v>12378</v>
      </c>
      <c r="J50" s="5">
        <v>4878</v>
      </c>
      <c r="K50" s="5">
        <v>2609</v>
      </c>
      <c r="L50" s="5">
        <v>2269</v>
      </c>
      <c r="M50" s="5">
        <v>7500</v>
      </c>
      <c r="N50" s="5">
        <v>3521</v>
      </c>
      <c r="O50" s="5">
        <v>3979</v>
      </c>
      <c r="P50" s="7">
        <v>1131.9000000000001</v>
      </c>
      <c r="Q50" s="7">
        <v>2.1</v>
      </c>
      <c r="R50" s="7">
        <v>115.8</v>
      </c>
      <c r="S50" s="7">
        <v>1249.8</v>
      </c>
      <c r="T50" s="9">
        <f t="shared" si="0"/>
        <v>52236.061188665051</v>
      </c>
      <c r="U50" s="9">
        <f t="shared" si="1"/>
        <v>143.11249640730151</v>
      </c>
      <c r="V50" s="1">
        <v>103</v>
      </c>
      <c r="W50" s="11">
        <f t="shared" si="2"/>
        <v>40.112496407301506</v>
      </c>
      <c r="X50" t="s">
        <v>54</v>
      </c>
      <c r="Z50" s="11">
        <f t="shared" si="3"/>
        <v>646577965.393296</v>
      </c>
      <c r="AA50" s="11">
        <f t="shared" si="4"/>
        <v>326370910.30677921</v>
      </c>
      <c r="AB50" s="1">
        <f t="shared" si="5"/>
        <v>465350910</v>
      </c>
      <c r="AC50" s="1">
        <f t="shared" si="6"/>
        <v>234893560</v>
      </c>
    </row>
    <row r="51" spans="6:29" x14ac:dyDescent="0.25">
      <c r="F51" t="s">
        <v>118</v>
      </c>
      <c r="G51" s="4" t="s">
        <v>119</v>
      </c>
      <c r="H51" s="5">
        <v>2543</v>
      </c>
      <c r="I51" s="5">
        <v>774</v>
      </c>
      <c r="J51" s="5">
        <v>498</v>
      </c>
      <c r="K51" s="5">
        <v>29</v>
      </c>
      <c r="L51" s="5">
        <v>469</v>
      </c>
      <c r="M51" s="5">
        <v>276</v>
      </c>
      <c r="N51" s="5">
        <v>71</v>
      </c>
      <c r="O51" s="5">
        <v>205</v>
      </c>
      <c r="P51" s="7">
        <v>134</v>
      </c>
      <c r="Q51" s="7">
        <v>0</v>
      </c>
      <c r="R51" s="7">
        <v>8</v>
      </c>
      <c r="S51" s="7">
        <v>142</v>
      </c>
      <c r="T51" s="9">
        <f t="shared" si="0"/>
        <v>55839.55957530476</v>
      </c>
      <c r="U51" s="9">
        <f t="shared" si="1"/>
        <v>152.98509472686234</v>
      </c>
      <c r="V51" s="1">
        <v>128.41</v>
      </c>
      <c r="W51" s="11">
        <f t="shared" si="2"/>
        <v>24.575094726862346</v>
      </c>
      <c r="X51" t="s">
        <v>120</v>
      </c>
      <c r="Y51" t="s">
        <v>121</v>
      </c>
      <c r="Z51" s="11">
        <f t="shared" si="3"/>
        <v>43219819.11128588</v>
      </c>
      <c r="AA51" s="11">
        <f t="shared" si="4"/>
        <v>37635863.153755404</v>
      </c>
      <c r="AB51" s="1">
        <f t="shared" si="5"/>
        <v>36277109.100000001</v>
      </c>
      <c r="AC51" s="1">
        <f t="shared" si="6"/>
        <v>31590144.099999998</v>
      </c>
    </row>
    <row r="52" spans="6:29" x14ac:dyDescent="0.25">
      <c r="H52" s="5"/>
      <c r="I52" s="5"/>
      <c r="J52" s="5"/>
      <c r="K52" s="5"/>
      <c r="L52" s="5"/>
      <c r="M52" s="5"/>
      <c r="N52" s="5"/>
      <c r="O52" s="5"/>
    </row>
  </sheetData>
  <sortState xmlns:xlrd2="http://schemas.microsoft.com/office/spreadsheetml/2017/richdata2" ref="A2:O52">
    <sortCondition ref="B2:B52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1" ma:contentTypeDescription="Create a new document." ma:contentTypeScope="" ma:versionID="2eee30f09807eeac4a01227db7fe7da3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12701c335ef03a3ee46b176a305484f3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743F6-830A-42A1-A17C-A6A33EC7A0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A613F3-F7C4-458E-8468-D08D6FC07901}">
  <ds:schemaRefs>
    <ds:schemaRef ds:uri="http://purl.org/dc/dcmitype/"/>
    <ds:schemaRef ds:uri="http://schemas.microsoft.com/office/2006/metadata/properties"/>
    <ds:schemaRef ds:uri="761c6e68-1cb6-4689-a9f8-1fc6e959a784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92180e4e-06c3-4953-9d7f-e8282e53295e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AD4D39A-DE34-4A86-B268-46C2CFA27D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Per Day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Jessica Gonzales-Bricker</cp:lastModifiedBy>
  <dcterms:created xsi:type="dcterms:W3CDTF">2011-08-01T14:22:18Z</dcterms:created>
  <dcterms:modified xsi:type="dcterms:W3CDTF">2020-11-04T20:23:11Z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</Properties>
</file>