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csgorg-my.sharepoint.com/personal/mroberts_csg_org/Documents/Desktop/csgjc/repos/cc_survey/shared_data/"/>
    </mc:Choice>
  </mc:AlternateContent>
  <xr:revisionPtr revIDLastSave="211" documentId="11_8B1A4EE786E1BB4B576384D7CEB79C7C8B1A52B2" xr6:coauthVersionLast="45" xr6:coauthVersionMax="45" xr10:uidLastSave="{D4FCF2FE-2925-4865-8549-5C0E2D1709D7}"/>
  <bookViews>
    <workbookView xWindow="540" yWindow="45" windowWidth="14385" windowHeight="15555" xr2:uid="{00000000-000D-0000-FFFF-FFFF00000000}"/>
  </bookViews>
  <sheets>
    <sheet name="Overall" sheetId="1" r:id="rId1"/>
    <sheet name="National Story Tab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2" l="1"/>
  <c r="D27" i="2"/>
  <c r="B27" i="2"/>
  <c r="D26" i="2"/>
  <c r="C26" i="2"/>
  <c r="B26" i="2"/>
  <c r="C25" i="2"/>
  <c r="D25" i="2"/>
  <c r="B25" i="2"/>
  <c r="C24" i="2"/>
  <c r="D24" i="2"/>
  <c r="B24" i="2"/>
  <c r="C23" i="2"/>
  <c r="D23" i="2"/>
  <c r="B23" i="2"/>
  <c r="C22" i="2"/>
  <c r="D22" i="2"/>
  <c r="B22" i="2"/>
  <c r="C21" i="2"/>
  <c r="D21" i="2"/>
  <c r="B21" i="2"/>
  <c r="C20" i="2"/>
  <c r="D20" i="2"/>
  <c r="B20" i="2"/>
  <c r="C19" i="2"/>
  <c r="D19" i="2"/>
  <c r="B19" i="2"/>
  <c r="C18" i="2"/>
  <c r="D18" i="2"/>
  <c r="B18" i="2"/>
  <c r="C17" i="2"/>
  <c r="D17" i="2"/>
  <c r="B17" i="2"/>
  <c r="C10" i="2"/>
  <c r="D10" i="2"/>
  <c r="C11" i="2"/>
  <c r="D11" i="2"/>
  <c r="C12" i="2"/>
  <c r="D12" i="2"/>
  <c r="C13" i="2"/>
  <c r="D13" i="2"/>
  <c r="C14" i="2"/>
  <c r="D14" i="2"/>
  <c r="B14" i="2"/>
  <c r="B13" i="2"/>
  <c r="B12" i="2"/>
  <c r="B11" i="2"/>
  <c r="B10" i="2"/>
  <c r="C9" i="2"/>
  <c r="D9" i="2"/>
  <c r="B9" i="2"/>
  <c r="C3" i="2"/>
  <c r="D3" i="2"/>
  <c r="B3" i="2"/>
  <c r="C2" i="2"/>
  <c r="D2" i="2"/>
  <c r="B2" i="2"/>
  <c r="B4" i="2"/>
  <c r="D6" i="2"/>
  <c r="B6" i="2"/>
  <c r="C6" i="2"/>
  <c r="D5" i="2"/>
  <c r="C5" i="2"/>
  <c r="B5" i="2"/>
  <c r="D4" i="2"/>
  <c r="C4" i="2"/>
  <c r="E20" i="1" l="1"/>
  <c r="D20" i="1"/>
  <c r="F20" i="1" s="1"/>
  <c r="I20" i="1" s="1"/>
  <c r="C20" i="1"/>
  <c r="B20" i="1"/>
  <c r="D19" i="1"/>
  <c r="G19" i="1" s="1"/>
  <c r="C19" i="1"/>
  <c r="E19" i="1" s="1"/>
  <c r="B19" i="1"/>
  <c r="G20" i="1" l="1"/>
  <c r="F19" i="1"/>
  <c r="I19" i="1" s="1"/>
</calcChain>
</file>

<file path=xl/sharedStrings.xml><?xml version="1.0" encoding="utf-8"?>
<sst xmlns="http://schemas.openxmlformats.org/spreadsheetml/2006/main" count="50" uniqueCount="39">
  <si>
    <t>Metric</t>
  </si>
  <si>
    <t>Change from 18-19</t>
  </si>
  <si>
    <t>Change from 19-20</t>
  </si>
  <si>
    <t>Change from 20-21</t>
  </si>
  <si>
    <t>Pct 18-19</t>
  </si>
  <si>
    <t>Pct 19-20</t>
  </si>
  <si>
    <t>Pct 18-20</t>
  </si>
  <si>
    <t>Total admissions</t>
  </si>
  <si>
    <t>Total violation admissions</t>
  </si>
  <si>
    <t>Probation admissions</t>
  </si>
  <si>
    <t>New offense probation admissions</t>
  </si>
  <si>
    <t>Technical probation admissions</t>
  </si>
  <si>
    <t>Parole admissions</t>
  </si>
  <si>
    <t>New offense parole admissions</t>
  </si>
  <si>
    <t>Technical parole admissions</t>
  </si>
  <si>
    <t>Total population</t>
  </si>
  <si>
    <t>Total violation population</t>
  </si>
  <si>
    <t>Probation population</t>
  </si>
  <si>
    <t>New offense probation population</t>
  </si>
  <si>
    <t>Technical probation population</t>
  </si>
  <si>
    <t>Parole population</t>
  </si>
  <si>
    <t>New offense parole population</t>
  </si>
  <si>
    <t>Technical parole population</t>
  </si>
  <si>
    <t>Technical violation admissions</t>
  </si>
  <si>
    <t>New offense admissions</t>
  </si>
  <si>
    <t>Total probation violation admissions</t>
  </si>
  <si>
    <t>Total parole violation admissions</t>
  </si>
  <si>
    <t>Total new commitments</t>
  </si>
  <si>
    <t>Total technical admissions</t>
  </si>
  <si>
    <t>Technical parole violation  admissions</t>
  </si>
  <si>
    <t>Technical probation violation admissions</t>
  </si>
  <si>
    <t>Total new offense admissions</t>
  </si>
  <si>
    <t>Probation new offense admissions</t>
  </si>
  <si>
    <t>Parole new offense admissions</t>
  </si>
  <si>
    <t>Data Point #1</t>
  </si>
  <si>
    <t>Data Point #2</t>
  </si>
  <si>
    <t>Data Point #4</t>
  </si>
  <si>
    <t>Total technical violation population</t>
  </si>
  <si>
    <t>Total new offense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</si>
</sst>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1" formatCode="_(* #,##0_);_(* \(#,##0\);_(* &quot;-&quot;??_);_(@_)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1" applyFont="1"/>
    <xf numFmtId="9" fontId="0" fillId="2" borderId="0" xfId="1" applyFont="1" applyFill="1"/>
    <xf numFmtId="1" fontId="2" fillId="0" borderId="3" xfId="0" applyNumberFormat="1" applyFont="1" applyBorder="1" applyAlignment="1">
      <alignment vertical="center" wrapText="1"/>
    </xf>
    <xf numFmtId="171" fontId="2" fillId="0" borderId="4" xfId="2" applyNumberFormat="1" applyFont="1" applyBorder="1" applyAlignment="1">
      <alignment vertical="center" wrapText="1"/>
    </xf>
    <xf numFmtId="171" fontId="0" fillId="0" borderId="0" xfId="0" applyNumberFormat="1"/>
    <xf numFmtId="1" fontId="2" fillId="0" borderId="1" xfId="0" applyNumberFormat="1" applyFont="1" applyBorder="1" applyAlignment="1">
      <alignment vertical="center" wrapText="1"/>
    </xf>
    <xf numFmtId="171" fontId="2" fillId="0" borderId="2" xfId="2" applyNumberFormat="1" applyFont="1" applyBorder="1" applyAlignment="1">
      <alignment vertical="center" wrapText="1"/>
    </xf>
    <xf numFmtId="171" fontId="0" fillId="0" borderId="0" xfId="2" applyNumberFormat="1" applyFont="1"/>
    <xf numFmtId="171" fontId="0" fillId="2" borderId="0" xfId="2" applyNumberFormat="1" applyFont="1" applyFill="1"/>
    <xf numFmtId="1" fontId="3" fillId="3" borderId="1" xfId="0" applyNumberFormat="1" applyFont="1" applyFill="1" applyBorder="1" applyAlignment="1">
      <alignment vertical="center" wrapText="1"/>
    </xf>
    <xf numFmtId="1" fontId="3" fillId="3" borderId="2" xfId="0" applyNumberFormat="1" applyFont="1" applyFill="1" applyBorder="1" applyAlignment="1">
      <alignment vertical="center" wrapText="1"/>
    </xf>
    <xf numFmtId="1" fontId="3" fillId="4" borderId="1" xfId="0" applyNumberFormat="1" applyFont="1" applyFill="1" applyBorder="1" applyAlignment="1">
      <alignment vertical="center" wrapText="1"/>
    </xf>
    <xf numFmtId="171" fontId="2" fillId="4" borderId="2" xfId="2" applyNumberFormat="1" applyFont="1" applyFill="1" applyBorder="1" applyAlignment="1">
      <alignment vertical="center" wrapText="1"/>
    </xf>
    <xf numFmtId="1" fontId="3" fillId="4" borderId="3" xfId="0" applyNumberFormat="1" applyFont="1" applyFill="1" applyBorder="1" applyAlignment="1">
      <alignment vertical="center" wrapText="1"/>
    </xf>
    <xf numFmtId="171" fontId="2" fillId="4" borderId="4" xfId="2" applyNumberFormat="1" applyFont="1" applyFill="1" applyBorder="1" applyAlignment="1">
      <alignment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G27" sqref="G27"/>
    </sheetView>
  </sheetViews>
  <sheetFormatPr defaultColWidth="11.42578125" defaultRowHeight="15" x14ac:dyDescent="0.25"/>
  <cols>
    <col min="1" max="1" width="34.42578125" customWidth="1"/>
    <col min="2" max="3" width="13.28515625" bestFit="1" customWidth="1"/>
    <col min="4" max="4" width="12.5703125" customWidth="1"/>
    <col min="5" max="5" width="11.5703125" bestFit="1" customWidth="1"/>
    <col min="6" max="7" width="12.28515625" bestFit="1" customWidth="1"/>
  </cols>
  <sheetData>
    <row r="1" spans="1:10" x14ac:dyDescent="0.25">
      <c r="A1" t="s">
        <v>0</v>
      </c>
      <c r="B1">
        <v>2018</v>
      </c>
      <c r="C1">
        <v>2019</v>
      </c>
      <c r="D1">
        <v>2020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5">
      <c r="A2" t="s">
        <v>7</v>
      </c>
      <c r="B2" s="8">
        <v>639008.19999999995</v>
      </c>
      <c r="C2" s="8">
        <v>619448</v>
      </c>
      <c r="D2" s="8">
        <v>413798.9</v>
      </c>
      <c r="E2" s="8">
        <v>-19560.2</v>
      </c>
      <c r="F2" s="8">
        <v>-205649.1</v>
      </c>
      <c r="G2" s="8">
        <v>-225209.3</v>
      </c>
      <c r="H2" s="1">
        <v>-3.06102488199681E-2</v>
      </c>
      <c r="I2" s="1">
        <v>-0.331987672895869</v>
      </c>
      <c r="J2" s="1">
        <v>-0.352435696443332</v>
      </c>
    </row>
    <row r="3" spans="1:10" x14ac:dyDescent="0.25">
      <c r="A3" t="s">
        <v>8</v>
      </c>
      <c r="B3" s="8">
        <v>263984.40000000002</v>
      </c>
      <c r="C3" s="8">
        <v>251216</v>
      </c>
      <c r="D3" s="8">
        <v>176204.7</v>
      </c>
      <c r="E3" s="8">
        <v>-12768.4</v>
      </c>
      <c r="F3" s="9">
        <v>-75011.3</v>
      </c>
      <c r="G3" s="8">
        <v>-87779.7</v>
      </c>
      <c r="H3" s="1">
        <v>-4.8368009624811199E-2</v>
      </c>
      <c r="I3" s="2">
        <v>-0.29859284440481498</v>
      </c>
      <c r="J3" s="1">
        <v>-0.33251851245755398</v>
      </c>
    </row>
    <row r="4" spans="1:10" x14ac:dyDescent="0.25">
      <c r="A4" t="s">
        <v>9</v>
      </c>
      <c r="B4" s="8">
        <v>154960.71</v>
      </c>
      <c r="C4" s="8">
        <v>141180.49</v>
      </c>
      <c r="D4" s="8">
        <v>99543.59</v>
      </c>
      <c r="E4" s="8">
        <v>-13780.22</v>
      </c>
      <c r="F4" s="8">
        <v>-41636.9</v>
      </c>
      <c r="G4" s="8">
        <v>-55417.120000000003</v>
      </c>
      <c r="H4" s="1">
        <v>-8.8927186768826799E-2</v>
      </c>
      <c r="I4" s="1">
        <v>-0.29491964505860502</v>
      </c>
      <c r="J4" s="1">
        <v>-0.35762045746950999</v>
      </c>
    </row>
    <row r="5" spans="1:10" x14ac:dyDescent="0.25">
      <c r="A5" t="s">
        <v>10</v>
      </c>
      <c r="B5" s="8">
        <v>85210.94</v>
      </c>
      <c r="C5" s="8">
        <v>76106.45</v>
      </c>
      <c r="D5" s="8">
        <v>57505</v>
      </c>
      <c r="E5" s="8">
        <v>-9104.4900000000107</v>
      </c>
      <c r="F5" s="8">
        <v>-18601.45</v>
      </c>
      <c r="G5" s="8">
        <v>-27705.94</v>
      </c>
      <c r="H5" s="1">
        <v>-0.10684649177676001</v>
      </c>
      <c r="I5" s="1">
        <v>-0.24441358124048601</v>
      </c>
      <c r="J5" s="1">
        <v>-0.325145339319106</v>
      </c>
    </row>
    <row r="6" spans="1:10" x14ac:dyDescent="0.25">
      <c r="A6" t="s">
        <v>11</v>
      </c>
      <c r="B6" s="8">
        <v>90839.71</v>
      </c>
      <c r="C6" s="8">
        <v>84246.97</v>
      </c>
      <c r="D6" s="8">
        <v>54601.56</v>
      </c>
      <c r="E6" s="8">
        <v>-6592.7400000000098</v>
      </c>
      <c r="F6" s="8">
        <v>-29645.41</v>
      </c>
      <c r="G6" s="8">
        <v>-36238.15</v>
      </c>
      <c r="H6" s="1">
        <v>-7.2575528917914897E-2</v>
      </c>
      <c r="I6" s="1">
        <v>-0.351886958071014</v>
      </c>
      <c r="J6" s="1">
        <v>-0.39892410488760899</v>
      </c>
    </row>
    <row r="7" spans="1:10" x14ac:dyDescent="0.25">
      <c r="A7" t="s">
        <v>12</v>
      </c>
      <c r="B7" s="8">
        <v>131063.83</v>
      </c>
      <c r="C7" s="8">
        <v>128101.06</v>
      </c>
      <c r="D7" s="8">
        <v>87966.67</v>
      </c>
      <c r="E7" s="8">
        <v>-2962.77</v>
      </c>
      <c r="F7" s="8">
        <v>-40134.39</v>
      </c>
      <c r="G7" s="8">
        <v>-43097.16</v>
      </c>
      <c r="H7" s="1">
        <v>-2.2605550287978001E-2</v>
      </c>
      <c r="I7" s="1">
        <v>-0.31330255971340099</v>
      </c>
      <c r="J7" s="1">
        <v>-0.32882573323242598</v>
      </c>
    </row>
    <row r="8" spans="1:10" x14ac:dyDescent="0.25">
      <c r="A8" t="s">
        <v>13</v>
      </c>
      <c r="B8" s="8">
        <v>56031.71</v>
      </c>
      <c r="C8" s="8">
        <v>54509.760000000002</v>
      </c>
      <c r="D8" s="8">
        <v>38604.050000000003</v>
      </c>
      <c r="E8" s="8">
        <v>-1521.95</v>
      </c>
      <c r="F8" s="8">
        <v>-15905.71</v>
      </c>
      <c r="G8" s="8">
        <v>-17427.66</v>
      </c>
      <c r="H8" s="1">
        <v>-2.7162297920231199E-2</v>
      </c>
      <c r="I8" s="1">
        <v>-0.29179563439648198</v>
      </c>
      <c r="J8" s="1">
        <v>-0.311032092363413</v>
      </c>
    </row>
    <row r="9" spans="1:10" x14ac:dyDescent="0.25">
      <c r="A9" t="s">
        <v>14</v>
      </c>
      <c r="B9" s="8">
        <v>83833.72</v>
      </c>
      <c r="C9" s="8">
        <v>81838.37</v>
      </c>
      <c r="D9" s="8">
        <v>56933.33</v>
      </c>
      <c r="E9" s="8">
        <v>-1995.3500000000099</v>
      </c>
      <c r="F9" s="8">
        <v>-24905.040000000001</v>
      </c>
      <c r="G9" s="8">
        <v>-26900.39</v>
      </c>
      <c r="H9" s="1">
        <v>-2.3801281870827199E-2</v>
      </c>
      <c r="I9" s="1">
        <v>-0.30431984410246699</v>
      </c>
      <c r="J9" s="1">
        <v>-0.32087792358492501</v>
      </c>
    </row>
    <row r="10" spans="1:10" x14ac:dyDescent="0.25">
      <c r="A10" t="s">
        <v>15</v>
      </c>
      <c r="B10" s="8">
        <v>1258274</v>
      </c>
      <c r="C10" s="8">
        <v>1234752</v>
      </c>
      <c r="D10" s="8">
        <v>1064274</v>
      </c>
      <c r="E10" s="8">
        <v>-23522</v>
      </c>
      <c r="F10" s="8">
        <v>-170478</v>
      </c>
      <c r="G10" s="8">
        <v>-194000</v>
      </c>
      <c r="H10" s="1">
        <v>-1.8693861591354499E-2</v>
      </c>
      <c r="I10" s="1">
        <v>-0.13806659150987399</v>
      </c>
      <c r="J10" s="1">
        <v>-0.15417945534915301</v>
      </c>
    </row>
    <row r="11" spans="1:10" x14ac:dyDescent="0.25">
      <c r="A11" t="s">
        <v>16</v>
      </c>
      <c r="B11" s="8">
        <v>301775</v>
      </c>
      <c r="C11" s="8">
        <v>291682.90000000002</v>
      </c>
      <c r="D11" s="8">
        <v>232601.3</v>
      </c>
      <c r="E11" s="8">
        <v>-10092.1</v>
      </c>
      <c r="F11" s="9">
        <v>-59081.599999999999</v>
      </c>
      <c r="G11" s="8">
        <v>-69173.7</v>
      </c>
      <c r="H11" s="1">
        <v>-3.3442465412973202E-2</v>
      </c>
      <c r="I11" s="2">
        <v>-0.20255421212556499</v>
      </c>
      <c r="J11" s="1">
        <v>-0.22922276530527699</v>
      </c>
    </row>
    <row r="12" spans="1:10" x14ac:dyDescent="0.25">
      <c r="A12" t="s">
        <v>17</v>
      </c>
      <c r="B12" s="8">
        <v>182436.8</v>
      </c>
      <c r="C12" s="8">
        <v>175327</v>
      </c>
      <c r="D12" s="8">
        <v>138860.29999999999</v>
      </c>
      <c r="E12" s="8">
        <v>-7109.7999999999902</v>
      </c>
      <c r="F12" s="8">
        <v>-36466.699999999997</v>
      </c>
      <c r="G12" s="8">
        <v>-43576.5</v>
      </c>
      <c r="H12" s="1">
        <v>-3.89713040351507E-2</v>
      </c>
      <c r="I12" s="1">
        <v>-0.20799249402545</v>
      </c>
      <c r="J12" s="1">
        <v>-0.238858059338905</v>
      </c>
    </row>
    <row r="13" spans="1:10" x14ac:dyDescent="0.25">
      <c r="A13" t="s">
        <v>18</v>
      </c>
      <c r="B13" s="8">
        <v>123892</v>
      </c>
      <c r="C13" s="8">
        <v>128514.6</v>
      </c>
      <c r="D13" s="8">
        <v>89808.7</v>
      </c>
      <c r="E13" s="8">
        <v>4622.6000000000104</v>
      </c>
      <c r="F13" s="8">
        <v>-38705.9</v>
      </c>
      <c r="G13" s="8">
        <v>-34083.300000000003</v>
      </c>
      <c r="H13" s="1">
        <v>3.73115293965713E-2</v>
      </c>
      <c r="I13" s="1">
        <v>-0.30117901001131397</v>
      </c>
      <c r="J13" s="1">
        <v>-0.27510493010040998</v>
      </c>
    </row>
    <row r="14" spans="1:10" x14ac:dyDescent="0.25">
      <c r="A14" t="s">
        <v>19</v>
      </c>
      <c r="B14" s="8">
        <v>78432.759999999995</v>
      </c>
      <c r="C14" s="8">
        <v>67878.570000000007</v>
      </c>
      <c r="D14" s="8">
        <v>48844.23</v>
      </c>
      <c r="E14" s="8">
        <v>-10554.19</v>
      </c>
      <c r="F14" s="8">
        <v>-19034.34</v>
      </c>
      <c r="G14" s="8">
        <v>-29588.53</v>
      </c>
      <c r="H14" s="1">
        <v>-0.13456354207094101</v>
      </c>
      <c r="I14" s="1">
        <v>-0.280417516161581</v>
      </c>
      <c r="J14" s="1">
        <v>-0.37724708399908402</v>
      </c>
    </row>
    <row r="15" spans="1:10" x14ac:dyDescent="0.25">
      <c r="A15" t="s">
        <v>20</v>
      </c>
      <c r="B15" s="8">
        <v>149513.79999999999</v>
      </c>
      <c r="C15" s="8">
        <v>145317.9</v>
      </c>
      <c r="D15" s="8">
        <v>118166.7</v>
      </c>
      <c r="E15" s="8">
        <v>-4195.8999999999896</v>
      </c>
      <c r="F15" s="8">
        <v>-27151.200000000001</v>
      </c>
      <c r="G15" s="8">
        <v>-31347.1</v>
      </c>
      <c r="H15" s="1">
        <v>-2.80636302468401E-2</v>
      </c>
      <c r="I15" s="1">
        <v>-0.18684002452553999</v>
      </c>
      <c r="J15" s="1">
        <v>-0.209660245408785</v>
      </c>
    </row>
    <row r="16" spans="1:10" x14ac:dyDescent="0.25">
      <c r="A16" t="s">
        <v>21</v>
      </c>
      <c r="B16" s="8">
        <v>123858.06</v>
      </c>
      <c r="C16" s="8">
        <v>123838.33</v>
      </c>
      <c r="D16" s="8">
        <v>98314.29</v>
      </c>
      <c r="E16" s="8">
        <v>-19.729999999995901</v>
      </c>
      <c r="F16" s="8">
        <v>-25524.04</v>
      </c>
      <c r="G16" s="8">
        <v>-25543.77</v>
      </c>
      <c r="H16" s="1">
        <v>-1.5929524489561599E-4</v>
      </c>
      <c r="I16" s="1">
        <v>-0.20610775355255501</v>
      </c>
      <c r="J16" s="1">
        <v>-0.206234216812374</v>
      </c>
    </row>
    <row r="17" spans="1:10" x14ac:dyDescent="0.25">
      <c r="A17" t="s">
        <v>22</v>
      </c>
      <c r="B17" s="8">
        <v>56829.41</v>
      </c>
      <c r="C17" s="8">
        <v>52598.48</v>
      </c>
      <c r="D17" s="8">
        <v>42375.81</v>
      </c>
      <c r="E17" s="8">
        <v>-4230.93</v>
      </c>
      <c r="F17" s="8">
        <v>-10222.67</v>
      </c>
      <c r="G17" s="8">
        <v>-14453.6</v>
      </c>
      <c r="H17" s="1">
        <v>-7.44496555568675E-2</v>
      </c>
      <c r="I17" s="1">
        <v>-0.194352954686143</v>
      </c>
      <c r="J17" s="1">
        <v>-0.25433309971016799</v>
      </c>
    </row>
    <row r="19" spans="1:10" x14ac:dyDescent="0.25">
      <c r="A19" t="s">
        <v>23</v>
      </c>
      <c r="B19" s="8">
        <f>B6+B9</f>
        <v>174673.43</v>
      </c>
      <c r="C19" s="8">
        <f t="shared" ref="C19:D19" si="0">C6+C9</f>
        <v>166085.34</v>
      </c>
      <c r="D19" s="8">
        <f t="shared" si="0"/>
        <v>111534.89</v>
      </c>
      <c r="E19" s="8">
        <f>C19-B19</f>
        <v>-8588.0899999999965</v>
      </c>
      <c r="F19" s="8">
        <f>D19-C19</f>
        <v>-54550.45</v>
      </c>
      <c r="G19" s="8">
        <f>D19-B19</f>
        <v>-63138.539999999994</v>
      </c>
      <c r="I19" s="2">
        <f>F19/C19</f>
        <v>-0.32844831458333407</v>
      </c>
    </row>
    <row r="20" spans="1:10" x14ac:dyDescent="0.25">
      <c r="A20" t="s">
        <v>24</v>
      </c>
      <c r="B20" s="8">
        <f>B8+B5</f>
        <v>141242.65</v>
      </c>
      <c r="C20" s="8">
        <f t="shared" ref="C20:D20" si="1">C8+C5</f>
        <v>130616.20999999999</v>
      </c>
      <c r="D20" s="8">
        <f t="shared" si="1"/>
        <v>96109.05</v>
      </c>
      <c r="E20" s="8">
        <f>C20-B20</f>
        <v>-10626.440000000002</v>
      </c>
      <c r="F20" s="8">
        <f>D20-C20</f>
        <v>-34507.159999999989</v>
      </c>
      <c r="G20" s="8">
        <f>D20-B20</f>
        <v>-45133.599999999991</v>
      </c>
      <c r="I20" s="2">
        <f>F20/C20</f>
        <v>-0.26418742359772951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13B71-7B72-4CD1-A63A-7C813D0DCCFF}">
  <dimension ref="A1:E27"/>
  <sheetViews>
    <sheetView workbookViewId="0">
      <selection activeCell="B30" sqref="B30"/>
    </sheetView>
  </sheetViews>
  <sheetFormatPr defaultRowHeight="15" x14ac:dyDescent="0.25"/>
  <cols>
    <col min="1" max="1" width="44.28515625" customWidth="1"/>
    <col min="2" max="4" width="15.7109375" customWidth="1"/>
  </cols>
  <sheetData>
    <row r="1" spans="1:5" ht="16.5" thickBot="1" x14ac:dyDescent="0.3">
      <c r="A1" s="10" t="s">
        <v>34</v>
      </c>
      <c r="B1" s="11">
        <v>2018</v>
      </c>
      <c r="C1" s="11">
        <v>2019</v>
      </c>
      <c r="D1" s="11">
        <v>2020</v>
      </c>
    </row>
    <row r="2" spans="1:5" ht="20.25" customHeight="1" thickBot="1" x14ac:dyDescent="0.3">
      <c r="A2" s="14" t="s">
        <v>7</v>
      </c>
      <c r="B2" s="15">
        <f>Overall!B2</f>
        <v>639008.19999999995</v>
      </c>
      <c r="C2" s="15">
        <f>Overall!C2</f>
        <v>619448</v>
      </c>
      <c r="D2" s="15">
        <f>Overall!D2</f>
        <v>413798.9</v>
      </c>
      <c r="E2" s="5"/>
    </row>
    <row r="3" spans="1:5" ht="20.25" customHeight="1" thickBot="1" x14ac:dyDescent="0.3">
      <c r="A3" s="14" t="s">
        <v>8</v>
      </c>
      <c r="B3" s="15">
        <f>Overall!B3</f>
        <v>263984.40000000002</v>
      </c>
      <c r="C3" s="15">
        <f>Overall!C3</f>
        <v>251216</v>
      </c>
      <c r="D3" s="15">
        <f>Overall!D3</f>
        <v>176204.7</v>
      </c>
      <c r="E3" s="5"/>
    </row>
    <row r="4" spans="1:5" ht="20.25" customHeight="1" thickBot="1" x14ac:dyDescent="0.3">
      <c r="A4" s="3" t="s">
        <v>25</v>
      </c>
      <c r="B4" s="4">
        <f>Overall!B4</f>
        <v>154960.71</v>
      </c>
      <c r="C4" s="4">
        <f>Overall!C4</f>
        <v>141180.49</v>
      </c>
      <c r="D4" s="4">
        <f>Overall!D4</f>
        <v>99543.59</v>
      </c>
    </row>
    <row r="5" spans="1:5" ht="20.25" customHeight="1" thickBot="1" x14ac:dyDescent="0.3">
      <c r="A5" s="3" t="s">
        <v>26</v>
      </c>
      <c r="B5" s="4">
        <f>Overall!B7</f>
        <v>131063.83</v>
      </c>
      <c r="C5" s="4">
        <f>Overall!C7</f>
        <v>128101.06</v>
      </c>
      <c r="D5" s="4">
        <f>Overall!D7</f>
        <v>87966.67</v>
      </c>
    </row>
    <row r="6" spans="1:5" ht="20.25" customHeight="1" thickBot="1" x14ac:dyDescent="0.3">
      <c r="A6" s="14" t="s">
        <v>27</v>
      </c>
      <c r="B6" s="15">
        <f>Overall!B2-Overall!B3</f>
        <v>375023.79999999993</v>
      </c>
      <c r="C6" s="15">
        <f>Overall!C2-Overall!C3</f>
        <v>368232</v>
      </c>
      <c r="D6" s="15">
        <f>Overall!D2-Overall!D3</f>
        <v>237594.2</v>
      </c>
    </row>
    <row r="7" spans="1:5" ht="15.75" thickBot="1" x14ac:dyDescent="0.3"/>
    <row r="8" spans="1:5" ht="16.5" thickBot="1" x14ac:dyDescent="0.3">
      <c r="A8" s="10" t="s">
        <v>35</v>
      </c>
      <c r="B8" s="11">
        <v>2018</v>
      </c>
      <c r="C8" s="11">
        <v>2019</v>
      </c>
      <c r="D8" s="11">
        <v>2020</v>
      </c>
    </row>
    <row r="9" spans="1:5" ht="18" customHeight="1" thickBot="1" x14ac:dyDescent="0.3">
      <c r="A9" s="12" t="s">
        <v>28</v>
      </c>
      <c r="B9" s="13">
        <f>Overall!B6+Overall!B9</f>
        <v>174673.43</v>
      </c>
      <c r="C9" s="13">
        <f>Overall!C6+Overall!C9</f>
        <v>166085.34</v>
      </c>
      <c r="D9" s="13">
        <f>Overall!D6+Overall!D9</f>
        <v>111534.89</v>
      </c>
      <c r="E9" s="1"/>
    </row>
    <row r="10" spans="1:5" ht="18" customHeight="1" thickBot="1" x14ac:dyDescent="0.3">
      <c r="A10" s="6" t="s">
        <v>30</v>
      </c>
      <c r="B10" s="7">
        <f>Overall!B6</f>
        <v>90839.71</v>
      </c>
      <c r="C10" s="7">
        <f>Overall!C6</f>
        <v>84246.97</v>
      </c>
      <c r="D10" s="7">
        <f>Overall!D6</f>
        <v>54601.56</v>
      </c>
    </row>
    <row r="11" spans="1:5" ht="18" customHeight="1" thickBot="1" x14ac:dyDescent="0.3">
      <c r="A11" s="6" t="s">
        <v>29</v>
      </c>
      <c r="B11" s="7">
        <f>Overall!B9</f>
        <v>83833.72</v>
      </c>
      <c r="C11" s="7">
        <f>Overall!C9</f>
        <v>81838.37</v>
      </c>
      <c r="D11" s="7">
        <f>Overall!D9</f>
        <v>56933.33</v>
      </c>
    </row>
    <row r="12" spans="1:5" ht="18" customHeight="1" thickBot="1" x14ac:dyDescent="0.3">
      <c r="A12" s="12" t="s">
        <v>31</v>
      </c>
      <c r="B12" s="13">
        <f>Overall!B5+Overall!B8</f>
        <v>141242.65</v>
      </c>
      <c r="C12" s="13">
        <f>Overall!C5+Overall!C8</f>
        <v>130616.20999999999</v>
      </c>
      <c r="D12" s="13">
        <f>Overall!D5+Overall!D8</f>
        <v>96109.05</v>
      </c>
    </row>
    <row r="13" spans="1:5" ht="18" customHeight="1" thickBot="1" x14ac:dyDescent="0.3">
      <c r="A13" s="6" t="s">
        <v>32</v>
      </c>
      <c r="B13" s="7">
        <f>Overall!B5</f>
        <v>85210.94</v>
      </c>
      <c r="C13" s="7">
        <f>Overall!C5</f>
        <v>76106.45</v>
      </c>
      <c r="D13" s="7">
        <f>Overall!D5</f>
        <v>57505</v>
      </c>
    </row>
    <row r="14" spans="1:5" ht="18" customHeight="1" thickBot="1" x14ac:dyDescent="0.3">
      <c r="A14" s="6" t="s">
        <v>33</v>
      </c>
      <c r="B14" s="7">
        <f>Overall!B8</f>
        <v>56031.71</v>
      </c>
      <c r="C14" s="7">
        <f>Overall!C8</f>
        <v>54509.760000000002</v>
      </c>
      <c r="D14" s="7">
        <f>Overall!D8</f>
        <v>38604.050000000003</v>
      </c>
    </row>
    <row r="15" spans="1:5" ht="15.75" thickBot="1" x14ac:dyDescent="0.3"/>
    <row r="16" spans="1:5" ht="16.5" thickBot="1" x14ac:dyDescent="0.3">
      <c r="A16" s="10" t="s">
        <v>36</v>
      </c>
      <c r="B16" s="11">
        <v>2018</v>
      </c>
      <c r="C16" s="11">
        <v>2019</v>
      </c>
      <c r="D16" s="11">
        <v>2020</v>
      </c>
    </row>
    <row r="17" spans="1:4" ht="18" customHeight="1" thickBot="1" x14ac:dyDescent="0.3">
      <c r="A17" s="12" t="s">
        <v>15</v>
      </c>
      <c r="B17" s="13">
        <f>Overall!B10</f>
        <v>1258274</v>
      </c>
      <c r="C17" s="13">
        <f>Overall!C10</f>
        <v>1234752</v>
      </c>
      <c r="D17" s="13">
        <f>Overall!D10</f>
        <v>1064274</v>
      </c>
    </row>
    <row r="18" spans="1:4" ht="18" customHeight="1" thickBot="1" x14ac:dyDescent="0.3">
      <c r="A18" s="12" t="s">
        <v>16</v>
      </c>
      <c r="B18" s="13">
        <f>Overall!B11</f>
        <v>301775</v>
      </c>
      <c r="C18" s="13">
        <f>Overall!C11</f>
        <v>291682.90000000002</v>
      </c>
      <c r="D18" s="13">
        <f>Overall!D11</f>
        <v>232601.3</v>
      </c>
    </row>
    <row r="19" spans="1:4" ht="18" customHeight="1" thickBot="1" x14ac:dyDescent="0.3">
      <c r="A19" s="6" t="s">
        <v>17</v>
      </c>
      <c r="B19" s="7">
        <f>Overall!B12</f>
        <v>182436.8</v>
      </c>
      <c r="C19" s="7">
        <f>Overall!C12</f>
        <v>175327</v>
      </c>
      <c r="D19" s="7">
        <f>Overall!D12</f>
        <v>138860.29999999999</v>
      </c>
    </row>
    <row r="20" spans="1:4" ht="18" customHeight="1" thickBot="1" x14ac:dyDescent="0.3">
      <c r="A20" s="6" t="s">
        <v>20</v>
      </c>
      <c r="B20" s="7">
        <f>Overall!B15</f>
        <v>149513.79999999999</v>
      </c>
      <c r="C20" s="7">
        <f>Overall!C15</f>
        <v>145317.9</v>
      </c>
      <c r="D20" s="7">
        <f>Overall!D15</f>
        <v>118166.7</v>
      </c>
    </row>
    <row r="21" spans="1:4" ht="18" customHeight="1" thickBot="1" x14ac:dyDescent="0.3">
      <c r="A21" s="6" t="s">
        <v>27</v>
      </c>
      <c r="B21" s="7">
        <f>B17-B18</f>
        <v>956499</v>
      </c>
      <c r="C21" s="7">
        <f t="shared" ref="C21:D21" si="0">C17-C18</f>
        <v>943069.1</v>
      </c>
      <c r="D21" s="7">
        <f t="shared" si="0"/>
        <v>831672.7</v>
      </c>
    </row>
    <row r="22" spans="1:4" ht="18" customHeight="1" thickBot="1" x14ac:dyDescent="0.3">
      <c r="A22" s="12" t="s">
        <v>37</v>
      </c>
      <c r="B22" s="13">
        <f>Overall!B14+Overall!B17</f>
        <v>135262.16999999998</v>
      </c>
      <c r="C22" s="13">
        <f>Overall!C14+Overall!C17</f>
        <v>120477.05000000002</v>
      </c>
      <c r="D22" s="13">
        <f>Overall!D14+Overall!D17</f>
        <v>91220.040000000008</v>
      </c>
    </row>
    <row r="23" spans="1:4" ht="18" customHeight="1" thickBot="1" x14ac:dyDescent="0.3">
      <c r="A23" s="6" t="s">
        <v>19</v>
      </c>
      <c r="B23" s="7">
        <f>Overall!B14</f>
        <v>78432.759999999995</v>
      </c>
      <c r="C23" s="7">
        <f>Overall!C14</f>
        <v>67878.570000000007</v>
      </c>
      <c r="D23" s="7">
        <f>Overall!D14</f>
        <v>48844.23</v>
      </c>
    </row>
    <row r="24" spans="1:4" ht="18" customHeight="1" thickBot="1" x14ac:dyDescent="0.3">
      <c r="A24" s="6" t="s">
        <v>22</v>
      </c>
      <c r="B24" s="7">
        <f>Overall!B17</f>
        <v>56829.41</v>
      </c>
      <c r="C24" s="7">
        <f>Overall!C17</f>
        <v>52598.48</v>
      </c>
      <c r="D24" s="7">
        <f>Overall!D17</f>
        <v>42375.81</v>
      </c>
    </row>
    <row r="25" spans="1:4" ht="18" customHeight="1" thickBot="1" x14ac:dyDescent="0.3">
      <c r="A25" s="12" t="s">
        <v>38</v>
      </c>
      <c r="B25" s="13">
        <f>Overall!B13+Overall!B16</f>
        <v>247750.06</v>
      </c>
      <c r="C25" s="13">
        <f>Overall!C13+Overall!C16</f>
        <v>252352.93</v>
      </c>
      <c r="D25" s="13">
        <f>Overall!D13+Overall!D16</f>
        <v>188122.99</v>
      </c>
    </row>
    <row r="26" spans="1:4" ht="18" customHeight="1" thickBot="1" x14ac:dyDescent="0.3">
      <c r="A26" s="6" t="s">
        <v>18</v>
      </c>
      <c r="B26" s="7">
        <f>Overall!B13</f>
        <v>123892</v>
      </c>
      <c r="C26" s="7">
        <f>Overall!C13</f>
        <v>128514.6</v>
      </c>
      <c r="D26" s="7">
        <f>Overall!D13</f>
        <v>89808.7</v>
      </c>
    </row>
    <row r="27" spans="1:4" ht="18" customHeight="1" thickBot="1" x14ac:dyDescent="0.3">
      <c r="A27" s="6" t="s">
        <v>21</v>
      </c>
      <c r="B27" s="7">
        <f>Overall!B16</f>
        <v>123858.06</v>
      </c>
      <c r="C27" s="7">
        <f>Overall!C16</f>
        <v>123838.33</v>
      </c>
      <c r="D27" s="7">
        <f>Overall!D16</f>
        <v>98314.29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</vt:lpstr>
      <vt:lpstr>National Story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 Roberts</cp:lastModifiedBy>
  <dcterms:created xsi:type="dcterms:W3CDTF">2021-06-30T11:22:29Z</dcterms:created>
  <dcterms:modified xsi:type="dcterms:W3CDTF">2021-06-30T16:16:00Z</dcterms:modified>
</cp:coreProperties>
</file>