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ers\Greg Sanders\Documents\Development\JointDevelopment\"/>
    </mc:Choice>
  </mc:AlternateContent>
  <bookViews>
    <workbookView xWindow="0" yWindow="0" windowWidth="25200" windowHeight="11460"/>
  </bookViews>
  <sheets>
    <sheet name="Cost" sheetId="1" r:id="rId1"/>
    <sheet name="Schedule" sheetId="2" r:id="rId2"/>
  </sheets>
  <calcPr calcId="171027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2" l="1"/>
  <c r="G12" i="2"/>
  <c r="G11" i="2"/>
  <c r="G8" i="2"/>
  <c r="M6" i="2"/>
  <c r="G6" i="2"/>
  <c r="C6" i="2"/>
  <c r="B6" i="2"/>
  <c r="M5" i="2"/>
  <c r="G5" i="2"/>
  <c r="C5" i="2"/>
  <c r="B5" i="2"/>
  <c r="M4" i="2"/>
  <c r="G4" i="2"/>
  <c r="C4" i="2"/>
  <c r="B4" i="2"/>
  <c r="G3" i="2"/>
  <c r="G2" i="2"/>
  <c r="H13" i="1"/>
  <c r="H12" i="1"/>
  <c r="H11" i="1"/>
  <c r="H9" i="1"/>
  <c r="H3" i="1"/>
  <c r="H2" i="1"/>
  <c r="N6" i="1"/>
  <c r="N5" i="1"/>
  <c r="N4" i="1"/>
  <c r="B6" i="1"/>
  <c r="B5" i="1"/>
  <c r="B4" i="1"/>
  <c r="C4" i="1"/>
  <c r="C5" i="1"/>
  <c r="C6" i="1"/>
  <c r="H6" i="1" l="1"/>
  <c r="H4" i="1"/>
  <c r="H5" i="1"/>
</calcChain>
</file>

<file path=xl/sharedStrings.xml><?xml version="1.0" encoding="utf-8"?>
<sst xmlns="http://schemas.openxmlformats.org/spreadsheetml/2006/main" count="105" uniqueCount="42">
  <si>
    <t>Approved IOC</t>
  </si>
  <si>
    <t>2015 NAO Major Projects Report.pdf</t>
  </si>
  <si>
    <t>Source</t>
  </si>
  <si>
    <t>A400M (UK)</t>
  </si>
  <si>
    <t xml:space="preserve">Forecast Cost </t>
  </si>
  <si>
    <t>Production Contract Approved</t>
  </si>
  <si>
    <t>Current Buy</t>
  </si>
  <si>
    <t>Note changed from 25</t>
  </si>
  <si>
    <t xml:space="preserve">Cost Baseline </t>
  </si>
  <si>
    <t>FY2013</t>
  </si>
  <si>
    <t>2016_GAO_F-35 Joint Strike Fighter</t>
  </si>
  <si>
    <t>Dev Quant</t>
  </si>
  <si>
    <t>Proc Quant</t>
  </si>
  <si>
    <t>JSF (US)</t>
  </si>
  <si>
    <t>Dev Cost Est</t>
  </si>
  <si>
    <t>Proc Cost Est</t>
  </si>
  <si>
    <t>Milcon Cost Est</t>
  </si>
  <si>
    <t>Unit Cost</t>
  </si>
  <si>
    <t>Procurement Unit Cost</t>
  </si>
  <si>
    <t>2010-2012</t>
  </si>
  <si>
    <t>2015-2018</t>
  </si>
  <si>
    <t>Full Rate Production</t>
  </si>
  <si>
    <t>FY2015</t>
  </si>
  <si>
    <t>2011_DOTE_Reasons Behind Program Delays</t>
  </si>
  <si>
    <t>Schedule Source</t>
  </si>
  <si>
    <t>N/A</t>
  </si>
  <si>
    <t>IOT&amp;E</t>
  </si>
  <si>
    <t>FY2007</t>
  </si>
  <si>
    <t>2010_SAR_PatriotMEADS CAP</t>
  </si>
  <si>
    <t>MEADS Fire Unit</t>
  </si>
  <si>
    <t>MEADS Missile</t>
  </si>
  <si>
    <t>MS FUE</t>
  </si>
  <si>
    <t>Patriot-MEADS_CAP_December_2012_SAR</t>
  </si>
  <si>
    <t>2013_SAR_PatriotMEADS Combined Aggregate Program</t>
  </si>
  <si>
    <t>FRP Decision</t>
  </si>
  <si>
    <t>FY2008</t>
  </si>
  <si>
    <t>FY2019</t>
  </si>
  <si>
    <t>Army LW155/M777</t>
  </si>
  <si>
    <t>LW155_M777_Schedule_2003_12_8yearSequence.csv</t>
  </si>
  <si>
    <t>USMC LW155/M777</t>
  </si>
  <si>
    <t>LW155_M777_Schedule_2003_6_8yearSequence</t>
  </si>
  <si>
    <t>LW155_M777_Schedule_2004_13_7yearSequence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</si>
</sst>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000000"/>
      <name val="Lucida San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0" fillId="0" borderId="0" xfId="0" quotePrefix="1"/>
    <xf numFmtId="0" fontId="0" fillId="0" borderId="0" xfId="0" applyAlignment="1"/>
    <xf numFmtId="14" fontId="0" fillId="0" borderId="0" xfId="0" applyNumberFormat="1" applyAlignment="1"/>
    <xf numFmtId="164" fontId="0" fillId="0" borderId="0" xfId="1" applyNumberFormat="1" applyFont="1"/>
    <xf numFmtId="164" fontId="0" fillId="0" borderId="0" xfId="1" applyNumberFormat="1" applyFont="1" applyAlignment="1"/>
    <xf numFmtId="0" fontId="2" fillId="0" borderId="0" xfId="0" applyFont="1"/>
    <xf numFmtId="14" fontId="2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18</xdr:row>
      <xdr:rowOff>171450</xdr:rowOff>
    </xdr:from>
    <xdr:to>
      <xdr:col>16</xdr:col>
      <xdr:colOff>132711</xdr:colOff>
      <xdr:row>29</xdr:row>
      <xdr:rowOff>171188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34150" y="4171950"/>
          <a:ext cx="5114286" cy="20952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"/>
  <sheetViews>
    <sheetView tabSelected="1" workbookViewId="0">
      <selection activeCell="G13" sqref="G13"/>
    </sheetView>
  </sheetViews>
  <sheetFormatPr defaultRowHeight="15" x14ac:dyDescent="0.25"/>
  <cols>
    <col min="2" max="2" width="11.5703125" bestFit="1" customWidth="1"/>
    <col min="4" max="4" width="9.7109375" bestFit="1" customWidth="1"/>
    <col min="5" max="5" width="13.42578125" bestFit="1" customWidth="1"/>
    <col min="6" max="6" width="13.42578125" customWidth="1"/>
    <col min="7" max="7" width="33.42578125" bestFit="1" customWidth="1"/>
    <col min="8" max="8" width="11.5703125" bestFit="1" customWidth="1"/>
    <col min="9" max="9" width="10.7109375" bestFit="1" customWidth="1"/>
  </cols>
  <sheetData>
    <row r="1" spans="1:20" s="2" customFormat="1" ht="60" x14ac:dyDescent="0.25">
      <c r="B1" s="2" t="s">
        <v>4</v>
      </c>
      <c r="C1" s="2" t="s">
        <v>6</v>
      </c>
      <c r="D1" s="2" t="s">
        <v>5</v>
      </c>
      <c r="E1" s="2" t="s">
        <v>0</v>
      </c>
      <c r="F1" s="2" t="s">
        <v>34</v>
      </c>
      <c r="G1" s="2" t="s">
        <v>2</v>
      </c>
      <c r="H1" s="2" t="s">
        <v>17</v>
      </c>
      <c r="I1" s="2" t="s">
        <v>8</v>
      </c>
      <c r="J1" s="2" t="s">
        <v>24</v>
      </c>
      <c r="N1" s="2" t="s">
        <v>18</v>
      </c>
      <c r="O1" s="2" t="s">
        <v>11</v>
      </c>
      <c r="P1" s="2" t="s">
        <v>12</v>
      </c>
      <c r="Q1" s="2" t="s">
        <v>14</v>
      </c>
      <c r="R1" s="2" t="s">
        <v>15</v>
      </c>
      <c r="S1" s="2" t="s">
        <v>16</v>
      </c>
      <c r="T1" s="2" t="s">
        <v>21</v>
      </c>
    </row>
    <row r="2" spans="1:20" s="2" customFormat="1" x14ac:dyDescent="0.25">
      <c r="A2" t="s">
        <v>3</v>
      </c>
      <c r="B2" s="6">
        <v>2238</v>
      </c>
      <c r="C2" s="2">
        <v>22</v>
      </c>
      <c r="D2" s="1">
        <v>37768</v>
      </c>
      <c r="E2" s="1">
        <v>39859</v>
      </c>
      <c r="F2" s="1"/>
      <c r="G2" t="s">
        <v>1</v>
      </c>
      <c r="H2" s="2">
        <f>B2/C2</f>
        <v>101.72727272727273</v>
      </c>
      <c r="I2" s="1" t="s">
        <v>9</v>
      </c>
    </row>
    <row r="3" spans="1:20" s="4" customFormat="1" x14ac:dyDescent="0.25">
      <c r="A3" s="4" t="s">
        <v>3</v>
      </c>
      <c r="B3" s="7">
        <v>2710</v>
      </c>
      <c r="C3" s="4">
        <v>22</v>
      </c>
      <c r="E3" s="5">
        <v>42262</v>
      </c>
      <c r="F3" s="5"/>
      <c r="G3" s="4" t="s">
        <v>1</v>
      </c>
      <c r="H3" s="2">
        <f>B3/C3</f>
        <v>123.18181818181819</v>
      </c>
      <c r="I3" s="4" t="s">
        <v>22</v>
      </c>
      <c r="M3" s="4" t="s">
        <v>7</v>
      </c>
    </row>
    <row r="4" spans="1:20" x14ac:dyDescent="0.25">
      <c r="A4" t="s">
        <v>13</v>
      </c>
      <c r="B4" s="6">
        <f>SUM(Q4:S4)*1000</f>
        <v>233000</v>
      </c>
      <c r="C4">
        <f>O4+P4</f>
        <v>2866</v>
      </c>
      <c r="E4" s="3" t="s">
        <v>19</v>
      </c>
      <c r="F4" s="3"/>
      <c r="G4" t="s">
        <v>10</v>
      </c>
      <c r="H4">
        <f>B4/C4</f>
        <v>81.297976273551996</v>
      </c>
      <c r="I4" s="1">
        <v>37179</v>
      </c>
      <c r="N4">
        <f>R4*1000/P4</f>
        <v>68.934081346423568</v>
      </c>
      <c r="O4">
        <v>14</v>
      </c>
      <c r="P4">
        <v>2852</v>
      </c>
      <c r="Q4">
        <v>34.4</v>
      </c>
      <c r="R4">
        <v>196.6</v>
      </c>
      <c r="S4">
        <v>2</v>
      </c>
      <c r="T4">
        <v>2012</v>
      </c>
    </row>
    <row r="5" spans="1:20" x14ac:dyDescent="0.25">
      <c r="A5" t="s">
        <v>13</v>
      </c>
      <c r="B5" s="6">
        <f>SUM(Q5:S5)*1000</f>
        <v>395700</v>
      </c>
      <c r="C5">
        <f>O5+P5</f>
        <v>2457</v>
      </c>
      <c r="G5" t="s">
        <v>10</v>
      </c>
      <c r="H5">
        <f>B5/C5</f>
        <v>161.05006105006106</v>
      </c>
      <c r="I5" s="1">
        <v>40983</v>
      </c>
      <c r="N5">
        <f>R5*1000/P5</f>
        <v>137.41301678264429</v>
      </c>
      <c r="O5">
        <v>14</v>
      </c>
      <c r="P5">
        <v>2443</v>
      </c>
      <c r="Q5">
        <v>55.2</v>
      </c>
      <c r="R5">
        <v>335.7</v>
      </c>
      <c r="S5">
        <v>4.8</v>
      </c>
      <c r="T5">
        <v>2019</v>
      </c>
    </row>
    <row r="6" spans="1:20" x14ac:dyDescent="0.25">
      <c r="A6" t="s">
        <v>13</v>
      </c>
      <c r="B6" s="6">
        <f>SUM(Q6:S6)*1000</f>
        <v>379000.00000000006</v>
      </c>
      <c r="C6">
        <f>O6+P6</f>
        <v>2457</v>
      </c>
      <c r="E6" s="3" t="s">
        <v>20</v>
      </c>
      <c r="F6" s="3"/>
      <c r="G6" t="s">
        <v>10</v>
      </c>
      <c r="H6">
        <f>B6/C6</f>
        <v>154.25315425315426</v>
      </c>
      <c r="I6" s="1">
        <v>42353</v>
      </c>
      <c r="N6">
        <f>R6*1000/P6</f>
        <v>130.61809250920999</v>
      </c>
      <c r="O6">
        <v>14</v>
      </c>
      <c r="P6">
        <v>2443</v>
      </c>
      <c r="Q6">
        <v>55.1</v>
      </c>
      <c r="R6">
        <v>319.10000000000002</v>
      </c>
      <c r="S6">
        <v>4.8</v>
      </c>
      <c r="T6">
        <v>2019</v>
      </c>
    </row>
    <row r="7" spans="1:20" x14ac:dyDescent="0.25">
      <c r="B7" s="6"/>
      <c r="F7" t="s">
        <v>35</v>
      </c>
      <c r="G7" t="s">
        <v>23</v>
      </c>
      <c r="I7" s="1">
        <v>36053</v>
      </c>
    </row>
    <row r="8" spans="1:20" x14ac:dyDescent="0.25">
      <c r="B8" s="6"/>
      <c r="F8" t="s">
        <v>36</v>
      </c>
      <c r="G8" t="s">
        <v>23</v>
      </c>
      <c r="I8" s="1">
        <v>40313</v>
      </c>
    </row>
    <row r="9" spans="1:20" x14ac:dyDescent="0.25">
      <c r="A9" t="s">
        <v>29</v>
      </c>
      <c r="B9" s="6">
        <v>21839.4</v>
      </c>
      <c r="C9">
        <v>48</v>
      </c>
      <c r="D9" s="1">
        <v>38245</v>
      </c>
      <c r="E9" s="1">
        <v>42993</v>
      </c>
      <c r="F9" s="1">
        <v>42809</v>
      </c>
      <c r="G9" t="s">
        <v>33</v>
      </c>
      <c r="H9">
        <f>B9/C9</f>
        <v>454.98750000000001</v>
      </c>
      <c r="I9" s="1">
        <v>38214</v>
      </c>
    </row>
    <row r="10" spans="1:20" x14ac:dyDescent="0.25">
      <c r="A10" t="s">
        <v>29</v>
      </c>
      <c r="B10">
        <v>3112.4</v>
      </c>
      <c r="C10">
        <v>0</v>
      </c>
      <c r="E10" t="s">
        <v>25</v>
      </c>
      <c r="G10" t="s">
        <v>33</v>
      </c>
      <c r="I10" s="1">
        <v>41623</v>
      </c>
    </row>
    <row r="11" spans="1:20" x14ac:dyDescent="0.25">
      <c r="A11" t="s">
        <v>30</v>
      </c>
      <c r="B11">
        <v>8056</v>
      </c>
      <c r="C11">
        <v>1528</v>
      </c>
      <c r="E11" s="1">
        <v>40617</v>
      </c>
      <c r="G11" t="s">
        <v>33</v>
      </c>
      <c r="H11">
        <f>B11/C11</f>
        <v>5.2722513089005236</v>
      </c>
      <c r="I11" s="1">
        <v>38214</v>
      </c>
      <c r="K11" t="s">
        <v>31</v>
      </c>
    </row>
    <row r="12" spans="1:20" x14ac:dyDescent="0.25">
      <c r="A12" t="s">
        <v>30</v>
      </c>
      <c r="B12">
        <v>9259.7999999999993</v>
      </c>
      <c r="C12">
        <v>1528</v>
      </c>
      <c r="E12" s="1">
        <v>41897</v>
      </c>
      <c r="F12" s="1"/>
      <c r="G12" t="s">
        <v>28</v>
      </c>
      <c r="H12">
        <f>B12/C12</f>
        <v>6.0600785340314127</v>
      </c>
      <c r="I12" s="1">
        <v>40527</v>
      </c>
      <c r="K12" t="s">
        <v>31</v>
      </c>
    </row>
    <row r="13" spans="1:20" x14ac:dyDescent="0.25">
      <c r="A13" t="s">
        <v>30</v>
      </c>
      <c r="B13">
        <v>9503.9</v>
      </c>
      <c r="C13">
        <v>1528</v>
      </c>
      <c r="E13" s="1">
        <v>42262</v>
      </c>
      <c r="F13" s="1"/>
      <c r="G13" t="s">
        <v>33</v>
      </c>
      <c r="H13">
        <f>B13/C13</f>
        <v>6.2198298429319365</v>
      </c>
      <c r="I13" s="1">
        <v>41623</v>
      </c>
      <c r="K13" t="s">
        <v>31</v>
      </c>
    </row>
    <row r="14" spans="1:20" x14ac:dyDescent="0.25">
      <c r="A14" t="s">
        <v>37</v>
      </c>
      <c r="E14" s="9">
        <v>38944</v>
      </c>
      <c r="F14" s="9">
        <v>38306</v>
      </c>
      <c r="G14" s="8" t="s">
        <v>38</v>
      </c>
      <c r="I14" s="8">
        <v>2003</v>
      </c>
    </row>
    <row r="15" spans="1:20" x14ac:dyDescent="0.25">
      <c r="A15" s="8" t="s">
        <v>39</v>
      </c>
      <c r="E15" s="9">
        <v>38397</v>
      </c>
      <c r="F15" s="9">
        <v>38306</v>
      </c>
      <c r="G15" s="8" t="s">
        <v>40</v>
      </c>
      <c r="I15" s="8">
        <v>2003</v>
      </c>
    </row>
    <row r="16" spans="1:20" x14ac:dyDescent="0.25">
      <c r="A16" t="s">
        <v>37</v>
      </c>
      <c r="E16" s="9">
        <v>38944</v>
      </c>
      <c r="F16" s="9">
        <v>38306</v>
      </c>
      <c r="G16" s="8" t="s">
        <v>41</v>
      </c>
      <c r="I16" s="1">
        <v>2004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4"/>
  <sheetViews>
    <sheetView workbookViewId="0">
      <selection sqref="A1:XFD14"/>
    </sheetView>
  </sheetViews>
  <sheetFormatPr defaultRowHeight="15" x14ac:dyDescent="0.25"/>
  <sheetData>
    <row r="1" spans="1:19" s="2" customFormat="1" ht="60" x14ac:dyDescent="0.25">
      <c r="B1" s="2" t="s">
        <v>4</v>
      </c>
      <c r="C1" s="2" t="s">
        <v>6</v>
      </c>
      <c r="D1" s="2" t="s">
        <v>5</v>
      </c>
      <c r="E1" s="2" t="s">
        <v>0</v>
      </c>
      <c r="F1" s="2" t="s">
        <v>2</v>
      </c>
      <c r="G1" s="2" t="s">
        <v>17</v>
      </c>
      <c r="H1" s="2" t="s">
        <v>8</v>
      </c>
      <c r="I1" s="2" t="s">
        <v>24</v>
      </c>
      <c r="M1" s="2" t="s">
        <v>18</v>
      </c>
      <c r="N1" s="2" t="s">
        <v>11</v>
      </c>
      <c r="O1" s="2" t="s">
        <v>12</v>
      </c>
      <c r="P1" s="2" t="s">
        <v>14</v>
      </c>
      <c r="Q1" s="2" t="s">
        <v>15</v>
      </c>
      <c r="R1" s="2" t="s">
        <v>16</v>
      </c>
      <c r="S1" s="2" t="s">
        <v>21</v>
      </c>
    </row>
    <row r="2" spans="1:19" s="2" customFormat="1" x14ac:dyDescent="0.25">
      <c r="A2" t="s">
        <v>3</v>
      </c>
      <c r="B2" s="6">
        <v>2238</v>
      </c>
      <c r="C2" s="2">
        <v>22</v>
      </c>
      <c r="D2" s="1">
        <v>37768</v>
      </c>
      <c r="E2" s="1">
        <v>39845</v>
      </c>
      <c r="F2" t="s">
        <v>1</v>
      </c>
      <c r="G2" s="2">
        <f>B2/C2</f>
        <v>101.72727272727273</v>
      </c>
      <c r="H2" s="1" t="s">
        <v>9</v>
      </c>
    </row>
    <row r="3" spans="1:19" s="4" customFormat="1" x14ac:dyDescent="0.25">
      <c r="A3" s="4" t="s">
        <v>3</v>
      </c>
      <c r="B3" s="7">
        <v>2710</v>
      </c>
      <c r="C3" s="4">
        <v>22</v>
      </c>
      <c r="E3" s="5">
        <v>42248</v>
      </c>
      <c r="F3" s="4" t="s">
        <v>1</v>
      </c>
      <c r="G3" s="2">
        <f>B3/C3</f>
        <v>123.18181818181819</v>
      </c>
      <c r="H3" s="4" t="s">
        <v>22</v>
      </c>
      <c r="L3" s="4" t="s">
        <v>7</v>
      </c>
    </row>
    <row r="4" spans="1:19" x14ac:dyDescent="0.25">
      <c r="A4" t="s">
        <v>13</v>
      </c>
      <c r="B4" s="6">
        <f>SUM(P4:R4)*1000</f>
        <v>233000</v>
      </c>
      <c r="C4">
        <f>N4+O4</f>
        <v>2866</v>
      </c>
      <c r="E4" s="3" t="s">
        <v>19</v>
      </c>
      <c r="F4" t="s">
        <v>10</v>
      </c>
      <c r="G4">
        <f>B4/C4</f>
        <v>81.297976273551996</v>
      </c>
      <c r="H4" s="1">
        <v>37165</v>
      </c>
      <c r="M4">
        <f>Q4*1000/O4</f>
        <v>68.934081346423568</v>
      </c>
      <c r="N4">
        <v>14</v>
      </c>
      <c r="O4">
        <v>2852</v>
      </c>
      <c r="P4">
        <v>34.4</v>
      </c>
      <c r="Q4">
        <v>196.6</v>
      </c>
      <c r="R4">
        <v>2</v>
      </c>
      <c r="S4">
        <v>2012</v>
      </c>
    </row>
    <row r="5" spans="1:19" x14ac:dyDescent="0.25">
      <c r="A5" t="s">
        <v>13</v>
      </c>
      <c r="B5" s="6">
        <f>SUM(P5:R5)*1000</f>
        <v>395700</v>
      </c>
      <c r="C5">
        <f>N5+O5</f>
        <v>2457</v>
      </c>
      <c r="F5" t="s">
        <v>10</v>
      </c>
      <c r="G5">
        <f>B5/C5</f>
        <v>161.05006105006106</v>
      </c>
      <c r="H5" s="1">
        <v>40969</v>
      </c>
      <c r="M5">
        <f>Q5*1000/O5</f>
        <v>137.41301678264429</v>
      </c>
      <c r="N5">
        <v>14</v>
      </c>
      <c r="O5">
        <v>2443</v>
      </c>
      <c r="P5">
        <v>55.2</v>
      </c>
      <c r="Q5">
        <v>335.7</v>
      </c>
      <c r="R5">
        <v>4.8</v>
      </c>
      <c r="S5">
        <v>2019</v>
      </c>
    </row>
    <row r="6" spans="1:19" x14ac:dyDescent="0.25">
      <c r="A6" t="s">
        <v>13</v>
      </c>
      <c r="B6" s="6">
        <f>SUM(P6:R6)*1000</f>
        <v>379000.00000000006</v>
      </c>
      <c r="C6">
        <f>N6+O6</f>
        <v>2457</v>
      </c>
      <c r="E6" s="3" t="s">
        <v>20</v>
      </c>
      <c r="F6" t="s">
        <v>10</v>
      </c>
      <c r="G6">
        <f>B6/C6</f>
        <v>154.25315425315426</v>
      </c>
      <c r="H6" s="1">
        <v>42339</v>
      </c>
      <c r="M6">
        <f>Q6*1000/O6</f>
        <v>130.61809250920999</v>
      </c>
      <c r="N6">
        <v>14</v>
      </c>
      <c r="O6">
        <v>2443</v>
      </c>
      <c r="P6">
        <v>55.1</v>
      </c>
      <c r="Q6">
        <v>319.10000000000002</v>
      </c>
      <c r="R6">
        <v>4.8</v>
      </c>
      <c r="S6">
        <v>2019</v>
      </c>
    </row>
    <row r="7" spans="1:19" x14ac:dyDescent="0.25">
      <c r="B7" s="6"/>
      <c r="E7" t="s">
        <v>27</v>
      </c>
      <c r="F7" t="s">
        <v>23</v>
      </c>
      <c r="H7" s="1">
        <v>36039</v>
      </c>
      <c r="J7" t="s">
        <v>26</v>
      </c>
    </row>
    <row r="8" spans="1:19" x14ac:dyDescent="0.25">
      <c r="A8" t="s">
        <v>29</v>
      </c>
      <c r="B8" s="6">
        <v>21839.4</v>
      </c>
      <c r="C8">
        <v>48</v>
      </c>
      <c r="D8" s="1">
        <v>38231</v>
      </c>
      <c r="E8" s="1">
        <v>42979</v>
      </c>
      <c r="F8" t="s">
        <v>33</v>
      </c>
      <c r="G8">
        <f>B8/C8</f>
        <v>454.98750000000001</v>
      </c>
      <c r="H8" s="1">
        <v>38200</v>
      </c>
      <c r="J8" t="s">
        <v>26</v>
      </c>
    </row>
    <row r="9" spans="1:19" x14ac:dyDescent="0.25">
      <c r="A9" t="s">
        <v>29</v>
      </c>
      <c r="B9">
        <v>3112.4</v>
      </c>
      <c r="C9">
        <v>0</v>
      </c>
      <c r="E9" t="s">
        <v>25</v>
      </c>
      <c r="F9" t="s">
        <v>33</v>
      </c>
      <c r="H9" s="1">
        <v>41609</v>
      </c>
    </row>
    <row r="10" spans="1:19" x14ac:dyDescent="0.25">
      <c r="A10" t="s">
        <v>29</v>
      </c>
      <c r="B10" s="6">
        <v>3303.5</v>
      </c>
      <c r="C10">
        <v>0</v>
      </c>
      <c r="E10" t="s">
        <v>25</v>
      </c>
      <c r="H10" s="1"/>
    </row>
    <row r="11" spans="1:19" x14ac:dyDescent="0.25">
      <c r="A11" t="s">
        <v>30</v>
      </c>
      <c r="B11">
        <v>8056</v>
      </c>
      <c r="C11">
        <v>1528</v>
      </c>
      <c r="E11" s="1">
        <v>40603</v>
      </c>
      <c r="F11" t="s">
        <v>33</v>
      </c>
      <c r="G11">
        <f>B11/C11</f>
        <v>5.2722513089005236</v>
      </c>
      <c r="H11" s="1">
        <v>38200</v>
      </c>
      <c r="J11" t="s">
        <v>31</v>
      </c>
    </row>
    <row r="12" spans="1:19" x14ac:dyDescent="0.25">
      <c r="A12" t="s">
        <v>30</v>
      </c>
      <c r="B12">
        <v>9259.7999999999993</v>
      </c>
      <c r="C12">
        <v>1528</v>
      </c>
      <c r="E12" s="1">
        <v>41883</v>
      </c>
      <c r="G12">
        <f>B12/C12</f>
        <v>6.0600785340314127</v>
      </c>
      <c r="J12" t="s">
        <v>31</v>
      </c>
    </row>
    <row r="13" spans="1:19" x14ac:dyDescent="0.25">
      <c r="A13" t="s">
        <v>30</v>
      </c>
      <c r="B13">
        <v>9503.9</v>
      </c>
      <c r="C13">
        <v>1528</v>
      </c>
      <c r="E13" s="1">
        <v>42248</v>
      </c>
      <c r="F13" t="s">
        <v>33</v>
      </c>
      <c r="G13">
        <f>B13/C13</f>
        <v>6.2198298429319365</v>
      </c>
      <c r="H13" s="1">
        <v>41609</v>
      </c>
      <c r="J13" t="s">
        <v>31</v>
      </c>
    </row>
    <row r="14" spans="1:19" x14ac:dyDescent="0.25">
      <c r="I14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Cost</vt:lpstr>
      <vt:lpstr>Schedule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Sanders</dc:creator>
  <cp:lastModifiedBy>Greg Sanders</cp:lastModifiedBy>
  <dcterms:created xsi:type="dcterms:W3CDTF">2016-08-17T01:36:35Z</dcterms:created>
  <dcterms:modified xsi:type="dcterms:W3CDTF">2016-08-17T17:49:59Z</dcterms:modified>
</cp:coreProperties>
</file>