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Vend" sheetId="2" state="visible" r:id="rId1"/>
    <sheet name="VendCust" sheetId="1" state="visible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<sst xmlns="http://schemas.openxmlformats.org/spreadsheetml/2006/main" count="77" uniqueCount="76">
  <si>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Customer</t>
  </si>
  <si>
    <t>ParentID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</si>
  <si>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</si>
  <si>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</si>
  <si>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</si>
  <si>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</si>
  <si>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</si>
  <si>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</si>
  <si>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</si>
  <si>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</si>
  <si>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</si>
  <si>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</si>
  <si>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</si>
  <si>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</si>
  <si>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</si>
  <si>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</si>
  <si>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</si>
  <si>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</si>
  <si>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</si>
  <si>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</si>
  <si>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DHS</t>
  </si>
  <si>
    <t>NORTHROP GRUMMAN</t>
  </si>
  <si>
    <t>SPACEX</t>
  </si>
  <si>
    <t>Defense</t>
  </si>
  <si>
    <t>ABL Space</t>
  </si>
  <si>
    <t>BLUE ORIGIN</t>
  </si>
  <si>
    <t>Rocket Lab</t>
  </si>
  <si>
    <t>UNITED LAUNCH ALLIANCE</t>
  </si>
  <si>
    <t>Virgin Orbit</t>
  </si>
  <si>
    <t>GSA</t>
  </si>
  <si>
    <t>NASA</t>
  </si>
  <si>
    <t>Firefly Aerospace</t>
  </si>
  <si>
    <t>RUSSIA SPACE AGENCY</t>
  </si>
  <si>
    <t>Other Agencies</t>
  </si>
  <si>
    <t>State and IAP</t>
  </si>
  <si>
    <t>VA</t>
  </si>
  <si>
    <t>Grand Total</t>
  </si>
  <si>
    <t>NA</t>
  </si>
  <si>
    <t>Total</t>
  </si>
  <si>
    <t xml:space="preserve">Customer</t>
  </si>
  <si>
    <t xml:space="preserve">ParentID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</si>
  <si>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</si>
  <si>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</si>
  <si>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</si>
  <si>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</si>
  <si>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</si>
  <si>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</si>
  <si>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</si>
  <si>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</si>
  <si>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</si>
  <si>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</si>
  <si>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</si>
  <si>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</si>
  <si>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</si>
  <si>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</si>
  <si>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</si>
  <si>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</si>
  <si>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</si>
  <si>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</si>
  <si>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DHS</t>
  </si>
  <si>
    <t xml:space="preserve">NORTHROP GRUMMAN</t>
  </si>
  <si>
    <t xml:space="preserve">SPACEX</t>
  </si>
  <si>
    <t xml:space="preserve">Defense</t>
  </si>
  <si>
    <t xml:space="preserve">ABL Space</t>
  </si>
  <si>
    <t xml:space="preserve">BLUE ORIGIN</t>
  </si>
  <si>
    <t xml:space="preserve">Rocket Lab</t>
  </si>
  <si>
    <t xml:space="preserve">UNITED LAUNCH ALLIANCE</t>
  </si>
  <si>
    <t xml:space="preserve">Virgin Orbit</t>
  </si>
  <si>
    <t xml:space="preserve">GSA</t>
  </si>
  <si>
    <t xml:space="preserve">NASA</t>
  </si>
  <si>
    <t xml:space="preserve">Firefly Aerospace</t>
  </si>
  <si>
    <t xml:space="preserve">RUSSIA SPACE AGENCY</t>
  </si>
  <si>
    <t xml:space="preserve">Other Agencies</t>
  </si>
  <si>
    <t xml:space="preserve">State and IAP</t>
  </si>
  <si>
    <t xml:space="preserve">VA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</si>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</sst>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,,,&quot;B&quot;"/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Font="1" applyNumberFormat="1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xSplit="1" ySplit="1" topLeftCell="L2" activePane="bottomRight" state="frozen"/>
      <selection pane="topRight"/>
      <selection pane="bottomLeft"/>
      <selection pane="bottomRight" activeCell="AE2" sqref="AE2"/>
    </sheetView>
  </sheetViews>
  <sheetFormatPr defaultRowHeight="15.0" baseColWidth="10"/>
  <sheetData>
    <row r="1">
      <c r="A1" t="str">
        <f>L1</f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38</v>
      </c>
    </row>
    <row r="2">
      <c r="A2" t="str">
        <f>L2</f>
      </c>
      <c r="L2" t="s">
        <v>63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2300000</v>
      </c>
      <c r="AA2" s="4" t="n">
        <v>750000</v>
      </c>
      <c r="AB2" s="4" t="n">
        <v>1499952</v>
      </c>
      <c r="AC2" s="4" t="n">
        <v>17054988</v>
      </c>
      <c r="AD2" s="4" t="n">
        <v>0</v>
      </c>
      <c r="AE2" s="4" t="n">
        <f>SUBTOTAL(9,M2:AD2)</f>
        <v>21604940</v>
      </c>
      <c r="AF2" s="4"/>
    </row>
    <row r="3">
      <c r="A3" t="str">
        <f>L3</f>
      </c>
      <c r="L3" t="s">
        <v>64</v>
      </c>
      <c r="M3" s="4"/>
      <c r="N3" s="4"/>
      <c r="O3" s="4"/>
      <c r="P3" s="4"/>
      <c r="Q3" s="4" t="n">
        <v>22005000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781920</v>
      </c>
      <c r="W3" s="4" t="n">
        <v>664628.461</v>
      </c>
      <c r="X3" s="4" t="n">
        <v>1372059.9649</v>
      </c>
      <c r="Y3" s="4" t="n">
        <v>6485012.9752</v>
      </c>
      <c r="Z3" s="4" t="n">
        <v>232990512.1484</v>
      </c>
      <c r="AA3" s="4" t="n">
        <v>278284719.5996</v>
      </c>
      <c r="AB3" s="4" t="n">
        <v>13530712</v>
      </c>
      <c r="AC3" s="4" t="n">
        <v>425009983.61</v>
      </c>
      <c r="AD3" s="4"/>
      <c r="AE3" s="4" t="n">
        <f t="shared" ref="AE3:AE11" si="1">SUBTOTAL(9,M3:AD3)</f>
        <v>981124548.75910008</v>
      </c>
      <c r="AF3" s="4"/>
    </row>
    <row r="4">
      <c r="A4" t="str">
        <f>L4</f>
      </c>
      <c r="L4" t="s">
        <v>70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n">
        <v>25000</v>
      </c>
      <c r="Z4" s="4"/>
      <c r="AA4" s="4" t="n">
        <v>49899250.5</v>
      </c>
      <c r="AB4" s="4" t="n">
        <v>37869252</v>
      </c>
      <c r="AC4" s="4" t="n">
        <v>94871677</v>
      </c>
      <c r="AD4" s="4" t="n">
        <v>0</v>
      </c>
      <c r="AE4" s="4" t="n">
        <f t="shared" si="1"/>
        <v>182665179.5</v>
      </c>
      <c r="AF4" s="4"/>
    </row>
    <row r="5">
      <c r="A5" t="str">
        <f>L5</f>
      </c>
      <c r="L5" t="s">
        <v>60</v>
      </c>
      <c r="M5" s="4" t="n">
        <v>1298352186.6641</v>
      </c>
      <c r="N5" s="4" t="n">
        <v>1418147679.8961</v>
      </c>
      <c r="O5" s="4" t="n">
        <v>1242050654.0637</v>
      </c>
      <c r="P5" s="4" t="n">
        <v>1258779444.8276</v>
      </c>
      <c r="Q5" s="4" t="n">
        <v>748211700.6135</v>
      </c>
      <c r="R5" s="4" t="n">
        <v>661945486.3546</v>
      </c>
      <c r="S5" s="4" t="n">
        <v>657832521.75</v>
      </c>
      <c r="T5" s="4" t="n">
        <v>669957864.83</v>
      </c>
      <c r="U5" s="4" t="n">
        <v>524976618.5959</v>
      </c>
      <c r="V5" s="4" t="n">
        <v>645425192.347</v>
      </c>
      <c r="W5" s="4" t="n">
        <v>617346525.5993</v>
      </c>
      <c r="X5" s="4" t="n">
        <v>646444132.5475</v>
      </c>
      <c r="Y5" s="4" t="n">
        <v>1585162841.6819</v>
      </c>
      <c r="Z5" s="4" t="n">
        <v>1920619534.3204</v>
      </c>
      <c r="AA5" s="4" t="n">
        <v>1676806064.3135</v>
      </c>
      <c r="AB5" s="4" t="n">
        <v>1623553684.8944</v>
      </c>
      <c r="AC5" s="4" t="n">
        <v>2016967409.7156</v>
      </c>
      <c r="AD5" s="4"/>
      <c r="AE5" s="4" t="n">
        <f t="shared" si="1"/>
        <v>19212579543.015099</v>
      </c>
      <c r="AF5" s="4"/>
    </row>
    <row r="6">
      <c r="A6" t="str">
        <f>L6</f>
      </c>
      <c r="L6" t="s">
        <v>71</v>
      </c>
      <c r="M6" s="4" t="n">
        <v>100040612</v>
      </c>
      <c r="N6" s="4" t="n">
        <v>199782272</v>
      </c>
      <c r="O6" s="4" t="n">
        <v>387192262</v>
      </c>
      <c r="P6" s="4" t="n">
        <v>341238820</v>
      </c>
      <c r="Q6" s="4" t="n">
        <v>414009402.3398</v>
      </c>
      <c r="R6" s="4" t="n">
        <v>586488883.3809</v>
      </c>
      <c r="S6" s="4" t="n">
        <v>285001263</v>
      </c>
      <c r="T6" s="4" t="n">
        <v>312278472.29</v>
      </c>
      <c r="U6" s="4" t="n">
        <v>459872927.3633</v>
      </c>
      <c r="V6" s="4" t="n">
        <v>235823637.5215</v>
      </c>
      <c r="W6" s="4" t="n">
        <v>254927244.2813</v>
      </c>
      <c r="X6" s="4" t="n">
        <v>127459133.875</v>
      </c>
      <c r="Y6" s="4" t="n">
        <v>184529617.1719</v>
      </c>
      <c r="Z6" s="4" t="n">
        <v>46155537.7188</v>
      </c>
      <c r="AA6" s="4" t="n">
        <v>4756363.4375</v>
      </c>
      <c r="AB6" s="4" t="n">
        <v>2504481</v>
      </c>
      <c r="AC6" s="4" t="n">
        <v>6014852</v>
      </c>
      <c r="AD6" s="4"/>
      <c r="AE6" s="4" t="n">
        <f t="shared" si="1"/>
        <v>3948075781.3799996</v>
      </c>
      <c r="AF6" s="4"/>
    </row>
    <row r="7">
      <c r="A7" t="str">
        <f>L7</f>
      </c>
      <c r="L7" t="s">
        <v>65</v>
      </c>
      <c r="M7" s="4"/>
      <c r="N7" s="4"/>
      <c r="O7" s="4"/>
      <c r="P7" s="4"/>
      <c r="Q7" s="4"/>
      <c r="R7" s="4"/>
      <c r="S7" s="4"/>
      <c r="T7" s="4"/>
      <c r="U7" s="4" t="n">
        <v>3124964</v>
      </c>
      <c r="V7" s="4" t="n">
        <v>3925000</v>
      </c>
      <c r="W7" s="4" t="n">
        <v>0</v>
      </c>
      <c r="X7" s="4" t="n">
        <v>6530871</v>
      </c>
      <c r="Y7" s="4" t="n">
        <v>0</v>
      </c>
      <c r="Z7" s="4" t="n">
        <v>9912639</v>
      </c>
      <c r="AA7" s="4" t="n">
        <v>1548010</v>
      </c>
      <c r="AB7" s="4" t="n">
        <v>371000</v>
      </c>
      <c r="AC7" s="4" t="n">
        <v>15227350</v>
      </c>
      <c r="AD7" s="4" t="n">
        <v>400000</v>
      </c>
      <c r="AE7" s="4" t="n">
        <f t="shared" si="1"/>
        <v>41039834</v>
      </c>
      <c r="AF7" s="4"/>
    </row>
    <row r="8">
      <c r="A8" t="str">
        <f>L8</f>
      </c>
      <c r="L8" t="s">
        <v>61</v>
      </c>
      <c r="M8" s="4"/>
      <c r="N8" s="4" t="n">
        <v>4020000</v>
      </c>
      <c r="O8" s="4" t="n">
        <v>50727217.6484</v>
      </c>
      <c r="P8" s="4" t="n">
        <v>115342392.3984</v>
      </c>
      <c r="Q8" s="4" t="n">
        <v>269582180.4375</v>
      </c>
      <c r="R8" s="4" t="n">
        <v>389023422</v>
      </c>
      <c r="S8" s="4" t="n">
        <v>771496108.1</v>
      </c>
      <c r="T8" s="4" t="n">
        <v>587433902.9</v>
      </c>
      <c r="U8" s="4" t="n">
        <v>646305700.06</v>
      </c>
      <c r="V8" s="4" t="n">
        <v>1041528717.125</v>
      </c>
      <c r="W8" s="4" t="n">
        <v>1105847864.6563</v>
      </c>
      <c r="X8" s="4" t="n">
        <v>967134872.4609</v>
      </c>
      <c r="Y8" s="4" t="n">
        <v>1288676664.1211</v>
      </c>
      <c r="Z8" s="4" t="n">
        <v>1137237363.9492</v>
      </c>
      <c r="AA8" s="4" t="n">
        <v>2189366757.7865</v>
      </c>
      <c r="AB8" s="4" t="n">
        <v>2848276580.7275</v>
      </c>
      <c r="AC8" s="4" t="n">
        <v>3109331653.0893</v>
      </c>
      <c r="AD8" s="4"/>
      <c r="AE8" s="4" t="n">
        <f t="shared" si="1"/>
        <v>16521331397.4601</v>
      </c>
      <c r="AF8" s="4"/>
    </row>
    <row r="9">
      <c r="A9" t="str">
        <f>L9</f>
      </c>
      <c r="L9" t="s">
        <v>66</v>
      </c>
      <c r="M9" s="4"/>
      <c r="N9" s="4" t="n">
        <v>106995229</v>
      </c>
      <c r="O9" s="4" t="n">
        <v>1557556064.2183</v>
      </c>
      <c r="P9" s="4" t="n">
        <v>1418426267.3469</v>
      </c>
      <c r="Q9" s="4" t="n">
        <v>1876076608.0599</v>
      </c>
      <c r="R9" s="4" t="n">
        <v>2739954432.0634</v>
      </c>
      <c r="S9" s="4" t="n">
        <v>1547236090.32</v>
      </c>
      <c r="T9" s="4" t="n">
        <v>2883771754.9961</v>
      </c>
      <c r="U9" s="4" t="n">
        <v>2096445934.9707</v>
      </c>
      <c r="V9" s="4" t="n">
        <v>1852590911.2843</v>
      </c>
      <c r="W9" s="4" t="n">
        <v>2249243849.3203</v>
      </c>
      <c r="X9" s="4" t="n">
        <v>1738033073.1094</v>
      </c>
      <c r="Y9" s="4" t="n">
        <v>1637040518.0371</v>
      </c>
      <c r="Z9" s="4" t="n">
        <v>1294422082.0625</v>
      </c>
      <c r="AA9" s="4" t="n">
        <v>722901798.3886</v>
      </c>
      <c r="AB9" s="4" t="n">
        <v>1109941838</v>
      </c>
      <c r="AC9" s="4" t="n">
        <v>1041041600.039</v>
      </c>
      <c r="AD9" s="4" t="n">
        <v>167586860</v>
      </c>
      <c r="AE9" s="4" t="n">
        <f t="shared" si="1"/>
        <v>26039264911.216503</v>
      </c>
      <c r="AF9" s="4"/>
    </row>
    <row r="10">
      <c r="A10" t="str">
        <f>L10</f>
      </c>
      <c r="L10" t="s">
        <v>67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 t="n">
        <v>897869.5</v>
      </c>
      <c r="Z10" s="4" t="n">
        <v>35350000</v>
      </c>
      <c r="AA10" s="4" t="n">
        <v>2249791</v>
      </c>
      <c r="AB10" s="4" t="n">
        <v>0</v>
      </c>
      <c r="AC10" s="4" t="n">
        <v>-210426</v>
      </c>
      <c r="AD10" s="4"/>
      <c r="AE10" s="4" t="n">
        <f t="shared" si="1"/>
        <v>38287234.5</v>
      </c>
      <c r="AF10" s="4"/>
    </row>
    <row r="11">
      <c r="A11" t="str">
        <f>L11</f>
      </c>
      <c r="L11" t="s">
        <v>75</v>
      </c>
      <c r="M11" s="4" t="str">
        <f>Sum(M2:M10)</f>
      </c>
      <c r="N11" s="4" t="str">
        <f>Sum(N2:N10)</f>
      </c>
      <c r="O11" s="4" t="str">
        <f>Sum(O2:O10)</f>
      </c>
      <c r="P11" s="4" t="str">
        <f>Sum(P2:P10)</f>
      </c>
      <c r="Q11" s="4" t="str">
        <f>Sum(Q2:Q10)</f>
      </c>
      <c r="R11" s="4" t="str">
        <f>Sum(R2:R10)</f>
      </c>
      <c r="S11" s="4" t="str">
        <f>Sum(S2:S10)</f>
      </c>
      <c r="T11" s="4" t="str">
        <f>Sum(T2:T10)</f>
      </c>
      <c r="U11" s="4" t="str">
        <f>Sum(U2:U10)</f>
      </c>
      <c r="V11" s="4" t="str">
        <f>Sum(V2:V10)</f>
      </c>
      <c r="W11" s="4" t="str">
        <f>Sum(W2:W10)</f>
      </c>
      <c r="X11" s="4" t="str">
        <f>Sum(X2:X10)</f>
      </c>
      <c r="Y11" s="4" t="str">
        <f>Sum(Y2:Y10)</f>
      </c>
      <c r="Z11" s="4" t="str">
        <f>Sum(Z2:Z10)</f>
      </c>
      <c r="AA11" s="4" t="str">
        <f>Sum(AA2:AA10)</f>
      </c>
      <c r="AB11" s="4" t="str">
        <f>Sum(AB2:AB10)</f>
      </c>
      <c r="AC11" s="4" t="str">
        <f>Sum(AC2:AC10)</f>
      </c>
      <c r="AD11" s="4" t="str">
        <f>Sum(AD2:AD10)</f>
      </c>
      <c r="AE11" s="4" t="n">
        <f t="shared" si="1"/>
        <v>66985973369.830811</v>
      </c>
      <c r="AF11" s="4"/>
    </row>
    <row r="14">
      <c r="A14" t="str">
        <f>L14</f>
      </c>
      <c r="B14" t="str">
        <f>U14</f>
      </c>
      <c r="C14" t="str">
        <f>AA14</f>
      </c>
      <c r="D14" t="str">
        <f>AB14</f>
      </c>
      <c r="E14" t="str">
        <f>AC14</f>
      </c>
      <c r="F14" t="str">
        <f>AA14&amp;"-"&amp;AB14</f>
      </c>
      <c r="G14" t="str">
        <f>U14&amp;"-"&amp;AB14</f>
      </c>
      <c r="H14" t="str">
        <f>AC14&amp;"/"&amp;AB14</f>
      </c>
      <c r="I14" t="str">
        <f>"Share "&amp;AB14</f>
      </c>
      <c r="J14" t="str">
        <f>"Share "&amp;AC14</f>
      </c>
      <c r="L14" t="s">
        <v>40</v>
      </c>
      <c r="M14" t="s">
        <v>41</v>
      </c>
      <c r="N14" t="s">
        <v>42</v>
      </c>
      <c r="O14" t="s">
        <v>43</v>
      </c>
      <c r="P14" t="s">
        <v>44</v>
      </c>
      <c r="Q14" t="s">
        <v>45</v>
      </c>
      <c r="R14" t="s">
        <v>46</v>
      </c>
      <c r="S14" t="s">
        <v>47</v>
      </c>
      <c r="T14" t="s">
        <v>48</v>
      </c>
      <c r="U14" t="s">
        <v>49</v>
      </c>
      <c r="V14" t="s">
        <v>50</v>
      </c>
      <c r="W14" t="s">
        <v>51</v>
      </c>
      <c r="X14" t="s">
        <v>52</v>
      </c>
      <c r="Y14" t="s">
        <v>53</v>
      </c>
      <c r="Z14" t="s">
        <v>54</v>
      </c>
      <c r="AA14" t="s">
        <v>55</v>
      </c>
      <c r="AB14" t="s">
        <v>56</v>
      </c>
      <c r="AC14" t="s">
        <v>57</v>
      </c>
      <c r="AD14" t="s">
        <v>58</v>
      </c>
      <c r="AE14" t="s">
        <v>38</v>
      </c>
    </row>
    <row r="15">
      <c r="A15" t="str">
        <f>L15</f>
      </c>
      <c r="B15" s="4" t="str">
        <f>U15</f>
      </c>
      <c r="C15" s="4" t="str">
        <f>AA15</f>
      </c>
      <c r="D15" s="4" t="str">
        <f>AB15</f>
      </c>
      <c r="E15" s="4" t="str">
        <f>AC15</f>
      </c>
      <c r="F15" s="2" t="str">
        <f>AB15/AA15-1</f>
      </c>
      <c r="G15" s="2" t="str">
        <f>AB15/U15-1</f>
      </c>
      <c r="H15" s="2" t="str">
        <f>AC15/AB15</f>
      </c>
      <c r="I15" s="2" t="str">
        <f>AB15/Sum(AB$14:AB$23)</f>
      </c>
      <c r="J15" s="2" t="str">
        <f>AC15/Sum(AC14:AC$23)</f>
      </c>
      <c r="L15" t="s">
        <v>63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2542030.89483995</v>
      </c>
      <c r="AA15" s="4" t="n">
        <v>801965.696193221</v>
      </c>
      <c r="AB15" s="4" t="n">
        <v>1499952</v>
      </c>
      <c r="AC15" s="4" t="n">
        <v>16267019.9156888</v>
      </c>
      <c r="AD15" s="4" t="n">
        <v>0</v>
      </c>
      <c r="AE15" s="4" t="n">
        <f>SUBTOTAL(9,M15:AD15)</f>
        <v>21110968.50672197</v>
      </c>
      <c r="AF15" s="4"/>
    </row>
    <row r="16">
      <c r="A16" t="str">
        <f>L16</f>
      </c>
      <c r="B16" s="4" t="str">
        <f>U16</f>
      </c>
      <c r="C16" s="4" t="str">
        <f>AA16</f>
      </c>
      <c r="D16" s="4" t="str">
        <f>AB16</f>
      </c>
      <c r="E16" s="4" t="str">
        <f>AC16</f>
      </c>
      <c r="F16" s="2" t="str">
        <f>AB16/AA16-1</f>
      </c>
      <c r="G16" s="2" t="str">
        <f>AB16/U16-1</f>
      </c>
      <c r="H16" s="2" t="str">
        <f>AC16/AB16</f>
      </c>
      <c r="I16" s="2" t="str">
        <f>AB16/Sum(AB$14:AB$23)</f>
      </c>
      <c r="J16" s="2" t="str">
        <f>AC16/Sum(AC14:AC$23)</f>
      </c>
      <c r="L16" t="s">
        <v>64</v>
      </c>
      <c r="M16" s="4"/>
      <c r="N16" s="4"/>
      <c r="O16" s="4"/>
      <c r="P16" s="4"/>
      <c r="Q16" s="4" t="n">
        <v>28218835.5268037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930164.232514868</v>
      </c>
      <c r="W16" s="4" t="n">
        <v>776767.165990473</v>
      </c>
      <c r="X16" s="4" t="n">
        <v>1566771.04971022</v>
      </c>
      <c r="Y16" s="4" t="n">
        <v>7263053.04259743</v>
      </c>
      <c r="Z16" s="4" t="n">
        <v>257508295.689485</v>
      </c>
      <c r="AA16" s="4" t="n">
        <v>297566398.524838</v>
      </c>
      <c r="AB16" s="4" t="n">
        <v>13530712</v>
      </c>
      <c r="AC16" s="4" t="n">
        <v>405373833.61105</v>
      </c>
      <c r="AD16" s="4"/>
      <c r="AE16" s="4" t="n">
        <f t="shared" ref="AE16:AE24" si="12">SUBTOTAL(9,M16:AD16)</f>
        <v>1012734830.8429897</v>
      </c>
      <c r="AF16" s="4"/>
    </row>
    <row r="17">
      <c r="A17" t="str">
        <f>L17</f>
      </c>
      <c r="B17" s="4" t="str">
        <f>U17</f>
      </c>
      <c r="C17" s="4" t="str">
        <f>AA17</f>
      </c>
      <c r="D17" s="4" t="str">
        <f>AB17</f>
      </c>
      <c r="E17" s="4" t="str">
        <f>AC17</f>
      </c>
      <c r="F17" s="2" t="str">
        <f>AB17/AA17-1</f>
      </c>
      <c r="G17" s="2" t="str">
        <f>AB17/U17-1</f>
      </c>
      <c r="H17" s="2" t="str">
        <f>AC17/AB17</f>
      </c>
      <c r="I17" s="2" t="str">
        <f>AB17/Sum(AB$14:AB$23)</f>
      </c>
      <c r="J17" s="2" t="str">
        <f>AC17/Sum(AC14:AC$23)</f>
      </c>
      <c r="L17" t="s">
        <v>70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 t="n">
        <v>27999.377450642</v>
      </c>
      <c r="Z17" s="4"/>
      <c r="AA17" s="4" t="n">
        <v>53356649.5556699</v>
      </c>
      <c r="AB17" s="4" t="n">
        <v>37869252</v>
      </c>
      <c r="AC17" s="4" t="n">
        <v>90488451.7769111</v>
      </c>
      <c r="AD17" s="4" t="n">
        <v>0</v>
      </c>
      <c r="AE17" s="4" t="n">
        <f t="shared" si="12"/>
        <v>181742352.71003163</v>
      </c>
      <c r="AF17" s="4"/>
    </row>
    <row r="18">
      <c r="A18" t="str">
        <f>L18</f>
      </c>
      <c r="B18" s="4" t="str">
        <f>U18</f>
      </c>
      <c r="C18" s="4" t="str">
        <f>AA18</f>
      </c>
      <c r="D18" s="4" t="str">
        <f>AB18</f>
      </c>
      <c r="E18" s="4" t="str">
        <f>AC18</f>
      </c>
      <c r="F18" s="2" t="str">
        <f>AB18/AA18-1</f>
      </c>
      <c r="G18" s="2" t="str">
        <f>AB18/U18-1</f>
      </c>
      <c r="H18" s="2" t="str">
        <f>AC18/AB18</f>
      </c>
      <c r="I18" s="2" t="str">
        <f>AB18/Sum(AB$14:AB$23)</f>
      </c>
      <c r="J18" s="2" t="str">
        <f>AC18/Sum(AC14:AC$23)</f>
      </c>
      <c r="L18" t="s">
        <v>60</v>
      </c>
      <c r="M18" s="4" t="n">
        <v>1766819654.78439</v>
      </c>
      <c r="N18" s="4" t="n">
        <v>1890413223.83331</v>
      </c>
      <c r="O18" s="4" t="n">
        <v>1639017488.86585</v>
      </c>
      <c r="P18" s="4" t="n">
        <v>1646770158.16409</v>
      </c>
      <c r="Q18" s="4" t="n">
        <v>959493884.064644</v>
      </c>
      <c r="R18" s="4" t="n">
        <v>833587950.807299</v>
      </c>
      <c r="S18" s="4" t="n">
        <v>813521058.893739</v>
      </c>
      <c r="T18" s="4" t="n">
        <v>812791849.089758</v>
      </c>
      <c r="U18" s="4" t="n">
        <v>629681927.946416</v>
      </c>
      <c r="V18" s="4" t="n">
        <v>767791370.837437</v>
      </c>
      <c r="W18" s="4" t="n">
        <v>721507638.120591</v>
      </c>
      <c r="X18" s="4" t="n">
        <v>738181987.697801</v>
      </c>
      <c r="Y18" s="4" t="n">
        <v>1775342908.99935</v>
      </c>
      <c r="Z18" s="4" t="n">
        <v>2122727910.20677</v>
      </c>
      <c r="AA18" s="4" t="n">
        <v>1792987923.66426</v>
      </c>
      <c r="AB18" s="4" t="n">
        <v>1623553684.8944</v>
      </c>
      <c r="AC18" s="4" t="n">
        <v>1923780246.76059</v>
      </c>
      <c r="AD18" s="4"/>
      <c r="AE18" s="4" t="n">
        <f t="shared" si="12"/>
        <v>22457970867.630695</v>
      </c>
      <c r="AF18" s="4"/>
    </row>
    <row r="19">
      <c r="A19" t="str">
        <f>L19</f>
      </c>
      <c r="B19" s="4" t="str">
        <f>U19</f>
      </c>
      <c r="C19" s="4" t="str">
        <f>AA19</f>
      </c>
      <c r="D19" s="4" t="str">
        <f>AB19</f>
      </c>
      <c r="E19" s="4" t="str">
        <f>AC19</f>
      </c>
      <c r="F19" s="2" t="str">
        <f>AB19/AA19-1</f>
      </c>
      <c r="G19" s="2" t="str">
        <f>AB19/U19-1</f>
      </c>
      <c r="H19" s="2" t="str">
        <f>AC19/AB19</f>
      </c>
      <c r="I19" s="2" t="str">
        <f>AB19/Sum(AB$14:AB$23)</f>
      </c>
      <c r="J19" s="2" t="str">
        <f>AC19/Sum(AC14:AC$23)</f>
      </c>
      <c r="L19" t="s">
        <v>71</v>
      </c>
      <c r="M19" s="4" t="n">
        <v>136136959.889442</v>
      </c>
      <c r="N19" s="4" t="n">
        <v>266312919.472487</v>
      </c>
      <c r="O19" s="4" t="n">
        <v>510941230.049852</v>
      </c>
      <c r="P19" s="4" t="n">
        <v>446418082.128827</v>
      </c>
      <c r="Q19" s="4" t="n">
        <v>530918574.4684</v>
      </c>
      <c r="R19" s="4" t="n">
        <v>738565450.700649</v>
      </c>
      <c r="S19" s="4" t="n">
        <v>352452214.805406</v>
      </c>
      <c r="T19" s="4" t="n">
        <v>378855761.3066</v>
      </c>
      <c r="U19" s="4" t="n">
        <v>551593463.889835</v>
      </c>
      <c r="V19" s="4" t="n">
        <v>280533446.905119</v>
      </c>
      <c r="W19" s="4" t="n">
        <v>297939562.768959</v>
      </c>
      <c r="X19" s="4" t="n">
        <v>145547050.482625</v>
      </c>
      <c r="Y19" s="4" t="n">
        <v>206668576.08074</v>
      </c>
      <c r="Z19" s="4" t="n">
        <v>51012522.977887</v>
      </c>
      <c r="AA19" s="4" t="n">
        <v>5085920.42067023</v>
      </c>
      <c r="AB19" s="4" t="n">
        <v>2504481</v>
      </c>
      <c r="AC19" s="4" t="n">
        <v>5736956.09014329</v>
      </c>
      <c r="AD19" s="4"/>
      <c r="AE19" s="4" t="n">
        <f t="shared" si="12"/>
        <v>4907223173.4376411</v>
      </c>
      <c r="AF19" s="4"/>
    </row>
    <row r="20">
      <c r="A20" t="str">
        <f>L20</f>
      </c>
      <c r="B20" s="4" t="str">
        <f>U20</f>
      </c>
      <c r="C20" s="4" t="str">
        <f>AA20</f>
      </c>
      <c r="D20" s="4" t="str">
        <f>AB20</f>
      </c>
      <c r="E20" s="4" t="str">
        <f>AC20</f>
      </c>
      <c r="F20" s="2" t="str">
        <f>AB20/AA20-1</f>
      </c>
      <c r="G20" s="2" t="str">
        <f>AB20/U20-1</f>
      </c>
      <c r="H20" s="2" t="str">
        <f>AC20/AB20</f>
      </c>
      <c r="I20" s="2" t="str">
        <f>AB20/Sum(AB$14:AB$23)</f>
      </c>
      <c r="J20" s="2" t="str">
        <f>AC20/Sum(AC14:AC$23)</f>
      </c>
      <c r="L20" t="s">
        <v>65</v>
      </c>
      <c r="M20" s="4"/>
      <c r="N20" s="4"/>
      <c r="O20" s="4"/>
      <c r="P20" s="4"/>
      <c r="Q20" s="4"/>
      <c r="R20" s="4"/>
      <c r="S20" s="4"/>
      <c r="T20" s="4"/>
      <c r="U20" s="4" t="n">
        <v>3748230.46699877</v>
      </c>
      <c r="V20" s="4" t="n">
        <v>4669140.84896263</v>
      </c>
      <c r="W20" s="4" t="n">
        <v>0</v>
      </c>
      <c r="X20" s="4" t="n">
        <v>7457676.68611903</v>
      </c>
      <c r="Y20" s="4" t="n">
        <v>0</v>
      </c>
      <c r="Z20" s="4" t="n">
        <v>10955754.1684328</v>
      </c>
      <c r="AA20" s="4" t="n">
        <v>1655267.88981876</v>
      </c>
      <c r="AB20" s="4" t="n">
        <v>371000</v>
      </c>
      <c r="AC20" s="4" t="n">
        <v>14523821.7530944</v>
      </c>
      <c r="AD20" s="4" t="n">
        <v>372711.80181615</v>
      </c>
      <c r="AE20" s="4" t="n">
        <f t="shared" si="12"/>
        <v>43753603.615242541</v>
      </c>
      <c r="AF20" s="4"/>
    </row>
    <row r="21">
      <c r="A21" t="str">
        <f>L21</f>
      </c>
      <c r="B21" s="4" t="str">
        <f>U21</f>
      </c>
      <c r="C21" s="4" t="str">
        <f>AA21</f>
      </c>
      <c r="D21" s="4" t="str">
        <f>AB21</f>
      </c>
      <c r="E21" s="4" t="str">
        <f>AC21</f>
      </c>
      <c r="F21" s="2" t="str">
        <f>AB21/AA21-1</f>
      </c>
      <c r="G21" s="2" t="str">
        <f>AB21/U21-1</f>
      </c>
      <c r="H21" s="2" t="str">
        <f>AC21/AB21</f>
      </c>
      <c r="I21" s="2" t="str">
        <f>AB21/Sum(AB$14:AB$23)</f>
      </c>
      <c r="J21" s="2" t="str">
        <f>AC21/Sum(AC14:AC$23)</f>
      </c>
      <c r="L21" t="s">
        <v>61</v>
      </c>
      <c r="M21" s="4"/>
      <c r="N21" s="4" t="n">
        <v>5358723.40204138</v>
      </c>
      <c r="O21" s="4" t="n">
        <v>66939940.5050095</v>
      </c>
      <c r="P21" s="4" t="n">
        <v>150894114.575371</v>
      </c>
      <c r="Q21" s="4" t="n">
        <v>345707576.038307</v>
      </c>
      <c r="R21" s="4" t="n">
        <v>489897195.231128</v>
      </c>
      <c r="S21" s="4" t="n">
        <v>954085287.732903</v>
      </c>
      <c r="T21" s="4" t="n">
        <v>712673905.660111</v>
      </c>
      <c r="U21" s="4" t="n">
        <v>775209799.524046</v>
      </c>
      <c r="V21" s="4" t="n">
        <v>1238992172.86522</v>
      </c>
      <c r="W21" s="4" t="n">
        <v>1292430827.52318</v>
      </c>
      <c r="X21" s="4" t="n">
        <v>1104382430.87091</v>
      </c>
      <c r="Y21" s="4" t="n">
        <v>1443285773.22244</v>
      </c>
      <c r="Z21" s="4" t="n">
        <v>1256909788.66313</v>
      </c>
      <c r="AA21" s="4" t="n">
        <v>2341062714.84073</v>
      </c>
      <c r="AB21" s="4" t="n">
        <v>2848276580.7275</v>
      </c>
      <c r="AC21" s="4" t="n">
        <v>2965675491.84352</v>
      </c>
      <c r="AD21" s="4"/>
      <c r="AE21" s="4" t="n">
        <f t="shared" si="12"/>
        <v>17991782323.225548</v>
      </c>
      <c r="AF21" s="4"/>
    </row>
    <row r="22">
      <c r="A22" t="str">
        <f>L22</f>
      </c>
      <c r="B22" s="4" t="str">
        <f>U22</f>
      </c>
      <c r="C22" s="4" t="str">
        <f>AA22</f>
      </c>
      <c r="D22" s="4" t="str">
        <f>AB22</f>
      </c>
      <c r="E22" s="4" t="str">
        <f>AC22</f>
      </c>
      <c r="F22" s="2" t="str">
        <f>AB22/AA22-1</f>
      </c>
      <c r="G22" s="2" t="str">
        <f>AB22/U22-1</f>
      </c>
      <c r="H22" s="2" t="str">
        <f>AC22/AB22</f>
      </c>
      <c r="I22" s="2" t="str">
        <f>AB22/Sum(AB$14:AB$23)</f>
      </c>
      <c r="J22" s="2" t="str">
        <f>AC22/Sum(AC14:AC$23)</f>
      </c>
      <c r="L22" t="s">
        <v>66</v>
      </c>
      <c r="M22" s="4"/>
      <c r="N22" s="4" t="n">
        <v>142626327.748526</v>
      </c>
      <c r="O22" s="4" t="n">
        <v>2055360319.4769</v>
      </c>
      <c r="P22" s="4" t="n">
        <v>1855624556.16906</v>
      </c>
      <c r="Q22" s="4" t="n">
        <v>2405848545.26363</v>
      </c>
      <c r="R22" s="4" t="n">
        <v>3450424615.6391</v>
      </c>
      <c r="S22" s="4" t="n">
        <v>1913418842.84962</v>
      </c>
      <c r="T22" s="4" t="n">
        <v>3498587448.76569</v>
      </c>
      <c r="U22" s="4" t="n">
        <v>2514576976.20609</v>
      </c>
      <c r="V22" s="4" t="n">
        <v>2203823668.86482</v>
      </c>
      <c r="W22" s="4" t="n">
        <v>2628745040.24292</v>
      </c>
      <c r="X22" s="4" t="n">
        <v>1984679949.8921</v>
      </c>
      <c r="Y22" s="4" t="n">
        <v>1833444614.66061</v>
      </c>
      <c r="Z22" s="4" t="n">
        <v>1430635184.1591</v>
      </c>
      <c r="AA22" s="4" t="n">
        <v>772989925.365394</v>
      </c>
      <c r="AB22" s="4" t="n">
        <v>1109941838</v>
      </c>
      <c r="AC22" s="4" t="n">
        <v>992943791.04195</v>
      </c>
      <c r="AD22" s="4" t="n">
        <v>156154001.378277</v>
      </c>
      <c r="AE22" s="4" t="n">
        <f t="shared" si="12"/>
        <v>30949825645.723789</v>
      </c>
      <c r="AF22" s="4"/>
    </row>
    <row r="23">
      <c r="A23" t="str">
        <f>L23</f>
      </c>
      <c r="B23" s="4" t="str">
        <f>U23</f>
      </c>
      <c r="C23" s="4" t="str">
        <f>AA23</f>
      </c>
      <c r="D23" s="4" t="str">
        <f>AB23</f>
      </c>
      <c r="E23" s="4" t="str">
        <f>AC23</f>
      </c>
      <c r="F23" s="2" t="str">
        <f>AB23/AA23-1</f>
      </c>
      <c r="G23" s="2" t="str">
        <f>AB23/U23-1</f>
      </c>
      <c r="H23" s="2" t="str">
        <f>AC23/AB23</f>
      </c>
      <c r="I23" s="2" t="str">
        <f>AB23/Sum(AB$14:AB$23)</f>
      </c>
      <c r="J23" s="2" t="str">
        <f>AC23/Sum(AC14:AC$23)</f>
      </c>
      <c r="L23" t="s">
        <v>67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 t="n">
        <v>1005591.48127677</v>
      </c>
      <c r="Z23" s="4" t="n">
        <v>39069909.6228661</v>
      </c>
      <c r="AA23" s="4" t="n">
        <v>2405673.60747233</v>
      </c>
      <c r="AB23" s="4" t="n">
        <v>0</v>
      </c>
      <c r="AC23" s="4" t="n">
        <v>-200703.977791057</v>
      </c>
      <c r="AD23" s="4"/>
      <c r="AE23" s="4" t="n">
        <f t="shared" si="12"/>
        <v>42280470.733824149</v>
      </c>
      <c r="AF23" s="4"/>
    </row>
    <row r="24">
      <c r="A24" t="str">
        <f>L24</f>
      </c>
      <c r="B24" s="4" t="str">
        <f>U24</f>
      </c>
      <c r="C24" s="4" t="str">
        <f>AA24</f>
      </c>
      <c r="D24" s="4" t="str">
        <f>AB24</f>
      </c>
      <c r="E24" s="4" t="str">
        <f>AC24</f>
      </c>
      <c r="F24" s="2" t="str">
        <f>AB24/AA24-1</f>
      </c>
      <c r="G24" s="2" t="str">
        <f>AB24/U24-1</f>
      </c>
      <c r="H24" s="2" t="str">
        <f>AC24/AB24</f>
      </c>
      <c r="I24" s="2" t="str">
        <f>Sum(I$14:I$23)</f>
      </c>
      <c r="J24" s="2" t="str">
        <f>Sum(J$14:J$23)</f>
      </c>
      <c r="L24" t="s">
        <v>75</v>
      </c>
      <c r="M24" s="4" t="str">
        <f>Sum(M15:M23)</f>
      </c>
      <c r="N24" s="4" t="str">
        <f>Sum(N15:N23)</f>
      </c>
      <c r="O24" s="4" t="str">
        <f>Sum(O15:O23)</f>
      </c>
      <c r="P24" s="4" t="str">
        <f>Sum(P15:P23)</f>
      </c>
      <c r="Q24" s="4" t="str">
        <f>Sum(Q15:Q23)</f>
      </c>
      <c r="R24" s="4" t="str">
        <f>Sum(R15:R23)</f>
      </c>
      <c r="S24" s="4" t="str">
        <f>Sum(S15:S23)</f>
      </c>
      <c r="T24" s="4" t="str">
        <f>Sum(T15:T23)</f>
      </c>
      <c r="U24" s="4" t="str">
        <f>Sum(U15:U23)</f>
      </c>
      <c r="V24" s="4" t="str">
        <f>Sum(V15:V23)</f>
      </c>
      <c r="W24" s="4" t="str">
        <f>Sum(W15:W23)</f>
      </c>
      <c r="X24" s="4" t="str">
        <f>Sum(X15:X23)</f>
      </c>
      <c r="Y24" s="4" t="str">
        <f>Sum(Y15:Y23)</f>
      </c>
      <c r="Z24" s="4" t="str">
        <f>Sum(Z15:Z23)</f>
      </c>
      <c r="AA24" s="4" t="str">
        <f>Sum(AA15:AA23)</f>
      </c>
      <c r="AB24" s="4" t="str">
        <f>Sum(AB15:AB23)</f>
      </c>
      <c r="AC24" s="4" t="str">
        <f>Sum(AC15:AC23)</f>
      </c>
      <c r="AD24" s="4" t="str">
        <f>Sum(AD15:AD23)</f>
      </c>
      <c r="AE24" s="4" t="n">
        <f t="shared" si="12"/>
        <v>77608424236.426483</v>
      </c>
      <c r="AF24" s="4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L1</f>
      </c>
      <c r="B1" t="str">
        <f>M1</f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tr">
        <f>L2</f>
      </c>
      <c r="B2" t="str">
        <f>M2</f>
      </c>
      <c r="L2" t="s">
        <v>59</v>
      </c>
      <c r="M2" t="s">
        <v>60</v>
      </c>
      <c r="N2" s="3" t="n">
        <v>0</v>
      </c>
      <c r="O2" s="3" t="n">
        <v>318969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t="str">
        <f>L3</f>
      </c>
      <c r="B3" t="str">
        <f>M3</f>
      </c>
      <c r="L3" t="s">
        <v>59</v>
      </c>
      <c r="M3" t="s">
        <v>61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 t="n">
        <v>308220</v>
      </c>
      <c r="AE3" s="3"/>
      <c r="AF3" s="3"/>
    </row>
    <row r="4">
      <c r="A4" t="str">
        <f>L4</f>
      </c>
      <c r="B4" t="str">
        <f>M4</f>
      </c>
      <c r="L4" t="s">
        <v>62</v>
      </c>
      <c r="M4" t="s">
        <v>63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 t="n">
        <v>2300000</v>
      </c>
      <c r="AB4" s="3" t="n">
        <v>750000</v>
      </c>
      <c r="AC4" s="3" t="n">
        <v>1499952</v>
      </c>
      <c r="AD4" s="3" t="n">
        <v>17049988</v>
      </c>
      <c r="AE4" s="3" t="n">
        <v>0</v>
      </c>
      <c r="AF4" s="3"/>
    </row>
    <row r="5">
      <c r="A5" t="str">
        <f>L5</f>
      </c>
      <c r="B5" t="str">
        <f>M5</f>
      </c>
      <c r="L5" t="s">
        <v>62</v>
      </c>
      <c r="M5" t="s">
        <v>64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1322259</v>
      </c>
      <c r="AA5" s="3" t="n">
        <v>1478800</v>
      </c>
      <c r="AB5" s="3"/>
      <c r="AC5" s="3" t="n">
        <v>49941</v>
      </c>
      <c r="AD5" s="3"/>
      <c r="AE5" s="3"/>
      <c r="AF5" s="3"/>
    </row>
    <row r="6">
      <c r="A6" t="str">
        <f>L6</f>
      </c>
      <c r="B6" t="str">
        <f>M6</f>
      </c>
      <c r="L6" t="s">
        <v>62</v>
      </c>
      <c r="M6" t="s">
        <v>60</v>
      </c>
      <c r="N6" s="3" t="n">
        <v>1029274854.166</v>
      </c>
      <c r="O6" s="3" t="n">
        <v>1069245896.0875</v>
      </c>
      <c r="P6" s="3" t="n">
        <v>884880368.064</v>
      </c>
      <c r="Q6" s="3" t="n">
        <v>967262470.4022</v>
      </c>
      <c r="R6" s="3" t="n">
        <v>462045946.6865</v>
      </c>
      <c r="S6" s="3" t="n">
        <v>350552902.8546</v>
      </c>
      <c r="T6" s="3" t="n">
        <v>297965313.97</v>
      </c>
      <c r="U6" s="3" t="n">
        <v>258102017.6</v>
      </c>
      <c r="V6" s="3" t="n">
        <v>131505271.7961</v>
      </c>
      <c r="W6" s="3" t="n">
        <v>219649291.0233</v>
      </c>
      <c r="X6" s="3" t="n">
        <v>180886073.2013</v>
      </c>
      <c r="Y6" s="3" t="n">
        <v>301006018.9572</v>
      </c>
      <c r="Z6" s="3" t="n">
        <v>505609657.6531</v>
      </c>
      <c r="AA6" s="3" t="n">
        <v>660036878.7676</v>
      </c>
      <c r="AB6" s="3" t="n">
        <v>371759306.6172</v>
      </c>
      <c r="AC6" s="3" t="n">
        <v>530885529.035</v>
      </c>
      <c r="AD6" s="3" t="n">
        <v>824181180.4134</v>
      </c>
      <c r="AE6" s="3"/>
      <c r="AF6" s="3"/>
    </row>
    <row r="7">
      <c r="A7" t="str">
        <f>L7</f>
      </c>
      <c r="B7" t="str">
        <f>M7</f>
      </c>
      <c r="L7" t="s">
        <v>62</v>
      </c>
      <c r="M7" t="s">
        <v>65</v>
      </c>
      <c r="N7" s="3"/>
      <c r="O7" s="3"/>
      <c r="P7" s="3"/>
      <c r="Q7" s="3"/>
      <c r="R7" s="3"/>
      <c r="S7" s="3"/>
      <c r="T7" s="3"/>
      <c r="U7" s="3"/>
      <c r="V7" s="3" t="n">
        <v>99964</v>
      </c>
      <c r="W7" s="3"/>
      <c r="X7" s="3"/>
      <c r="Y7" s="3" t="n">
        <v>6530871</v>
      </c>
      <c r="Z7" s="3" t="n">
        <v>0</v>
      </c>
      <c r="AA7" s="3" t="n">
        <v>325149</v>
      </c>
      <c r="AB7" s="3" t="n">
        <v>0</v>
      </c>
      <c r="AC7" s="3" t="n">
        <v>0</v>
      </c>
      <c r="AD7" s="3" t="n">
        <v>336500</v>
      </c>
      <c r="AE7" s="3"/>
      <c r="AF7" s="3"/>
    </row>
    <row r="8">
      <c r="A8" t="str">
        <f>L8</f>
      </c>
      <c r="B8" t="str">
        <f>M8</f>
      </c>
      <c r="L8" t="s">
        <v>62</v>
      </c>
      <c r="M8" t="s">
        <v>61</v>
      </c>
      <c r="N8" s="3"/>
      <c r="O8" s="3" t="n">
        <v>4000000</v>
      </c>
      <c r="P8" s="3" t="n">
        <v>0</v>
      </c>
      <c r="Q8" s="3" t="n">
        <v>0</v>
      </c>
      <c r="R8" s="3"/>
      <c r="S8" s="3"/>
      <c r="T8" s="3" t="n">
        <v>239598798</v>
      </c>
      <c r="U8" s="3" t="n">
        <v>14489390</v>
      </c>
      <c r="V8" s="3" t="n">
        <v>943948</v>
      </c>
      <c r="W8" s="3" t="n">
        <v>83682783</v>
      </c>
      <c r="X8" s="3" t="n">
        <v>105953407.25</v>
      </c>
      <c r="Y8" s="3" t="n">
        <v>267961643.1015</v>
      </c>
      <c r="Z8" s="3" t="n">
        <v>374030559.1836</v>
      </c>
      <c r="AA8" s="3" t="n">
        <v>287098559.6485</v>
      </c>
      <c r="AB8" s="3" t="n">
        <v>563815242.7846</v>
      </c>
      <c r="AC8" s="3" t="n">
        <v>759276111.6875</v>
      </c>
      <c r="AD8" s="3" t="n">
        <v>856176760.4693</v>
      </c>
      <c r="AE8" s="3"/>
      <c r="AF8" s="3"/>
    </row>
    <row r="9">
      <c r="A9" t="str">
        <f>L9</f>
      </c>
      <c r="B9" t="str">
        <f>M9</f>
      </c>
      <c r="L9" t="s">
        <v>62</v>
      </c>
      <c r="M9" t="s">
        <v>66</v>
      </c>
      <c r="N9" s="3"/>
      <c r="O9" s="3"/>
      <c r="P9" s="3" t="n">
        <v>1281737195.7183</v>
      </c>
      <c r="Q9" s="3" t="n">
        <v>1124859852.2844</v>
      </c>
      <c r="R9" s="3" t="n">
        <v>1530865621.0599</v>
      </c>
      <c r="S9" s="3" t="n">
        <v>2425051333.0634</v>
      </c>
      <c r="T9" s="3" t="n">
        <v>1249393557.32</v>
      </c>
      <c r="U9" s="3" t="n">
        <v>2519158422.9961</v>
      </c>
      <c r="V9" s="3" t="n">
        <v>1718303662.9707</v>
      </c>
      <c r="W9" s="3" t="n">
        <v>1472834320.1749</v>
      </c>
      <c r="X9" s="3" t="n">
        <v>1951439113.5</v>
      </c>
      <c r="Y9" s="3" t="n">
        <v>1282502763.1094</v>
      </c>
      <c r="Z9" s="3" t="n">
        <v>1424646785.0371</v>
      </c>
      <c r="AA9" s="3" t="n">
        <v>1018626065.0625</v>
      </c>
      <c r="AB9" s="3" t="n">
        <v>633296203.3886</v>
      </c>
      <c r="AC9" s="3" t="n">
        <v>1069165567</v>
      </c>
      <c r="AD9" s="3" t="n">
        <v>1030138115.039</v>
      </c>
      <c r="AE9" s="3" t="n">
        <v>167586860</v>
      </c>
      <c r="AF9" s="3"/>
    </row>
    <row r="10">
      <c r="A10" t="str">
        <f>L10</f>
      </c>
      <c r="B10" t="str">
        <f>M10</f>
      </c>
      <c r="L10" t="s">
        <v>62</v>
      </c>
      <c r="M10" t="s">
        <v>67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 t="n">
        <v>897869.5</v>
      </c>
      <c r="AA10" s="3" t="n">
        <v>35350000</v>
      </c>
      <c r="AB10" s="3" t="n">
        <v>2249791</v>
      </c>
      <c r="AC10" s="3" t="n">
        <v>0</v>
      </c>
      <c r="AD10" s="3" t="n">
        <v>-210426</v>
      </c>
      <c r="AE10" s="3"/>
      <c r="AF10" s="3"/>
    </row>
    <row r="11">
      <c r="A11" t="str">
        <f>L11</f>
      </c>
      <c r="B11" t="str">
        <f>M11</f>
      </c>
      <c r="L11" t="s">
        <v>68</v>
      </c>
      <c r="M11" t="s">
        <v>60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 t="n">
        <v>0</v>
      </c>
      <c r="AD11" s="3" t="n">
        <v>0</v>
      </c>
      <c r="AE11" s="3"/>
      <c r="AF11" s="3"/>
    </row>
    <row r="12">
      <c r="A12" t="str">
        <f>L12</f>
      </c>
      <c r="B12" t="str">
        <f>M12</f>
      </c>
      <c r="L12" t="s">
        <v>68</v>
      </c>
      <c r="M12" t="s">
        <v>61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 t="n">
        <v>0</v>
      </c>
      <c r="AC12" s="3" t="n">
        <v>0</v>
      </c>
      <c r="AD12" s="3" t="n">
        <v>0</v>
      </c>
      <c r="AE12" s="3"/>
      <c r="AF12" s="3"/>
    </row>
    <row r="13">
      <c r="A13" t="str">
        <f>L13</f>
      </c>
      <c r="B13" t="str">
        <f>M13</f>
      </c>
      <c r="L13" t="s">
        <v>69</v>
      </c>
      <c r="M13" t="s">
        <v>63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 t="n">
        <v>0</v>
      </c>
      <c r="AD13" s="3" t="n">
        <v>5000</v>
      </c>
      <c r="AE13" s="3"/>
      <c r="AF13" s="3"/>
    </row>
    <row r="14">
      <c r="A14" t="str">
        <f>L14</f>
      </c>
      <c r="B14" t="str">
        <f>M14</f>
      </c>
      <c r="L14" t="s">
        <v>69</v>
      </c>
      <c r="M14" t="s">
        <v>64</v>
      </c>
      <c r="N14" s="3"/>
      <c r="O14" s="3"/>
      <c r="P14" s="3"/>
      <c r="Q14" s="3"/>
      <c r="R14" s="3" t="n">
        <v>22005000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781920</v>
      </c>
      <c r="X14" s="3" t="n">
        <v>664628.461</v>
      </c>
      <c r="Y14" s="3" t="n">
        <v>1372059.9649</v>
      </c>
      <c r="Z14" s="3" t="n">
        <v>5162753.9752</v>
      </c>
      <c r="AA14" s="3" t="n">
        <v>231511712.1484</v>
      </c>
      <c r="AB14" s="3" t="n">
        <v>278284719.5996</v>
      </c>
      <c r="AC14" s="3" t="n">
        <v>13480771</v>
      </c>
      <c r="AD14" s="3" t="n">
        <v>425009983.61</v>
      </c>
      <c r="AE14" s="3"/>
      <c r="AF14" s="3"/>
    </row>
    <row r="15">
      <c r="A15" t="str">
        <f>L15</f>
      </c>
      <c r="B15" t="str">
        <f>M15</f>
      </c>
      <c r="L15" t="s">
        <v>69</v>
      </c>
      <c r="M15" t="s">
        <v>70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25000</v>
      </c>
      <c r="AA15" s="3"/>
      <c r="AB15" s="3" t="n">
        <v>49899250.5</v>
      </c>
      <c r="AC15" s="3" t="n">
        <v>37869252</v>
      </c>
      <c r="AD15" s="3" t="n">
        <v>94871677</v>
      </c>
      <c r="AE15" s="3" t="n">
        <v>0</v>
      </c>
      <c r="AF15" s="3"/>
    </row>
    <row r="16">
      <c r="A16" t="str">
        <f>L16</f>
      </c>
      <c r="B16" t="str">
        <f>M16</f>
      </c>
      <c r="L16" t="s">
        <v>69</v>
      </c>
      <c r="M16" t="s">
        <v>60</v>
      </c>
      <c r="N16" s="3" t="n">
        <v>269077332.4981</v>
      </c>
      <c r="O16" s="3" t="n">
        <v>348582814.8086</v>
      </c>
      <c r="P16" s="3" t="n">
        <v>357170285.9997</v>
      </c>
      <c r="Q16" s="3" t="n">
        <v>291516974.4254</v>
      </c>
      <c r="R16" s="3" t="n">
        <v>286165753.927</v>
      </c>
      <c r="S16" s="3" t="n">
        <v>311392583.5</v>
      </c>
      <c r="T16" s="3" t="n">
        <v>359867207.78</v>
      </c>
      <c r="U16" s="3" t="n">
        <v>411855847.23</v>
      </c>
      <c r="V16" s="3" t="n">
        <v>393471346.7998</v>
      </c>
      <c r="W16" s="3" t="n">
        <v>425775901.3237</v>
      </c>
      <c r="X16" s="3" t="n">
        <v>436460452.398</v>
      </c>
      <c r="Y16" s="3" t="n">
        <v>345438113.5903</v>
      </c>
      <c r="Z16" s="3" t="n">
        <v>1079553184.0288</v>
      </c>
      <c r="AA16" s="3" t="n">
        <v>1260582655.5528</v>
      </c>
      <c r="AB16" s="3" t="n">
        <v>1305046757.6963</v>
      </c>
      <c r="AC16" s="3" t="n">
        <v>1092668155.8594</v>
      </c>
      <c r="AD16" s="3" t="n">
        <v>1192786229.3022</v>
      </c>
      <c r="AE16" s="3"/>
      <c r="AF16" s="3"/>
    </row>
    <row r="17">
      <c r="A17" t="str">
        <f>L17</f>
      </c>
      <c r="B17" t="str">
        <f>M17</f>
      </c>
      <c r="L17" t="s">
        <v>69</v>
      </c>
      <c r="M17" t="s">
        <v>71</v>
      </c>
      <c r="N17" s="3" t="n">
        <v>100040612</v>
      </c>
      <c r="O17" s="3" t="n">
        <v>199782272</v>
      </c>
      <c r="P17" s="3" t="n">
        <v>387192262</v>
      </c>
      <c r="Q17" s="3" t="n">
        <v>341238820</v>
      </c>
      <c r="R17" s="3" t="n">
        <v>414009402.3398</v>
      </c>
      <c r="S17" s="3" t="n">
        <v>586488883.3809</v>
      </c>
      <c r="T17" s="3" t="n">
        <v>285001263</v>
      </c>
      <c r="U17" s="3" t="n">
        <v>312278472.29</v>
      </c>
      <c r="V17" s="3" t="n">
        <v>459872927.3633</v>
      </c>
      <c r="W17" s="3" t="n">
        <v>235823637.5215</v>
      </c>
      <c r="X17" s="3" t="n">
        <v>254927244.2813</v>
      </c>
      <c r="Y17" s="3" t="n">
        <v>127459133.875</v>
      </c>
      <c r="Z17" s="3" t="n">
        <v>184529617.1719</v>
      </c>
      <c r="AA17" s="3" t="n">
        <v>46155537.7188</v>
      </c>
      <c r="AB17" s="3" t="n">
        <v>4756363.4375</v>
      </c>
      <c r="AC17" s="3" t="n">
        <v>2504481</v>
      </c>
      <c r="AD17" s="3" t="n">
        <v>6014852</v>
      </c>
      <c r="AE17" s="3"/>
      <c r="AF17" s="3"/>
    </row>
    <row r="18">
      <c r="A18" t="str">
        <f>L18</f>
      </c>
      <c r="B18" t="str">
        <f>M18</f>
      </c>
      <c r="L18" t="s">
        <v>69</v>
      </c>
      <c r="M18" t="s">
        <v>65</v>
      </c>
      <c r="N18" s="3"/>
      <c r="O18" s="3"/>
      <c r="P18" s="3"/>
      <c r="Q18" s="3"/>
      <c r="R18" s="3"/>
      <c r="S18" s="3"/>
      <c r="T18" s="3"/>
      <c r="U18" s="3"/>
      <c r="V18" s="3" t="n">
        <v>3025000</v>
      </c>
      <c r="W18" s="3" t="n">
        <v>3925000</v>
      </c>
      <c r="X18" s="3" t="n">
        <v>0</v>
      </c>
      <c r="Y18" s="3" t="n">
        <v>0</v>
      </c>
      <c r="Z18" s="3" t="n">
        <v>0</v>
      </c>
      <c r="AA18" s="3" t="n">
        <v>9587490</v>
      </c>
      <c r="AB18" s="3" t="n">
        <v>1548010</v>
      </c>
      <c r="AC18" s="3" t="n">
        <v>371000</v>
      </c>
      <c r="AD18" s="3" t="n">
        <v>14890850</v>
      </c>
      <c r="AE18" s="3" t="n">
        <v>400000</v>
      </c>
      <c r="AF18" s="3"/>
    </row>
    <row r="19">
      <c r="A19" t="str">
        <f>L19</f>
      </c>
      <c r="B19" t="str">
        <f>M19</f>
      </c>
      <c r="L19" t="s">
        <v>69</v>
      </c>
      <c r="M19" t="s">
        <v>61</v>
      </c>
      <c r="N19" s="3"/>
      <c r="O19" s="3" t="n">
        <v>20000</v>
      </c>
      <c r="P19" s="3" t="n">
        <v>50727217.6484</v>
      </c>
      <c r="Q19" s="3" t="n">
        <v>115342392.3984</v>
      </c>
      <c r="R19" s="3" t="n">
        <v>269582180.4375</v>
      </c>
      <c r="S19" s="3" t="n">
        <v>389023422</v>
      </c>
      <c r="T19" s="3" t="n">
        <v>531897310.1</v>
      </c>
      <c r="U19" s="3" t="n">
        <v>572944512.9</v>
      </c>
      <c r="V19" s="3" t="n">
        <v>645361752.06</v>
      </c>
      <c r="W19" s="3" t="n">
        <v>957845934.125</v>
      </c>
      <c r="X19" s="3" t="n">
        <v>999894457.4063</v>
      </c>
      <c r="Y19" s="3" t="n">
        <v>699173229.3594</v>
      </c>
      <c r="Z19" s="3" t="n">
        <v>914646104.9375</v>
      </c>
      <c r="AA19" s="3" t="n">
        <v>850138804.3007</v>
      </c>
      <c r="AB19" s="3" t="n">
        <v>1625514015.0019</v>
      </c>
      <c r="AC19" s="3" t="n">
        <v>2087846285.04</v>
      </c>
      <c r="AD19" s="3" t="n">
        <v>2251608714.62</v>
      </c>
      <c r="AE19" s="3"/>
      <c r="AF19" s="3"/>
    </row>
    <row r="20">
      <c r="A20" t="str">
        <f>L20</f>
      </c>
      <c r="B20" t="str">
        <f>M20</f>
      </c>
      <c r="L20" t="s">
        <v>69</v>
      </c>
      <c r="M20" t="s">
        <v>66</v>
      </c>
      <c r="N20" s="3"/>
      <c r="O20" s="3" t="n">
        <v>106995229</v>
      </c>
      <c r="P20" s="3" t="n">
        <v>275818868.5</v>
      </c>
      <c r="Q20" s="3" t="n">
        <v>293566415.0625</v>
      </c>
      <c r="R20" s="3" t="n">
        <v>345210987</v>
      </c>
      <c r="S20" s="3" t="n">
        <v>314903099</v>
      </c>
      <c r="T20" s="3" t="n">
        <v>297842533</v>
      </c>
      <c r="U20" s="3" t="n">
        <v>364613332</v>
      </c>
      <c r="V20" s="3" t="n">
        <v>378142272</v>
      </c>
      <c r="W20" s="3" t="n">
        <v>379756591.1094</v>
      </c>
      <c r="X20" s="3" t="n">
        <v>297804735.8203</v>
      </c>
      <c r="Y20" s="3" t="n">
        <v>455530310</v>
      </c>
      <c r="Z20" s="3" t="n">
        <v>212393733</v>
      </c>
      <c r="AA20" s="3" t="n">
        <v>275796017</v>
      </c>
      <c r="AB20" s="3" t="n">
        <v>89605595</v>
      </c>
      <c r="AC20" s="3" t="n">
        <v>40776271</v>
      </c>
      <c r="AD20" s="3" t="n">
        <v>10903485</v>
      </c>
      <c r="AE20" s="3"/>
      <c r="AF20" s="3"/>
    </row>
    <row r="21">
      <c r="A21" t="str">
        <f>L21</f>
      </c>
      <c r="B21" t="str">
        <f>M21</f>
      </c>
      <c r="L21" t="s">
        <v>72</v>
      </c>
      <c r="M21" t="s">
        <v>61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 t="n">
        <v>37500</v>
      </c>
      <c r="AC21" s="3" t="n">
        <v>764084</v>
      </c>
      <c r="AD21" s="3" t="n">
        <v>872426</v>
      </c>
      <c r="AE21" s="3"/>
      <c r="AF21" s="3"/>
    </row>
    <row r="22">
      <c r="A22" t="str">
        <f>L22</f>
      </c>
      <c r="B22" t="str">
        <f>M22</f>
      </c>
      <c r="L22" t="s">
        <v>73</v>
      </c>
      <c r="M22" t="s">
        <v>61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 t="n">
        <v>143500</v>
      </c>
      <c r="AD22" s="3" t="n">
        <v>149257</v>
      </c>
      <c r="AE22" s="3"/>
      <c r="AF22" s="3"/>
    </row>
    <row r="23">
      <c r="A23" t="str">
        <f>L23</f>
      </c>
      <c r="B23" t="str">
        <f>M23</f>
      </c>
      <c r="L23" t="s">
        <v>74</v>
      </c>
      <c r="M23" t="s">
        <v>61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 t="n">
        <v>246600</v>
      </c>
      <c r="AD23" s="3" t="n">
        <v>216275</v>
      </c>
      <c r="AE23" s="3"/>
      <c r="AF23" s="3"/>
    </row>
    <row r="24">
      <c r="A24" t="str">
        <f>L24</f>
      </c>
      <c r="B24" t="str">
        <f>M24</f>
      </c>
      <c r="L24" t="s">
        <v>75</v>
      </c>
      <c r="M24" t="s">
        <v>76</v>
      </c>
      <c r="N24" s="3" t="str">
        <f>Sum(N2:N23)</f>
      </c>
      <c r="O24" s="3" t="str">
        <f>Sum(O2:O23)</f>
      </c>
      <c r="P24" s="3" t="str">
        <f>Sum(P2:P23)</f>
      </c>
      <c r="Q24" s="3" t="str">
        <f>Sum(Q2:Q23)</f>
      </c>
      <c r="R24" s="3" t="str">
        <f>Sum(R2:R23)</f>
      </c>
      <c r="S24" s="3" t="str">
        <f>Sum(S2:S23)</f>
      </c>
      <c r="T24" s="3" t="str">
        <f>Sum(T2:T23)</f>
      </c>
      <c r="U24" s="3" t="str">
        <f>Sum(U2:U23)</f>
      </c>
      <c r="V24" s="3" t="str">
        <f>Sum(V2:V23)</f>
      </c>
      <c r="W24" s="3" t="str">
        <f>Sum(W2:W23)</f>
      </c>
      <c r="X24" s="3" t="str">
        <f>Sum(X2:X23)</f>
      </c>
      <c r="Y24" s="3" t="str">
        <f>Sum(Y2:Y23)</f>
      </c>
      <c r="Z24" s="3" t="str">
        <f>Sum(Z2:Z23)</f>
      </c>
      <c r="AA24" s="3" t="str">
        <f>Sum(AA2:AA23)</f>
      </c>
      <c r="AB24" s="3" t="str">
        <f>Sum(AB2:AB23)</f>
      </c>
      <c r="AC24" s="3" t="str">
        <f>Sum(AC2:AC23)</f>
      </c>
      <c r="AD24" s="3" t="str">
        <f>Sum(AD2:AD23)</f>
      </c>
      <c r="AE24" s="3"/>
      <c r="AF24" s="3"/>
    </row>
    <row r="27">
      <c r="A27" t="str">
        <f>L27</f>
      </c>
      <c r="B27" t="str">
        <f>M27</f>
      </c>
      <c r="C27" t="str">
        <f>V27</f>
      </c>
      <c r="D27" t="str">
        <f>AB27</f>
      </c>
      <c r="E27" t="str">
        <f>AC27</f>
      </c>
      <c r="F27" t="str">
        <f>AD27</f>
      </c>
      <c r="G27" t="str">
        <f>AB27&amp;"-"&amp;AC27</f>
      </c>
      <c r="H27" t="str">
        <f>V27&amp;"-"&amp;AC27</f>
      </c>
      <c r="I27" t="str">
        <f>AD27&amp;"/"&amp;AC27</f>
      </c>
      <c r="J27" t="str">
        <f>"Share "&amp;AC27</f>
      </c>
      <c r="K27" t="str">
        <f>"Share "&amp;AD27</f>
      </c>
      <c r="L27" t="s">
        <v>39</v>
      </c>
      <c r="M27" t="s">
        <v>40</v>
      </c>
      <c r="N27" t="s">
        <v>41</v>
      </c>
      <c r="O27" t="s">
        <v>42</v>
      </c>
      <c r="P27" t="s">
        <v>43</v>
      </c>
      <c r="Q27" t="s">
        <v>44</v>
      </c>
      <c r="R27" t="s">
        <v>45</v>
      </c>
      <c r="S27" t="s">
        <v>46</v>
      </c>
      <c r="T27" t="s">
        <v>47</v>
      </c>
      <c r="U27" t="s">
        <v>48</v>
      </c>
      <c r="V27" t="s">
        <v>49</v>
      </c>
      <c r="W27" t="s">
        <v>50</v>
      </c>
      <c r="X27" t="s">
        <v>51</v>
      </c>
      <c r="Y27" t="s">
        <v>52</v>
      </c>
      <c r="Z27" t="s">
        <v>53</v>
      </c>
      <c r="AA27" t="s">
        <v>54</v>
      </c>
      <c r="AB27" t="s">
        <v>55</v>
      </c>
      <c r="AC27" t="s">
        <v>56</v>
      </c>
      <c r="AD27" t="s">
        <v>57</v>
      </c>
      <c r="AE27" t="s">
        <v>58</v>
      </c>
    </row>
    <row r="28">
      <c r="A28" t="str">
        <f>L28</f>
      </c>
      <c r="B28" t="str">
        <f>M28</f>
      </c>
      <c r="C28" s="3" t="str">
        <f>V28</f>
      </c>
      <c r="D28" s="3" t="str">
        <f>AB28</f>
      </c>
      <c r="E28" s="3" t="str">
        <f>AC28</f>
      </c>
      <c r="F28" s="3" t="str">
        <f>AD28</f>
      </c>
      <c r="G28" s="2" t="str">
        <f>AC28/AB28-1</f>
      </c>
      <c r="H28" s="2" t="str">
        <f>AC28/V28-1</f>
      </c>
      <c r="I28" s="2" t="str">
        <f>AD28/AC28</f>
      </c>
      <c r="J28" s="2" t="str">
        <f>AC28/Sum(AC$27:AC$49)</f>
      </c>
      <c r="K28" s="2" t="str">
        <f>AD28/Sum(AD27:AD$49)</f>
      </c>
      <c r="L28" t="s">
        <v>59</v>
      </c>
      <c r="M28" t="s">
        <v>60</v>
      </c>
      <c r="N28" s="3" t="n">
        <v>0</v>
      </c>
      <c r="O28" s="3" t="n">
        <v>425190.707668094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t="str">
        <f>L29</f>
      </c>
      <c r="B29" t="str">
        <f>M29</f>
      </c>
      <c r="C29" s="3" t="str">
        <f>V29</f>
      </c>
      <c r="D29" s="3" t="str">
        <f>AB29</f>
      </c>
      <c r="E29" s="3" t="str">
        <f>AC29</f>
      </c>
      <c r="F29" s="3" t="str">
        <f>AD29</f>
      </c>
      <c r="G29" s="2" t="str">
        <f>AC29/AB29-1</f>
      </c>
      <c r="H29" s="2" t="str">
        <f>AC29/V29-1</f>
      </c>
      <c r="I29" s="2" t="str">
        <f>AD29/AC29</f>
      </c>
      <c r="J29" s="2" t="str">
        <f>AC29/Sum(AC$27:AC$49)</f>
      </c>
      <c r="K29" s="2" t="str">
        <f>AD29/Sum(AD27:AD$49)</f>
      </c>
      <c r="L29" t="s">
        <v>59</v>
      </c>
      <c r="M29" t="s">
        <v>61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 t="n">
        <v>293979.736509554</v>
      </c>
      <c r="AE29" s="3"/>
      <c r="AF29" s="3"/>
    </row>
    <row r="30">
      <c r="A30" t="str">
        <f>L30</f>
      </c>
      <c r="B30" t="str">
        <f>M30</f>
      </c>
      <c r="C30" s="3" t="str">
        <f>V30</f>
      </c>
      <c r="D30" s="3" t="str">
        <f>AB30</f>
      </c>
      <c r="E30" s="3" t="str">
        <f>AC30</f>
      </c>
      <c r="F30" s="3" t="str">
        <f>AD30</f>
      </c>
      <c r="G30" s="2" t="str">
        <f>AC30/AB30-1</f>
      </c>
      <c r="H30" s="2" t="str">
        <f>AC30/V30-1</f>
      </c>
      <c r="I30" s="2" t="str">
        <f>AD30/AC30</f>
      </c>
      <c r="J30" s="2" t="str">
        <f>AC30/Sum(AC$27:AC$49)</f>
      </c>
      <c r="K30" s="2" t="str">
        <f>AD30/Sum(AD27:AD$49)</f>
      </c>
      <c r="L30" t="s">
        <v>62</v>
      </c>
      <c r="M30" t="s">
        <v>63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 t="n">
        <v>2542030.89483995</v>
      </c>
      <c r="AB30" s="3" t="n">
        <v>801965.696193221</v>
      </c>
      <c r="AC30" s="3" t="n">
        <v>1499952</v>
      </c>
      <c r="AD30" s="3" t="n">
        <v>16262250.9237916</v>
      </c>
      <c r="AE30" s="3" t="n">
        <v>0</v>
      </c>
      <c r="AF30" s="3"/>
    </row>
    <row r="31">
      <c r="A31" t="str">
        <f>L31</f>
      </c>
      <c r="B31" t="str">
        <f>M31</f>
      </c>
      <c r="C31" s="3" t="str">
        <f>V31</f>
      </c>
      <c r="D31" s="3" t="str">
        <f>AB31</f>
      </c>
      <c r="E31" s="3" t="str">
        <f>AC31</f>
      </c>
      <c r="F31" s="3" t="str">
        <f>AD31</f>
      </c>
      <c r="G31" s="2" t="str">
        <f>AC31/AB31-1</f>
      </c>
      <c r="H31" s="2" t="str">
        <f>AC31/V31-1</f>
      </c>
      <c r="I31" s="2" t="str">
        <f>AD31/AC31</f>
      </c>
      <c r="J31" s="2" t="str">
        <f>AC31/Sum(AC$27:AC$49)</f>
      </c>
      <c r="K31" s="2" t="str">
        <f>AD31/Sum(AD27:AD$49)</f>
      </c>
      <c r="L31" t="s">
        <v>62</v>
      </c>
      <c r="M31" t="s">
        <v>64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 t="n">
        <v>1480897.15314034</v>
      </c>
      <c r="AA31" s="3" t="n">
        <v>1634415.3422997</v>
      </c>
      <c r="AB31" s="3"/>
      <c r="AC31" s="3" t="n">
        <v>49941</v>
      </c>
      <c r="AD31" s="3"/>
      <c r="AE31" s="3"/>
      <c r="AF31" s="3"/>
    </row>
    <row r="32">
      <c r="A32" t="str">
        <f>L32</f>
      </c>
      <c r="B32" t="str">
        <f>M32</f>
      </c>
      <c r="C32" s="3" t="str">
        <f>V32</f>
      </c>
      <c r="D32" s="3" t="str">
        <f>AB32</f>
      </c>
      <c r="E32" s="3" t="str">
        <f>AC32</f>
      </c>
      <c r="F32" s="3" t="str">
        <f>AD32</f>
      </c>
      <c r="G32" s="2" t="str">
        <f>AC32/AB32-1</f>
      </c>
      <c r="H32" s="2" t="str">
        <f>AC32/V32-1</f>
      </c>
      <c r="I32" s="2" t="str">
        <f>AD32/AC32</f>
      </c>
      <c r="J32" s="2" t="str">
        <f>AC32/Sum(AC$27:AC$49)</f>
      </c>
      <c r="K32" s="2" t="str">
        <f>AD32/Sum(AD27:AD$49)</f>
      </c>
      <c r="L32" t="s">
        <v>62</v>
      </c>
      <c r="M32" t="s">
        <v>60</v>
      </c>
      <c r="N32" s="3" t="n">
        <v>1400654661.49695</v>
      </c>
      <c r="O32" s="3" t="n">
        <v>1425321643.2589</v>
      </c>
      <c r="P32" s="3" t="n">
        <v>1167693438.31976</v>
      </c>
      <c r="Q32" s="3" t="n">
        <v>1265399572.51095</v>
      </c>
      <c r="R32" s="3" t="n">
        <v>592519817.103962</v>
      </c>
      <c r="S32" s="3" t="n">
        <v>441451270.480569</v>
      </c>
      <c r="T32" s="3" t="n">
        <v>368484454.203681</v>
      </c>
      <c r="U32" s="3" t="n">
        <v>313128969.972064</v>
      </c>
      <c r="V32" s="3" t="n">
        <v>157733678.313445</v>
      </c>
      <c r="W32" s="3" t="n">
        <v>261292605.646515</v>
      </c>
      <c r="X32" s="3" t="n">
        <v>211405876.655227</v>
      </c>
      <c r="Y32" s="3" t="n">
        <v>343722233.980523</v>
      </c>
      <c r="Z32" s="3" t="n">
        <v>566270225.892761</v>
      </c>
      <c r="AA32" s="3" t="n">
        <v>729493103.287377</v>
      </c>
      <c r="AB32" s="3" t="n">
        <v>397517614.863429</v>
      </c>
      <c r="AC32" s="3" t="n">
        <v>530885529.035</v>
      </c>
      <c r="AD32" s="3" t="n">
        <v>786102674.23939</v>
      </c>
      <c r="AE32" s="3"/>
      <c r="AF32" s="3"/>
    </row>
    <row r="33">
      <c r="A33" t="str">
        <f>L33</f>
      </c>
      <c r="B33" t="str">
        <f>M33</f>
      </c>
      <c r="C33" s="3" t="str">
        <f>V33</f>
      </c>
      <c r="D33" s="3" t="str">
        <f>AB33</f>
      </c>
      <c r="E33" s="3" t="str">
        <f>AC33</f>
      </c>
      <c r="F33" s="3" t="str">
        <f>AD33</f>
      </c>
      <c r="G33" s="2" t="str">
        <f>AC33/AB33-1</f>
      </c>
      <c r="H33" s="2" t="str">
        <f>AC33/V33-1</f>
      </c>
      <c r="I33" s="2" t="str">
        <f>AD33/AC33</f>
      </c>
      <c r="J33" s="2" t="str">
        <f>AC33/Sum(AC$27:AC$49)</f>
      </c>
      <c r="K33" s="2" t="str">
        <f>AD33/Sum(AD27:AD$49)</f>
      </c>
      <c r="L33" t="s">
        <v>62</v>
      </c>
      <c r="M33" t="s">
        <v>65</v>
      </c>
      <c r="N33" s="3"/>
      <c r="O33" s="3"/>
      <c r="P33" s="3"/>
      <c r="Q33" s="3"/>
      <c r="R33" s="3"/>
      <c r="S33" s="3"/>
      <c r="T33" s="3"/>
      <c r="U33" s="3"/>
      <c r="V33" s="3" t="n">
        <v>119901.576595143</v>
      </c>
      <c r="W33" s="3"/>
      <c r="X33" s="3"/>
      <c r="Y33" s="3" t="n">
        <v>7457676.68611903</v>
      </c>
      <c r="Z33" s="3" t="n">
        <v>0</v>
      </c>
      <c r="AA33" s="3" t="n">
        <v>359364.697141876</v>
      </c>
      <c r="AB33" s="3" t="n">
        <v>0</v>
      </c>
      <c r="AC33" s="3" t="n">
        <v>0</v>
      </c>
      <c r="AD33" s="3" t="n">
        <v>320953.154679985</v>
      </c>
      <c r="AE33" s="3"/>
      <c r="AF33" s="3"/>
    </row>
    <row r="34">
      <c r="A34" t="str">
        <f>L34</f>
      </c>
      <c r="B34" t="str">
        <f>M34</f>
      </c>
      <c r="C34" s="3" t="str">
        <f>V34</f>
      </c>
      <c r="D34" s="3" t="str">
        <f>AB34</f>
      </c>
      <c r="E34" s="3" t="str">
        <f>AC34</f>
      </c>
      <c r="F34" s="3" t="str">
        <f>AD34</f>
      </c>
      <c r="G34" s="2" t="str">
        <f>AC34/AB34-1</f>
      </c>
      <c r="H34" s="2" t="str">
        <f>AC34/V34-1</f>
      </c>
      <c r="I34" s="2" t="str">
        <f>AD34/AC34</f>
      </c>
      <c r="J34" s="2" t="str">
        <f>AC34/Sum(AC$27:AC$49)</f>
      </c>
      <c r="K34" s="2" t="str">
        <f>AD34/Sum(AD27:AD$49)</f>
      </c>
      <c r="L34" t="s">
        <v>62</v>
      </c>
      <c r="M34" t="s">
        <v>61</v>
      </c>
      <c r="N34" s="3"/>
      <c r="O34" s="3" t="n">
        <v>5332063.08660834</v>
      </c>
      <c r="P34" s="3" t="n">
        <v>0</v>
      </c>
      <c r="Q34" s="3" t="n">
        <v>0</v>
      </c>
      <c r="R34" s="3"/>
      <c r="S34" s="3"/>
      <c r="T34" s="3" t="n">
        <v>296304395.745127</v>
      </c>
      <c r="U34" s="3" t="n">
        <v>17578505.6173212</v>
      </c>
      <c r="V34" s="3" t="n">
        <v>1132216.13204586</v>
      </c>
      <c r="W34" s="3" t="n">
        <v>99548203.9388982</v>
      </c>
      <c r="X34" s="3" t="n">
        <v>123830279.18002</v>
      </c>
      <c r="Y34" s="3" t="n">
        <v>305988481.250388</v>
      </c>
      <c r="Z34" s="3" t="n">
        <v>418904912.186253</v>
      </c>
      <c r="AA34" s="3" t="n">
        <v>317310177.604581</v>
      </c>
      <c r="AB34" s="3" t="n">
        <v>602880644.938803</v>
      </c>
      <c r="AC34" s="3" t="n">
        <v>759276111.6875</v>
      </c>
      <c r="AD34" s="3" t="n">
        <v>816620006.6458</v>
      </c>
      <c r="AE34" s="3"/>
      <c r="AF34" s="3"/>
    </row>
    <row r="35">
      <c r="A35" t="str">
        <f>L35</f>
      </c>
      <c r="B35" t="str">
        <f>M35</f>
      </c>
      <c r="C35" s="3" t="str">
        <f>V35</f>
      </c>
      <c r="D35" s="3" t="str">
        <f>AB35</f>
      </c>
      <c r="E35" s="3" t="str">
        <f>AC35</f>
      </c>
      <c r="F35" s="3" t="str">
        <f>AD35</f>
      </c>
      <c r="G35" s="2" t="str">
        <f>AC35/AB35-1</f>
      </c>
      <c r="H35" s="2" t="str">
        <f>AC35/V35-1</f>
      </c>
      <c r="I35" s="2" t="str">
        <f>AD35/AC35</f>
      </c>
      <c r="J35" s="2" t="str">
        <f>AC35/Sum(AC$27:AC$49)</f>
      </c>
      <c r="K35" s="2" t="str">
        <f>AD35/Sum(AD27:AD$49)</f>
      </c>
      <c r="L35" t="s">
        <v>62</v>
      </c>
      <c r="M35" t="s">
        <v>66</v>
      </c>
      <c r="N35" s="3"/>
      <c r="O35" s="3"/>
      <c r="P35" s="3" t="n">
        <v>1691388087.14353</v>
      </c>
      <c r="Q35" s="3" t="n">
        <v>1471572835.472</v>
      </c>
      <c r="R35" s="3" t="n">
        <v>1963155881.58726</v>
      </c>
      <c r="S35" s="3" t="n">
        <v>3053867143.14406</v>
      </c>
      <c r="T35" s="3" t="n">
        <v>1545086228.06012</v>
      </c>
      <c r="U35" s="3" t="n">
        <v>3056239116.31607</v>
      </c>
      <c r="V35" s="3" t="n">
        <v>2061015148.04726</v>
      </c>
      <c r="W35" s="3" t="n">
        <v>1752069016.07203</v>
      </c>
      <c r="X35" s="3" t="n">
        <v>2280693528.40482</v>
      </c>
      <c r="Y35" s="3" t="n">
        <v>1464504651.26691</v>
      </c>
      <c r="Z35" s="3" t="n">
        <v>1595568922.7239</v>
      </c>
      <c r="AA35" s="3" t="n">
        <v>1125816925.07744</v>
      </c>
      <c r="AB35" s="3" t="n">
        <v>677175774.196084</v>
      </c>
      <c r="AC35" s="3" t="n">
        <v>1069165567</v>
      </c>
      <c r="AD35" s="3" t="n">
        <v>982544064.718753</v>
      </c>
      <c r="AE35" s="3" t="n">
        <v>156154001.378277</v>
      </c>
      <c r="AF35" s="3"/>
    </row>
    <row r="36">
      <c r="A36" t="str">
        <f>L36</f>
      </c>
      <c r="B36" t="str">
        <f>M36</f>
      </c>
      <c r="C36" s="3" t="str">
        <f>V36</f>
      </c>
      <c r="D36" s="3" t="str">
        <f>AB36</f>
      </c>
      <c r="E36" s="3" t="str">
        <f>AC36</f>
      </c>
      <c r="F36" s="3" t="str">
        <f>AD36</f>
      </c>
      <c r="G36" s="2" t="str">
        <f>AC36/AB36-1</f>
      </c>
      <c r="H36" s="2" t="str">
        <f>AC36/V36-1</f>
      </c>
      <c r="I36" s="2" t="str">
        <f>AD36/AC36</f>
      </c>
      <c r="J36" s="2" t="str">
        <f>AC36/Sum(AC$27:AC$49)</f>
      </c>
      <c r="K36" s="2" t="str">
        <f>AD36/Sum(AD27:AD$49)</f>
      </c>
      <c r="L36" t="s">
        <v>62</v>
      </c>
      <c r="M36" t="s">
        <v>67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 t="n">
        <v>1005591.48127677</v>
      </c>
      <c r="AA36" s="3" t="n">
        <v>39069909.6228661</v>
      </c>
      <c r="AB36" s="3" t="n">
        <v>2405673.60747233</v>
      </c>
      <c r="AC36" s="3" t="n">
        <v>0</v>
      </c>
      <c r="AD36" s="3" t="n">
        <v>-200703.977791057</v>
      </c>
      <c r="AE36" s="3"/>
      <c r="AF36" s="3"/>
    </row>
    <row r="37">
      <c r="A37" t="str">
        <f>L37</f>
      </c>
      <c r="B37" t="str">
        <f>M37</f>
      </c>
      <c r="C37" s="3" t="str">
        <f>V37</f>
      </c>
      <c r="D37" s="3" t="str">
        <f>AB37</f>
      </c>
      <c r="E37" s="3" t="str">
        <f>AC37</f>
      </c>
      <c r="F37" s="3" t="str">
        <f>AD37</f>
      </c>
      <c r="G37" s="2" t="str">
        <f>AC37/AB37-1</f>
      </c>
      <c r="H37" s="2" t="str">
        <f>AC37/V37-1</f>
      </c>
      <c r="I37" s="2" t="str">
        <f>AD37/AC37</f>
      </c>
      <c r="J37" s="2" t="str">
        <f>AC37/Sum(AC$27:AC$49)</f>
      </c>
      <c r="K37" s="2" t="str">
        <f>AD37/Sum(AD27:AD$49)</f>
      </c>
      <c r="L37" t="s">
        <v>68</v>
      </c>
      <c r="M37" t="s">
        <v>60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 t="n">
        <v>0</v>
      </c>
      <c r="AD37" s="3" t="n">
        <v>0</v>
      </c>
      <c r="AE37" s="3"/>
      <c r="AF37" s="3"/>
    </row>
    <row r="38">
      <c r="A38" t="str">
        <f>L38</f>
      </c>
      <c r="B38" t="str">
        <f>M38</f>
      </c>
      <c r="C38" s="3" t="str">
        <f>V38</f>
      </c>
      <c r="D38" s="3" t="str">
        <f>AB38</f>
      </c>
      <c r="E38" s="3" t="str">
        <f>AC38</f>
      </c>
      <c r="F38" s="3" t="str">
        <f>AD38</f>
      </c>
      <c r="G38" s="2" t="str">
        <f>AC38/AB38-1</f>
      </c>
      <c r="H38" s="2" t="str">
        <f>AC38/V38-1</f>
      </c>
      <c r="I38" s="2" t="str">
        <f>AD38/AC38</f>
      </c>
      <c r="J38" s="2" t="str">
        <f>AC38/Sum(AC$27:AC$49)</f>
      </c>
      <c r="K38" s="2" t="str">
        <f>AD38/Sum(AD27:AD$49)</f>
      </c>
      <c r="L38" t="s">
        <v>68</v>
      </c>
      <c r="M38" t="s">
        <v>61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 t="n">
        <v>0</v>
      </c>
      <c r="AC38" s="3" t="n">
        <v>0</v>
      </c>
      <c r="AD38" s="3" t="n">
        <v>0</v>
      </c>
      <c r="AE38" s="3"/>
      <c r="AF38" s="3"/>
    </row>
    <row r="39">
      <c r="A39" t="str">
        <f>L39</f>
      </c>
      <c r="B39" t="str">
        <f>M39</f>
      </c>
      <c r="C39" s="3" t="str">
        <f>V39</f>
      </c>
      <c r="D39" s="3" t="str">
        <f>AB39</f>
      </c>
      <c r="E39" s="3" t="str">
        <f>AC39</f>
      </c>
      <c r="F39" s="3" t="str">
        <f>AD39</f>
      </c>
      <c r="G39" s="2" t="str">
        <f>AC39/AB39-1</f>
      </c>
      <c r="H39" s="2" t="str">
        <f>AC39/V39-1</f>
      </c>
      <c r="I39" s="2" t="str">
        <f>AD39/AC39</f>
      </c>
      <c r="J39" s="2" t="str">
        <f>AC39/Sum(AC$27:AC$49)</f>
      </c>
      <c r="K39" s="2" t="str">
        <f>AD39/Sum(AD27:AD$49)</f>
      </c>
      <c r="L39" t="s">
        <v>69</v>
      </c>
      <c r="M39" t="s">
        <v>63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 t="n">
        <v>0</v>
      </c>
      <c r="AD39" s="3" t="n">
        <v>4768.9918971766</v>
      </c>
      <c r="AE39" s="3"/>
      <c r="AF39" s="3"/>
    </row>
    <row r="40">
      <c r="A40" t="str">
        <f>L40</f>
      </c>
      <c r="B40" t="str">
        <f>M40</f>
      </c>
      <c r="C40" s="3" t="str">
        <f>V40</f>
      </c>
      <c r="D40" s="3" t="str">
        <f>AB40</f>
      </c>
      <c r="E40" s="3" t="str">
        <f>AC40</f>
      </c>
      <c r="F40" s="3" t="str">
        <f>AD40</f>
      </c>
      <c r="G40" s="2" t="str">
        <f>AC40/AB40-1</f>
      </c>
      <c r="H40" s="2" t="str">
        <f>AC40/V40-1</f>
      </c>
      <c r="I40" s="2" t="str">
        <f>AD40/AC40</f>
      </c>
      <c r="J40" s="2" t="str">
        <f>AC40/Sum(AC$27:AC$49)</f>
      </c>
      <c r="K40" s="2" t="str">
        <f>AD40/Sum(AD27:AD$49)</f>
      </c>
      <c r="L40" t="s">
        <v>69</v>
      </c>
      <c r="M40" t="s">
        <v>64</v>
      </c>
      <c r="N40" s="3"/>
      <c r="O40" s="3"/>
      <c r="P40" s="3"/>
      <c r="Q40" s="3"/>
      <c r="R40" s="3" t="n">
        <v>28218835.5268037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930164.232514868</v>
      </c>
      <c r="X40" s="3" t="n">
        <v>776767.165990473</v>
      </c>
      <c r="Y40" s="3" t="n">
        <v>1566771.04971022</v>
      </c>
      <c r="Z40" s="3" t="n">
        <v>5782155.88945709</v>
      </c>
      <c r="AA40" s="3" t="n">
        <v>255873880.347185</v>
      </c>
      <c r="AB40" s="3" t="n">
        <v>297566398.524838</v>
      </c>
      <c r="AC40" s="3" t="n">
        <v>13480771</v>
      </c>
      <c r="AD40" s="3" t="n">
        <v>405373833.61105</v>
      </c>
      <c r="AE40" s="3"/>
      <c r="AF40" s="3"/>
    </row>
    <row r="41">
      <c r="A41" t="str">
        <f>L41</f>
      </c>
      <c r="B41" t="str">
        <f>M41</f>
      </c>
      <c r="C41" s="3" t="str">
        <f>V41</f>
      </c>
      <c r="D41" s="3" t="str">
        <f>AB41</f>
      </c>
      <c r="E41" s="3" t="str">
        <f>AC41</f>
      </c>
      <c r="F41" s="3" t="str">
        <f>AD41</f>
      </c>
      <c r="G41" s="2" t="str">
        <f>AC41/AB41-1</f>
      </c>
      <c r="H41" s="2" t="str">
        <f>AC41/V41-1</f>
      </c>
      <c r="I41" s="2" t="str">
        <f>AD41/AC41</f>
      </c>
      <c r="J41" s="2" t="str">
        <f>AC41/Sum(AC$27:AC$49)</f>
      </c>
      <c r="K41" s="2" t="str">
        <f>AD41/Sum(AD27:AD$49)</f>
      </c>
      <c r="L41" t="s">
        <v>69</v>
      </c>
      <c r="M41" t="s">
        <v>70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 t="n">
        <v>27999.377450642</v>
      </c>
      <c r="AA41" s="3"/>
      <c r="AB41" s="3" t="n">
        <v>53356649.5556699</v>
      </c>
      <c r="AC41" s="3" t="n">
        <v>37869252</v>
      </c>
      <c r="AD41" s="3" t="n">
        <v>90488451.7769111</v>
      </c>
      <c r="AE41" s="3" t="n">
        <v>0</v>
      </c>
      <c r="AF41" s="3"/>
    </row>
    <row r="42">
      <c r="A42" t="str">
        <f>L42</f>
      </c>
      <c r="B42" t="str">
        <f>M42</f>
      </c>
      <c r="C42" s="3" t="str">
        <f>V42</f>
      </c>
      <c r="D42" s="3" t="str">
        <f>AB42</f>
      </c>
      <c r="E42" s="3" t="str">
        <f>AC42</f>
      </c>
      <c r="F42" s="3" t="str">
        <f>AD42</f>
      </c>
      <c r="G42" s="2" t="str">
        <f>AC42/AB42-1</f>
      </c>
      <c r="H42" s="2" t="str">
        <f>AC42/V42-1</f>
      </c>
      <c r="I42" s="2" t="str">
        <f>AD42/AC42</f>
      </c>
      <c r="J42" s="2" t="str">
        <f>AC42/Sum(AC$27:AC$49)</f>
      </c>
      <c r="K42" s="2" t="str">
        <f>AD42/Sum(AD27:AD$49)</f>
      </c>
      <c r="L42" t="s">
        <v>69</v>
      </c>
      <c r="M42" t="s">
        <v>60</v>
      </c>
      <c r="N42" s="3" t="n">
        <v>366164993.287444</v>
      </c>
      <c r="O42" s="3" t="n">
        <v>464666389.866741</v>
      </c>
      <c r="P42" s="3" t="n">
        <v>471324050.546093</v>
      </c>
      <c r="Q42" s="3" t="n">
        <v>381370585.653137</v>
      </c>
      <c r="R42" s="3" t="n">
        <v>366974066.960682</v>
      </c>
      <c r="S42" s="3" t="n">
        <v>392136680.32673</v>
      </c>
      <c r="T42" s="3" t="n">
        <v>445036604.690058</v>
      </c>
      <c r="U42" s="3" t="n">
        <v>499662879.117694</v>
      </c>
      <c r="V42" s="3" t="n">
        <v>471948249.632971</v>
      </c>
      <c r="W42" s="3" t="n">
        <v>506498765.190922</v>
      </c>
      <c r="X42" s="3" t="n">
        <v>510101761.465364</v>
      </c>
      <c r="Y42" s="3" t="n">
        <v>394459753.717278</v>
      </c>
      <c r="Z42" s="3" t="n">
        <v>1209072683.10659</v>
      </c>
      <c r="AA42" s="3" t="n">
        <v>1393234806.91939</v>
      </c>
      <c r="AB42" s="3" t="n">
        <v>1395470308.80083</v>
      </c>
      <c r="AC42" s="3" t="n">
        <v>1092668155.8594</v>
      </c>
      <c r="AD42" s="3" t="n">
        <v>1137677572.5212</v>
      </c>
      <c r="AE42" s="3"/>
      <c r="AF42" s="3"/>
    </row>
    <row r="43">
      <c r="A43" t="str">
        <f>L43</f>
      </c>
      <c r="B43" t="str">
        <f>M43</f>
      </c>
      <c r="C43" s="3" t="str">
        <f>V43</f>
      </c>
      <c r="D43" s="3" t="str">
        <f>AB43</f>
      </c>
      <c r="E43" s="3" t="str">
        <f>AC43</f>
      </c>
      <c r="F43" s="3" t="str">
        <f>AD43</f>
      </c>
      <c r="G43" s="2" t="str">
        <f>AC43/AB43-1</f>
      </c>
      <c r="H43" s="2" t="str">
        <f>AC43/V43-1</f>
      </c>
      <c r="I43" s="2" t="str">
        <f>AD43/AC43</f>
      </c>
      <c r="J43" s="2" t="str">
        <f>AC43/Sum(AC$27:AC$49)</f>
      </c>
      <c r="K43" s="2" t="str">
        <f>AD43/Sum(AD27:AD$49)</f>
      </c>
      <c r="L43" t="s">
        <v>69</v>
      </c>
      <c r="M43" t="s">
        <v>71</v>
      </c>
      <c r="N43" s="3" t="n">
        <v>136136959.889442</v>
      </c>
      <c r="O43" s="3" t="n">
        <v>266312919.472487</v>
      </c>
      <c r="P43" s="3" t="n">
        <v>510941230.049852</v>
      </c>
      <c r="Q43" s="3" t="n">
        <v>446418082.128827</v>
      </c>
      <c r="R43" s="3" t="n">
        <v>530918574.4684</v>
      </c>
      <c r="S43" s="3" t="n">
        <v>738565450.700649</v>
      </c>
      <c r="T43" s="3" t="n">
        <v>352452214.805406</v>
      </c>
      <c r="U43" s="3" t="n">
        <v>378855761.3066</v>
      </c>
      <c r="V43" s="3" t="n">
        <v>551593463.889835</v>
      </c>
      <c r="W43" s="3" t="n">
        <v>280533446.905119</v>
      </c>
      <c r="X43" s="3" t="n">
        <v>297939562.768959</v>
      </c>
      <c r="Y43" s="3" t="n">
        <v>145547050.482625</v>
      </c>
      <c r="Z43" s="3" t="n">
        <v>206668576.08074</v>
      </c>
      <c r="AA43" s="3" t="n">
        <v>51012522.977887</v>
      </c>
      <c r="AB43" s="3" t="n">
        <v>5085920.42067023</v>
      </c>
      <c r="AC43" s="3" t="n">
        <v>2504481</v>
      </c>
      <c r="AD43" s="3" t="n">
        <v>5736956.09014329</v>
      </c>
      <c r="AE43" s="3"/>
      <c r="AF43" s="3"/>
    </row>
    <row r="44">
      <c r="A44" t="str">
        <f>L44</f>
      </c>
      <c r="B44" t="str">
        <f>M44</f>
      </c>
      <c r="C44" s="3" t="str">
        <f>V44</f>
      </c>
      <c r="D44" s="3" t="str">
        <f>AB44</f>
      </c>
      <c r="E44" s="3" t="str">
        <f>AC44</f>
      </c>
      <c r="F44" s="3" t="str">
        <f>AD44</f>
      </c>
      <c r="G44" s="2" t="str">
        <f>AC44/AB44-1</f>
      </c>
      <c r="H44" s="2" t="str">
        <f>AC44/V44-1</f>
      </c>
      <c r="I44" s="2" t="str">
        <f>AD44/AC44</f>
      </c>
      <c r="J44" s="2" t="str">
        <f>AC44/Sum(AC$27:AC$49)</f>
      </c>
      <c r="K44" s="2" t="str">
        <f>AD44/Sum(AD27:AD$49)</f>
      </c>
      <c r="L44" t="s">
        <v>69</v>
      </c>
      <c r="M44" t="s">
        <v>65</v>
      </c>
      <c r="N44" s="3"/>
      <c r="O44" s="3"/>
      <c r="P44" s="3"/>
      <c r="Q44" s="3"/>
      <c r="R44" s="3"/>
      <c r="S44" s="3"/>
      <c r="T44" s="3"/>
      <c r="U44" s="3"/>
      <c r="V44" s="3" t="n">
        <v>3628328.89040363</v>
      </c>
      <c r="W44" s="3" t="n">
        <v>4669140.84896263</v>
      </c>
      <c r="X44" s="3" t="n">
        <v>0</v>
      </c>
      <c r="Y44" s="3" t="n">
        <v>0</v>
      </c>
      <c r="Z44" s="3" t="n">
        <v>0</v>
      </c>
      <c r="AA44" s="3" t="n">
        <v>10596389.4712909</v>
      </c>
      <c r="AB44" s="3" t="n">
        <v>1655267.88981876</v>
      </c>
      <c r="AC44" s="3" t="n">
        <v>371000</v>
      </c>
      <c r="AD44" s="3" t="n">
        <v>14202868.5984144</v>
      </c>
      <c r="AE44" s="3" t="n">
        <v>372711.80181615</v>
      </c>
      <c r="AF44" s="3"/>
    </row>
    <row r="45">
      <c r="A45" t="str">
        <f>L45</f>
      </c>
      <c r="B45" t="str">
        <f>M45</f>
      </c>
      <c r="C45" s="3" t="str">
        <f>V45</f>
      </c>
      <c r="D45" s="3" t="str">
        <f>AB45</f>
      </c>
      <c r="E45" s="3" t="str">
        <f>AC45</f>
      </c>
      <c r="F45" s="3" t="str">
        <f>AD45</f>
      </c>
      <c r="G45" s="2" t="str">
        <f>AC45/AB45-1</f>
      </c>
      <c r="H45" s="2" t="str">
        <f>AC45/V45-1</f>
      </c>
      <c r="I45" s="2" t="str">
        <f>AD45/AC45</f>
      </c>
      <c r="J45" s="2" t="str">
        <f>AC45/Sum(AC$27:AC$49)</f>
      </c>
      <c r="K45" s="2" t="str">
        <f>AD45/Sum(AD27:AD$49)</f>
      </c>
      <c r="L45" t="s">
        <v>69</v>
      </c>
      <c r="M45" t="s">
        <v>61</v>
      </c>
      <c r="N45" s="3"/>
      <c r="O45" s="3" t="n">
        <v>26660.3154330417</v>
      </c>
      <c r="P45" s="3" t="n">
        <v>66939940.5050095</v>
      </c>
      <c r="Q45" s="3" t="n">
        <v>150894114.575371</v>
      </c>
      <c r="R45" s="3" t="n">
        <v>345707576.038307</v>
      </c>
      <c r="S45" s="3" t="n">
        <v>489897195.231128</v>
      </c>
      <c r="T45" s="3" t="n">
        <v>657780891.987776</v>
      </c>
      <c r="U45" s="3" t="n">
        <v>695095400.04279</v>
      </c>
      <c r="V45" s="3" t="n">
        <v>774077583.392</v>
      </c>
      <c r="W45" s="3" t="n">
        <v>1139443968.92632</v>
      </c>
      <c r="X45" s="3" t="n">
        <v>1168600548.34316</v>
      </c>
      <c r="Y45" s="3" t="n">
        <v>798393949.620525</v>
      </c>
      <c r="Z45" s="3" t="n">
        <v>1024380861.03618</v>
      </c>
      <c r="AA45" s="3" t="n">
        <v>939599611.058552</v>
      </c>
      <c r="AB45" s="3" t="n">
        <v>1738141971.61712</v>
      </c>
      <c r="AC45" s="3" t="n">
        <v>2087846285.04</v>
      </c>
      <c r="AD45" s="3" t="n">
        <v>2147580743.127</v>
      </c>
      <c r="AE45" s="3"/>
      <c r="AF45" s="3"/>
    </row>
    <row r="46">
      <c r="A46" t="str">
        <f>L46</f>
      </c>
      <c r="B46" t="str">
        <f>M46</f>
      </c>
      <c r="C46" s="3" t="str">
        <f>V46</f>
      </c>
      <c r="D46" s="3" t="str">
        <f>AB46</f>
      </c>
      <c r="E46" s="3" t="str">
        <f>AC46</f>
      </c>
      <c r="F46" s="3" t="str">
        <f>AD46</f>
      </c>
      <c r="G46" s="2" t="str">
        <f>AC46/AB46-1</f>
      </c>
      <c r="H46" s="2" t="str">
        <f>AC46/V46-1</f>
      </c>
      <c r="I46" s="2" t="str">
        <f>AD46/AC46</f>
      </c>
      <c r="J46" s="2" t="str">
        <f>AC46/Sum(AC$27:AC$49)</f>
      </c>
      <c r="K46" s="2" t="str">
        <f>AD46/Sum(AD27:AD$49)</f>
      </c>
      <c r="L46" t="s">
        <v>69</v>
      </c>
      <c r="M46" t="s">
        <v>66</v>
      </c>
      <c r="N46" s="3"/>
      <c r="O46" s="3" t="n">
        <v>142626327.748526</v>
      </c>
      <c r="P46" s="3" t="n">
        <v>363972232.333373</v>
      </c>
      <c r="Q46" s="3" t="n">
        <v>384051720.697067</v>
      </c>
      <c r="R46" s="3" t="n">
        <v>442692663.676373</v>
      </c>
      <c r="S46" s="3" t="n">
        <v>396557472.495037</v>
      </c>
      <c r="T46" s="3" t="n">
        <v>368332614.789508</v>
      </c>
      <c r="U46" s="3" t="n">
        <v>442348332.449619</v>
      </c>
      <c r="V46" s="3" t="n">
        <v>453561828.158832</v>
      </c>
      <c r="W46" s="3" t="n">
        <v>451754652.792789</v>
      </c>
      <c r="X46" s="3" t="n">
        <v>348051511.838094</v>
      </c>
      <c r="Y46" s="3" t="n">
        <v>520175298.625187</v>
      </c>
      <c r="Z46" s="3" t="n">
        <v>237875691.936715</v>
      </c>
      <c r="AA46" s="3" t="n">
        <v>304818259.081653</v>
      </c>
      <c r="AB46" s="3" t="n">
        <v>95814151.1693105</v>
      </c>
      <c r="AC46" s="3" t="n">
        <v>40776271</v>
      </c>
      <c r="AD46" s="3" t="n">
        <v>10399726.3231973</v>
      </c>
      <c r="AE46" s="3"/>
      <c r="AF46" s="3"/>
    </row>
    <row r="47">
      <c r="A47" t="str">
        <f>L47</f>
      </c>
      <c r="B47" t="str">
        <f>M47</f>
      </c>
      <c r="C47" s="3" t="str">
        <f>V47</f>
      </c>
      <c r="D47" s="3" t="str">
        <f>AB47</f>
      </c>
      <c r="E47" s="3" t="str">
        <f>AC47</f>
      </c>
      <c r="F47" s="3" t="str">
        <f>AD47</f>
      </c>
      <c r="G47" s="2" t="str">
        <f>AC47/AB47-1</f>
      </c>
      <c r="H47" s="2" t="str">
        <f>AC47/V47-1</f>
      </c>
      <c r="I47" s="2" t="str">
        <f>AD47/AC47</f>
      </c>
      <c r="J47" s="2" t="str">
        <f>AC47/Sum(AC$27:AC$49)</f>
      </c>
      <c r="K47" s="2" t="str">
        <f>AD47/Sum(AD27:AD$49)</f>
      </c>
      <c r="L47" t="s">
        <v>72</v>
      </c>
      <c r="M47" t="s">
        <v>61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 t="n">
        <v>40098.2848096611</v>
      </c>
      <c r="AC47" s="3" t="n">
        <v>764084</v>
      </c>
      <c r="AD47" s="3" t="n">
        <v>832118.504977238</v>
      </c>
      <c r="AE47" s="3"/>
      <c r="AF47" s="3"/>
    </row>
    <row r="48">
      <c r="A48" t="str">
        <f>L48</f>
      </c>
      <c r="B48" t="str">
        <f>M48</f>
      </c>
      <c r="C48" s="3" t="str">
        <f>V48</f>
      </c>
      <c r="D48" s="3" t="str">
        <f>AB48</f>
      </c>
      <c r="E48" s="3" t="str">
        <f>AC48</f>
      </c>
      <c r="F48" s="3" t="str">
        <f>AD48</f>
      </c>
      <c r="G48" s="2" t="str">
        <f>AC48/AB48-1</f>
      </c>
      <c r="H48" s="2" t="str">
        <f>AC48/V48-1</f>
      </c>
      <c r="I48" s="2" t="str">
        <f>AD48/AC48</f>
      </c>
      <c r="J48" s="2" t="str">
        <f>AC48/Sum(AC$27:AC$49)</f>
      </c>
      <c r="K48" s="2" t="str">
        <f>AD48/Sum(AD27:AD$49)</f>
      </c>
      <c r="L48" t="s">
        <v>73</v>
      </c>
      <c r="M48" t="s">
        <v>61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 t="n">
        <v>143500</v>
      </c>
      <c r="AD48" s="3" t="n">
        <v>142361.084719377</v>
      </c>
      <c r="AE48" s="3"/>
      <c r="AF48" s="3"/>
    </row>
    <row r="49">
      <c r="A49" t="str">
        <f>L49</f>
      </c>
      <c r="B49" t="str">
        <f>M49</f>
      </c>
      <c r="C49" s="3" t="str">
        <f>V49</f>
      </c>
      <c r="D49" s="3" t="str">
        <f>AB49</f>
      </c>
      <c r="E49" s="3" t="str">
        <f>AC49</f>
      </c>
      <c r="F49" s="3" t="str">
        <f>AD49</f>
      </c>
      <c r="G49" s="2" t="str">
        <f>AC49/AB49-1</f>
      </c>
      <c r="H49" s="2" t="str">
        <f>AC49/V49-1</f>
      </c>
      <c r="I49" s="2" t="str">
        <f>AD49/AC49</f>
      </c>
      <c r="J49" s="2" t="str">
        <f>AC49/Sum(AC$27:AC$49)</f>
      </c>
      <c r="K49" s="2" t="str">
        <f>AD49/Sum(AD27:AD$49)</f>
      </c>
      <c r="L49" t="s">
        <v>74</v>
      </c>
      <c r="M49" t="s">
        <v>61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 t="n">
        <v>246600</v>
      </c>
      <c r="AD49" s="3" t="n">
        <v>206282.744512374</v>
      </c>
      <c r="AE49" s="3"/>
      <c r="AF49" s="3"/>
    </row>
    <row r="50">
      <c r="A50" t="str">
        <f>L50</f>
      </c>
      <c r="B50" t="str">
        <f>M50</f>
      </c>
      <c r="C50" s="3" t="str">
        <f>V50</f>
      </c>
      <c r="D50" s="3" t="str">
        <f>AB50</f>
      </c>
      <c r="E50" s="3" t="str">
        <f>AC50</f>
      </c>
      <c r="F50" s="3" t="str">
        <f>AD50</f>
      </c>
      <c r="G50" s="2" t="str">
        <f>AC50/AB50-1</f>
      </c>
      <c r="H50" s="2" t="str">
        <f>AC50/V50-1</f>
      </c>
      <c r="I50" s="2" t="str">
        <f>AD50/AC50</f>
      </c>
      <c r="J50" s="2" t="str">
        <f>Sum(J$27:J$49)</f>
      </c>
      <c r="K50" s="2" t="str">
        <f>Sum(K$27:K$49)</f>
      </c>
      <c r="L50" t="s">
        <v>75</v>
      </c>
      <c r="M50" t="s">
        <v>76</v>
      </c>
      <c r="N50" s="3" t="str">
        <f>Sum(N28:N49)</f>
      </c>
      <c r="O50" s="3" t="str">
        <f>Sum(O28:O49)</f>
      </c>
      <c r="P50" s="3" t="str">
        <f>Sum(P28:P49)</f>
      </c>
      <c r="Q50" s="3" t="str">
        <f>Sum(Q28:Q49)</f>
      </c>
      <c r="R50" s="3" t="str">
        <f>Sum(R28:R49)</f>
      </c>
      <c r="S50" s="3" t="str">
        <f>Sum(S28:S49)</f>
      </c>
      <c r="T50" s="3" t="str">
        <f>Sum(T28:T49)</f>
      </c>
      <c r="U50" s="3" t="str">
        <f>Sum(U28:U49)</f>
      </c>
      <c r="V50" s="3" t="str">
        <f>Sum(V28:V49)</f>
      </c>
      <c r="W50" s="3" t="str">
        <f>Sum(W28:W49)</f>
      </c>
      <c r="X50" s="3" t="str">
        <f>Sum(X28:X49)</f>
      </c>
      <c r="Y50" s="3" t="str">
        <f>Sum(Y28:Y49)</f>
      </c>
      <c r="Z50" s="3" t="str">
        <f>Sum(Z28:Z49)</f>
      </c>
      <c r="AA50" s="3" t="str">
        <f>Sum(AA28:AA49)</f>
      </c>
      <c r="AB50" s="3" t="str">
        <f>Sum(AB28:AB49)</f>
      </c>
      <c r="AC50" s="3" t="str">
        <f>Sum(AC28:AC49)</f>
      </c>
      <c r="AD50" s="3" t="str">
        <f>Sum(AD28:AD49)</f>
      </c>
      <c r="AE50" s="3"/>
      <c r="AF50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../output/Space//Space_Acq_Trends.xlsx</dc:creator>
  <cp:lastModifiedBy>Greg Sanders</cp:lastModifiedBy>
  <dcterms:created xsi:type="dcterms:W3CDTF">2024-04-04T06:58:29Z</dcterms:created>
  <dcterms:modified xsi:type="dcterms:W3CDTF">2024-04-04T11:16:45Z</dcterms:modified>
</cp:coreProperties>
</file>