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13_ncr:1_{62FC3B30-1809-41A4-80C9-AE77105F233E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IB 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I1" i="1"/>
  <c r="X10" i="1"/>
  <c r="H1" i="1"/>
  <c r="G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  <c r="H10" i="1"/>
  <c r="H9" i="1"/>
  <c r="H8" i="1"/>
  <c r="H7" i="1"/>
  <c r="H6" i="1"/>
  <c r="H5" i="1"/>
  <c r="H4" i="1"/>
  <c r="H3" i="1"/>
  <c r="H2" i="1"/>
  <c r="W10" i="1"/>
  <c r="V10" i="1"/>
  <c r="D10" i="1" s="1"/>
  <c r="U10" i="1"/>
  <c r="T10" i="1"/>
  <c r="S10" i="1"/>
  <c r="R10" i="1"/>
  <c r="Q10" i="1"/>
  <c r="P10" i="1"/>
  <c r="O10" i="1"/>
  <c r="G10" i="1"/>
  <c r="F10" i="1"/>
  <c r="E10" i="1"/>
  <c r="K9" i="1"/>
  <c r="J9" i="1"/>
  <c r="G9" i="1"/>
  <c r="F9" i="1"/>
  <c r="E9" i="1"/>
  <c r="D9" i="1"/>
  <c r="C9" i="1"/>
  <c r="K8" i="1"/>
  <c r="J8" i="1"/>
  <c r="G8" i="1"/>
  <c r="F8" i="1"/>
  <c r="E8" i="1"/>
  <c r="D8" i="1"/>
  <c r="C8" i="1"/>
  <c r="K7" i="1"/>
  <c r="J7" i="1"/>
  <c r="G7" i="1"/>
  <c r="F7" i="1"/>
  <c r="E7" i="1"/>
  <c r="D7" i="1"/>
  <c r="C7" i="1"/>
  <c r="K6" i="1"/>
  <c r="J6" i="1"/>
  <c r="G6" i="1"/>
  <c r="F6" i="1"/>
  <c r="E6" i="1"/>
  <c r="D6" i="1"/>
  <c r="C6" i="1"/>
  <c r="K5" i="1"/>
  <c r="J5" i="1"/>
  <c r="G5" i="1"/>
  <c r="F5" i="1"/>
  <c r="E5" i="1"/>
  <c r="D5" i="1"/>
  <c r="C5" i="1"/>
  <c r="K4" i="1"/>
  <c r="J4" i="1"/>
  <c r="G4" i="1"/>
  <c r="F4" i="1"/>
  <c r="E4" i="1"/>
  <c r="D4" i="1"/>
  <c r="C4" i="1"/>
  <c r="K3" i="1"/>
  <c r="J3" i="1"/>
  <c r="G3" i="1"/>
  <c r="F3" i="1"/>
  <c r="E3" i="1"/>
  <c r="D3" i="1"/>
  <c r="C3" i="1"/>
  <c r="K2" i="1"/>
  <c r="J2" i="1"/>
  <c r="G2" i="1"/>
  <c r="F2" i="1"/>
  <c r="E2" i="1"/>
  <c r="D2" i="1"/>
  <c r="C2" i="1"/>
  <c r="K1" i="1"/>
  <c r="J1" i="1"/>
  <c r="F1" i="1"/>
  <c r="E1" i="1"/>
  <c r="D1" i="1"/>
  <c r="C1" i="1"/>
  <c r="C10" i="1" l="1"/>
  <c r="J10" i="1"/>
  <c r="K10" i="1"/>
</calcChain>
</file>

<file path=xl/sharedStrings.xml><?xml version="1.0" encoding="utf-8"?>
<sst xmlns="http://schemas.openxmlformats.org/spreadsheetml/2006/main" count="30" uniqueCount="20">
  <si>
    <t>LargestContract2018dollars</t>
  </si>
  <si>
    <t>AlwaysIsSmallLabel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</si>
  <si>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</si>
  <si>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</si>
  <si>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</si>
  <si>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</si>
  <si>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</si>
  <si>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</si>
  <si>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</si>
  <si>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</si>
  <si>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</si>
  <si>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</si>
  <si>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[$10k K - $250 K)</t>
  </si>
  <si>
    <t>Always Small</t>
  </si>
  <si>
    <t>Sometimes or
Always Not Small</t>
  </si>
  <si>
    <t>[$2.0 M - $7.5M)</t>
  </si>
  <si>
    <t>[$250k K - $2.0 M)</t>
  </si>
  <si>
    <t>[$7.5 M+]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</si>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</sst>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,,,&quot;B&quot;"/>
    <numFmt numFmtId="166" formatCode="_(* #,##0_);_(* \(#,##0\);_(* &quot;-&quot;??_);_(@_)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166" fontId="1" fillId="0" borderId="0" xfId="1" applyNumberFormat="1" applyFont="1"/>
    <xf numFmtId="10" fontId="1" fillId="2" borderId="0" xfId="0" applyNumberFormat="1" applyFont="1" applyFill="1"/>
    <xf numFmtId="166" fontId="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2" sqref="F22"/>
    </sheetView>
  </sheetViews>
  <sheetFormatPr defaultColWidth="11.42578125" defaultRowHeight="15" x14ac:dyDescent="0.25"/>
  <cols>
    <col min="1" max="1" width="25.140625" bestFit="1" customWidth="1"/>
    <col min="2" max="2" width="30.42578125" bestFit="1" customWidth="1"/>
  </cols>
  <sheetData>
    <row r="1" spans="1:25" x14ac:dyDescent="0.25">
      <c r="A1" t="str">
        <f>M1</f>
        <v>LargestContract2018dollars</v>
      </c>
      <c r="B1" t="str">
        <f t="shared" ref="B1:B10" si="0">N1</f>
        <v>AlwaysIsSmallLabel</v>
      </c>
      <c r="C1" t="str">
        <f t="shared" ref="C1:C10" si="1">P1</f>
        <v>2015</v>
      </c>
      <c r="D1" t="str">
        <f t="shared" ref="D1:D10" si="2">V1</f>
        <v>2021</v>
      </c>
      <c r="E1" t="str">
        <f t="shared" ref="E1:E10" si="3">W1</f>
        <v>2022</v>
      </c>
      <c r="F1" t="str">
        <f t="shared" ref="F1:F10" si="4">X1</f>
        <v>2023</v>
      </c>
      <c r="G1" t="str">
        <f>V1&amp;"-"&amp;W1</f>
        <v>2021-2022</v>
      </c>
      <c r="H1" t="str">
        <f>W1&amp;"-"&amp;X1</f>
        <v>2022-2023</v>
      </c>
      <c r="I1" t="str">
        <f>P1&amp;"-"&amp;X1</f>
        <v>2015-2023</v>
      </c>
      <c r="J1" t="str">
        <f>"Share "&amp;W1</f>
        <v>Share 2022</v>
      </c>
      <c r="K1" t="str">
        <f>"Share "&amp;X1</f>
        <v>Share 2023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5" x14ac:dyDescent="0.25">
      <c r="A2" t="str">
        <f t="shared" ref="A2:A10" si="5">M2</f>
        <v>[$10k K - $250 K)</v>
      </c>
      <c r="B2" t="str">
        <f t="shared" si="0"/>
        <v>Always Small</v>
      </c>
      <c r="C2" s="3">
        <f t="shared" si="1"/>
        <v>16316</v>
      </c>
      <c r="D2" s="3">
        <f t="shared" si="2"/>
        <v>11584</v>
      </c>
      <c r="E2" s="3">
        <f t="shared" si="3"/>
        <v>10261</v>
      </c>
      <c r="F2" s="3">
        <f t="shared" si="4"/>
        <v>10119</v>
      </c>
      <c r="G2" s="2">
        <f t="shared" ref="G2:G10" si="6">W2/V2-1</f>
        <v>-0.11420925414364635</v>
      </c>
      <c r="H2" s="2">
        <f>X2/W2-1</f>
        <v>-1.3838807133807585E-2</v>
      </c>
      <c r="I2" s="4">
        <f>X2/P2-1</f>
        <v>-0.37981122824221625</v>
      </c>
      <c r="J2" s="2">
        <f t="shared" ref="J2:J9" si="7">W2/SUM(W$1:W$9)</f>
        <v>0.2550584141188168</v>
      </c>
      <c r="K2" s="2">
        <f>X2/SUM(X1:X$9)</f>
        <v>0.250954813749318</v>
      </c>
      <c r="L2" s="2"/>
      <c r="M2" s="1" t="s">
        <v>12</v>
      </c>
      <c r="N2" s="1" t="s">
        <v>13</v>
      </c>
      <c r="O2" s="3">
        <v>16177</v>
      </c>
      <c r="P2" s="3">
        <v>16316</v>
      </c>
      <c r="Q2" s="3">
        <v>15597</v>
      </c>
      <c r="R2" s="3">
        <v>15051</v>
      </c>
      <c r="S2" s="3">
        <v>14211</v>
      </c>
      <c r="T2" s="3">
        <v>13611</v>
      </c>
      <c r="U2" s="3">
        <v>12440</v>
      </c>
      <c r="V2" s="3">
        <v>11584</v>
      </c>
      <c r="W2" s="3">
        <v>10261</v>
      </c>
      <c r="X2" s="3">
        <v>10119</v>
      </c>
      <c r="Y2" s="1"/>
    </row>
    <row r="3" spans="1:25" x14ac:dyDescent="0.25">
      <c r="A3" t="str">
        <f t="shared" si="5"/>
        <v>[$10k K - $250 K)</v>
      </c>
      <c r="B3" t="str">
        <f t="shared" si="0"/>
        <v>Sometimes or
Always Not Small</v>
      </c>
      <c r="C3" s="3">
        <f t="shared" si="1"/>
        <v>7843</v>
      </c>
      <c r="D3" s="3">
        <f t="shared" si="2"/>
        <v>4998</v>
      </c>
      <c r="E3" s="3">
        <f t="shared" si="3"/>
        <v>4599</v>
      </c>
      <c r="F3" s="3">
        <f t="shared" si="4"/>
        <v>4625</v>
      </c>
      <c r="G3" s="2">
        <f t="shared" si="6"/>
        <v>-7.9831932773109293E-2</v>
      </c>
      <c r="H3" s="2">
        <f>X3/W3-1</f>
        <v>5.653402913676997E-3</v>
      </c>
      <c r="I3" s="4">
        <f t="shared" ref="I3:I10" si="8">X3/P3-1</f>
        <v>-0.41030218028815502</v>
      </c>
      <c r="J3" s="2">
        <f t="shared" si="7"/>
        <v>0.11431767337807607</v>
      </c>
      <c r="K3" s="2">
        <f>X3/SUM(X1:X$9)</f>
        <v>0.11470165170378453</v>
      </c>
      <c r="L3" s="2"/>
      <c r="M3" s="1" t="s">
        <v>12</v>
      </c>
      <c r="N3" s="1" t="s">
        <v>14</v>
      </c>
      <c r="O3" s="3">
        <v>7621</v>
      </c>
      <c r="P3" s="3">
        <v>7843</v>
      </c>
      <c r="Q3" s="3">
        <v>7456</v>
      </c>
      <c r="R3" s="3">
        <v>7028</v>
      </c>
      <c r="S3" s="3">
        <v>6553</v>
      </c>
      <c r="T3" s="3">
        <v>5840</v>
      </c>
      <c r="U3" s="3">
        <v>5214</v>
      </c>
      <c r="V3" s="3">
        <v>4998</v>
      </c>
      <c r="W3" s="3">
        <v>4599</v>
      </c>
      <c r="X3" s="3">
        <v>4625</v>
      </c>
      <c r="Y3" s="1"/>
    </row>
    <row r="4" spans="1:25" x14ac:dyDescent="0.25">
      <c r="A4" t="str">
        <f t="shared" si="5"/>
        <v>[$2.0 M - $7.5M)</v>
      </c>
      <c r="B4" t="str">
        <f t="shared" si="0"/>
        <v>Always Small</v>
      </c>
      <c r="C4" s="3">
        <f t="shared" si="1"/>
        <v>3315</v>
      </c>
      <c r="D4" s="3">
        <f t="shared" si="2"/>
        <v>3531</v>
      </c>
      <c r="E4" s="3">
        <f t="shared" si="3"/>
        <v>3127</v>
      </c>
      <c r="F4" s="3">
        <f t="shared" si="4"/>
        <v>3331</v>
      </c>
      <c r="G4" s="2">
        <f t="shared" si="6"/>
        <v>-0.11441517983574057</v>
      </c>
      <c r="H4" s="2">
        <f>X4/W4-1</f>
        <v>6.5238247521586246E-2</v>
      </c>
      <c r="I4" s="2">
        <f t="shared" si="8"/>
        <v>4.8265460030165741E-3</v>
      </c>
      <c r="J4" s="2">
        <f t="shared" si="7"/>
        <v>7.7728063634103908E-2</v>
      </c>
      <c r="K4" s="2">
        <f>X4/SUM(X1:X$9)</f>
        <v>8.2609989583850005E-2</v>
      </c>
      <c r="L4" s="2"/>
      <c r="M4" s="1" t="s">
        <v>15</v>
      </c>
      <c r="N4" s="1" t="s">
        <v>13</v>
      </c>
      <c r="O4" s="3">
        <v>3143</v>
      </c>
      <c r="P4" s="3">
        <v>3315</v>
      </c>
      <c r="Q4" s="3">
        <v>3391</v>
      </c>
      <c r="R4" s="3">
        <v>3476</v>
      </c>
      <c r="S4" s="3">
        <v>3390</v>
      </c>
      <c r="T4" s="3">
        <v>3377</v>
      </c>
      <c r="U4" s="3">
        <v>3612</v>
      </c>
      <c r="V4" s="3">
        <v>3531</v>
      </c>
      <c r="W4" s="3">
        <v>3127</v>
      </c>
      <c r="X4" s="3">
        <v>3331</v>
      </c>
      <c r="Y4" s="1"/>
    </row>
    <row r="5" spans="1:25" x14ac:dyDescent="0.25">
      <c r="A5" t="str">
        <f t="shared" si="5"/>
        <v>[$2.0 M - $7.5M)</v>
      </c>
      <c r="B5" t="str">
        <f t="shared" si="0"/>
        <v>Sometimes or
Always Not Small</v>
      </c>
      <c r="C5" s="3">
        <f t="shared" si="1"/>
        <v>2233</v>
      </c>
      <c r="D5" s="3">
        <f t="shared" si="2"/>
        <v>1964</v>
      </c>
      <c r="E5" s="3">
        <f t="shared" si="3"/>
        <v>1842</v>
      </c>
      <c r="F5" s="3">
        <f t="shared" si="4"/>
        <v>1818</v>
      </c>
      <c r="G5" s="2">
        <f t="shared" si="6"/>
        <v>-6.2118126272912466E-2</v>
      </c>
      <c r="H5" s="2">
        <f>X5/W5-1</f>
        <v>-1.3029315960912058E-2</v>
      </c>
      <c r="I5" s="4">
        <f t="shared" si="8"/>
        <v>-0.18584863412449615</v>
      </c>
      <c r="J5" s="2">
        <f t="shared" si="7"/>
        <v>4.5786726323639074E-2</v>
      </c>
      <c r="K5" s="2">
        <f>X5/SUM(X1:X$9)</f>
        <v>4.5087049253509252E-2</v>
      </c>
      <c r="L5" s="2"/>
      <c r="M5" s="1" t="s">
        <v>15</v>
      </c>
      <c r="N5" s="1" t="s">
        <v>14</v>
      </c>
      <c r="O5" s="3">
        <v>2047</v>
      </c>
      <c r="P5" s="3">
        <v>2233</v>
      </c>
      <c r="Q5" s="3">
        <v>2232</v>
      </c>
      <c r="R5" s="3">
        <v>2212</v>
      </c>
      <c r="S5" s="3">
        <v>2121</v>
      </c>
      <c r="T5" s="3">
        <v>1941</v>
      </c>
      <c r="U5" s="3">
        <v>1985</v>
      </c>
      <c r="V5" s="3">
        <v>1964</v>
      </c>
      <c r="W5" s="3">
        <v>1842</v>
      </c>
      <c r="X5" s="3">
        <v>1818</v>
      </c>
      <c r="Y5" s="1"/>
    </row>
    <row r="6" spans="1:25" x14ac:dyDescent="0.25">
      <c r="A6" t="str">
        <f t="shared" si="5"/>
        <v>[$250k K - $2.0 M)</v>
      </c>
      <c r="B6" t="str">
        <f t="shared" si="0"/>
        <v>Always Small</v>
      </c>
      <c r="C6" s="3">
        <f t="shared" si="1"/>
        <v>6335</v>
      </c>
      <c r="D6" s="3">
        <f t="shared" si="2"/>
        <v>6198</v>
      </c>
      <c r="E6" s="3">
        <f t="shared" si="3"/>
        <v>5921</v>
      </c>
      <c r="F6" s="3">
        <f t="shared" si="4"/>
        <v>5866</v>
      </c>
      <c r="G6" s="2">
        <f t="shared" si="6"/>
        <v>-4.4691836076153568E-2</v>
      </c>
      <c r="H6" s="2">
        <f>X6/W6-1</f>
        <v>-9.2889714575240534E-3</v>
      </c>
      <c r="I6" s="2">
        <f t="shared" si="8"/>
        <v>-7.4033149171270685E-2</v>
      </c>
      <c r="J6" s="2">
        <f t="shared" si="7"/>
        <v>0.14717872234650758</v>
      </c>
      <c r="K6" s="2">
        <f>X6/SUM(X1:X$9)</f>
        <v>0.14547889489608651</v>
      </c>
      <c r="L6" s="2"/>
      <c r="M6" s="1" t="s">
        <v>16</v>
      </c>
      <c r="N6" s="1" t="s">
        <v>13</v>
      </c>
      <c r="O6" s="3">
        <v>6273</v>
      </c>
      <c r="P6" s="3">
        <v>6335</v>
      </c>
      <c r="Q6" s="3">
        <v>6203</v>
      </c>
      <c r="R6" s="3">
        <v>6067</v>
      </c>
      <c r="S6" s="3">
        <v>6030</v>
      </c>
      <c r="T6" s="3">
        <v>5891</v>
      </c>
      <c r="U6" s="3">
        <v>6265</v>
      </c>
      <c r="V6" s="3">
        <v>6198</v>
      </c>
      <c r="W6" s="3">
        <v>5921</v>
      </c>
      <c r="X6" s="3">
        <v>5866</v>
      </c>
      <c r="Y6" s="1"/>
    </row>
    <row r="7" spans="1:25" x14ac:dyDescent="0.25">
      <c r="A7" t="str">
        <f t="shared" si="5"/>
        <v>[$250k K - $2.0 M)</v>
      </c>
      <c r="B7" t="str">
        <f t="shared" si="0"/>
        <v>Sometimes or
Always Not Small</v>
      </c>
      <c r="C7" s="3">
        <f t="shared" si="1"/>
        <v>3789</v>
      </c>
      <c r="D7" s="3">
        <f t="shared" si="2"/>
        <v>3206</v>
      </c>
      <c r="E7" s="3">
        <f t="shared" si="3"/>
        <v>3104</v>
      </c>
      <c r="F7" s="3">
        <f t="shared" si="4"/>
        <v>3126</v>
      </c>
      <c r="G7" s="2">
        <f t="shared" si="6"/>
        <v>-3.1815346225826602E-2</v>
      </c>
      <c r="H7" s="2">
        <f>X7/W7-1</f>
        <v>7.0876288659793563E-3</v>
      </c>
      <c r="I7" s="4">
        <f t="shared" si="8"/>
        <v>-0.17498020585906571</v>
      </c>
      <c r="J7" s="2">
        <f t="shared" si="7"/>
        <v>7.7156350981854332E-2</v>
      </c>
      <c r="K7" s="2">
        <f>X7/SUM(X1:X$9)</f>
        <v>7.752591637319578E-2</v>
      </c>
      <c r="L7" s="2"/>
      <c r="M7" s="1" t="s">
        <v>16</v>
      </c>
      <c r="N7" s="1" t="s">
        <v>14</v>
      </c>
      <c r="O7" s="3">
        <v>3521</v>
      </c>
      <c r="P7" s="3">
        <v>3789</v>
      </c>
      <c r="Q7" s="3">
        <v>3759</v>
      </c>
      <c r="R7" s="3">
        <v>3665</v>
      </c>
      <c r="S7" s="3">
        <v>3657</v>
      </c>
      <c r="T7" s="3">
        <v>3464</v>
      </c>
      <c r="U7" s="3">
        <v>3306</v>
      </c>
      <c r="V7" s="3">
        <v>3206</v>
      </c>
      <c r="W7" s="3">
        <v>3104</v>
      </c>
      <c r="X7" s="3">
        <v>3126</v>
      </c>
      <c r="Y7" s="1"/>
    </row>
    <row r="8" spans="1:25" x14ac:dyDescent="0.25">
      <c r="A8" t="str">
        <f t="shared" si="5"/>
        <v>[$7.5 M+]</v>
      </c>
      <c r="B8" t="str">
        <f t="shared" si="0"/>
        <v>Always Small</v>
      </c>
      <c r="C8" s="3">
        <f t="shared" si="1"/>
        <v>5792</v>
      </c>
      <c r="D8" s="3">
        <f t="shared" si="2"/>
        <v>5869</v>
      </c>
      <c r="E8" s="3">
        <f t="shared" si="3"/>
        <v>5907</v>
      </c>
      <c r="F8" s="3">
        <f t="shared" si="4"/>
        <v>6094</v>
      </c>
      <c r="G8" s="2">
        <f t="shared" si="6"/>
        <v>6.4746975634690784E-3</v>
      </c>
      <c r="H8" s="2">
        <f>X8/W8-1</f>
        <v>3.165735567970196E-2</v>
      </c>
      <c r="I8" s="2">
        <f t="shared" si="8"/>
        <v>5.214088397790051E-2</v>
      </c>
      <c r="J8" s="2">
        <f t="shared" si="7"/>
        <v>0.14683072334079045</v>
      </c>
      <c r="K8" s="2">
        <f>X8/SUM(X1:X$9)</f>
        <v>0.15113337632061902</v>
      </c>
      <c r="L8" s="2"/>
      <c r="M8" s="1" t="s">
        <v>17</v>
      </c>
      <c r="N8" s="1" t="s">
        <v>13</v>
      </c>
      <c r="O8" s="3">
        <v>5991</v>
      </c>
      <c r="P8" s="3">
        <v>5792</v>
      </c>
      <c r="Q8" s="3">
        <v>6262</v>
      </c>
      <c r="R8" s="3">
        <v>6357</v>
      </c>
      <c r="S8" s="3">
        <v>6586</v>
      </c>
      <c r="T8" s="5">
        <v>6782</v>
      </c>
      <c r="U8" s="5">
        <v>5771</v>
      </c>
      <c r="V8" s="3">
        <v>5869</v>
      </c>
      <c r="W8" s="3">
        <v>5907</v>
      </c>
      <c r="X8" s="5">
        <v>6094</v>
      </c>
      <c r="Y8" s="1"/>
    </row>
    <row r="9" spans="1:25" x14ac:dyDescent="0.25">
      <c r="A9" t="str">
        <f t="shared" si="5"/>
        <v>[$7.5 M+]</v>
      </c>
      <c r="B9" t="str">
        <f t="shared" si="0"/>
        <v>Sometimes or
Always Not Small</v>
      </c>
      <c r="C9" s="3">
        <f t="shared" si="1"/>
        <v>5457</v>
      </c>
      <c r="D9" s="3">
        <f t="shared" si="2"/>
        <v>5487</v>
      </c>
      <c r="E9" s="3">
        <f t="shared" si="3"/>
        <v>5469</v>
      </c>
      <c r="F9" s="3">
        <f t="shared" si="4"/>
        <v>5343</v>
      </c>
      <c r="G9" s="2">
        <f t="shared" si="6"/>
        <v>-3.2804811372334486E-3</v>
      </c>
      <c r="H9" s="2">
        <f>X9/W9-1</f>
        <v>-2.3038946791003823E-2</v>
      </c>
      <c r="I9" s="2">
        <f t="shared" si="8"/>
        <v>-2.0890599230346307E-2</v>
      </c>
      <c r="J9" s="2">
        <f t="shared" si="7"/>
        <v>0.13594332587621177</v>
      </c>
      <c r="K9" s="2">
        <f>X9/SUM(X1:X$9)</f>
        <v>0.13250830811963693</v>
      </c>
      <c r="L9" s="2"/>
      <c r="M9" s="1" t="s">
        <v>17</v>
      </c>
      <c r="N9" s="1" t="s">
        <v>14</v>
      </c>
      <c r="O9" s="3">
        <v>5355</v>
      </c>
      <c r="P9" s="3">
        <v>5457</v>
      </c>
      <c r="Q9" s="3">
        <v>5562</v>
      </c>
      <c r="R9" s="3">
        <v>5658</v>
      </c>
      <c r="S9" s="3">
        <v>5697</v>
      </c>
      <c r="T9" s="3">
        <v>5523</v>
      </c>
      <c r="U9" s="3">
        <v>5573</v>
      </c>
      <c r="V9" s="3">
        <v>5487</v>
      </c>
      <c r="W9" s="3">
        <v>5469</v>
      </c>
      <c r="X9" s="3">
        <v>5343</v>
      </c>
      <c r="Y9" s="1"/>
    </row>
    <row r="10" spans="1:25" x14ac:dyDescent="0.25">
      <c r="A10" t="str">
        <f t="shared" si="5"/>
        <v>Grand Total</v>
      </c>
      <c r="B10" t="str">
        <f t="shared" si="0"/>
        <v/>
      </c>
      <c r="C10" s="3">
        <f t="shared" si="1"/>
        <v>51080</v>
      </c>
      <c r="D10" s="3">
        <f t="shared" si="2"/>
        <v>42837</v>
      </c>
      <c r="E10" s="3">
        <f t="shared" si="3"/>
        <v>40230</v>
      </c>
      <c r="F10" s="3">
        <f t="shared" si="4"/>
        <v>40322</v>
      </c>
      <c r="G10" s="2">
        <f t="shared" si="6"/>
        <v>-6.0858603543665568E-2</v>
      </c>
      <c r="H10" s="2">
        <f>X10/W10-1</f>
        <v>2.2868506089983587E-3</v>
      </c>
      <c r="I10" s="2">
        <f t="shared" si="8"/>
        <v>-0.21061080657791698</v>
      </c>
      <c r="J10" s="2">
        <f>SUM(J$1:J$9)</f>
        <v>1</v>
      </c>
      <c r="K10" s="2">
        <f>SUM(K$1:K$9)</f>
        <v>1.0000000000000002</v>
      </c>
      <c r="L10" s="2"/>
      <c r="M10" s="1" t="s">
        <v>18</v>
      </c>
      <c r="N10" s="1" t="s">
        <v>19</v>
      </c>
      <c r="O10" s="3">
        <f t="shared" ref="O10:X10" si="9">SUM(O2:O9)</f>
        <v>50128</v>
      </c>
      <c r="P10" s="3">
        <f t="shared" si="9"/>
        <v>51080</v>
      </c>
      <c r="Q10" s="3">
        <f t="shared" si="9"/>
        <v>50462</v>
      </c>
      <c r="R10" s="3">
        <f t="shared" si="9"/>
        <v>49514</v>
      </c>
      <c r="S10" s="3">
        <f t="shared" si="9"/>
        <v>48245</v>
      </c>
      <c r="T10" s="3">
        <f t="shared" si="9"/>
        <v>46429</v>
      </c>
      <c r="U10" s="3">
        <f t="shared" si="9"/>
        <v>44166</v>
      </c>
      <c r="V10" s="3">
        <f t="shared" si="9"/>
        <v>42837</v>
      </c>
      <c r="W10" s="3">
        <f t="shared" si="9"/>
        <v>40230</v>
      </c>
      <c r="X10" s="3">
        <f t="shared" si="9"/>
        <v>40322</v>
      </c>
      <c r="Y10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DIB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../output/AcqTrends//CSIS_DoD_DIB_Trends.xlsx</dc:creator>
  <cp:lastModifiedBy>Greg Sanders</cp:lastModifiedBy>
  <dcterms:created xsi:type="dcterms:W3CDTF">2024-04-16T17:21:06Z</dcterms:created>
  <dcterms:modified xsi:type="dcterms:W3CDTF">2024-04-16T21:39:52Z</dcterms:modified>
</cp:coreProperties>
</file>