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Repositories\Vendor\Output\Munitions\"/>
    </mc:Choice>
  </mc:AlternateContent>
  <xr:revisionPtr revIDLastSave="0" documentId="13_ncr:1_{850C523D-59D4-4906-B827-E74AD412F63C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DOD USAI (Feb '22-Sep '23)" sheetId="1" r:id="rId1"/>
    <sheet name="DOD Comptroller (Reprogramming)" sheetId="4" r:id="rId2"/>
    <sheet name="DOD OIG" sheetId="3" r:id="rId3"/>
    <sheet name="Sources" sheetId="2" r:id="rId4"/>
    <sheet name="PSC" sheetId="5" r:id="rId5"/>
    <sheet name="State" sheetId="7" r:id="rId6"/>
    <sheet name="Proj Label" sheetId="6" r:id="rId7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6" l="1"/>
  <c r="E53" i="6"/>
  <c r="E52" i="6"/>
  <c r="E51" i="6"/>
  <c r="E31" i="6"/>
  <c r="E20" i="6"/>
  <c r="E8" i="6"/>
  <c r="E7" i="6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D1" i="5"/>
  <c r="E2" i="6" l="1"/>
  <c r="E49" i="6"/>
  <c r="E6" i="6"/>
  <c r="E10" i="6"/>
  <c r="E14" i="6"/>
  <c r="E18" i="6"/>
  <c r="E22" i="6"/>
  <c r="E26" i="6"/>
  <c r="E30" i="6"/>
  <c r="E34" i="6"/>
  <c r="E38" i="6"/>
  <c r="E42" i="6"/>
  <c r="E46" i="6"/>
  <c r="E50" i="6"/>
  <c r="E11" i="6"/>
  <c r="E15" i="6"/>
  <c r="E19" i="6"/>
  <c r="E23" i="6"/>
  <c r="E27" i="6"/>
  <c r="E35" i="6"/>
  <c r="E39" i="6"/>
  <c r="E43" i="6"/>
  <c r="E47" i="6"/>
  <c r="E4" i="6"/>
  <c r="E12" i="6"/>
  <c r="E16" i="6"/>
  <c r="E24" i="6"/>
  <c r="E28" i="6"/>
  <c r="E32" i="6"/>
  <c r="E36" i="6"/>
  <c r="E40" i="6"/>
  <c r="E44" i="6"/>
  <c r="E48" i="6"/>
  <c r="E5" i="6"/>
  <c r="E9" i="6"/>
  <c r="E13" i="6"/>
  <c r="E17" i="6"/>
  <c r="E21" i="6"/>
  <c r="E25" i="6"/>
  <c r="E29" i="6"/>
  <c r="E33" i="6"/>
  <c r="E37" i="6"/>
  <c r="E41" i="6"/>
  <c r="E45" i="6"/>
  <c r="D2" i="6" l="1"/>
  <c r="E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 xr:uid="{00000000-0006-0000-06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 xr:uid="{00000000-0006-0000-06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 xr:uid="{00000000-0006-0000-06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 xr:uid="{00000000-0006-0000-06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 xr:uid="{00000000-0006-0000-06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 xr:uid="{00000000-0006-0000-0600-000006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<sst xmlns="http://schemas.openxmlformats.org/spreadsheetml/2006/main" count="1841" uniqueCount="830">
  <si>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</si>
  <si>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</si>
  <si>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</si>
  <si>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</si>
  <si>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</si>
  <si>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</si>
  <si>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</si>
  <si>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</si>
  <si>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</si>
  <si>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</si>
  <si>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</si>
  <si>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</si>
  <si>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</si>
  <si>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</si>
  <si>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</si>
  <si>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</si>
  <si>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</si>
  <si>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</si>
  <si>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</si>
  <si>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</si>
  <si>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</si>
  <si>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</si>
  <si>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</si>
  <si>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</si>
  <si>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</si>
  <si>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</si>
  <si>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</si>
  <si>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</si>
  <si>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</si>
  <si>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</si>
  <si>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</si>
  <si>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</si>
  <si>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</si>
  <si>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</si>
  <si>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</si>
  <si>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</si>
  <si>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</si>
  <si>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</si>
  <si>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</si>
  <si>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</si>
  <si>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</si>
  <si>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</si>
  <si>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</si>
  <si>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</si>
  <si>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</si>
  <si>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</si>
  <si>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</si>
  <si>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</si>
  <si>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</si>
  <si>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</si>
  <si>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</si>
  <si>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</si>
  <si>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</si>
  <si>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</si>
  <si>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</si>
  <si>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</si>
  <si>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</si>
  <si>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</si>
  <si>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</si>
  <si>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</si>
  <si>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</si>
  <si>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</si>
  <si>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</si>
  <si>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</si>
  <si>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</si>
  <si>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</si>
  <si>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</si>
  <si>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</si>
  <si>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</si>
  <si>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</si>
  <si>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</si>
  <si>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</si>
  <si>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</si>
  <si>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</si>
  <si>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</si>
  <si>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</si>
  <si>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</si>
  <si>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</si>
  <si>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</si>
  <si>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</si>
  <si>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</si>
  <si>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</si>
  <si>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</si>
  <si>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</si>
  <si>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</si>
  <si>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</si>
  <si>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</si>
  <si>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</si>
  <si>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</si>
  <si>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</si>
  <si>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</si>
  <si>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</si>
  <si>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</si>
  <si>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</si>
  <si>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</si>
  <si>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</si>
  <si>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</si>
  <si>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</si>
  <si>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</si>
  <si>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</si>
  <si>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</si>
  <si>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</si>
  <si>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</si>
  <si>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</si>
  <si>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</si>
  <si>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</si>
  <si>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</si>
  <si>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</si>
  <si>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</si>
  <si>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</si>
  <si>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</si>
  <si>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</si>
  <si>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</si>
  <si>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</si>
  <si>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</si>
  <si>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</si>
  <si>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</si>
  <si>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</si>
  <si>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</si>
  <si>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</si>
  <si>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</si>
  <si>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</si>
  <si>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</si>
  <si>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</si>
  <si>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</si>
  <si>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</si>
  <si>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</si>
  <si>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</si>
  <si>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</si>
  <si>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</si>
  <si>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</si>
  <si>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</si>
  <si>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</si>
  <si>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</si>
  <si>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</si>
  <si>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</si>
  <si>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</si>
  <si>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</si>
  <si>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</si>
  <si>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</si>
  <si>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</si>
  <si>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</si>
  <si>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</si>
  <si>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</si>
  <si>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</si>
  <si>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</si>
  <si>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</si>
  <si>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</si>
  <si>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</si>
  <si>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</si>
  <si>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</si>
  <si>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</si>
  <si>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</si>
  <si>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</si>
  <si>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</si>
  <si>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</si>
  <si>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</si>
  <si>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</si>
  <si>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</si>
  <si>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</si>
  <si>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</si>
  <si>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</si>
  <si>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</si>
  <si>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</si>
  <si>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</si>
  <si>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</si>
  <si>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</si>
  <si>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</si>
  <si>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</si>
  <si>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</si>
  <si>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</si>
  <si>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</si>
  <si>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</si>
  <si>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</si>
  <si>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</si>
  <si>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</si>
  <si>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</si>
  <si>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</si>
  <si>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</si>
  <si>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</si>
  <si>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</si>
  <si>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</si>
  <si>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</si>
  <si>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</si>
  <si>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</si>
  <si>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</si>
  <si>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</si>
  <si>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</si>
  <si>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</si>
  <si>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</si>
  <si>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</si>
  <si>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</si>
  <si>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</si>
  <si>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</si>
  <si>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</si>
  <si>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</si>
  <si>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</si>
  <si>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</si>
  <si>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</si>
  <si>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</si>
  <si>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</si>
  <si>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</si>
  <si>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</si>
  <si>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</si>
  <si>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</si>
  <si>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</si>
  <si>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</si>
  <si>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</si>
  <si>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</si>
  <si>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</si>
  <si>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</si>
  <si>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</si>
  <si>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</si>
  <si>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</si>
  <si>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</si>
  <si>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</si>
  <si>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</si>
  <si>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</si>
  <si>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</si>
  <si>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</si>
  <si>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</si>
  <si>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</si>
  <si>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</si>
  <si>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</si>
  <si>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</si>
  <si>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</si>
  <si>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</si>
  <si>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</si>
  <si>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</si>
  <si>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</si>
  <si>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</si>
  <si>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</si>
  <si>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</si>
  <si>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</si>
  <si>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</si>
  <si>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</si>
  <si>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</si>
  <si>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</si>
  <si>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</si>
  <si>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</si>
  <si>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</si>
  <si>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</si>
  <si>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</si>
  <si>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</si>
  <si>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</si>
  <si>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</si>
  <si>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</si>
  <si>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</si>
  <si>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</si>
  <si>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</si>
  <si>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</si>
  <si>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</si>
  <si>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</si>
  <si>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</si>
  <si>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</si>
  <si>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</si>
  <si>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</si>
  <si>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</si>
  <si>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</si>
  <si>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</si>
  <si>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</si>
  <si>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</si>
  <si>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</si>
  <si>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</si>
  <si>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</si>
  <si>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</si>
  <si>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</si>
  <si>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</si>
  <si>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</si>
  <si>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</si>
  <si>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</si>
  <si>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</si>
  <si>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</si>
  <si>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</si>
  <si>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</si>
  <si>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</si>
  <si>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</si>
  <si>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</si>
  <si>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</si>
  <si>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</si>
  <si>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</si>
  <si>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</si>
  <si>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</si>
  <si>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</si>
  <si>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</si>
  <si>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</si>
  <si>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</si>
  <si>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</si>
  <si>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</si>
  <si>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</si>
  <si>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</si>
  <si>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</si>
  <si>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</si>
  <si>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</si>
  <si>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</si>
  <si>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</si>
  <si>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</si>
  <si>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</si>
  <si>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</si>
  <si>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</si>
  <si>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</si>
  <si>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</si>
  <si>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</si>
  <si>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</si>
  <si>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</si>
  <si>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</si>
  <si>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</si>
  <si>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</si>
  <si>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</si>
  <si>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</si>
  <si>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</si>
  <si>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</si>
  <si>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</si>
  <si>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</si>
  <si>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</si>
  <si>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</si>
  <si>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</si>
  <si>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</si>
  <si>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</si>
  <si>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</si>
  <si>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</si>
  <si>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</si>
  <si>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</si>
  <si>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</si>
  <si>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</si>
  <si>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</si>
  <si>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</si>
  <si>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</si>
  <si>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</si>
  <si>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</si>
  <si>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</si>
  <si>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</si>
  <si>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</si>
  <si>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</si>
  <si>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</si>
  <si>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</si>
  <si>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</si>
  <si>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</si>
  <si>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</si>
  <si>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</si>
  <si>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</si>
  <si>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</si>
  <si>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</si>
  <si>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</si>
  <si>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</si>
  <si>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</si>
  <si>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</si>
  <si>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</si>
  <si>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</si>
  <si>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</si>
  <si>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</si>
  <si>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</si>
  <si>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</si>
  <si>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</si>
  <si>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</si>
  <si>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</si>
  <si>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</si>
  <si>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</si>
  <si>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</si>
  <si>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</si>
  <si>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</si>
  <si>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</si>
  <si>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</si>
  <si>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</si>
  <si>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</si>
  <si>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</si>
  <si>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</si>
  <si>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</si>
  <si>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</si>
  <si>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</si>
  <si>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</si>
  <si>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</si>
  <si>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</si>
  <si>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</si>
  <si>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</si>
  <si>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</si>
  <si>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</si>
  <si>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</si>
  <si>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</si>
  <si>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</si>
  <si>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</si>
  <si>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</si>
  <si>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</si>
  <si>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</si>
  <si>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</si>
  <si>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</si>
  <si>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</si>
  <si>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</si>
  <si>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</si>
  <si>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</si>
  <si>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</si>
  <si>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</si>
  <si>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</si>
  <si>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</si>
  <si>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</si>
  <si>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</si>
  <si>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</si>
  <si>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</si>
  <si>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</si>
  <si>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</si>
  <si>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</si>
  <si>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</si>
  <si>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</si>
  <si>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</si>
  <si>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</si>
  <si>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</si>
  <si>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</si>
  <si>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</si>
  <si>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</si>
  <si>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</si>
  <si>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</si>
  <si>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</si>
  <si>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</si>
  <si>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</si>
  <si>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</si>
  <si>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</si>
  <si>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</si>
  <si>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</si>
  <si>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</si>
  <si>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</si>
  <si>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</si>
  <si>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</si>
  <si>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</si>
  <si>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</si>
  <si>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</si>
  <si>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</si>
  <si>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</si>
  <si>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</si>
  <si>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</si>
  <si>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</si>
  <si>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</si>
  <si>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</si>
  <si>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</si>
  <si>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</si>
  <si>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</si>
  <si>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</si>
  <si>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</si>
  <si>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</si>
  <si>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</si>
  <si>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</si>
  <si>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</si>
  <si>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</si>
  <si>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</si>
  <si>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</si>
  <si>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</si>
  <si>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</si>
  <si>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</si>
  <si>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</si>
  <si>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</si>
  <si>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</si>
  <si>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</si>
  <si>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</si>
  <si>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</si>
  <si>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</si>
  <si>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</si>
  <si>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</si>
  <si>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</si>
  <si>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</si>
  <si>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</si>
  <si>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</si>
  <si>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</si>
  <si>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</si>
  <si>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</si>
  <si>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</si>
  <si>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</si>
  <si>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</si>
  <si>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</si>
  <si>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</si>
  <si>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</si>
  <si>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</si>
  <si>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</si>
  <si>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</si>
  <si>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</si>
  <si>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</si>
  <si>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</si>
  <si>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</si>
  <si>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</si>
  <si>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</si>
  <si>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</si>
  <si>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</si>
  <si>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</si>
  <si>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</si>
  <si>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</si>
  <si>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</si>
  <si>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</si>
  <si>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</si>
  <si>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</si>
  <si>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</si>
  <si>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</si>
  <si>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</si>
  <si>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</si>
  <si>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</si>
  <si>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</si>
  <si>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</si>
  <si>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</si>
  <si>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</si>
  <si>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</si>
  <si>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</si>
  <si>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</si>
  <si>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</si>
  <si>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</si>
  <si>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</si>
  <si>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</si>
  <si>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</si>
  <si>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</si>
  <si>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</si>
  <si>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</si>
  <si>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</si>
  <si>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</si>
  <si>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</si>
  <si>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</si>
  <si>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</si>
  <si>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</si>
  <si>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</si>
  <si>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</si>
  <si>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</si>
  <si>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</si>
  <si>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</si>
  <si>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</si>
  <si>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</si>
  <si>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</si>
  <si>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</si>
  <si>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</si>
  <si>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</si>
  <si>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</si>
  <si>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</si>
  <si>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</si>
  <si>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</si>
  <si>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</si>
  <si>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</si>
  <si>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</si>
  <si>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</si>
  <si>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</si>
  <si>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</si>
  <si>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</si>
  <si>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</si>
  <si>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</si>
  <si>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</si>
  <si>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</si>
  <si>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</si>
  <si>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</si>
  <si>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</si>
  <si>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</si>
  <si>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</si>
  <si>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</si>
  <si>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</si>
  <si>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</si>
  <si>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</si>
  <si>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</si>
  <si>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</si>
  <si>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</si>
  <si>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</si>
  <si>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</si>
  <si>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</si>
  <si>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</si>
  <si>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</si>
  <si>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</si>
  <si>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</si>
  <si>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</si>
  <si>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</si>
  <si>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</si>
  <si>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</si>
  <si>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</si>
  <si>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</si>
  <si>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</si>
  <si>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</si>
  <si>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</si>
  <si>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</si>
  <si>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</si>
  <si>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</si>
  <si>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</si>
  <si>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</si>
  <si>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</si>
  <si>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</si>
  <si>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</si>
  <si>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</si>
  <si>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</si>
  <si>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</si>
  <si>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</si>
  <si>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</si>
  <si>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</si>
  <si>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</si>
  <si>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</si>
  <si>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</si>
  <si>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</si>
  <si>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</si>
  <si>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</si>
  <si>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</si>
  <si>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</si>
  <si>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</si>
  <si>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</si>
  <si>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</si>
  <si>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</si>
  <si>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</si>
  <si>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</si>
  <si>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</si>
  <si>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</si>
  <si>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</si>
  <si>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</si>
  <si>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</si>
  <si>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</si>
  <si>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</si>
  <si>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</si>
  <si>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</si>
  <si>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VendorIsForeign</t>
  </si>
  <si>
    <t>VendorStateCode</t>
  </si>
  <si>
    <t>Action_Obligation_OMB24_GDP22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</si>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</sst>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3" fontId="3" fillId="0" borderId="1" xfId="0" applyNumberFormat="1" applyFont="1" applyBorder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6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/>
    <xf numFmtId="0" fontId="2" fillId="0" borderId="0" xfId="0" applyFont="1" applyAlignment="1">
      <alignment wrapText="1"/>
    </xf>
    <xf numFmtId="0" fontId="3" fillId="0" borderId="4" xfId="0" applyFont="1" applyBorder="1"/>
    <xf numFmtId="0" fontId="2" fillId="0" borderId="4" xfId="0" applyFont="1" applyBorder="1"/>
    <xf numFmtId="3" fontId="2" fillId="0" borderId="0" xfId="0" applyNumberFormat="1" applyFont="1" applyAlignment="1">
      <alignment horizontal="left"/>
    </xf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43" fontId="2" fillId="0" borderId="0" xfId="0" applyNumberFormat="1" applyFont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NumberFormat="1" applyFont="1" applyFill="1"/>
    <xf numFmtId="164" fontId="2" fillId="0" borderId="0" xfId="0" applyNumberFormat="1" applyFont="1"/>
    <xf numFmtId="164" fontId="2" fillId="7" borderId="0" xfId="0" applyNumberFormat="1" applyFont="1" applyFill="1"/>
    <xf numFmtId="164" fontId="2" fillId="0" borderId="3" xfId="0" applyNumberFormat="1" applyFont="1" applyBorder="1"/>
    <xf numFmtId="164" fontId="4" fillId="4" borderId="0" xfId="0" applyNumberFormat="1" applyFont="1" applyFill="1"/>
    <xf numFmtId="0" fontId="7" fillId="0" borderId="0" xfId="0" applyFont="1"/>
    <xf numFmtId="43" fontId="8" fillId="0" borderId="0" xfId="0" applyNumberFormat="1" applyFont="1"/>
    <xf numFmtId="0" fontId="9" fillId="0" borderId="0" xfId="0" applyFont="1"/>
    <xf numFmtId="164" fontId="0" fillId="0" borderId="0" xfId="0" applyNumberFormat="1"/>
    <xf numFmtId="0" fontId="10" fillId="0" borderId="0" xfId="0" applyFont="1"/>
  </cellXfs>
  <cellStyles count="1">
    <cellStyle name="Normal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0">
      <calculatedColumnFormula>VLOOKUP(Table3[[#This Row],[Equipment]],Lookup_Equipment_Project,3,FALSE)</calculatedColumnFormula>
    </tableColumn>
    <tableColumn id="2" xr3:uid="{D33205A4-51F9-45E3-87CD-F1A69BDB1FC9}" name="Amount (additional in thousands)" dataDxfId="10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9" dataDxfId="7" headerRowBorderDxfId="8" tableBorderDxfId="6" totalsRowBorderDxfId="5">
  <autoFilter ref="A1:D40" xr:uid="{6BA109FD-C0AB-46EE-AA46-E402623F1703}"/>
  <tableColumns count="4">
    <tableColumn id="1" xr3:uid="{9FB90630-8A1A-4021-9E17-EFF8A4E7ED69}" name="Equipment" dataDxfId="4"/>
    <tableColumn id="2" xr3:uid="{FFF22151-2657-4466-9768-847E94A09477}" name="Amount" dataDxfId="3"/>
    <tableColumn id="3" xr3:uid="{30A4197B-60A4-4EEA-A3FC-ED1E9564020B}" name="Notes" dataDxfId="2"/>
    <tableColumn id="4" xr3:uid="{FE20E19E-9ECD-4484-B06B-DD550AED6291}" name="State/District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13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8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3" Type="http://schemas.openxmlformats.org/officeDocument/2006/relationships/hyperlink" Target="https://comptroller.defense.gov/Portals/45/Documents/execution/reprogramming/fy2022/ir1415s/22-39_IR_Ukraine_Replacement_Transfer_7.pdf" TargetMode="External"/><Relationship Id="rId21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7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12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7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2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16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20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1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6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11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5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15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9" Type="http://schemas.openxmlformats.org/officeDocument/2006/relationships/hyperlink" Target="https://comptroller.defense.gov/Portals/45/Documents/execution/reprogramming/fy2023/ir1415s/23-59_IR_Tranche_14_Encl_2.pdf" TargetMode="External"/><Relationship Id="rId4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9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4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22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troller.defense.gov/Budget-Execution/ReprogrammingUkraine/" TargetMode="External"/><Relationship Id="rId2" Type="http://schemas.openxmlformats.org/officeDocument/2006/relationships/hyperlink" Target="https://www.acq.osd.mil/news/office-news/asda/2022/fact-sheet-on-us-security-assistance-to-ukraine.html" TargetMode="External"/><Relationship Id="rId1" Type="http://schemas.openxmlformats.org/officeDocument/2006/relationships/hyperlink" Target="https://media.defense.gov/2023/Sep/07/2003296114/-1/-1/0/UKRAINE-FACT-SHEET.PDF" TargetMode="External"/><Relationship Id="rId4" Type="http://schemas.openxmlformats.org/officeDocument/2006/relationships/hyperlink" Target="https://media.defense.gov/2023/Jul/21/2003265375/-1/-1/1/DODIG-2023-002%20(REDACTED)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workbookViewId="0">
      <selection activeCell="E2" sqref="E2:E16"/>
    </sheetView>
  </sheetViews>
  <sheetFormatPr defaultColWidth="11.5546875" defaultRowHeight="14.4" x14ac:dyDescent="0.3"/>
  <cols>
    <col min="1" max="1" width="80" customWidth="1"/>
    <col min="2" max="3" width="29.5546875" customWidth="1"/>
    <col min="4" max="4" width="22.5546875" customWidth="1"/>
    <col min="5" max="5" width="13.109375" customWidth="1"/>
    <col min="6" max="6" width="11" customWidth="1"/>
    <col min="7" max="7" width="12" customWidth="1"/>
    <col min="8" max="8" width="12.5546875" customWidth="1"/>
    <col min="9" max="9" width="12.44140625" customWidth="1"/>
    <col min="10" max="10" width="13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 spans="1:15" x14ac:dyDescent="0.3">
      <c r="A2" t="s">
        <v>15</v>
      </c>
      <c r="B2" s="2">
        <v>800000</v>
      </c>
      <c r="E2" s="6">
        <v>1315</v>
      </c>
    </row>
    <row r="3" spans="1:15" x14ac:dyDescent="0.3">
      <c r="A3" t="s">
        <v>16</v>
      </c>
      <c r="B3" s="3">
        <v>72</v>
      </c>
    </row>
    <row r="4" spans="1:15" x14ac:dyDescent="0.3">
      <c r="A4" t="s">
        <v>17</v>
      </c>
      <c r="B4" s="3" t="s">
        <v>18</v>
      </c>
    </row>
    <row r="5" spans="1:15" x14ac:dyDescent="0.3">
      <c r="A5" t="s">
        <v>19</v>
      </c>
      <c r="B5" s="3">
        <v>47</v>
      </c>
    </row>
    <row r="6" spans="1:15" x14ac:dyDescent="0.3">
      <c r="A6" t="s">
        <v>20</v>
      </c>
      <c r="B6" s="3" t="s">
        <v>18</v>
      </c>
    </row>
    <row r="7" spans="1:15" x14ac:dyDescent="0.3">
      <c r="A7" t="s">
        <v>21</v>
      </c>
      <c r="B7" s="2">
        <v>40000</v>
      </c>
      <c r="E7" s="6">
        <v>1315</v>
      </c>
    </row>
    <row r="8" spans="1:15" x14ac:dyDescent="0.3">
      <c r="A8" t="s">
        <v>22</v>
      </c>
      <c r="B8" s="2">
        <v>60000</v>
      </c>
    </row>
    <row r="9" spans="1:15" x14ac:dyDescent="0.3">
      <c r="A9" t="s">
        <v>23</v>
      </c>
      <c r="B9" s="3" t="s">
        <v>18</v>
      </c>
      <c r="E9" s="6">
        <v>1315</v>
      </c>
      <c r="J9" t="s">
        <v>24</v>
      </c>
    </row>
    <row r="10" spans="1:15" x14ac:dyDescent="0.3">
      <c r="A10" t="s">
        <v>25</v>
      </c>
      <c r="B10" s="2">
        <v>40000</v>
      </c>
      <c r="E10" s="5">
        <v>1320</v>
      </c>
    </row>
    <row r="11" spans="1:15" x14ac:dyDescent="0.3">
      <c r="A11" t="s">
        <v>26</v>
      </c>
      <c r="B11" s="2">
        <v>200000</v>
      </c>
      <c r="E11" s="5">
        <v>1320</v>
      </c>
    </row>
    <row r="12" spans="1:15" x14ac:dyDescent="0.3">
      <c r="A12" t="s">
        <v>27</v>
      </c>
      <c r="B12" s="2">
        <v>2000000</v>
      </c>
      <c r="E12" s="5">
        <v>1320</v>
      </c>
    </row>
    <row r="13" spans="1:15" x14ac:dyDescent="0.3">
      <c r="A13" t="s">
        <v>28</v>
      </c>
      <c r="B13" s="3">
        <v>198</v>
      </c>
    </row>
    <row r="14" spans="1:15" x14ac:dyDescent="0.3">
      <c r="A14" t="s">
        <v>29</v>
      </c>
      <c r="B14" s="3" t="s">
        <v>30</v>
      </c>
    </row>
    <row r="15" spans="1:15" x14ac:dyDescent="0.3">
      <c r="A15" t="s">
        <v>31</v>
      </c>
      <c r="B15" s="2">
        <v>10000</v>
      </c>
      <c r="E15" s="5">
        <v>1320</v>
      </c>
    </row>
    <row r="16" spans="1:15" x14ac:dyDescent="0.3">
      <c r="A16" t="s">
        <v>32</v>
      </c>
      <c r="B16" s="2" t="s">
        <v>33</v>
      </c>
      <c r="E16" s="6">
        <v>1305</v>
      </c>
    </row>
    <row r="17" spans="1:3" x14ac:dyDescent="0.3">
      <c r="A17" t="s">
        <v>34</v>
      </c>
      <c r="B17" s="3">
        <v>58</v>
      </c>
    </row>
    <row r="18" spans="1:3" x14ac:dyDescent="0.3">
      <c r="A18" t="s">
        <v>35</v>
      </c>
      <c r="B18" s="3">
        <v>122</v>
      </c>
    </row>
    <row r="19" spans="1:3" x14ac:dyDescent="0.3">
      <c r="A19" t="s">
        <v>36</v>
      </c>
      <c r="B19" s="3">
        <v>10</v>
      </c>
    </row>
    <row r="20" spans="1:3" x14ac:dyDescent="0.3">
      <c r="A20" t="s">
        <v>37</v>
      </c>
      <c r="B20" s="3">
        <v>31</v>
      </c>
    </row>
    <row r="21" spans="1:3" x14ac:dyDescent="0.3">
      <c r="A21" t="s">
        <v>38</v>
      </c>
      <c r="B21" s="3" t="s">
        <v>18</v>
      </c>
    </row>
    <row r="22" spans="1:3" x14ac:dyDescent="0.3">
      <c r="A22" s="1" t="s">
        <v>39</v>
      </c>
      <c r="B22" s="3" t="s">
        <v>18</v>
      </c>
    </row>
    <row r="23" spans="1:3" x14ac:dyDescent="0.3">
      <c r="A23" t="s">
        <v>40</v>
      </c>
      <c r="B23" s="3">
        <v>21</v>
      </c>
    </row>
    <row r="24" spans="1:3" x14ac:dyDescent="0.3">
      <c r="A24" t="s">
        <v>41</v>
      </c>
      <c r="B24" s="3" t="s">
        <v>18</v>
      </c>
    </row>
    <row r="25" spans="1:3" x14ac:dyDescent="0.3">
      <c r="A25" t="s">
        <v>42</v>
      </c>
      <c r="B25" s="3">
        <v>30</v>
      </c>
    </row>
    <row r="26" spans="1:3" x14ac:dyDescent="0.3">
      <c r="A26" t="s">
        <v>43</v>
      </c>
      <c r="B26" s="3" t="s">
        <v>18</v>
      </c>
      <c r="C26" t="s">
        <v>44</v>
      </c>
    </row>
    <row r="27" spans="1:3" x14ac:dyDescent="0.3">
      <c r="A27" t="s">
        <v>45</v>
      </c>
      <c r="B27" s="3" t="s">
        <v>18</v>
      </c>
    </row>
    <row r="28" spans="1:3" x14ac:dyDescent="0.3">
      <c r="A28" t="s">
        <v>46</v>
      </c>
      <c r="B28" s="3">
        <v>18</v>
      </c>
    </row>
    <row r="29" spans="1:3" x14ac:dyDescent="0.3">
      <c r="A29" t="s">
        <v>47</v>
      </c>
      <c r="B29" s="3">
        <v>300</v>
      </c>
    </row>
    <row r="30" spans="1:3" x14ac:dyDescent="0.3">
      <c r="A30" t="s">
        <v>48</v>
      </c>
      <c r="B30" s="3">
        <v>6</v>
      </c>
    </row>
    <row r="31" spans="1:3" x14ac:dyDescent="0.3">
      <c r="A31" t="s">
        <v>49</v>
      </c>
      <c r="B31" s="3" t="s">
        <v>18</v>
      </c>
    </row>
    <row r="32" spans="1:3" x14ac:dyDescent="0.3">
      <c r="A32" t="s">
        <v>50</v>
      </c>
      <c r="B32" s="3">
        <v>4</v>
      </c>
    </row>
    <row r="33" spans="1:3" x14ac:dyDescent="0.3">
      <c r="A33" s="7" t="s">
        <v>51</v>
      </c>
      <c r="B33" s="3">
        <v>186</v>
      </c>
    </row>
    <row r="34" spans="1:3" x14ac:dyDescent="0.3">
      <c r="A34" t="s">
        <v>52</v>
      </c>
      <c r="B34" s="3" t="s">
        <v>18</v>
      </c>
    </row>
    <row r="35" spans="1:3" x14ac:dyDescent="0.3">
      <c r="A35" t="s">
        <v>53</v>
      </c>
      <c r="B35" s="3" t="s">
        <v>18</v>
      </c>
    </row>
    <row r="36" spans="1:3" x14ac:dyDescent="0.3">
      <c r="A36" s="8" t="s">
        <v>54</v>
      </c>
      <c r="B36" s="3">
        <v>62</v>
      </c>
    </row>
    <row r="37" spans="1:3" x14ac:dyDescent="0.3">
      <c r="A37" t="s">
        <v>55</v>
      </c>
      <c r="B37" s="3">
        <v>10</v>
      </c>
    </row>
    <row r="38" spans="1:3" x14ac:dyDescent="0.3">
      <c r="A38" t="s">
        <v>56</v>
      </c>
      <c r="B38" s="3" t="s">
        <v>18</v>
      </c>
    </row>
    <row r="39" spans="1:3" x14ac:dyDescent="0.3">
      <c r="A39" t="s">
        <v>57</v>
      </c>
      <c r="B39" s="3" t="s">
        <v>18</v>
      </c>
    </row>
    <row r="40" spans="1:3" x14ac:dyDescent="0.3">
      <c r="A40" s="8" t="s">
        <v>58</v>
      </c>
      <c r="B40" s="3" t="s">
        <v>59</v>
      </c>
    </row>
    <row r="41" spans="1:3" x14ac:dyDescent="0.3">
      <c r="A41" t="s">
        <v>60</v>
      </c>
      <c r="B41" s="3" t="s">
        <v>18</v>
      </c>
      <c r="C41" t="s">
        <v>44</v>
      </c>
    </row>
    <row r="42" spans="1:3" x14ac:dyDescent="0.3">
      <c r="A42" t="s">
        <v>61</v>
      </c>
      <c r="B42" s="3" t="s">
        <v>18</v>
      </c>
    </row>
    <row r="43" spans="1:3" x14ac:dyDescent="0.3">
      <c r="A43" t="s">
        <v>62</v>
      </c>
      <c r="B43" s="3" t="s">
        <v>18</v>
      </c>
    </row>
    <row r="44" spans="1:3" x14ac:dyDescent="0.3">
      <c r="A44" t="s">
        <v>63</v>
      </c>
      <c r="B44" s="3" t="s">
        <v>18</v>
      </c>
    </row>
    <row r="45" spans="1:3" x14ac:dyDescent="0.3">
      <c r="A45" t="s">
        <v>64</v>
      </c>
      <c r="B45" s="3" t="s">
        <v>18</v>
      </c>
    </row>
    <row r="46" spans="1:3" x14ac:dyDescent="0.3">
      <c r="A46" t="s">
        <v>65</v>
      </c>
      <c r="B46" s="3" t="s">
        <v>18</v>
      </c>
      <c r="C46" s="1" t="s">
        <v>66</v>
      </c>
    </row>
    <row r="47" spans="1:3" x14ac:dyDescent="0.3">
      <c r="A47" t="s">
        <v>67</v>
      </c>
      <c r="B47" s="3" t="s">
        <v>18</v>
      </c>
    </row>
    <row r="48" spans="1:3" x14ac:dyDescent="0.3">
      <c r="A48" t="s">
        <v>68</v>
      </c>
      <c r="B48" s="3">
        <v>239</v>
      </c>
    </row>
    <row r="49" spans="1:3" x14ac:dyDescent="0.3">
      <c r="A49" t="s">
        <v>69</v>
      </c>
      <c r="B49" s="3">
        <v>105</v>
      </c>
    </row>
    <row r="50" spans="1:3" x14ac:dyDescent="0.3">
      <c r="A50" t="s">
        <v>70</v>
      </c>
      <c r="B50" s="3" t="s">
        <v>71</v>
      </c>
    </row>
    <row r="51" spans="1:3" x14ac:dyDescent="0.3">
      <c r="A51" t="s">
        <v>72</v>
      </c>
      <c r="B51" s="3" t="s">
        <v>18</v>
      </c>
    </row>
    <row r="52" spans="1:3" x14ac:dyDescent="0.3">
      <c r="A52" t="s">
        <v>73</v>
      </c>
      <c r="B52" s="3">
        <v>2</v>
      </c>
    </row>
    <row r="53" spans="1:3" x14ac:dyDescent="0.3">
      <c r="A53" t="s">
        <v>74</v>
      </c>
      <c r="B53" s="3" t="s">
        <v>18</v>
      </c>
      <c r="C53" t="s">
        <v>75</v>
      </c>
    </row>
    <row r="54" spans="1:3" x14ac:dyDescent="0.3">
      <c r="A54" t="s">
        <v>76</v>
      </c>
      <c r="B54" s="3">
        <v>38</v>
      </c>
      <c r="C54" t="s">
        <v>44</v>
      </c>
    </row>
    <row r="55" spans="1:3" x14ac:dyDescent="0.3">
      <c r="A55" s="8" t="s">
        <v>77</v>
      </c>
      <c r="B55" s="3" t="s">
        <v>78</v>
      </c>
    </row>
    <row r="56" spans="1:3" x14ac:dyDescent="0.3">
      <c r="A56" t="s">
        <v>79</v>
      </c>
      <c r="B56" s="3" t="s">
        <v>18</v>
      </c>
    </row>
    <row r="57" spans="1:3" x14ac:dyDescent="0.3">
      <c r="A57" t="s">
        <v>80</v>
      </c>
      <c r="B57" s="3" t="s">
        <v>18</v>
      </c>
    </row>
    <row r="58" spans="1:3" x14ac:dyDescent="0.3">
      <c r="A58" s="8" t="s">
        <v>81</v>
      </c>
      <c r="B58" s="3" t="s">
        <v>30</v>
      </c>
    </row>
    <row r="59" spans="1:3" x14ac:dyDescent="0.3">
      <c r="A59" s="8" t="s">
        <v>82</v>
      </c>
      <c r="B59" s="3" t="s">
        <v>83</v>
      </c>
    </row>
    <row r="60" spans="1:3" x14ac:dyDescent="0.3">
      <c r="A60" t="s">
        <v>84</v>
      </c>
      <c r="B60" s="3" t="s">
        <v>18</v>
      </c>
    </row>
    <row r="61" spans="1:3" x14ac:dyDescent="0.3">
      <c r="A61" t="s">
        <v>85</v>
      </c>
      <c r="B61" s="3" t="s">
        <v>18</v>
      </c>
      <c r="C61" t="s">
        <v>75</v>
      </c>
    </row>
    <row r="62" spans="1:3" x14ac:dyDescent="0.3">
      <c r="A62" t="s">
        <v>86</v>
      </c>
      <c r="B62" s="3" t="s">
        <v>87</v>
      </c>
    </row>
    <row r="63" spans="1:3" x14ac:dyDescent="0.3">
      <c r="A63" t="s">
        <v>88</v>
      </c>
      <c r="B63" s="3">
        <v>8</v>
      </c>
      <c r="C63" t="s">
        <v>89</v>
      </c>
    </row>
    <row r="64" spans="1:3" x14ac:dyDescent="0.3">
      <c r="A64" s="8" t="s">
        <v>90</v>
      </c>
      <c r="B64" s="3">
        <v>250</v>
      </c>
    </row>
    <row r="65" spans="1:3" x14ac:dyDescent="0.3">
      <c r="A65" s="8" t="s">
        <v>91</v>
      </c>
      <c r="B65" s="3">
        <v>300</v>
      </c>
    </row>
    <row r="66" spans="1:3" x14ac:dyDescent="0.3">
      <c r="A66" t="s">
        <v>92</v>
      </c>
      <c r="B66" s="3" t="s">
        <v>18</v>
      </c>
    </row>
    <row r="67" spans="1:3" x14ac:dyDescent="0.3">
      <c r="A67" t="s">
        <v>93</v>
      </c>
      <c r="B67" s="3" t="s">
        <v>18</v>
      </c>
    </row>
    <row r="68" spans="1:3" x14ac:dyDescent="0.3">
      <c r="A68" s="8" t="s">
        <v>94</v>
      </c>
      <c r="B68" s="3">
        <v>20</v>
      </c>
    </row>
    <row r="69" spans="1:3" x14ac:dyDescent="0.3">
      <c r="A69" t="s">
        <v>95</v>
      </c>
      <c r="B69" s="3" t="s">
        <v>18</v>
      </c>
    </row>
    <row r="70" spans="1:3" x14ac:dyDescent="0.3">
      <c r="A70" s="8" t="s">
        <v>96</v>
      </c>
      <c r="B70" s="3" t="s">
        <v>97</v>
      </c>
    </row>
    <row r="71" spans="1:3" x14ac:dyDescent="0.3">
      <c r="A71" t="s">
        <v>98</v>
      </c>
      <c r="B71" s="3" t="s">
        <v>18</v>
      </c>
    </row>
    <row r="72" spans="1:3" x14ac:dyDescent="0.3">
      <c r="A72" s="8" t="s">
        <v>99</v>
      </c>
      <c r="B72" s="3" t="s">
        <v>100</v>
      </c>
    </row>
    <row r="73" spans="1:3" x14ac:dyDescent="0.3">
      <c r="A73" s="8" t="s">
        <v>101</v>
      </c>
      <c r="B73" s="3">
        <v>20</v>
      </c>
    </row>
    <row r="74" spans="1:3" x14ac:dyDescent="0.3">
      <c r="A74" t="s">
        <v>102</v>
      </c>
      <c r="B74" s="3" t="s">
        <v>18</v>
      </c>
    </row>
    <row r="75" spans="1:3" x14ac:dyDescent="0.3">
      <c r="A75" t="s">
        <v>103</v>
      </c>
      <c r="B75" s="3">
        <v>12</v>
      </c>
      <c r="C75" t="s">
        <v>75</v>
      </c>
    </row>
    <row r="76" spans="1:3" x14ac:dyDescent="0.3">
      <c r="A76" t="s">
        <v>104</v>
      </c>
      <c r="B76" s="3" t="s">
        <v>18</v>
      </c>
    </row>
    <row r="77" spans="1:3" x14ac:dyDescent="0.3">
      <c r="A77" t="s">
        <v>105</v>
      </c>
      <c r="B77" s="3" t="s">
        <v>18</v>
      </c>
    </row>
    <row r="78" spans="1:3" x14ac:dyDescent="0.3">
      <c r="A78" t="s">
        <v>106</v>
      </c>
      <c r="B78" s="3" t="s">
        <v>18</v>
      </c>
    </row>
    <row r="79" spans="1:3" x14ac:dyDescent="0.3">
      <c r="A79" t="s">
        <v>107</v>
      </c>
      <c r="B79" s="3" t="s">
        <v>108</v>
      </c>
      <c r="C79" t="s">
        <v>75</v>
      </c>
    </row>
    <row r="80" spans="1:3" x14ac:dyDescent="0.3">
      <c r="A80" t="s">
        <v>109</v>
      </c>
      <c r="B80" s="3" t="s">
        <v>18</v>
      </c>
    </row>
    <row r="81" spans="1:3" x14ac:dyDescent="0.3">
      <c r="A81" t="s">
        <v>110</v>
      </c>
      <c r="B81" s="3">
        <v>1</v>
      </c>
      <c r="C81" t="s">
        <v>75</v>
      </c>
    </row>
    <row r="82" spans="1:3" x14ac:dyDescent="0.3">
      <c r="A82" t="s">
        <v>111</v>
      </c>
      <c r="B82" s="3" t="s">
        <v>18</v>
      </c>
    </row>
    <row r="83" spans="1:3" x14ac:dyDescent="0.3">
      <c r="A83" t="s">
        <v>112</v>
      </c>
      <c r="B83" s="3" t="s">
        <v>18</v>
      </c>
    </row>
    <row r="84" spans="1:3" x14ac:dyDescent="0.3">
      <c r="A84" t="s">
        <v>113</v>
      </c>
      <c r="B84" s="3" t="s">
        <v>18</v>
      </c>
    </row>
    <row r="85" spans="1:3" x14ac:dyDescent="0.3">
      <c r="A85" t="s">
        <v>114</v>
      </c>
      <c r="B85" s="3" t="s">
        <v>18</v>
      </c>
    </row>
    <row r="86" spans="1:3" x14ac:dyDescent="0.3">
      <c r="A86" t="s">
        <v>115</v>
      </c>
      <c r="B86" s="3" t="s">
        <v>116</v>
      </c>
    </row>
    <row r="87" spans="1:3" x14ac:dyDescent="0.3">
      <c r="A87" t="s">
        <v>117</v>
      </c>
      <c r="B87" s="3" t="s">
        <v>18</v>
      </c>
    </row>
    <row r="88" spans="1:3" x14ac:dyDescent="0.3">
      <c r="A88" t="s">
        <v>118</v>
      </c>
      <c r="B88" s="3" t="s">
        <v>18</v>
      </c>
    </row>
    <row r="89" spans="1:3" x14ac:dyDescent="0.3">
      <c r="A89" s="1" t="s">
        <v>119</v>
      </c>
      <c r="B89" s="3" t="s">
        <v>18</v>
      </c>
    </row>
    <row r="90" spans="1:3" x14ac:dyDescent="0.3">
      <c r="A90" t="s">
        <v>120</v>
      </c>
      <c r="B90" s="3" t="s">
        <v>18</v>
      </c>
      <c r="C90" t="s">
        <v>44</v>
      </c>
    </row>
    <row r="91" spans="1:3" x14ac:dyDescent="0.3">
      <c r="A91" s="8" t="s">
        <v>121</v>
      </c>
      <c r="B91" s="2" t="s">
        <v>122</v>
      </c>
    </row>
    <row r="92" spans="1:3" x14ac:dyDescent="0.3">
      <c r="A92" t="s">
        <v>123</v>
      </c>
      <c r="B92" s="3" t="s">
        <v>18</v>
      </c>
      <c r="C92" t="s">
        <v>124</v>
      </c>
    </row>
    <row r="93" spans="1:3" x14ac:dyDescent="0.3">
      <c r="A93" t="s">
        <v>125</v>
      </c>
      <c r="B93" s="3">
        <v>4</v>
      </c>
    </row>
    <row r="94" spans="1:3" x14ac:dyDescent="0.3">
      <c r="A94" t="s">
        <v>126</v>
      </c>
      <c r="B94" s="3" t="s">
        <v>18</v>
      </c>
    </row>
    <row r="95" spans="1:3" x14ac:dyDescent="0.3">
      <c r="A95" s="8" t="s">
        <v>127</v>
      </c>
      <c r="B95" s="3" t="s">
        <v>128</v>
      </c>
    </row>
    <row r="96" spans="1:3" x14ac:dyDescent="0.3">
      <c r="A96" s="8" t="s">
        <v>129</v>
      </c>
      <c r="B96" s="3" t="s">
        <v>78</v>
      </c>
    </row>
    <row r="97" spans="1:3" x14ac:dyDescent="0.3">
      <c r="A97" t="s">
        <v>130</v>
      </c>
      <c r="B97" s="3">
        <v>189</v>
      </c>
    </row>
    <row r="98" spans="1:3" x14ac:dyDescent="0.3">
      <c r="A98" t="s">
        <v>131</v>
      </c>
      <c r="B98" s="3" t="s">
        <v>18</v>
      </c>
    </row>
    <row r="99" spans="1:3" x14ac:dyDescent="0.3">
      <c r="A99" t="s">
        <v>132</v>
      </c>
      <c r="B99" s="3" t="s">
        <v>18</v>
      </c>
    </row>
    <row r="100" spans="1:3" x14ac:dyDescent="0.3">
      <c r="A100" t="s">
        <v>133</v>
      </c>
      <c r="B100" s="3" t="s">
        <v>18</v>
      </c>
    </row>
    <row r="101" spans="1:3" x14ac:dyDescent="0.3">
      <c r="A101" t="s">
        <v>134</v>
      </c>
      <c r="B101" s="3">
        <v>45</v>
      </c>
    </row>
    <row r="102" spans="1:3" x14ac:dyDescent="0.3">
      <c r="A102" t="s">
        <v>135</v>
      </c>
      <c r="B102" s="3" t="s">
        <v>18</v>
      </c>
      <c r="C102" t="s">
        <v>136</v>
      </c>
    </row>
    <row r="103" spans="1:3" x14ac:dyDescent="0.3">
      <c r="A103" t="s">
        <v>137</v>
      </c>
      <c r="B103" s="3" t="s">
        <v>138</v>
      </c>
    </row>
    <row r="104" spans="1:3" x14ac:dyDescent="0.3">
      <c r="A104" t="s">
        <v>139</v>
      </c>
      <c r="B104" s="3" t="s">
        <v>140</v>
      </c>
    </row>
    <row r="105" spans="1:3" x14ac:dyDescent="0.3">
      <c r="A105" t="s">
        <v>141</v>
      </c>
      <c r="B105" s="3">
        <v>124</v>
      </c>
    </row>
    <row r="106" spans="1:3" x14ac:dyDescent="0.3">
      <c r="A106" t="s">
        <v>142</v>
      </c>
      <c r="B106" s="3">
        <v>68</v>
      </c>
    </row>
    <row r="107" spans="1:3" x14ac:dyDescent="0.3">
      <c r="A107" s="8" t="s">
        <v>143</v>
      </c>
      <c r="B107" s="3" t="s">
        <v>116</v>
      </c>
    </row>
    <row r="108" spans="1:3" x14ac:dyDescent="0.3">
      <c r="A108" t="s">
        <v>144</v>
      </c>
      <c r="B108" s="3" t="s">
        <v>18</v>
      </c>
    </row>
    <row r="109" spans="1:3" x14ac:dyDescent="0.3">
      <c r="A109" t="s">
        <v>145</v>
      </c>
      <c r="B109" s="3" t="s">
        <v>18</v>
      </c>
      <c r="C109" t="s">
        <v>75</v>
      </c>
    </row>
    <row r="110" spans="1:3" x14ac:dyDescent="0.3">
      <c r="A110" t="s">
        <v>146</v>
      </c>
      <c r="B110" s="3">
        <v>58</v>
      </c>
    </row>
    <row r="111" spans="1:3" x14ac:dyDescent="0.3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2"/>
  <sheetViews>
    <sheetView zoomScaleNormal="100" workbookViewId="0">
      <pane xSplit="1" topLeftCell="B1" activePane="topRight" state="frozen"/>
      <selection pane="topRight" activeCell="B27" sqref="B27"/>
    </sheetView>
  </sheetViews>
  <sheetFormatPr defaultColWidth="11.5546875" defaultRowHeight="14.4" x14ac:dyDescent="0.3"/>
  <cols>
    <col min="1" max="2" width="61.6640625" customWidth="1"/>
    <col min="3" max="3" width="33.6640625" customWidth="1"/>
    <col min="4" max="4" width="60.5546875" customWidth="1"/>
    <col min="5" max="5" width="18.33203125" customWidth="1"/>
    <col min="6" max="6" width="11.88671875" customWidth="1"/>
  </cols>
  <sheetData>
    <row r="1" spans="1:16" x14ac:dyDescent="0.3">
      <c r="A1" s="4" t="s">
        <v>0</v>
      </c>
      <c r="B1" s="4" t="s">
        <v>822</v>
      </c>
      <c r="C1" s="9" t="s">
        <v>149</v>
      </c>
      <c r="D1" s="11" t="s">
        <v>2</v>
      </c>
      <c r="E1" s="4" t="s">
        <v>3</v>
      </c>
      <c r="F1" s="20" t="s">
        <v>150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  <c r="O1" s="20" t="s">
        <v>12</v>
      </c>
      <c r="P1" s="20" t="s">
        <v>13</v>
      </c>
    </row>
    <row r="2" spans="1:16" x14ac:dyDescent="0.3">
      <c r="A2" s="14" t="s">
        <v>151</v>
      </c>
      <c r="B2" s="14">
        <f>VLOOKUP(Table3[[#This Row],[Equipment]],Lookup_Equipment_Project,3,FALSE)</f>
        <v>0</v>
      </c>
      <c r="C2" s="22">
        <v>1065655</v>
      </c>
      <c r="D2" t="s">
        <v>152</v>
      </c>
      <c r="F2" t="s">
        <v>153</v>
      </c>
      <c r="G2" s="13">
        <v>2350</v>
      </c>
    </row>
    <row r="3" spans="1:16" x14ac:dyDescent="0.3">
      <c r="A3" s="14" t="s">
        <v>154</v>
      </c>
      <c r="B3" s="14" t="str">
        <f>VLOOKUP(Table3[[#This Row],[Equipment]],Lookup_Equipment_Project,3,FALSE)</f>
        <v>AMPV</v>
      </c>
      <c r="C3" s="22">
        <v>867020</v>
      </c>
      <c r="D3" t="s">
        <v>155</v>
      </c>
      <c r="F3" t="s">
        <v>156</v>
      </c>
      <c r="G3" s="13">
        <v>2350</v>
      </c>
    </row>
    <row r="4" spans="1:16" x14ac:dyDescent="0.3">
      <c r="A4" s="14" t="s">
        <v>157</v>
      </c>
      <c r="B4" s="14">
        <f>VLOOKUP(Table3[[#This Row],[Equipment]],Lookup_Equipment_Project,3,FALSE)</f>
        <v>0</v>
      </c>
      <c r="C4" s="22">
        <v>809328</v>
      </c>
      <c r="D4" s="3"/>
      <c r="F4" s="19" t="s">
        <v>158</v>
      </c>
      <c r="G4" s="23">
        <v>1410</v>
      </c>
      <c r="H4">
        <v>1440</v>
      </c>
    </row>
    <row r="5" spans="1:16" x14ac:dyDescent="0.3">
      <c r="A5" s="14" t="s">
        <v>159</v>
      </c>
      <c r="B5" s="14">
        <f>VLOOKUP(Table3[[#This Row],[Equipment]],Lookup_Equipment_Project,3,FALSE)</f>
        <v>0</v>
      </c>
      <c r="C5" s="22">
        <v>800658</v>
      </c>
      <c r="D5" t="s">
        <v>160</v>
      </c>
      <c r="F5" t="s">
        <v>161</v>
      </c>
      <c r="G5" s="13">
        <v>2350</v>
      </c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3">
      <c r="A6" t="s">
        <v>162</v>
      </c>
      <c r="B6">
        <f>VLOOKUP(Table3[[#This Row],[Equipment]],Lookup_Equipment_Project,3,FALSE)</f>
        <v>0</v>
      </c>
      <c r="C6" s="22">
        <v>656178</v>
      </c>
      <c r="F6" t="s">
        <v>153</v>
      </c>
      <c r="G6" s="12">
        <v>1320</v>
      </c>
    </row>
    <row r="7" spans="1:16" x14ac:dyDescent="0.3">
      <c r="A7" s="14" t="s">
        <v>163</v>
      </c>
      <c r="B7" s="14" t="str">
        <f>VLOOKUP(Table3[[#This Row],[Equipment]],Lookup_Equipment_Project,3,FALSE)</f>
        <v>BRADLEY FVS</v>
      </c>
      <c r="C7" s="22">
        <v>579023</v>
      </c>
      <c r="F7" t="s">
        <v>164</v>
      </c>
      <c r="G7" s="13">
        <v>2350</v>
      </c>
    </row>
    <row r="8" spans="1:16" x14ac:dyDescent="0.3">
      <c r="A8" t="s">
        <v>165</v>
      </c>
      <c r="B8">
        <f>VLOOKUP(Table3[[#This Row],[Equipment]],Lookup_Equipment_Project,3,FALSE)</f>
        <v>0</v>
      </c>
      <c r="C8" s="22">
        <v>556867</v>
      </c>
      <c r="F8" t="s">
        <v>166</v>
      </c>
      <c r="G8" s="12">
        <v>1377</v>
      </c>
      <c r="H8">
        <v>1390</v>
      </c>
    </row>
    <row r="9" spans="1:16" x14ac:dyDescent="0.3">
      <c r="A9" s="14" t="s">
        <v>157</v>
      </c>
      <c r="B9" s="14">
        <f>VLOOKUP(Table3[[#This Row],[Equipment]],Lookup_Equipment_Project,3,FALSE)</f>
        <v>0</v>
      </c>
      <c r="C9" s="22">
        <v>462006</v>
      </c>
      <c r="F9" s="19" t="s">
        <v>167</v>
      </c>
      <c r="G9" s="23">
        <v>1410</v>
      </c>
      <c r="H9">
        <v>1440</v>
      </c>
    </row>
    <row r="10" spans="1:16" x14ac:dyDescent="0.3">
      <c r="A10" s="14" t="s">
        <v>168</v>
      </c>
      <c r="B10" s="14">
        <f>VLOOKUP(Table3[[#This Row],[Equipment]],Lookup_Equipment_Project,3,FALSE)</f>
        <v>0</v>
      </c>
      <c r="C10" s="22">
        <v>419569</v>
      </c>
      <c r="F10" t="s">
        <v>161</v>
      </c>
      <c r="G10" s="13">
        <v>1055</v>
      </c>
    </row>
    <row r="11" spans="1:16" ht="30" customHeight="1" x14ac:dyDescent="0.3">
      <c r="A11" t="s">
        <v>169</v>
      </c>
      <c r="B11">
        <f>VLOOKUP(Table3[[#This Row],[Equipment]],Lookup_Equipment_Project,3,FALSE)</f>
        <v>0</v>
      </c>
      <c r="C11" s="22">
        <v>373453</v>
      </c>
      <c r="D11" s="23" t="s">
        <v>170</v>
      </c>
      <c r="F11" t="s">
        <v>166</v>
      </c>
      <c r="G11" s="12">
        <v>1320</v>
      </c>
    </row>
    <row r="12" spans="1:16" x14ac:dyDescent="0.3">
      <c r="A12" t="s">
        <v>171</v>
      </c>
      <c r="B12">
        <f>VLOOKUP(Table3[[#This Row],[Equipment]],Lookup_Equipment_Project,3,FALSE)</f>
        <v>0</v>
      </c>
      <c r="C12" s="22">
        <v>370378</v>
      </c>
      <c r="D12" s="21"/>
      <c r="F12" t="s">
        <v>158</v>
      </c>
      <c r="G12" s="16">
        <v>1336</v>
      </c>
      <c r="H12" s="17">
        <v>1337</v>
      </c>
      <c r="I12" s="16">
        <v>1338</v>
      </c>
      <c r="J12" s="17">
        <v>1410</v>
      </c>
      <c r="K12" s="16">
        <v>1420</v>
      </c>
      <c r="L12" s="17">
        <v>1425</v>
      </c>
      <c r="M12" s="16">
        <v>1427</v>
      </c>
      <c r="N12" s="17">
        <v>1430</v>
      </c>
      <c r="O12" s="16">
        <v>1440</v>
      </c>
      <c r="P12" s="17">
        <v>1450</v>
      </c>
    </row>
    <row r="13" spans="1:16" x14ac:dyDescent="0.3">
      <c r="A13" t="s">
        <v>172</v>
      </c>
      <c r="B13">
        <f>VLOOKUP(Table3[[#This Row],[Equipment]],Lookup_Equipment_Project,3,FALSE)</f>
        <v>0</v>
      </c>
      <c r="C13" s="22">
        <v>340915</v>
      </c>
      <c r="F13" t="s">
        <v>173</v>
      </c>
    </row>
    <row r="14" spans="1:16" x14ac:dyDescent="0.3">
      <c r="A14" s="14" t="s">
        <v>174</v>
      </c>
      <c r="B14" s="14">
        <f>VLOOKUP(Table3[[#This Row],[Equipment]],Lookup_Equipment_Project,3,FALSE)</f>
        <v>0</v>
      </c>
      <c r="C14" s="22">
        <v>340425</v>
      </c>
      <c r="F14" t="s">
        <v>153</v>
      </c>
      <c r="G14" s="16">
        <v>1336</v>
      </c>
      <c r="H14" s="17">
        <v>1337</v>
      </c>
      <c r="I14" s="16">
        <v>1338</v>
      </c>
      <c r="J14" s="17">
        <v>1410</v>
      </c>
      <c r="K14" s="16">
        <v>1420</v>
      </c>
      <c r="L14" s="17">
        <v>1425</v>
      </c>
      <c r="M14" s="16">
        <v>1427</v>
      </c>
      <c r="N14" s="17">
        <v>1430</v>
      </c>
      <c r="O14" s="16">
        <v>1440</v>
      </c>
      <c r="P14" s="17">
        <v>1450</v>
      </c>
    </row>
    <row r="15" spans="1:16" ht="30" customHeight="1" x14ac:dyDescent="0.3">
      <c r="A15" t="s">
        <v>165</v>
      </c>
      <c r="B15">
        <f>VLOOKUP(Table3[[#This Row],[Equipment]],Lookup_Equipment_Project,3,FALSE)</f>
        <v>0</v>
      </c>
      <c r="C15" s="22">
        <v>334472</v>
      </c>
      <c r="D15" s="23" t="s">
        <v>175</v>
      </c>
      <c r="F15" t="s">
        <v>156</v>
      </c>
      <c r="G15">
        <v>1377</v>
      </c>
      <c r="H15">
        <v>1390</v>
      </c>
    </row>
    <row r="16" spans="1:16" x14ac:dyDescent="0.3">
      <c r="A16" t="s">
        <v>165</v>
      </c>
      <c r="B16">
        <f>VLOOKUP(Table3[[#This Row],[Equipment]],Lookup_Equipment_Project,3,FALSE)</f>
        <v>0</v>
      </c>
      <c r="C16" s="22">
        <v>332505</v>
      </c>
      <c r="F16" t="s">
        <v>176</v>
      </c>
      <c r="G16">
        <v>1377</v>
      </c>
      <c r="H16">
        <v>1390</v>
      </c>
    </row>
    <row r="17" spans="1:8" x14ac:dyDescent="0.3">
      <c r="A17" t="s">
        <v>165</v>
      </c>
      <c r="B17">
        <f>VLOOKUP(Table3[[#This Row],[Equipment]],Lookup_Equipment_Project,3,FALSE)</f>
        <v>0</v>
      </c>
      <c r="C17" s="22">
        <v>308198</v>
      </c>
      <c r="D17" t="s">
        <v>177</v>
      </c>
      <c r="F17" t="s">
        <v>178</v>
      </c>
      <c r="G17">
        <v>1377</v>
      </c>
      <c r="H17">
        <v>1390</v>
      </c>
    </row>
    <row r="18" spans="1:8" x14ac:dyDescent="0.3">
      <c r="A18" s="14" t="s">
        <v>179</v>
      </c>
      <c r="B18" s="14" t="str">
        <f>VLOOKUP(Table3[[#This Row],[Equipment]],Lookup_Equipment_Project,3,FALSE)</f>
        <v>STINGER</v>
      </c>
      <c r="C18" s="22">
        <v>303757</v>
      </c>
      <c r="D18" s="21" t="s">
        <v>180</v>
      </c>
      <c r="F18" t="s">
        <v>158</v>
      </c>
    </row>
    <row r="19" spans="1:8" x14ac:dyDescent="0.3">
      <c r="A19" s="14" t="s">
        <v>181</v>
      </c>
      <c r="B19" s="14" t="str">
        <f>VLOOKUP(Table3[[#This Row],[Equipment]],Lookup_Equipment_Project,3,FALSE)</f>
        <v>GMLRS</v>
      </c>
      <c r="C19" s="22">
        <v>302006</v>
      </c>
      <c r="F19" t="s">
        <v>167</v>
      </c>
    </row>
    <row r="20" spans="1:8" x14ac:dyDescent="0.3">
      <c r="A20" s="14" t="s">
        <v>182</v>
      </c>
      <c r="B20" s="14">
        <f>VLOOKUP(Table3[[#This Row],[Equipment]],Lookup_Equipment_Project,3,FALSE)</f>
        <v>0</v>
      </c>
      <c r="C20" s="22">
        <v>301590</v>
      </c>
      <c r="D20" t="s">
        <v>183</v>
      </c>
      <c r="F20" t="s">
        <v>153</v>
      </c>
    </row>
    <row r="21" spans="1:8" ht="30" customHeight="1" x14ac:dyDescent="0.3">
      <c r="A21" s="14" t="s">
        <v>184</v>
      </c>
      <c r="B21" s="14">
        <f>VLOOKUP(Table3[[#This Row],[Equipment]],Lookup_Equipment_Project,3,FALSE)</f>
        <v>0</v>
      </c>
      <c r="C21" s="22">
        <v>288491</v>
      </c>
      <c r="D21" s="23" t="s">
        <v>185</v>
      </c>
      <c r="F21" s="19" t="s">
        <v>186</v>
      </c>
    </row>
    <row r="22" spans="1:8" x14ac:dyDescent="0.3">
      <c r="A22" t="s">
        <v>187</v>
      </c>
      <c r="B22">
        <f>VLOOKUP(Table3[[#This Row],[Equipment]],Lookup_Equipment_Project,3,FALSE)</f>
        <v>0</v>
      </c>
      <c r="C22" s="22">
        <v>275077</v>
      </c>
      <c r="F22" t="s">
        <v>156</v>
      </c>
    </row>
    <row r="23" spans="1:8" x14ac:dyDescent="0.3">
      <c r="A23" t="s">
        <v>188</v>
      </c>
      <c r="B23">
        <f>VLOOKUP(Table3[[#This Row],[Equipment]],Lookup_Equipment_Project,3,FALSE)</f>
        <v>0</v>
      </c>
      <c r="C23" s="22">
        <v>266640</v>
      </c>
      <c r="F23" t="s">
        <v>189</v>
      </c>
    </row>
    <row r="24" spans="1:8" x14ac:dyDescent="0.3">
      <c r="A24" s="14" t="s">
        <v>181</v>
      </c>
      <c r="B24" s="14" t="str">
        <f>VLOOKUP(Table3[[#This Row],[Equipment]],Lookup_Equipment_Project,3,FALSE)</f>
        <v>GMLRS</v>
      </c>
      <c r="C24" s="22">
        <v>254401</v>
      </c>
      <c r="F24" s="19" t="s">
        <v>190</v>
      </c>
    </row>
    <row r="25" spans="1:8" x14ac:dyDescent="0.3">
      <c r="A25" t="s">
        <v>162</v>
      </c>
      <c r="B25">
        <f>VLOOKUP(Table3[[#This Row],[Equipment]],Lookup_Equipment_Project,3,FALSE)</f>
        <v>0</v>
      </c>
      <c r="C25" s="22">
        <v>242583</v>
      </c>
      <c r="F25" t="s">
        <v>156</v>
      </c>
    </row>
    <row r="26" spans="1:8" x14ac:dyDescent="0.3">
      <c r="A26" s="14" t="s">
        <v>191</v>
      </c>
      <c r="B26" s="14" t="str">
        <f>VLOOKUP(Table3[[#This Row],[Equipment]],Lookup_Equipment_Project,3,FALSE)</f>
        <v>JAVELIN</v>
      </c>
      <c r="C26" s="22">
        <v>241250</v>
      </c>
      <c r="D26" t="s">
        <v>192</v>
      </c>
      <c r="F26" t="s">
        <v>193</v>
      </c>
    </row>
    <row r="27" spans="1:8" x14ac:dyDescent="0.3">
      <c r="A27" t="s">
        <v>194</v>
      </c>
      <c r="B27">
        <f>VLOOKUP(Table3[[#This Row],[Equipment]],Lookup_Equipment_Project,3,FALSE)</f>
        <v>0</v>
      </c>
      <c r="C27" s="22">
        <v>229057</v>
      </c>
      <c r="F27" t="s">
        <v>153</v>
      </c>
    </row>
    <row r="28" spans="1:8" x14ac:dyDescent="0.3">
      <c r="A28" s="14" t="s">
        <v>157</v>
      </c>
      <c r="B28" s="14">
        <f>VLOOKUP(Table3[[#This Row],[Equipment]],Lookup_Equipment_Project,3,FALSE)</f>
        <v>0</v>
      </c>
      <c r="C28" s="22">
        <v>217800</v>
      </c>
      <c r="F28" s="19" t="s">
        <v>195</v>
      </c>
    </row>
    <row r="29" spans="1:8" x14ac:dyDescent="0.3">
      <c r="A29" t="s">
        <v>196</v>
      </c>
      <c r="B29">
        <f>VLOOKUP(Table3[[#This Row],[Equipment]],Lookup_Equipment_Project,3,FALSE)</f>
        <v>0</v>
      </c>
      <c r="C29" s="22">
        <v>217593</v>
      </c>
      <c r="F29" t="s">
        <v>153</v>
      </c>
    </row>
    <row r="30" spans="1:8" x14ac:dyDescent="0.3">
      <c r="A30" t="s">
        <v>197</v>
      </c>
      <c r="B30">
        <f>VLOOKUP(Table3[[#This Row],[Equipment]],Lookup_Equipment_Project,3,FALSE)</f>
        <v>0</v>
      </c>
      <c r="C30" s="22">
        <v>215720</v>
      </c>
      <c r="F30" t="s">
        <v>164</v>
      </c>
    </row>
    <row r="31" spans="1:8" x14ac:dyDescent="0.3">
      <c r="A31" s="14" t="s">
        <v>198</v>
      </c>
      <c r="B31" s="14">
        <f>VLOOKUP(Table3[[#This Row],[Equipment]],Lookup_Equipment_Project,3,FALSE)</f>
        <v>0</v>
      </c>
      <c r="C31" s="22">
        <v>213839</v>
      </c>
      <c r="F31" s="19" t="s">
        <v>199</v>
      </c>
    </row>
    <row r="32" spans="1:8" x14ac:dyDescent="0.3">
      <c r="A32" s="14" t="s">
        <v>200</v>
      </c>
      <c r="B32" s="14">
        <f>VLOOKUP(Table3[[#This Row],[Equipment]],Lookup_Equipment_Project,3,FALSE)</f>
        <v>0</v>
      </c>
      <c r="C32" s="22">
        <v>207000</v>
      </c>
      <c r="D32" t="s">
        <v>201</v>
      </c>
      <c r="F32" t="s">
        <v>153</v>
      </c>
    </row>
    <row r="33" spans="1:6" x14ac:dyDescent="0.3">
      <c r="A33" t="s">
        <v>202</v>
      </c>
      <c r="B33">
        <f>VLOOKUP(Table3[[#This Row],[Equipment]],Lookup_Equipment_Project,3,FALSE)</f>
        <v>0</v>
      </c>
      <c r="C33" s="22">
        <v>202236</v>
      </c>
      <c r="F33" t="s">
        <v>161</v>
      </c>
    </row>
    <row r="34" spans="1:6" x14ac:dyDescent="0.3">
      <c r="A34" s="14" t="s">
        <v>203</v>
      </c>
      <c r="B34" s="14" t="e">
        <f>VLOOKUP(Table3[[#This Row],[Equipment]],Lookup_Equipment_Project,3,FALSE)</f>
        <v>#N/A</v>
      </c>
      <c r="C34" s="22">
        <v>193000</v>
      </c>
      <c r="F34" t="s">
        <v>176</v>
      </c>
    </row>
    <row r="35" spans="1:6" x14ac:dyDescent="0.3">
      <c r="A35" s="14" t="s">
        <v>204</v>
      </c>
      <c r="B35" s="14" t="str">
        <f>VLOOKUP(Table3[[#This Row],[Equipment]],Lookup_Equipment_Project,3,FALSE)</f>
        <v>GMLRS</v>
      </c>
      <c r="C35" s="22">
        <v>192694</v>
      </c>
      <c r="F35" t="s">
        <v>153</v>
      </c>
    </row>
    <row r="36" spans="1:6" x14ac:dyDescent="0.3">
      <c r="A36" t="s">
        <v>205</v>
      </c>
      <c r="B36">
        <f>VLOOKUP(Table3[[#This Row],[Equipment]],Lookup_Equipment_Project,3,FALSE)</f>
        <v>0</v>
      </c>
      <c r="C36" s="22">
        <v>192660</v>
      </c>
      <c r="F36" t="s">
        <v>193</v>
      </c>
    </row>
    <row r="37" spans="1:6" x14ac:dyDescent="0.3">
      <c r="A37" s="14" t="s">
        <v>157</v>
      </c>
      <c r="B37" s="14">
        <f>VLOOKUP(Table3[[#This Row],[Equipment]],Lookup_Equipment_Project,3,FALSE)</f>
        <v>0</v>
      </c>
      <c r="C37" s="22">
        <v>188800</v>
      </c>
      <c r="F37" t="s">
        <v>161</v>
      </c>
    </row>
    <row r="38" spans="1:6" x14ac:dyDescent="0.3">
      <c r="A38" s="14" t="s">
        <v>206</v>
      </c>
      <c r="B38" s="14">
        <f>VLOOKUP(Table3[[#This Row],[Equipment]],Lookup_Equipment_Project,3,FALSE)</f>
        <v>0</v>
      </c>
      <c r="C38" s="22">
        <v>186594</v>
      </c>
      <c r="F38" t="s">
        <v>153</v>
      </c>
    </row>
    <row r="39" spans="1:6" x14ac:dyDescent="0.3">
      <c r="A39" t="s">
        <v>202</v>
      </c>
      <c r="B39">
        <f>VLOOKUP(Table3[[#This Row],[Equipment]],Lookup_Equipment_Project,3,FALSE)</f>
        <v>0</v>
      </c>
      <c r="C39" s="22">
        <v>164142</v>
      </c>
      <c r="D39" t="s">
        <v>207</v>
      </c>
      <c r="F39" t="s">
        <v>166</v>
      </c>
    </row>
    <row r="40" spans="1:6" x14ac:dyDescent="0.3">
      <c r="A40" s="14" t="s">
        <v>157</v>
      </c>
      <c r="B40" s="14">
        <f>VLOOKUP(Table3[[#This Row],[Equipment]],Lookup_Equipment_Project,3,FALSE)</f>
        <v>0</v>
      </c>
      <c r="C40" s="22">
        <v>161180</v>
      </c>
      <c r="F40" s="19" t="s">
        <v>156</v>
      </c>
    </row>
    <row r="41" spans="1:6" x14ac:dyDescent="0.3">
      <c r="A41" t="s">
        <v>208</v>
      </c>
      <c r="B41">
        <f>VLOOKUP(Table3[[#This Row],[Equipment]],Lookup_Equipment_Project,3,FALSE)</f>
        <v>0</v>
      </c>
      <c r="C41" s="22">
        <v>160462</v>
      </c>
      <c r="F41" t="s">
        <v>153</v>
      </c>
    </row>
    <row r="42" spans="1:6" x14ac:dyDescent="0.3">
      <c r="A42" t="s">
        <v>209</v>
      </c>
      <c r="B42">
        <f>VLOOKUP(Table3[[#This Row],[Equipment]],Lookup_Equipment_Project,3,FALSE)</f>
        <v>0</v>
      </c>
      <c r="C42" s="22">
        <v>153095</v>
      </c>
      <c r="F42" t="s">
        <v>173</v>
      </c>
    </row>
    <row r="43" spans="1:6" x14ac:dyDescent="0.3">
      <c r="A43" s="14" t="s">
        <v>210</v>
      </c>
      <c r="B43" s="14">
        <f>VLOOKUP(Table3[[#This Row],[Equipment]],Lookup_Equipment_Project,3,FALSE)</f>
        <v>0</v>
      </c>
      <c r="C43" s="22">
        <v>148532</v>
      </c>
      <c r="F43" t="s">
        <v>193</v>
      </c>
    </row>
    <row r="44" spans="1:6" x14ac:dyDescent="0.3">
      <c r="A44" t="s">
        <v>162</v>
      </c>
      <c r="B44">
        <f>VLOOKUP(Table3[[#This Row],[Equipment]],Lookup_Equipment_Project,3,FALSE)</f>
        <v>0</v>
      </c>
      <c r="C44" s="22">
        <v>146825</v>
      </c>
      <c r="F44" s="19" t="s">
        <v>211</v>
      </c>
    </row>
    <row r="45" spans="1:6" x14ac:dyDescent="0.3">
      <c r="A45" t="s">
        <v>162</v>
      </c>
      <c r="B45">
        <f>VLOOKUP(Table3[[#This Row],[Equipment]],Lookup_Equipment_Project,3,FALSE)</f>
        <v>0</v>
      </c>
      <c r="C45" s="22">
        <v>146364</v>
      </c>
      <c r="F45" t="s">
        <v>161</v>
      </c>
    </row>
    <row r="46" spans="1:6" x14ac:dyDescent="0.3">
      <c r="A46" t="s">
        <v>165</v>
      </c>
      <c r="B46">
        <f>VLOOKUP(Table3[[#This Row],[Equipment]],Lookup_Equipment_Project,3,FALSE)</f>
        <v>0</v>
      </c>
      <c r="C46" s="22">
        <v>146046</v>
      </c>
      <c r="F46" t="s">
        <v>166</v>
      </c>
    </row>
    <row r="47" spans="1:6" x14ac:dyDescent="0.3">
      <c r="A47" t="s">
        <v>212</v>
      </c>
      <c r="B47">
        <f>VLOOKUP(Table3[[#This Row],[Equipment]],Lookup_Equipment_Project,3,FALSE)</f>
        <v>0</v>
      </c>
      <c r="C47" s="22">
        <v>146000</v>
      </c>
      <c r="D47" t="s">
        <v>213</v>
      </c>
      <c r="F47" t="s">
        <v>167</v>
      </c>
    </row>
    <row r="48" spans="1:6" x14ac:dyDescent="0.3">
      <c r="A48" s="14" t="s">
        <v>214</v>
      </c>
      <c r="B48" s="14">
        <f>VLOOKUP(Table3[[#This Row],[Equipment]],Lookup_Equipment_Project,3,FALSE)</f>
        <v>0</v>
      </c>
      <c r="C48" s="22">
        <v>137682</v>
      </c>
      <c r="D48" t="s">
        <v>215</v>
      </c>
      <c r="F48" t="s">
        <v>176</v>
      </c>
    </row>
    <row r="49" spans="1:8" x14ac:dyDescent="0.3">
      <c r="A49" s="14" t="s">
        <v>216</v>
      </c>
      <c r="B49" s="14" t="str">
        <f>VLOOKUP(Table3[[#This Row],[Equipment]],Lookup_Equipment_Project,3,FALSE)</f>
        <v>AMPV</v>
      </c>
      <c r="C49" s="22">
        <v>136180</v>
      </c>
      <c r="D49" t="s">
        <v>160</v>
      </c>
      <c r="F49" t="s">
        <v>153</v>
      </c>
    </row>
    <row r="50" spans="1:8" x14ac:dyDescent="0.3">
      <c r="A50" t="s">
        <v>217</v>
      </c>
      <c r="B50">
        <f>VLOOKUP(Table3[[#This Row],[Equipment]],Lookup_Equipment_Project,3,FALSE)</f>
        <v>0</v>
      </c>
      <c r="C50" s="22">
        <v>134500</v>
      </c>
      <c r="F50" t="s">
        <v>164</v>
      </c>
    </row>
    <row r="51" spans="1:8" x14ac:dyDescent="0.3">
      <c r="A51" t="s">
        <v>165</v>
      </c>
      <c r="B51">
        <f>VLOOKUP(Table3[[#This Row],[Equipment]],Lookup_Equipment_Project,3,FALSE)</f>
        <v>0</v>
      </c>
      <c r="C51" s="22">
        <v>133974</v>
      </c>
      <c r="F51" t="s">
        <v>167</v>
      </c>
      <c r="G51">
        <v>1377</v>
      </c>
      <c r="H51">
        <v>1390</v>
      </c>
    </row>
    <row r="52" spans="1:8" x14ac:dyDescent="0.3">
      <c r="A52" t="s">
        <v>218</v>
      </c>
      <c r="B52">
        <f>VLOOKUP(Table3[[#This Row],[Equipment]],Lookup_Equipment_Project,3,FALSE)</f>
        <v>0</v>
      </c>
      <c r="C52" s="22">
        <v>130476</v>
      </c>
      <c r="F52" t="s">
        <v>164</v>
      </c>
    </row>
    <row r="53" spans="1:8" x14ac:dyDescent="0.3">
      <c r="A53" s="14" t="s">
        <v>219</v>
      </c>
      <c r="B53" s="14" t="str">
        <f>VLOOKUP(Table3[[#This Row],[Equipment]],Lookup_Equipment_Project,3,FALSE)</f>
        <v>PATRIOT/MEADS</v>
      </c>
      <c r="C53" s="22">
        <v>130397</v>
      </c>
      <c r="F53" t="s">
        <v>164</v>
      </c>
    </row>
    <row r="54" spans="1:8" x14ac:dyDescent="0.3">
      <c r="A54" t="s">
        <v>220</v>
      </c>
      <c r="B54">
        <f>VLOOKUP(Table3[[#This Row],[Equipment]],Lookup_Equipment_Project,3,FALSE)</f>
        <v>0</v>
      </c>
      <c r="C54" s="22">
        <v>125737</v>
      </c>
      <c r="F54" t="s">
        <v>161</v>
      </c>
    </row>
    <row r="55" spans="1:8" x14ac:dyDescent="0.3">
      <c r="A55" s="14" t="s">
        <v>221</v>
      </c>
      <c r="B55" s="14">
        <f>VLOOKUP(Table3[[#This Row],[Equipment]],Lookup_Equipment_Project,3,FALSE)</f>
        <v>0</v>
      </c>
      <c r="C55" s="22">
        <v>122400</v>
      </c>
      <c r="D55" t="s">
        <v>222</v>
      </c>
      <c r="F55" t="s">
        <v>166</v>
      </c>
    </row>
    <row r="56" spans="1:8" x14ac:dyDescent="0.3">
      <c r="A56" t="s">
        <v>223</v>
      </c>
      <c r="B56">
        <f>VLOOKUP(Table3[[#This Row],[Equipment]],Lookup_Equipment_Project,3,FALSE)</f>
        <v>0</v>
      </c>
      <c r="C56" s="22">
        <v>117043</v>
      </c>
      <c r="D56" t="s">
        <v>224</v>
      </c>
      <c r="F56" t="s">
        <v>189</v>
      </c>
    </row>
    <row r="57" spans="1:8" x14ac:dyDescent="0.3">
      <c r="A57" s="14" t="s">
        <v>163</v>
      </c>
      <c r="B57" s="14" t="str">
        <f>VLOOKUP(Table3[[#This Row],[Equipment]],Lookup_Equipment_Project,3,FALSE)</f>
        <v>BRADLEY FVS</v>
      </c>
      <c r="C57" s="22">
        <v>115200</v>
      </c>
      <c r="F57" t="s">
        <v>164</v>
      </c>
    </row>
    <row r="58" spans="1:8" x14ac:dyDescent="0.3">
      <c r="A58" t="s">
        <v>162</v>
      </c>
      <c r="B58">
        <f>VLOOKUP(Table3[[#This Row],[Equipment]],Lookup_Equipment_Project,3,FALSE)</f>
        <v>0</v>
      </c>
      <c r="C58" s="22">
        <v>113830</v>
      </c>
      <c r="F58" t="s">
        <v>173</v>
      </c>
    </row>
    <row r="59" spans="1:8" x14ac:dyDescent="0.3">
      <c r="A59" s="14" t="s">
        <v>225</v>
      </c>
      <c r="B59" s="14" t="str">
        <f>VLOOKUP(Table3[[#This Row],[Equipment]],Lookup_Equipment_Project,3,FALSE)</f>
        <v>AMRAAM</v>
      </c>
      <c r="C59" s="22">
        <v>112348</v>
      </c>
      <c r="D59" t="s">
        <v>226</v>
      </c>
      <c r="F59" t="s">
        <v>186</v>
      </c>
    </row>
    <row r="60" spans="1:8" x14ac:dyDescent="0.3">
      <c r="A60" s="14" t="s">
        <v>227</v>
      </c>
      <c r="B60" s="14">
        <f>VLOOKUP(Table3[[#This Row],[Equipment]],Lookup_Equipment_Project,3,FALSE)</f>
        <v>0</v>
      </c>
      <c r="C60" s="22">
        <v>108281</v>
      </c>
      <c r="F60" t="s">
        <v>153</v>
      </c>
    </row>
    <row r="61" spans="1:8" x14ac:dyDescent="0.3">
      <c r="A61" s="14" t="s">
        <v>228</v>
      </c>
      <c r="B61" s="14">
        <f>VLOOKUP(Table3[[#This Row],[Equipment]],Lookup_Equipment_Project,3,FALSE)</f>
        <v>0</v>
      </c>
      <c r="C61" s="22">
        <v>105600</v>
      </c>
      <c r="D61" t="s">
        <v>229</v>
      </c>
      <c r="F61" t="s">
        <v>161</v>
      </c>
    </row>
    <row r="62" spans="1:8" x14ac:dyDescent="0.3">
      <c r="A62" s="14" t="s">
        <v>230</v>
      </c>
      <c r="B62" s="14">
        <f>VLOOKUP(Table3[[#This Row],[Equipment]],Lookup_Equipment_Project,3,FALSE)</f>
        <v>0</v>
      </c>
      <c r="C62" s="22">
        <v>105534</v>
      </c>
      <c r="F62" t="s">
        <v>166</v>
      </c>
    </row>
    <row r="63" spans="1:8" x14ac:dyDescent="0.3">
      <c r="A63" t="s">
        <v>231</v>
      </c>
      <c r="B63">
        <f>VLOOKUP(Table3[[#This Row],[Equipment]],Lookup_Equipment_Project,3,FALSE)</f>
        <v>0</v>
      </c>
      <c r="C63" s="22">
        <v>104914</v>
      </c>
      <c r="F63" t="s">
        <v>164</v>
      </c>
    </row>
    <row r="64" spans="1:8" x14ac:dyDescent="0.3">
      <c r="A64" t="s">
        <v>209</v>
      </c>
      <c r="B64">
        <f>VLOOKUP(Table3[[#This Row],[Equipment]],Lookup_Equipment_Project,3,FALSE)</f>
        <v>0</v>
      </c>
      <c r="C64" s="22">
        <v>99918</v>
      </c>
      <c r="F64" t="s">
        <v>189</v>
      </c>
    </row>
    <row r="65" spans="1:6" x14ac:dyDescent="0.3">
      <c r="A65" s="14" t="s">
        <v>232</v>
      </c>
      <c r="B65" s="14" t="str">
        <f>VLOOKUP(Table3[[#This Row],[Equipment]],Lookup_Equipment_Project,3,FALSE)</f>
        <v>TOW</v>
      </c>
      <c r="C65" s="22">
        <v>96763</v>
      </c>
      <c r="F65" t="s">
        <v>173</v>
      </c>
    </row>
    <row r="66" spans="1:6" x14ac:dyDescent="0.3">
      <c r="A66" t="s">
        <v>233</v>
      </c>
      <c r="B66">
        <f>VLOOKUP(Table3[[#This Row],[Equipment]],Lookup_Equipment_Project,3,FALSE)</f>
        <v>0</v>
      </c>
      <c r="C66" s="22">
        <v>93286</v>
      </c>
      <c r="F66" t="s">
        <v>193</v>
      </c>
    </row>
    <row r="67" spans="1:6" x14ac:dyDescent="0.3">
      <c r="A67" t="s">
        <v>234</v>
      </c>
      <c r="B67">
        <f>VLOOKUP(Table3[[#This Row],[Equipment]],Lookup_Equipment_Project,3,FALSE)</f>
        <v>0</v>
      </c>
      <c r="C67" s="22">
        <v>92108</v>
      </c>
      <c r="F67" t="s">
        <v>199</v>
      </c>
    </row>
    <row r="68" spans="1:6" x14ac:dyDescent="0.3">
      <c r="A68" t="s">
        <v>234</v>
      </c>
      <c r="B68">
        <f>VLOOKUP(Table3[[#This Row],[Equipment]],Lookup_Equipment_Project,3,FALSE)</f>
        <v>0</v>
      </c>
      <c r="C68" s="22">
        <v>92108</v>
      </c>
      <c r="F68" t="s">
        <v>173</v>
      </c>
    </row>
    <row r="69" spans="1:6" x14ac:dyDescent="0.3">
      <c r="A69" t="s">
        <v>202</v>
      </c>
      <c r="B69">
        <f>VLOOKUP(Table3[[#This Row],[Equipment]],Lookup_Equipment_Project,3,FALSE)</f>
        <v>0</v>
      </c>
      <c r="C69" s="22">
        <v>92108</v>
      </c>
      <c r="F69" t="s">
        <v>235</v>
      </c>
    </row>
    <row r="70" spans="1:6" x14ac:dyDescent="0.3">
      <c r="A70" s="14" t="s">
        <v>220</v>
      </c>
      <c r="B70" s="14">
        <f>VLOOKUP(Table3[[#This Row],[Equipment]],Lookup_Equipment_Project,3,FALSE)</f>
        <v>0</v>
      </c>
      <c r="C70" s="22">
        <v>91989</v>
      </c>
      <c r="D70" t="s">
        <v>236</v>
      </c>
      <c r="F70" t="s">
        <v>173</v>
      </c>
    </row>
    <row r="71" spans="1:6" x14ac:dyDescent="0.3">
      <c r="A71" t="s">
        <v>187</v>
      </c>
      <c r="B71">
        <f>VLOOKUP(Table3[[#This Row],[Equipment]],Lookup_Equipment_Project,3,FALSE)</f>
        <v>0</v>
      </c>
      <c r="C71" s="22">
        <v>91692</v>
      </c>
      <c r="F71" t="s">
        <v>173</v>
      </c>
    </row>
    <row r="72" spans="1:6" x14ac:dyDescent="0.3">
      <c r="A72" s="14" t="s">
        <v>237</v>
      </c>
      <c r="B72" s="14">
        <f>VLOOKUP(Table3[[#This Row],[Equipment]],Lookup_Equipment_Project,3,FALSE)</f>
        <v>0</v>
      </c>
      <c r="C72" s="22">
        <v>87756</v>
      </c>
      <c r="F72" t="s">
        <v>161</v>
      </c>
    </row>
    <row r="73" spans="1:6" x14ac:dyDescent="0.3">
      <c r="A73" s="14" t="s">
        <v>198</v>
      </c>
      <c r="B73" s="14">
        <f>VLOOKUP(Table3[[#This Row],[Equipment]],Lookup_Equipment_Project,3,FALSE)</f>
        <v>0</v>
      </c>
      <c r="C73" s="22">
        <v>84928</v>
      </c>
      <c r="F73" t="s">
        <v>190</v>
      </c>
    </row>
    <row r="74" spans="1:6" x14ac:dyDescent="0.3">
      <c r="A74" t="s">
        <v>165</v>
      </c>
      <c r="B74">
        <f>VLOOKUP(Table3[[#This Row],[Equipment]],Lookup_Equipment_Project,3,FALSE)</f>
        <v>0</v>
      </c>
      <c r="C74" s="22">
        <v>81162</v>
      </c>
      <c r="D74" t="s">
        <v>238</v>
      </c>
      <c r="F74" s="19" t="s">
        <v>178</v>
      </c>
    </row>
    <row r="75" spans="1:6" x14ac:dyDescent="0.3">
      <c r="A75" t="s">
        <v>162</v>
      </c>
      <c r="B75">
        <f>VLOOKUP(Table3[[#This Row],[Equipment]],Lookup_Equipment_Project,3,FALSE)</f>
        <v>0</v>
      </c>
      <c r="C75" s="22">
        <v>79576</v>
      </c>
      <c r="F75" t="s">
        <v>161</v>
      </c>
    </row>
    <row r="76" spans="1:6" x14ac:dyDescent="0.3">
      <c r="A76" t="s">
        <v>239</v>
      </c>
      <c r="B76">
        <f>VLOOKUP(Table3[[#This Row],[Equipment]],Lookup_Equipment_Project,3,FALSE)</f>
        <v>0</v>
      </c>
      <c r="C76" s="22">
        <v>75014</v>
      </c>
      <c r="D76" t="s">
        <v>240</v>
      </c>
      <c r="F76" t="s">
        <v>189</v>
      </c>
    </row>
    <row r="77" spans="1:6" x14ac:dyDescent="0.3">
      <c r="A77" s="14" t="s">
        <v>225</v>
      </c>
      <c r="B77" s="14" t="str">
        <f>VLOOKUP(Table3[[#This Row],[Equipment]],Lookup_Equipment_Project,3,FALSE)</f>
        <v>AMRAAM</v>
      </c>
      <c r="C77" s="22">
        <v>74264</v>
      </c>
      <c r="D77" t="s">
        <v>241</v>
      </c>
      <c r="F77" t="s">
        <v>186</v>
      </c>
    </row>
    <row r="78" spans="1:6" x14ac:dyDescent="0.3">
      <c r="A78" s="14" t="s">
        <v>242</v>
      </c>
      <c r="B78" s="14">
        <f>VLOOKUP(Table3[[#This Row],[Equipment]],Lookup_Equipment_Project,3,FALSE)</f>
        <v>0</v>
      </c>
      <c r="C78" s="22">
        <v>74080</v>
      </c>
      <c r="D78" t="s">
        <v>243</v>
      </c>
      <c r="F78" t="s">
        <v>153</v>
      </c>
    </row>
    <row r="79" spans="1:6" x14ac:dyDescent="0.3">
      <c r="A79" t="s">
        <v>244</v>
      </c>
      <c r="B79">
        <f>VLOOKUP(Table3[[#This Row],[Equipment]],Lookup_Equipment_Project,3,FALSE)</f>
        <v>0</v>
      </c>
      <c r="C79" s="22">
        <v>72208</v>
      </c>
      <c r="F79" t="s">
        <v>164</v>
      </c>
    </row>
    <row r="80" spans="1:6" x14ac:dyDescent="0.3">
      <c r="A80" t="s">
        <v>245</v>
      </c>
      <c r="B80">
        <f>VLOOKUP(Table3[[#This Row],[Equipment]],Lookup_Equipment_Project,3,FALSE)</f>
        <v>0</v>
      </c>
      <c r="C80" s="22">
        <v>71592</v>
      </c>
      <c r="D80" t="s">
        <v>246</v>
      </c>
      <c r="F80" t="s">
        <v>176</v>
      </c>
    </row>
    <row r="81" spans="1:7" x14ac:dyDescent="0.3">
      <c r="A81" t="s">
        <v>247</v>
      </c>
      <c r="B81">
        <f>VLOOKUP(Table3[[#This Row],[Equipment]],Lookup_Equipment_Project,3,FALSE)</f>
        <v>0</v>
      </c>
      <c r="C81" s="22">
        <v>71360</v>
      </c>
      <c r="F81" t="s">
        <v>166</v>
      </c>
    </row>
    <row r="82" spans="1:7" x14ac:dyDescent="0.3">
      <c r="A82" t="s">
        <v>247</v>
      </c>
      <c r="B82">
        <f>VLOOKUP(Table3[[#This Row],[Equipment]],Lookup_Equipment_Project,3,FALSE)</f>
        <v>0</v>
      </c>
      <c r="C82" s="22">
        <v>71359</v>
      </c>
      <c r="D82" t="s">
        <v>248</v>
      </c>
      <c r="F82" s="19" t="s">
        <v>164</v>
      </c>
    </row>
    <row r="83" spans="1:7" x14ac:dyDescent="0.3">
      <c r="A83" s="14" t="s">
        <v>198</v>
      </c>
      <c r="B83" s="14">
        <f>VLOOKUP(Table3[[#This Row],[Equipment]],Lookup_Equipment_Project,3,FALSE)</f>
        <v>0</v>
      </c>
      <c r="C83" s="22">
        <v>69928</v>
      </c>
      <c r="D83" t="s">
        <v>249</v>
      </c>
      <c r="F83" t="s">
        <v>161</v>
      </c>
    </row>
    <row r="84" spans="1:7" x14ac:dyDescent="0.3">
      <c r="A84" t="s">
        <v>162</v>
      </c>
      <c r="B84">
        <f>VLOOKUP(Table3[[#This Row],[Equipment]],Lookup_Equipment_Project,3,FALSE)</f>
        <v>0</v>
      </c>
      <c r="C84" s="22">
        <v>69434</v>
      </c>
      <c r="F84" t="s">
        <v>167</v>
      </c>
    </row>
    <row r="85" spans="1:7" x14ac:dyDescent="0.3">
      <c r="A85" t="s">
        <v>165</v>
      </c>
      <c r="B85">
        <f>VLOOKUP(Table3[[#This Row],[Equipment]],Lookup_Equipment_Project,3,FALSE)</f>
        <v>0</v>
      </c>
      <c r="C85" s="22">
        <v>68557</v>
      </c>
      <c r="F85" t="s">
        <v>173</v>
      </c>
    </row>
    <row r="86" spans="1:7" x14ac:dyDescent="0.3">
      <c r="A86" s="14" t="s">
        <v>250</v>
      </c>
      <c r="B86" s="14" t="str">
        <f>VLOOKUP(Table3[[#This Row],[Equipment]],Lookup_Equipment_Project,3,FALSE)</f>
        <v>PATRIOT/MEADS</v>
      </c>
      <c r="C86" s="22">
        <v>67555</v>
      </c>
      <c r="F86" t="s">
        <v>153</v>
      </c>
    </row>
    <row r="87" spans="1:7" x14ac:dyDescent="0.3">
      <c r="A87" t="s">
        <v>251</v>
      </c>
      <c r="B87">
        <f>VLOOKUP(Table3[[#This Row],[Equipment]],Lookup_Equipment_Project,3,FALSE)</f>
        <v>0</v>
      </c>
      <c r="C87" s="22">
        <v>66250</v>
      </c>
      <c r="D87" s="21"/>
      <c r="F87" t="s">
        <v>252</v>
      </c>
    </row>
    <row r="88" spans="1:7" x14ac:dyDescent="0.3">
      <c r="A88" s="14" t="s">
        <v>253</v>
      </c>
      <c r="B88" s="14">
        <f>VLOOKUP(Table3[[#This Row],[Equipment]],Lookup_Equipment_Project,3,FALSE)</f>
        <v>0</v>
      </c>
      <c r="C88" s="22">
        <v>65276</v>
      </c>
      <c r="F88" t="s">
        <v>254</v>
      </c>
    </row>
    <row r="89" spans="1:7" x14ac:dyDescent="0.3">
      <c r="A89" t="s">
        <v>255</v>
      </c>
      <c r="B89">
        <f>VLOOKUP(Table3[[#This Row],[Equipment]],Lookup_Equipment_Project,3,FALSE)</f>
        <v>0</v>
      </c>
      <c r="C89" s="22">
        <v>64858</v>
      </c>
      <c r="F89" t="s">
        <v>199</v>
      </c>
    </row>
    <row r="90" spans="1:7" x14ac:dyDescent="0.3">
      <c r="A90" t="s">
        <v>256</v>
      </c>
      <c r="B90">
        <f>VLOOKUP(Table3[[#This Row],[Equipment]],Lookup_Equipment_Project,3,FALSE)</f>
        <v>0</v>
      </c>
      <c r="C90" s="22">
        <v>63668</v>
      </c>
      <c r="F90" t="s">
        <v>189</v>
      </c>
    </row>
    <row r="91" spans="1:7" x14ac:dyDescent="0.3">
      <c r="A91" t="s">
        <v>171</v>
      </c>
      <c r="B91">
        <f>VLOOKUP(Table3[[#This Row],[Equipment]],Lookup_Equipment_Project,3,FALSE)</f>
        <v>0</v>
      </c>
      <c r="C91" s="22">
        <v>63084</v>
      </c>
      <c r="D91" t="s">
        <v>257</v>
      </c>
      <c r="F91" t="s">
        <v>252</v>
      </c>
      <c r="G91" s="20"/>
    </row>
    <row r="92" spans="1:7" x14ac:dyDescent="0.3">
      <c r="A92" t="s">
        <v>258</v>
      </c>
      <c r="B92">
        <f>VLOOKUP(Table3[[#This Row],[Equipment]],Lookup_Equipment_Project,3,FALSE)</f>
        <v>0</v>
      </c>
      <c r="C92" s="22">
        <v>63000</v>
      </c>
      <c r="F92" t="s">
        <v>173</v>
      </c>
    </row>
    <row r="93" spans="1:7" x14ac:dyDescent="0.3">
      <c r="A93" s="14" t="s">
        <v>259</v>
      </c>
      <c r="B93" s="14">
        <f>VLOOKUP(Table3[[#This Row],[Equipment]],Lookup_Equipment_Project,3,FALSE)</f>
        <v>0</v>
      </c>
      <c r="C93" s="22">
        <v>62700</v>
      </c>
      <c r="D93" t="s">
        <v>229</v>
      </c>
      <c r="F93" t="s">
        <v>161</v>
      </c>
    </row>
    <row r="94" spans="1:7" x14ac:dyDescent="0.3">
      <c r="A94" t="s">
        <v>162</v>
      </c>
      <c r="B94">
        <f>VLOOKUP(Table3[[#This Row],[Equipment]],Lookup_Equipment_Project,3,FALSE)</f>
        <v>0</v>
      </c>
      <c r="C94" s="22">
        <v>61061</v>
      </c>
      <c r="F94" t="s">
        <v>153</v>
      </c>
    </row>
    <row r="95" spans="1:7" x14ac:dyDescent="0.3">
      <c r="A95" t="s">
        <v>260</v>
      </c>
      <c r="B95">
        <f>VLOOKUP(Table3[[#This Row],[Equipment]],Lookup_Equipment_Project,3,FALSE)</f>
        <v>0</v>
      </c>
      <c r="C95" s="22">
        <v>59127</v>
      </c>
      <c r="D95" t="s">
        <v>180</v>
      </c>
      <c r="F95" t="s">
        <v>164</v>
      </c>
    </row>
    <row r="96" spans="1:7" x14ac:dyDescent="0.3">
      <c r="A96" s="14" t="s">
        <v>261</v>
      </c>
      <c r="B96" s="14" t="str">
        <f>VLOOKUP(Table3[[#This Row],[Equipment]],Lookup_Equipment_Project,3,FALSE)</f>
        <v>AIM-9X</v>
      </c>
      <c r="C96" s="22">
        <v>59114</v>
      </c>
      <c r="F96" s="19" t="s">
        <v>254</v>
      </c>
    </row>
    <row r="97" spans="1:8" x14ac:dyDescent="0.3">
      <c r="A97" t="s">
        <v>104</v>
      </c>
      <c r="B97">
        <f>VLOOKUP(Table3[[#This Row],[Equipment]],Lookup_Equipment_Project,3,FALSE)</f>
        <v>0</v>
      </c>
      <c r="C97" s="22">
        <v>58140</v>
      </c>
      <c r="F97" t="s">
        <v>166</v>
      </c>
    </row>
    <row r="98" spans="1:8" x14ac:dyDescent="0.3">
      <c r="A98" t="s">
        <v>162</v>
      </c>
      <c r="B98">
        <f>VLOOKUP(Table3[[#This Row],[Equipment]],Lookup_Equipment_Project,3,FALSE)</f>
        <v>0</v>
      </c>
      <c r="C98" s="22">
        <v>54570</v>
      </c>
      <c r="F98" t="s">
        <v>235</v>
      </c>
    </row>
    <row r="99" spans="1:8" x14ac:dyDescent="0.3">
      <c r="A99" t="s">
        <v>262</v>
      </c>
      <c r="B99">
        <f>VLOOKUP(Table3[[#This Row],[Equipment]],Lookup_Equipment_Project,3,FALSE)</f>
        <v>0</v>
      </c>
      <c r="C99" s="22">
        <v>53217</v>
      </c>
      <c r="F99" t="s">
        <v>161</v>
      </c>
    </row>
    <row r="100" spans="1:8" x14ac:dyDescent="0.3">
      <c r="A100" s="14" t="s">
        <v>263</v>
      </c>
      <c r="B100" s="14">
        <f>VLOOKUP(Table3[[#This Row],[Equipment]],Lookup_Equipment_Project,3,FALSE)</f>
        <v>0</v>
      </c>
      <c r="C100" s="22">
        <v>53000</v>
      </c>
      <c r="F100" t="s">
        <v>156</v>
      </c>
    </row>
    <row r="101" spans="1:8" x14ac:dyDescent="0.3">
      <c r="A101" s="14" t="s">
        <v>263</v>
      </c>
      <c r="B101" s="14">
        <f>VLOOKUP(Table3[[#This Row],[Equipment]],Lookup_Equipment_Project,3,FALSE)</f>
        <v>0</v>
      </c>
      <c r="C101" s="22">
        <v>53000</v>
      </c>
      <c r="F101" t="s">
        <v>164</v>
      </c>
    </row>
    <row r="102" spans="1:8" x14ac:dyDescent="0.3">
      <c r="A102" s="18" t="s">
        <v>264</v>
      </c>
      <c r="B102" s="18">
        <f>VLOOKUP(Table3[[#This Row],[Equipment]],Lookup_Equipment_Project,3,FALSE)</f>
        <v>0</v>
      </c>
      <c r="C102" s="22">
        <v>52609</v>
      </c>
      <c r="D102" t="s">
        <v>265</v>
      </c>
      <c r="F102" t="s">
        <v>166</v>
      </c>
    </row>
    <row r="103" spans="1:8" x14ac:dyDescent="0.3">
      <c r="A103" s="14" t="s">
        <v>266</v>
      </c>
      <c r="B103" s="14">
        <f>VLOOKUP(Table3[[#This Row],[Equipment]],Lookup_Equipment_Project,3,FALSE)</f>
        <v>0</v>
      </c>
      <c r="C103" s="22">
        <v>51148</v>
      </c>
      <c r="F103" t="s">
        <v>166</v>
      </c>
    </row>
    <row r="104" spans="1:8" x14ac:dyDescent="0.3">
      <c r="A104" s="14" t="s">
        <v>227</v>
      </c>
      <c r="B104" s="14">
        <f>VLOOKUP(Table3[[#This Row],[Equipment]],Lookup_Equipment_Project,3,FALSE)</f>
        <v>0</v>
      </c>
      <c r="C104" s="22">
        <v>49670</v>
      </c>
      <c r="F104" s="19" t="s">
        <v>173</v>
      </c>
    </row>
    <row r="105" spans="1:8" ht="30" customHeight="1" x14ac:dyDescent="0.3">
      <c r="A105" t="s">
        <v>267</v>
      </c>
      <c r="B105">
        <f>VLOOKUP(Table3[[#This Row],[Equipment]],Lookup_Equipment_Project,3,FALSE)</f>
        <v>0</v>
      </c>
      <c r="C105" s="22">
        <v>48000</v>
      </c>
      <c r="D105" s="23" t="s">
        <v>268</v>
      </c>
      <c r="F105" t="s">
        <v>156</v>
      </c>
    </row>
    <row r="106" spans="1:8" x14ac:dyDescent="0.3">
      <c r="A106" t="s">
        <v>269</v>
      </c>
      <c r="B106">
        <f>VLOOKUP(Table3[[#This Row],[Equipment]],Lookup_Equipment_Project,3,FALSE)</f>
        <v>0</v>
      </c>
      <c r="C106" s="22">
        <v>47232</v>
      </c>
      <c r="F106" t="s">
        <v>156</v>
      </c>
    </row>
    <row r="107" spans="1:8" x14ac:dyDescent="0.3">
      <c r="A107" t="s">
        <v>165</v>
      </c>
      <c r="B107">
        <f>VLOOKUP(Table3[[#This Row],[Equipment]],Lookup_Equipment_Project,3,FALSE)</f>
        <v>0</v>
      </c>
      <c r="C107" s="22">
        <v>42977</v>
      </c>
      <c r="F107" t="s">
        <v>161</v>
      </c>
      <c r="G107">
        <v>1377</v>
      </c>
      <c r="H107">
        <v>1390</v>
      </c>
    </row>
    <row r="108" spans="1:8" x14ac:dyDescent="0.3">
      <c r="A108" s="14" t="s">
        <v>270</v>
      </c>
      <c r="B108" s="14">
        <f>VLOOKUP(Table3[[#This Row],[Equipment]],Lookup_Equipment_Project,3,FALSE)</f>
        <v>0</v>
      </c>
      <c r="C108" s="22">
        <v>42000</v>
      </c>
      <c r="F108" t="s">
        <v>271</v>
      </c>
    </row>
    <row r="109" spans="1:8" x14ac:dyDescent="0.3">
      <c r="A109" t="s">
        <v>256</v>
      </c>
      <c r="B109">
        <f>VLOOKUP(Table3[[#This Row],[Equipment]],Lookup_Equipment_Project,3,FALSE)</f>
        <v>0</v>
      </c>
      <c r="C109" s="22">
        <v>41872</v>
      </c>
      <c r="F109" t="s">
        <v>161</v>
      </c>
    </row>
    <row r="110" spans="1:8" x14ac:dyDescent="0.3">
      <c r="A110" s="14" t="s">
        <v>272</v>
      </c>
      <c r="B110" s="14" t="str">
        <f>VLOOKUP(Table3[[#This Row],[Equipment]],Lookup_Equipment_Project,3,FALSE)</f>
        <v>M88A2 Heavy Equipment Recovery Combat Utility Lift Evacuation System (M88A2 HERCULES)</v>
      </c>
      <c r="C110" s="22">
        <v>41299</v>
      </c>
      <c r="F110" t="s">
        <v>164</v>
      </c>
    </row>
    <row r="111" spans="1:8" x14ac:dyDescent="0.3">
      <c r="A111" t="s">
        <v>273</v>
      </c>
      <c r="B111">
        <f>VLOOKUP(Table3[[#This Row],[Equipment]],Lookup_Equipment_Project,3,FALSE)</f>
        <v>0</v>
      </c>
      <c r="C111" s="2">
        <v>41270</v>
      </c>
      <c r="F111" s="19" t="s">
        <v>274</v>
      </c>
    </row>
    <row r="112" spans="1:8" x14ac:dyDescent="0.3">
      <c r="A112" t="s">
        <v>275</v>
      </c>
      <c r="B112">
        <f>VLOOKUP(Table3[[#This Row],[Equipment]],Lookup_Equipment_Project,3,FALSE)</f>
        <v>0</v>
      </c>
      <c r="C112" s="22">
        <v>40320</v>
      </c>
      <c r="F112" t="s">
        <v>166</v>
      </c>
    </row>
    <row r="113" spans="1:8" x14ac:dyDescent="0.3">
      <c r="A113" s="14" t="s">
        <v>276</v>
      </c>
      <c r="B113" s="14">
        <f>VLOOKUP(Table3[[#This Row],[Equipment]],Lookup_Equipment_Project,3,FALSE)</f>
        <v>0</v>
      </c>
      <c r="C113" s="22">
        <v>40000</v>
      </c>
      <c r="D113" t="s">
        <v>277</v>
      </c>
      <c r="F113" t="s">
        <v>161</v>
      </c>
    </row>
    <row r="114" spans="1:8" x14ac:dyDescent="0.3">
      <c r="A114" s="14" t="s">
        <v>163</v>
      </c>
      <c r="B114" s="14" t="str">
        <f>VLOOKUP(Table3[[#This Row],[Equipment]],Lookup_Equipment_Project,3,FALSE)</f>
        <v>BRADLEY FVS</v>
      </c>
      <c r="C114" s="22">
        <v>39752</v>
      </c>
      <c r="D114" t="s">
        <v>278</v>
      </c>
      <c r="F114" t="s">
        <v>166</v>
      </c>
    </row>
    <row r="115" spans="1:8" x14ac:dyDescent="0.3">
      <c r="A115" t="s">
        <v>279</v>
      </c>
      <c r="B115">
        <f>VLOOKUP(Table3[[#This Row],[Equipment]],Lookup_Equipment_Project,3,FALSE)</f>
        <v>0</v>
      </c>
      <c r="C115" s="22">
        <v>38509</v>
      </c>
      <c r="F115" t="s">
        <v>199</v>
      </c>
      <c r="G115">
        <v>1310</v>
      </c>
    </row>
    <row r="116" spans="1:8" x14ac:dyDescent="0.3">
      <c r="A116" t="s">
        <v>280</v>
      </c>
      <c r="B116">
        <f>VLOOKUP(Table3[[#This Row],[Equipment]],Lookup_Equipment_Project,3,FALSE)</f>
        <v>0</v>
      </c>
      <c r="C116" s="22">
        <v>38491</v>
      </c>
      <c r="D116" t="s">
        <v>281</v>
      </c>
      <c r="F116" t="s">
        <v>167</v>
      </c>
    </row>
    <row r="117" spans="1:8" x14ac:dyDescent="0.3">
      <c r="A117" t="s">
        <v>162</v>
      </c>
      <c r="B117">
        <f>VLOOKUP(Table3[[#This Row],[Equipment]],Lookup_Equipment_Project,3,FALSE)</f>
        <v>0</v>
      </c>
      <c r="C117" s="22">
        <v>38405</v>
      </c>
      <c r="F117" t="s">
        <v>199</v>
      </c>
      <c r="G117">
        <v>1320</v>
      </c>
    </row>
    <row r="118" spans="1:8" x14ac:dyDescent="0.3">
      <c r="A118" t="s">
        <v>280</v>
      </c>
      <c r="B118">
        <f>VLOOKUP(Table3[[#This Row],[Equipment]],Lookup_Equipment_Project,3,FALSE)</f>
        <v>0</v>
      </c>
      <c r="C118" s="22">
        <v>38255</v>
      </c>
      <c r="F118" t="s">
        <v>189</v>
      </c>
    </row>
    <row r="119" spans="1:8" x14ac:dyDescent="0.3">
      <c r="A119" s="14" t="s">
        <v>282</v>
      </c>
      <c r="B119" s="14">
        <f>VLOOKUP(Table3[[#This Row],[Equipment]],Lookup_Equipment_Project,3,FALSE)</f>
        <v>0</v>
      </c>
      <c r="C119" s="22">
        <v>37950</v>
      </c>
      <c r="D119" t="s">
        <v>283</v>
      </c>
      <c r="F119" t="s">
        <v>161</v>
      </c>
    </row>
    <row r="120" spans="1:8" x14ac:dyDescent="0.3">
      <c r="A120" t="s">
        <v>244</v>
      </c>
      <c r="B120">
        <f>VLOOKUP(Table3[[#This Row],[Equipment]],Lookup_Equipment_Project,3,FALSE)</f>
        <v>0</v>
      </c>
      <c r="C120" s="22">
        <v>37319</v>
      </c>
      <c r="F120" t="s">
        <v>153</v>
      </c>
      <c r="G120">
        <v>1377</v>
      </c>
      <c r="H120">
        <v>1390</v>
      </c>
    </row>
    <row r="121" spans="1:8" x14ac:dyDescent="0.3">
      <c r="A121" s="14" t="s">
        <v>242</v>
      </c>
      <c r="B121" s="14">
        <f>VLOOKUP(Table3[[#This Row],[Equipment]],Lookup_Equipment_Project,3,FALSE)</f>
        <v>0</v>
      </c>
      <c r="C121" s="22">
        <v>37040</v>
      </c>
      <c r="D121" t="s">
        <v>284</v>
      </c>
      <c r="F121" s="19" t="s">
        <v>161</v>
      </c>
    </row>
    <row r="122" spans="1:8" x14ac:dyDescent="0.3">
      <c r="A122" s="14" t="s">
        <v>285</v>
      </c>
      <c r="B122" s="14">
        <f>VLOOKUP(Table3[[#This Row],[Equipment]],Lookup_Equipment_Project,3,FALSE)</f>
        <v>0</v>
      </c>
      <c r="C122" s="22">
        <v>35498</v>
      </c>
      <c r="D122" t="s">
        <v>286</v>
      </c>
      <c r="F122" t="s">
        <v>167</v>
      </c>
    </row>
    <row r="123" spans="1:8" x14ac:dyDescent="0.3">
      <c r="A123" s="14" t="s">
        <v>157</v>
      </c>
      <c r="B123" s="14">
        <f>VLOOKUP(Table3[[#This Row],[Equipment]],Lookup_Equipment_Project,3,FALSE)</f>
        <v>0</v>
      </c>
      <c r="C123" s="22">
        <v>35415</v>
      </c>
      <c r="D123" s="21"/>
      <c r="F123" s="19" t="s">
        <v>252</v>
      </c>
    </row>
    <row r="124" spans="1:8" x14ac:dyDescent="0.3">
      <c r="A124" t="s">
        <v>287</v>
      </c>
      <c r="B124">
        <f>VLOOKUP(Table3[[#This Row],[Equipment]],Lookup_Equipment_Project,3,FALSE)</f>
        <v>0</v>
      </c>
      <c r="C124" s="22">
        <v>35094</v>
      </c>
      <c r="D124" t="s">
        <v>288</v>
      </c>
      <c r="F124" t="s">
        <v>164</v>
      </c>
    </row>
    <row r="125" spans="1:8" x14ac:dyDescent="0.3">
      <c r="A125" s="14" t="s">
        <v>168</v>
      </c>
      <c r="B125" s="14">
        <f>VLOOKUP(Table3[[#This Row],[Equipment]],Lookup_Equipment_Project,3,FALSE)</f>
        <v>0</v>
      </c>
      <c r="C125" s="22">
        <v>34965</v>
      </c>
      <c r="F125" t="s">
        <v>153</v>
      </c>
    </row>
    <row r="126" spans="1:8" x14ac:dyDescent="0.3">
      <c r="A126" s="14" t="s">
        <v>198</v>
      </c>
      <c r="B126" s="14">
        <f>VLOOKUP(Table3[[#This Row],[Equipment]],Lookup_Equipment_Project,3,FALSE)</f>
        <v>0</v>
      </c>
      <c r="C126" s="22">
        <v>34964</v>
      </c>
      <c r="F126" t="s">
        <v>156</v>
      </c>
    </row>
    <row r="127" spans="1:8" x14ac:dyDescent="0.3">
      <c r="A127" t="s">
        <v>289</v>
      </c>
      <c r="B127">
        <f>VLOOKUP(Table3[[#This Row],[Equipment]],Lookup_Equipment_Project,3,FALSE)</f>
        <v>0</v>
      </c>
      <c r="C127" s="22">
        <v>34312</v>
      </c>
      <c r="F127" t="s">
        <v>193</v>
      </c>
    </row>
    <row r="128" spans="1:8" x14ac:dyDescent="0.3">
      <c r="A128" t="s">
        <v>290</v>
      </c>
      <c r="B128">
        <f>VLOOKUP(Table3[[#This Row],[Equipment]],Lookup_Equipment_Project,3,FALSE)</f>
        <v>0</v>
      </c>
      <c r="C128" s="22">
        <v>33906</v>
      </c>
      <c r="D128" s="21"/>
      <c r="F128" t="s">
        <v>252</v>
      </c>
    </row>
    <row r="129" spans="1:7" x14ac:dyDescent="0.3">
      <c r="A129" t="s">
        <v>291</v>
      </c>
      <c r="B129">
        <f>VLOOKUP(Table3[[#This Row],[Equipment]],Lookup_Equipment_Project,3,FALSE)</f>
        <v>0</v>
      </c>
      <c r="C129" s="22">
        <v>33861</v>
      </c>
      <c r="F129" t="s">
        <v>193</v>
      </c>
    </row>
    <row r="130" spans="1:7" x14ac:dyDescent="0.3">
      <c r="A130" t="s">
        <v>292</v>
      </c>
      <c r="B130">
        <f>VLOOKUP(Table3[[#This Row],[Equipment]],Lookup_Equipment_Project,3,FALSE)</f>
        <v>0</v>
      </c>
      <c r="C130" s="22">
        <v>32431</v>
      </c>
      <c r="F130" t="s">
        <v>164</v>
      </c>
    </row>
    <row r="131" spans="1:7" x14ac:dyDescent="0.3">
      <c r="A131" t="s">
        <v>165</v>
      </c>
      <c r="B131">
        <f>VLOOKUP(Table3[[#This Row],[Equipment]],Lookup_Equipment_Project,3,FALSE)</f>
        <v>0</v>
      </c>
      <c r="C131" s="22">
        <v>32383</v>
      </c>
      <c r="F131" t="s">
        <v>195</v>
      </c>
    </row>
    <row r="132" spans="1:7" x14ac:dyDescent="0.3">
      <c r="A132" s="14" t="s">
        <v>293</v>
      </c>
      <c r="B132" s="14" t="str">
        <f>VLOOKUP(Table3[[#This Row],[Equipment]],Lookup_Equipment_Project,3,FALSE)</f>
        <v>No Project.Name</v>
      </c>
      <c r="C132" s="22">
        <v>31136</v>
      </c>
      <c r="F132" t="s">
        <v>156</v>
      </c>
    </row>
    <row r="133" spans="1:7" x14ac:dyDescent="0.3">
      <c r="A133" t="s">
        <v>294</v>
      </c>
      <c r="B133">
        <f>VLOOKUP(Table3[[#This Row],[Equipment]],Lookup_Equipment_Project,3,FALSE)</f>
        <v>0</v>
      </c>
      <c r="C133" s="22">
        <v>29032</v>
      </c>
      <c r="F133" t="s">
        <v>161</v>
      </c>
    </row>
    <row r="134" spans="1:7" x14ac:dyDescent="0.3">
      <c r="A134" t="s">
        <v>295</v>
      </c>
      <c r="B134">
        <f>VLOOKUP(Table3[[#This Row],[Equipment]],Lookup_Equipment_Project,3,FALSE)</f>
        <v>0</v>
      </c>
      <c r="C134" s="22">
        <v>28200</v>
      </c>
      <c r="F134" t="s">
        <v>271</v>
      </c>
    </row>
    <row r="135" spans="1:7" x14ac:dyDescent="0.3">
      <c r="A135" s="14" t="s">
        <v>296</v>
      </c>
      <c r="B135" s="14">
        <f>VLOOKUP(Table3[[#This Row],[Equipment]],Lookup_Equipment_Project,3,FALSE)</f>
        <v>0</v>
      </c>
      <c r="C135" s="22">
        <v>28148</v>
      </c>
      <c r="F135" t="s">
        <v>176</v>
      </c>
    </row>
    <row r="136" spans="1:7" x14ac:dyDescent="0.3">
      <c r="A136" t="s">
        <v>269</v>
      </c>
      <c r="B136">
        <f>VLOOKUP(Table3[[#This Row],[Equipment]],Lookup_Equipment_Project,3,FALSE)</f>
        <v>0</v>
      </c>
      <c r="C136" s="22">
        <v>27657</v>
      </c>
      <c r="F136" t="s">
        <v>161</v>
      </c>
    </row>
    <row r="137" spans="1:7" ht="30" customHeight="1" x14ac:dyDescent="0.3">
      <c r="A137" t="s">
        <v>297</v>
      </c>
      <c r="B137">
        <f>VLOOKUP(Table3[[#This Row],[Equipment]],Lookup_Equipment_Project,3,FALSE)</f>
        <v>0</v>
      </c>
      <c r="C137" s="22">
        <v>27500</v>
      </c>
      <c r="D137" s="23" t="s">
        <v>298</v>
      </c>
      <c r="F137" t="s">
        <v>156</v>
      </c>
    </row>
    <row r="138" spans="1:7" x14ac:dyDescent="0.3">
      <c r="A138" t="s">
        <v>269</v>
      </c>
      <c r="B138">
        <f>VLOOKUP(Table3[[#This Row],[Equipment]],Lookup_Equipment_Project,3,FALSE)</f>
        <v>0</v>
      </c>
      <c r="C138" s="22">
        <v>26832</v>
      </c>
      <c r="D138" s="21" t="s">
        <v>299</v>
      </c>
      <c r="F138" t="s">
        <v>252</v>
      </c>
    </row>
    <row r="139" spans="1:7" x14ac:dyDescent="0.3">
      <c r="A139" t="s">
        <v>300</v>
      </c>
      <c r="B139">
        <f>VLOOKUP(Table3[[#This Row],[Equipment]],Lookup_Equipment_Project,3,FALSE)</f>
        <v>0</v>
      </c>
      <c r="C139" s="22">
        <v>26463</v>
      </c>
      <c r="D139" s="21"/>
      <c r="F139" t="s">
        <v>252</v>
      </c>
    </row>
    <row r="140" spans="1:7" x14ac:dyDescent="0.3">
      <c r="A140" s="14" t="s">
        <v>301</v>
      </c>
      <c r="B140" s="14">
        <f>VLOOKUP(Table3[[#This Row],[Equipment]],Lookup_Equipment_Project,3,FALSE)</f>
        <v>0</v>
      </c>
      <c r="C140" s="22">
        <v>26172</v>
      </c>
      <c r="F140" t="s">
        <v>199</v>
      </c>
    </row>
    <row r="141" spans="1:7" x14ac:dyDescent="0.3">
      <c r="A141" t="s">
        <v>202</v>
      </c>
      <c r="B141">
        <f>VLOOKUP(Table3[[#This Row],[Equipment]],Lookup_Equipment_Project,3,FALSE)</f>
        <v>0</v>
      </c>
      <c r="C141" s="22">
        <v>25673</v>
      </c>
      <c r="F141" t="s">
        <v>164</v>
      </c>
    </row>
    <row r="142" spans="1:7" x14ac:dyDescent="0.3">
      <c r="A142" s="14" t="s">
        <v>157</v>
      </c>
      <c r="B142" s="14">
        <f>VLOOKUP(Table3[[#This Row],[Equipment]],Lookup_Equipment_Project,3,FALSE)</f>
        <v>0</v>
      </c>
      <c r="C142" s="22">
        <v>24475</v>
      </c>
      <c r="F142" s="19" t="s">
        <v>176</v>
      </c>
    </row>
    <row r="143" spans="1:7" x14ac:dyDescent="0.3">
      <c r="A143" s="14" t="s">
        <v>302</v>
      </c>
      <c r="B143" s="14">
        <f>VLOOKUP(Table3[[#This Row],[Equipment]],Lookup_Equipment_Project,3,FALSE)</f>
        <v>0</v>
      </c>
      <c r="C143" s="22">
        <v>24446</v>
      </c>
      <c r="D143" t="s">
        <v>303</v>
      </c>
      <c r="F143" t="s">
        <v>176</v>
      </c>
    </row>
    <row r="144" spans="1:7" x14ac:dyDescent="0.3">
      <c r="A144" t="s">
        <v>304</v>
      </c>
      <c r="B144">
        <f>VLOOKUP(Table3[[#This Row],[Equipment]],Lookup_Equipment_Project,3,FALSE)</f>
        <v>0</v>
      </c>
      <c r="C144" s="22">
        <v>23720</v>
      </c>
      <c r="F144" t="s">
        <v>164</v>
      </c>
      <c r="G144">
        <v>1330</v>
      </c>
    </row>
    <row r="145" spans="1:6" x14ac:dyDescent="0.3">
      <c r="A145" s="14" t="s">
        <v>305</v>
      </c>
      <c r="B145" s="14">
        <f>VLOOKUP(Table3[[#This Row],[Equipment]],Lookup_Equipment_Project,3,FALSE)</f>
        <v>0</v>
      </c>
      <c r="C145" s="22">
        <v>23338</v>
      </c>
      <c r="F145" t="s">
        <v>166</v>
      </c>
    </row>
    <row r="146" spans="1:6" x14ac:dyDescent="0.3">
      <c r="A146" t="s">
        <v>187</v>
      </c>
      <c r="B146">
        <f>VLOOKUP(Table3[[#This Row],[Equipment]],Lookup_Equipment_Project,3,FALSE)</f>
        <v>0</v>
      </c>
      <c r="C146" s="22">
        <v>22923</v>
      </c>
      <c r="F146" t="s">
        <v>195</v>
      </c>
    </row>
    <row r="147" spans="1:6" x14ac:dyDescent="0.3">
      <c r="A147" t="s">
        <v>306</v>
      </c>
      <c r="B147">
        <f>VLOOKUP(Table3[[#This Row],[Equipment]],Lookup_Equipment_Project,3,FALSE)</f>
        <v>0</v>
      </c>
      <c r="C147" s="22">
        <v>22606</v>
      </c>
      <c r="D147" t="s">
        <v>307</v>
      </c>
      <c r="F147" t="s">
        <v>193</v>
      </c>
    </row>
    <row r="148" spans="1:6" x14ac:dyDescent="0.3">
      <c r="A148" s="14" t="s">
        <v>308</v>
      </c>
      <c r="B148" s="14">
        <f>VLOOKUP(Table3[[#This Row],[Equipment]],Lookup_Equipment_Project,3,FALSE)</f>
        <v>0</v>
      </c>
      <c r="C148" s="22">
        <v>20376</v>
      </c>
      <c r="F148" t="s">
        <v>153</v>
      </c>
    </row>
    <row r="149" spans="1:6" x14ac:dyDescent="0.3">
      <c r="A149" s="14" t="s">
        <v>309</v>
      </c>
      <c r="B149" s="14">
        <f>VLOOKUP(Table3[[#This Row],[Equipment]],Lookup_Equipment_Project,3,FALSE)</f>
        <v>0</v>
      </c>
      <c r="C149" s="22">
        <v>20128</v>
      </c>
      <c r="F149" t="s">
        <v>153</v>
      </c>
    </row>
    <row r="150" spans="1:6" x14ac:dyDescent="0.3">
      <c r="A150" t="s">
        <v>310</v>
      </c>
      <c r="B150">
        <f>VLOOKUP(Table3[[#This Row],[Equipment]],Lookup_Equipment_Project,3,FALSE)</f>
        <v>0</v>
      </c>
      <c r="C150" s="22">
        <v>19002</v>
      </c>
      <c r="F150" t="s">
        <v>193</v>
      </c>
    </row>
    <row r="151" spans="1:6" x14ac:dyDescent="0.3">
      <c r="A151" t="s">
        <v>311</v>
      </c>
      <c r="B151">
        <f>VLOOKUP(Table3[[#This Row],[Equipment]],Lookup_Equipment_Project,3,FALSE)</f>
        <v>0</v>
      </c>
      <c r="C151" s="22">
        <v>18988</v>
      </c>
      <c r="F151" t="s">
        <v>167</v>
      </c>
    </row>
    <row r="152" spans="1:6" x14ac:dyDescent="0.3">
      <c r="A152" t="s">
        <v>162</v>
      </c>
      <c r="B152">
        <f>VLOOKUP(Table3[[#This Row],[Equipment]],Lookup_Equipment_Project,3,FALSE)</f>
        <v>0</v>
      </c>
      <c r="C152" s="22">
        <v>18987</v>
      </c>
      <c r="D152" s="21"/>
      <c r="F152" t="s">
        <v>252</v>
      </c>
    </row>
    <row r="153" spans="1:6" x14ac:dyDescent="0.3">
      <c r="A153" s="14" t="s">
        <v>312</v>
      </c>
      <c r="B153" s="14">
        <f>VLOOKUP(Table3[[#This Row],[Equipment]],Lookup_Equipment_Project,3,FALSE)</f>
        <v>0</v>
      </c>
      <c r="C153" s="22">
        <v>17500</v>
      </c>
      <c r="F153" t="s">
        <v>176</v>
      </c>
    </row>
    <row r="154" spans="1:6" x14ac:dyDescent="0.3">
      <c r="A154" t="s">
        <v>313</v>
      </c>
      <c r="B154">
        <f>VLOOKUP(Table3[[#This Row],[Equipment]],Lookup_Equipment_Project,3,FALSE)</f>
        <v>0</v>
      </c>
      <c r="C154" s="22">
        <v>17003</v>
      </c>
      <c r="F154" t="s">
        <v>164</v>
      </c>
    </row>
    <row r="155" spans="1:6" x14ac:dyDescent="0.3">
      <c r="A155" s="14" t="s">
        <v>314</v>
      </c>
      <c r="B155" s="14">
        <f>VLOOKUP(Table3[[#This Row],[Equipment]],Lookup_Equipment_Project,3,FALSE)</f>
        <v>0</v>
      </c>
      <c r="C155" s="22">
        <v>16719</v>
      </c>
      <c r="D155" t="s">
        <v>315</v>
      </c>
      <c r="F155" t="s">
        <v>193</v>
      </c>
    </row>
    <row r="156" spans="1:6" x14ac:dyDescent="0.3">
      <c r="A156" t="s">
        <v>316</v>
      </c>
      <c r="B156">
        <f>VLOOKUP(Table3[[#This Row],[Equipment]],Lookup_Equipment_Project,3,FALSE)</f>
        <v>0</v>
      </c>
      <c r="C156" s="22">
        <v>16474</v>
      </c>
      <c r="F156" t="s">
        <v>164</v>
      </c>
    </row>
    <row r="157" spans="1:6" x14ac:dyDescent="0.3">
      <c r="A157" t="s">
        <v>317</v>
      </c>
      <c r="B157">
        <f>VLOOKUP(Table3[[#This Row],[Equipment]],Lookup_Equipment_Project,3,FALSE)</f>
        <v>0</v>
      </c>
      <c r="C157" s="22">
        <v>15630</v>
      </c>
      <c r="F157" t="s">
        <v>166</v>
      </c>
    </row>
    <row r="158" spans="1:6" x14ac:dyDescent="0.3">
      <c r="A158" s="14" t="s">
        <v>272</v>
      </c>
      <c r="B158" s="14" t="str">
        <f>VLOOKUP(Table3[[#This Row],[Equipment]],Lookup_Equipment_Project,3,FALSE)</f>
        <v>M88A2 Heavy Equipment Recovery Combat Utility Lift Evacuation System (M88A2 HERCULES)</v>
      </c>
      <c r="C158" s="22">
        <v>15160</v>
      </c>
      <c r="D158" t="s">
        <v>318</v>
      </c>
      <c r="F158" t="s">
        <v>153</v>
      </c>
    </row>
    <row r="159" spans="1:6" x14ac:dyDescent="0.3">
      <c r="A159" s="14" t="s">
        <v>319</v>
      </c>
      <c r="B159" s="14">
        <f>VLOOKUP(Table3[[#This Row],[Equipment]],Lookup_Equipment_Project,3,FALSE)</f>
        <v>0</v>
      </c>
      <c r="C159" s="22">
        <v>15000</v>
      </c>
      <c r="D159" t="s">
        <v>180</v>
      </c>
      <c r="F159" t="s">
        <v>173</v>
      </c>
    </row>
    <row r="160" spans="1:6" x14ac:dyDescent="0.3">
      <c r="A160" t="s">
        <v>320</v>
      </c>
      <c r="B160">
        <f>VLOOKUP(Table3[[#This Row],[Equipment]],Lookup_Equipment_Project,3,FALSE)</f>
        <v>0</v>
      </c>
      <c r="C160" s="22">
        <v>14888</v>
      </c>
      <c r="F160" t="s">
        <v>164</v>
      </c>
    </row>
    <row r="161" spans="1:8" x14ac:dyDescent="0.3">
      <c r="A161" t="s">
        <v>321</v>
      </c>
      <c r="B161">
        <f>VLOOKUP(Table3[[#This Row],[Equipment]],Lookup_Equipment_Project,3,FALSE)</f>
        <v>0</v>
      </c>
      <c r="C161" s="22">
        <v>14410</v>
      </c>
      <c r="F161" t="s">
        <v>199</v>
      </c>
    </row>
    <row r="162" spans="1:8" x14ac:dyDescent="0.3">
      <c r="A162" t="s">
        <v>322</v>
      </c>
      <c r="B162">
        <f>VLOOKUP(Table3[[#This Row],[Equipment]],Lookup_Equipment_Project,3,FALSE)</f>
        <v>0</v>
      </c>
      <c r="C162" s="22">
        <v>14251</v>
      </c>
      <c r="F162" t="s">
        <v>164</v>
      </c>
    </row>
    <row r="163" spans="1:8" x14ac:dyDescent="0.3">
      <c r="A163" s="14" t="s">
        <v>323</v>
      </c>
      <c r="B163" s="14">
        <f>VLOOKUP(Table3[[#This Row],[Equipment]],Lookup_Equipment_Project,3,FALSE)</f>
        <v>0</v>
      </c>
      <c r="C163" s="22">
        <v>14128</v>
      </c>
      <c r="F163" t="s">
        <v>164</v>
      </c>
    </row>
    <row r="164" spans="1:8" x14ac:dyDescent="0.3">
      <c r="A164" s="14" t="s">
        <v>219</v>
      </c>
      <c r="B164" s="14" t="str">
        <f>VLOOKUP(Table3[[#This Row],[Equipment]],Lookup_Equipment_Project,3,FALSE)</f>
        <v>PATRIOT/MEADS</v>
      </c>
      <c r="C164" s="22">
        <v>14000</v>
      </c>
      <c r="F164" t="s">
        <v>186</v>
      </c>
    </row>
    <row r="165" spans="1:8" x14ac:dyDescent="0.3">
      <c r="A165" s="14" t="s">
        <v>203</v>
      </c>
      <c r="B165" s="14" t="e">
        <f>VLOOKUP(Table3[[#This Row],[Equipment]],Lookup_Equipment_Project,3,FALSE)</f>
        <v>#N/A</v>
      </c>
      <c r="C165" s="22">
        <v>13233</v>
      </c>
      <c r="D165" t="s">
        <v>324</v>
      </c>
      <c r="F165" t="s">
        <v>156</v>
      </c>
    </row>
    <row r="166" spans="1:8" x14ac:dyDescent="0.3">
      <c r="A166" s="14" t="s">
        <v>325</v>
      </c>
      <c r="B166" s="14">
        <f>VLOOKUP(Table3[[#This Row],[Equipment]],Lookup_Equipment_Project,3,FALSE)</f>
        <v>0</v>
      </c>
      <c r="C166" s="22">
        <v>13200</v>
      </c>
      <c r="D166" t="s">
        <v>326</v>
      </c>
      <c r="F166" t="s">
        <v>176</v>
      </c>
    </row>
    <row r="167" spans="1:8" x14ac:dyDescent="0.3">
      <c r="A167" t="s">
        <v>327</v>
      </c>
      <c r="B167">
        <f>VLOOKUP(Table3[[#This Row],[Equipment]],Lookup_Equipment_Project,3,FALSE)</f>
        <v>0</v>
      </c>
      <c r="C167" s="22">
        <v>12872</v>
      </c>
      <c r="F167" t="s">
        <v>193</v>
      </c>
    </row>
    <row r="168" spans="1:8" x14ac:dyDescent="0.3">
      <c r="A168" t="s">
        <v>255</v>
      </c>
      <c r="B168">
        <f>VLOOKUP(Table3[[#This Row],[Equipment]],Lookup_Equipment_Project,3,FALSE)</f>
        <v>0</v>
      </c>
      <c r="C168" s="22">
        <v>12650</v>
      </c>
      <c r="D168" t="s">
        <v>328</v>
      </c>
      <c r="F168" t="s">
        <v>156</v>
      </c>
    </row>
    <row r="169" spans="1:8" x14ac:dyDescent="0.3">
      <c r="A169" t="s">
        <v>329</v>
      </c>
      <c r="B169">
        <f>VLOOKUP(Table3[[#This Row],[Equipment]],Lookup_Equipment_Project,3,FALSE)</f>
        <v>0</v>
      </c>
      <c r="C169" s="22">
        <v>12634</v>
      </c>
      <c r="D169" t="s">
        <v>330</v>
      </c>
      <c r="F169" t="s">
        <v>199</v>
      </c>
    </row>
    <row r="170" spans="1:8" x14ac:dyDescent="0.3">
      <c r="A170" t="s">
        <v>258</v>
      </c>
      <c r="B170">
        <f>VLOOKUP(Table3[[#This Row],[Equipment]],Lookup_Equipment_Project,3,FALSE)</f>
        <v>0</v>
      </c>
      <c r="C170" s="22">
        <v>12600</v>
      </c>
      <c r="F170" t="s">
        <v>199</v>
      </c>
      <c r="G170">
        <v>1315</v>
      </c>
      <c r="H170">
        <v>1320</v>
      </c>
    </row>
    <row r="171" spans="1:8" x14ac:dyDescent="0.3">
      <c r="A171" t="s">
        <v>162</v>
      </c>
      <c r="B171">
        <f>VLOOKUP(Table3[[#This Row],[Equipment]],Lookup_Equipment_Project,3,FALSE)</f>
        <v>0</v>
      </c>
      <c r="C171" s="22">
        <v>12583</v>
      </c>
      <c r="F171" t="s">
        <v>211</v>
      </c>
    </row>
    <row r="172" spans="1:8" x14ac:dyDescent="0.3">
      <c r="A172" s="14" t="s">
        <v>331</v>
      </c>
      <c r="B172" s="14">
        <f>VLOOKUP(Table3[[#This Row],[Equipment]],Lookup_Equipment_Project,3,FALSE)</f>
        <v>0</v>
      </c>
      <c r="C172" s="22">
        <v>12094</v>
      </c>
      <c r="F172" t="s">
        <v>199</v>
      </c>
    </row>
    <row r="173" spans="1:8" x14ac:dyDescent="0.3">
      <c r="A173" s="14" t="s">
        <v>332</v>
      </c>
      <c r="B173" s="14">
        <f>VLOOKUP(Table3[[#This Row],[Equipment]],Lookup_Equipment_Project,3,FALSE)</f>
        <v>0</v>
      </c>
      <c r="C173" s="22">
        <v>11682</v>
      </c>
      <c r="D173" t="s">
        <v>333</v>
      </c>
      <c r="F173" t="s">
        <v>164</v>
      </c>
    </row>
    <row r="174" spans="1:8" x14ac:dyDescent="0.3">
      <c r="A174" t="s">
        <v>334</v>
      </c>
      <c r="B174">
        <f>VLOOKUP(Table3[[#This Row],[Equipment]],Lookup_Equipment_Project,3,FALSE)</f>
        <v>0</v>
      </c>
      <c r="C174" s="22">
        <v>11308</v>
      </c>
      <c r="D174" s="21"/>
      <c r="F174" t="s">
        <v>252</v>
      </c>
    </row>
    <row r="175" spans="1:8" x14ac:dyDescent="0.3">
      <c r="A175" t="s">
        <v>335</v>
      </c>
      <c r="B175">
        <f>VLOOKUP(Table3[[#This Row],[Equipment]],Lookup_Equipment_Project,3,FALSE)</f>
        <v>0</v>
      </c>
      <c r="C175" s="22">
        <v>11204</v>
      </c>
      <c r="D175" s="21"/>
      <c r="F175" t="s">
        <v>252</v>
      </c>
    </row>
    <row r="176" spans="1:8" x14ac:dyDescent="0.3">
      <c r="A176" t="s">
        <v>336</v>
      </c>
      <c r="B176">
        <f>VLOOKUP(Table3[[#This Row],[Equipment]],Lookup_Equipment_Project,3,FALSE)</f>
        <v>0</v>
      </c>
      <c r="C176" s="22">
        <v>11093</v>
      </c>
      <c r="F176" t="s">
        <v>161</v>
      </c>
    </row>
    <row r="177" spans="1:6" x14ac:dyDescent="0.3">
      <c r="A177" s="14" t="s">
        <v>331</v>
      </c>
      <c r="B177" s="14">
        <f>VLOOKUP(Table3[[#This Row],[Equipment]],Lookup_Equipment_Project,3,FALSE)</f>
        <v>0</v>
      </c>
      <c r="C177" s="22">
        <v>10596</v>
      </c>
      <c r="F177" t="s">
        <v>164</v>
      </c>
    </row>
    <row r="178" spans="1:6" x14ac:dyDescent="0.3">
      <c r="A178" t="s">
        <v>337</v>
      </c>
      <c r="B178">
        <f>VLOOKUP(Table3[[#This Row],[Equipment]],Lookup_Equipment_Project,3,FALSE)</f>
        <v>0</v>
      </c>
      <c r="C178" s="22">
        <v>10360</v>
      </c>
      <c r="F178" t="s">
        <v>167</v>
      </c>
    </row>
    <row r="179" spans="1:6" x14ac:dyDescent="0.3">
      <c r="A179" s="14" t="s">
        <v>223</v>
      </c>
      <c r="B179" s="14">
        <f>VLOOKUP(Table3[[#This Row],[Equipment]],Lookup_Equipment_Project,3,FALSE)</f>
        <v>0</v>
      </c>
      <c r="C179" s="22">
        <v>10269</v>
      </c>
      <c r="F179" t="s">
        <v>176</v>
      </c>
    </row>
    <row r="180" spans="1:6" x14ac:dyDescent="0.3">
      <c r="A180" s="14" t="s">
        <v>338</v>
      </c>
      <c r="B180" s="14">
        <f>VLOOKUP(Table3[[#This Row],[Equipment]],Lookup_Equipment_Project,3,FALSE)</f>
        <v>0</v>
      </c>
      <c r="C180" s="22">
        <v>10000</v>
      </c>
      <c r="F180" t="s">
        <v>164</v>
      </c>
    </row>
    <row r="181" spans="1:6" x14ac:dyDescent="0.3">
      <c r="A181" s="14" t="s">
        <v>339</v>
      </c>
      <c r="B181" s="14">
        <f>VLOOKUP(Table3[[#This Row],[Equipment]],Lookup_Equipment_Project,3,FALSE)</f>
        <v>0</v>
      </c>
      <c r="C181" s="22">
        <v>10000</v>
      </c>
      <c r="F181" t="s">
        <v>153</v>
      </c>
    </row>
    <row r="182" spans="1:6" x14ac:dyDescent="0.3">
      <c r="A182" t="s">
        <v>209</v>
      </c>
      <c r="B182">
        <f>VLOOKUP(Table3[[#This Row],[Equipment]],Lookup_Equipment_Project,3,FALSE)</f>
        <v>0</v>
      </c>
      <c r="C182" s="22">
        <v>9944</v>
      </c>
      <c r="F182" t="s">
        <v>176</v>
      </c>
    </row>
    <row r="183" spans="1:6" x14ac:dyDescent="0.3">
      <c r="A183" t="s">
        <v>256</v>
      </c>
      <c r="B183">
        <f>VLOOKUP(Table3[[#This Row],[Equipment]],Lookup_Equipment_Project,3,FALSE)</f>
        <v>0</v>
      </c>
      <c r="C183" s="22">
        <v>9925</v>
      </c>
      <c r="D183" t="s">
        <v>340</v>
      </c>
      <c r="F183" t="s">
        <v>176</v>
      </c>
    </row>
    <row r="184" spans="1:6" x14ac:dyDescent="0.3">
      <c r="A184" t="s">
        <v>341</v>
      </c>
      <c r="B184">
        <f>VLOOKUP(Table3[[#This Row],[Equipment]],Lookup_Equipment_Project,3,FALSE)</f>
        <v>0</v>
      </c>
      <c r="C184" s="22">
        <v>9913</v>
      </c>
      <c r="F184" t="s">
        <v>164</v>
      </c>
    </row>
    <row r="185" spans="1:6" x14ac:dyDescent="0.3">
      <c r="A185" t="s">
        <v>342</v>
      </c>
      <c r="B185">
        <f>VLOOKUP(Table3[[#This Row],[Equipment]],Lookup_Equipment_Project,3,FALSE)</f>
        <v>0</v>
      </c>
      <c r="C185" s="22">
        <v>9909</v>
      </c>
      <c r="D185" t="s">
        <v>343</v>
      </c>
      <c r="F185" t="s">
        <v>193</v>
      </c>
    </row>
    <row r="186" spans="1:6" x14ac:dyDescent="0.3">
      <c r="A186" t="s">
        <v>344</v>
      </c>
      <c r="B186">
        <f>VLOOKUP(Table3[[#This Row],[Equipment]],Lookup_Equipment_Project,3,FALSE)</f>
        <v>0</v>
      </c>
      <c r="C186" s="22">
        <v>9500</v>
      </c>
      <c r="F186" t="s">
        <v>164</v>
      </c>
    </row>
    <row r="187" spans="1:6" x14ac:dyDescent="0.3">
      <c r="A187" s="14" t="s">
        <v>301</v>
      </c>
      <c r="B187" s="14">
        <f>VLOOKUP(Table3[[#This Row],[Equipment]],Lookup_Equipment_Project,3,FALSE)</f>
        <v>0</v>
      </c>
      <c r="C187" s="22">
        <v>9345</v>
      </c>
      <c r="F187" t="s">
        <v>156</v>
      </c>
    </row>
    <row r="188" spans="1:6" x14ac:dyDescent="0.3">
      <c r="A188" t="s">
        <v>256</v>
      </c>
      <c r="B188">
        <f>VLOOKUP(Table3[[#This Row],[Equipment]],Lookup_Equipment_Project,3,FALSE)</f>
        <v>0</v>
      </c>
      <c r="C188" s="22">
        <v>9190</v>
      </c>
      <c r="D188" t="s">
        <v>340</v>
      </c>
      <c r="F188" t="s">
        <v>252</v>
      </c>
    </row>
    <row r="189" spans="1:6" x14ac:dyDescent="0.3">
      <c r="A189" t="s">
        <v>345</v>
      </c>
      <c r="B189">
        <f>VLOOKUP(Table3[[#This Row],[Equipment]],Lookup_Equipment_Project,3,FALSE)</f>
        <v>0</v>
      </c>
      <c r="C189" s="22">
        <v>9042</v>
      </c>
      <c r="F189" t="s">
        <v>173</v>
      </c>
    </row>
    <row r="190" spans="1:6" x14ac:dyDescent="0.3">
      <c r="A190" s="14" t="s">
        <v>346</v>
      </c>
      <c r="B190" s="14">
        <f>VLOOKUP(Table3[[#This Row],[Equipment]],Lookup_Equipment_Project,3,FALSE)</f>
        <v>0</v>
      </c>
      <c r="C190" s="22">
        <v>8992</v>
      </c>
      <c r="D190" t="s">
        <v>236</v>
      </c>
      <c r="F190" t="s">
        <v>173</v>
      </c>
    </row>
    <row r="191" spans="1:6" x14ac:dyDescent="0.3">
      <c r="A191" s="14" t="s">
        <v>301</v>
      </c>
      <c r="B191" s="14">
        <f>VLOOKUP(Table3[[#This Row],[Equipment]],Lookup_Equipment_Project,3,FALSE)</f>
        <v>0</v>
      </c>
      <c r="C191" s="22">
        <v>8946</v>
      </c>
      <c r="F191" t="s">
        <v>195</v>
      </c>
    </row>
    <row r="192" spans="1:6" x14ac:dyDescent="0.3">
      <c r="A192" t="s">
        <v>347</v>
      </c>
      <c r="B192">
        <f>VLOOKUP(Table3[[#This Row],[Equipment]],Lookup_Equipment_Project,3,FALSE)</f>
        <v>0</v>
      </c>
      <c r="C192" s="22">
        <v>8850</v>
      </c>
      <c r="F192" t="s">
        <v>161</v>
      </c>
    </row>
    <row r="193" spans="1:7" x14ac:dyDescent="0.3">
      <c r="A193" t="s">
        <v>348</v>
      </c>
      <c r="B193">
        <f>VLOOKUP(Table3[[#This Row],[Equipment]],Lookup_Equipment_Project,3,FALSE)</f>
        <v>0</v>
      </c>
      <c r="C193" s="22">
        <v>8720</v>
      </c>
      <c r="F193" t="s">
        <v>161</v>
      </c>
    </row>
    <row r="194" spans="1:7" x14ac:dyDescent="0.3">
      <c r="A194" t="s">
        <v>337</v>
      </c>
      <c r="B194">
        <f>VLOOKUP(Table3[[#This Row],[Equipment]],Lookup_Equipment_Project,3,FALSE)</f>
        <v>0</v>
      </c>
      <c r="C194" s="22">
        <v>8500</v>
      </c>
      <c r="F194" t="s">
        <v>199</v>
      </c>
      <c r="G194">
        <v>1305</v>
      </c>
    </row>
    <row r="195" spans="1:7" x14ac:dyDescent="0.3">
      <c r="A195" t="s">
        <v>349</v>
      </c>
      <c r="B195">
        <f>VLOOKUP(Table3[[#This Row],[Equipment]],Lookup_Equipment_Project,3,FALSE)</f>
        <v>0</v>
      </c>
      <c r="C195" s="22">
        <v>8265</v>
      </c>
      <c r="F195" t="s">
        <v>161</v>
      </c>
    </row>
    <row r="196" spans="1:7" x14ac:dyDescent="0.3">
      <c r="A196" s="14" t="s">
        <v>302</v>
      </c>
      <c r="B196" s="14">
        <f>VLOOKUP(Table3[[#This Row],[Equipment]],Lookup_Equipment_Project,3,FALSE)</f>
        <v>0</v>
      </c>
      <c r="C196" s="22">
        <v>8264</v>
      </c>
      <c r="D196" s="21"/>
      <c r="F196" t="s">
        <v>252</v>
      </c>
    </row>
    <row r="197" spans="1:7" x14ac:dyDescent="0.3">
      <c r="A197" t="s">
        <v>345</v>
      </c>
      <c r="B197">
        <f>VLOOKUP(Table3[[#This Row],[Equipment]],Lookup_Equipment_Project,3,FALSE)</f>
        <v>0</v>
      </c>
      <c r="C197" s="22">
        <v>8123</v>
      </c>
      <c r="F197" t="s">
        <v>164</v>
      </c>
    </row>
    <row r="198" spans="1:7" x14ac:dyDescent="0.3">
      <c r="A198" t="s">
        <v>350</v>
      </c>
      <c r="B198">
        <f>VLOOKUP(Table3[[#This Row],[Equipment]],Lookup_Equipment_Project,3,FALSE)</f>
        <v>0</v>
      </c>
      <c r="C198" s="22">
        <v>7868</v>
      </c>
      <c r="F198" t="s">
        <v>166</v>
      </c>
    </row>
    <row r="199" spans="1:7" x14ac:dyDescent="0.3">
      <c r="A199" t="s">
        <v>209</v>
      </c>
      <c r="B199">
        <f>VLOOKUP(Table3[[#This Row],[Equipment]],Lookup_Equipment_Project,3,FALSE)</f>
        <v>0</v>
      </c>
      <c r="C199" s="22">
        <v>7861</v>
      </c>
      <c r="F199" t="s">
        <v>156</v>
      </c>
    </row>
    <row r="200" spans="1:7" x14ac:dyDescent="0.3">
      <c r="A200" s="14" t="s">
        <v>351</v>
      </c>
      <c r="B200" s="14">
        <f>VLOOKUP(Table3[[#This Row],[Equipment]],Lookup_Equipment_Project,3,FALSE)</f>
        <v>0</v>
      </c>
      <c r="C200" s="22">
        <v>7786</v>
      </c>
      <c r="F200" t="s">
        <v>199</v>
      </c>
    </row>
    <row r="201" spans="1:7" x14ac:dyDescent="0.3">
      <c r="A201" s="14" t="s">
        <v>323</v>
      </c>
      <c r="B201" s="14">
        <f>VLOOKUP(Table3[[#This Row],[Equipment]],Lookup_Equipment_Project,3,FALSE)</f>
        <v>0</v>
      </c>
      <c r="C201" s="22">
        <v>7766</v>
      </c>
      <c r="F201" s="19" t="s">
        <v>189</v>
      </c>
    </row>
    <row r="202" spans="1:7" x14ac:dyDescent="0.3">
      <c r="A202" s="14" t="s">
        <v>352</v>
      </c>
      <c r="B202" s="14" t="str">
        <f>VLOOKUP(Table3[[#This Row],[Equipment]],Lookup_Equipment_Project,3,FALSE)</f>
        <v>GMLRS</v>
      </c>
      <c r="C202" s="22">
        <v>7221</v>
      </c>
      <c r="F202" t="s">
        <v>186</v>
      </c>
    </row>
    <row r="203" spans="1:7" x14ac:dyDescent="0.3">
      <c r="A203" t="s">
        <v>353</v>
      </c>
      <c r="B203">
        <f>VLOOKUP(Table3[[#This Row],[Equipment]],Lookup_Equipment_Project,3,FALSE)</f>
        <v>0</v>
      </c>
      <c r="C203" s="22">
        <v>7200</v>
      </c>
      <c r="F203" t="s">
        <v>167</v>
      </c>
    </row>
    <row r="204" spans="1:7" x14ac:dyDescent="0.3">
      <c r="A204" t="s">
        <v>251</v>
      </c>
      <c r="B204">
        <f>VLOOKUP(Table3[[#This Row],[Equipment]],Lookup_Equipment_Project,3,FALSE)</f>
        <v>0</v>
      </c>
      <c r="C204" s="22">
        <v>7072</v>
      </c>
      <c r="F204" t="s">
        <v>161</v>
      </c>
    </row>
    <row r="205" spans="1:7" x14ac:dyDescent="0.3">
      <c r="A205" t="s">
        <v>354</v>
      </c>
      <c r="B205">
        <f>VLOOKUP(Table3[[#This Row],[Equipment]],Lookup_Equipment_Project,3,FALSE)</f>
        <v>0</v>
      </c>
      <c r="C205" s="22">
        <v>6700</v>
      </c>
      <c r="F205" t="s">
        <v>211</v>
      </c>
    </row>
    <row r="206" spans="1:7" x14ac:dyDescent="0.3">
      <c r="A206" t="s">
        <v>355</v>
      </c>
      <c r="B206">
        <f>VLOOKUP(Table3[[#This Row],[Equipment]],Lookup_Equipment_Project,3,FALSE)</f>
        <v>0</v>
      </c>
      <c r="C206" s="22">
        <v>6380</v>
      </c>
      <c r="F206" t="s">
        <v>166</v>
      </c>
    </row>
    <row r="207" spans="1:7" x14ac:dyDescent="0.3">
      <c r="A207" t="s">
        <v>293</v>
      </c>
      <c r="B207" t="str">
        <f>VLOOKUP(Table3[[#This Row],[Equipment]],Lookup_Equipment_Project,3,FALSE)</f>
        <v>No Project.Name</v>
      </c>
      <c r="C207" s="22">
        <v>6342</v>
      </c>
      <c r="F207" t="s">
        <v>176</v>
      </c>
    </row>
    <row r="208" spans="1:7" x14ac:dyDescent="0.3">
      <c r="A208" s="14" t="s">
        <v>181</v>
      </c>
      <c r="B208" s="14" t="str">
        <f>VLOOKUP(Table3[[#This Row],[Equipment]],Lookup_Equipment_Project,3,FALSE)</f>
        <v>GMLRS</v>
      </c>
      <c r="C208" s="22">
        <v>6198</v>
      </c>
      <c r="F208" t="s">
        <v>156</v>
      </c>
    </row>
    <row r="209" spans="1:7" x14ac:dyDescent="0.3">
      <c r="A209" t="s">
        <v>356</v>
      </c>
      <c r="B209">
        <f>VLOOKUP(Table3[[#This Row],[Equipment]],Lookup_Equipment_Project,3,FALSE)</f>
        <v>0</v>
      </c>
      <c r="C209" s="22">
        <v>6132</v>
      </c>
      <c r="F209" t="s">
        <v>193</v>
      </c>
    </row>
    <row r="210" spans="1:7" x14ac:dyDescent="0.3">
      <c r="A210" t="s">
        <v>349</v>
      </c>
      <c r="B210">
        <f>VLOOKUP(Table3[[#This Row],[Equipment]],Lookup_Equipment_Project,3,FALSE)</f>
        <v>0</v>
      </c>
      <c r="C210" s="22">
        <v>6104</v>
      </c>
      <c r="D210" s="21"/>
      <c r="F210" t="s">
        <v>252</v>
      </c>
    </row>
    <row r="211" spans="1:7" x14ac:dyDescent="0.3">
      <c r="A211" t="s">
        <v>345</v>
      </c>
      <c r="B211">
        <f>VLOOKUP(Table3[[#This Row],[Equipment]],Lookup_Equipment_Project,3,FALSE)</f>
        <v>0</v>
      </c>
      <c r="C211" s="22">
        <v>6095</v>
      </c>
      <c r="F211" t="s">
        <v>176</v>
      </c>
    </row>
    <row r="212" spans="1:7" x14ac:dyDescent="0.3">
      <c r="A212" t="s">
        <v>280</v>
      </c>
      <c r="B212">
        <f>VLOOKUP(Table3[[#This Row],[Equipment]],Lookup_Equipment_Project,3,FALSE)</f>
        <v>0</v>
      </c>
      <c r="C212" s="22">
        <v>5969</v>
      </c>
      <c r="F212" t="s">
        <v>161</v>
      </c>
    </row>
    <row r="213" spans="1:7" x14ac:dyDescent="0.3">
      <c r="A213" t="s">
        <v>357</v>
      </c>
      <c r="B213">
        <f>VLOOKUP(Table3[[#This Row],[Equipment]],Lookup_Equipment_Project,3,FALSE)</f>
        <v>0</v>
      </c>
      <c r="C213" s="22">
        <v>5860</v>
      </c>
      <c r="F213" t="s">
        <v>167</v>
      </c>
    </row>
    <row r="214" spans="1:7" ht="45" customHeight="1" x14ac:dyDescent="0.3">
      <c r="A214" t="s">
        <v>345</v>
      </c>
      <c r="B214">
        <f>VLOOKUP(Table3[[#This Row],[Equipment]],Lookup_Equipment_Project,3,FALSE)</f>
        <v>0</v>
      </c>
      <c r="C214" s="22">
        <v>5745</v>
      </c>
      <c r="D214" s="23" t="s">
        <v>358</v>
      </c>
      <c r="F214" t="s">
        <v>166</v>
      </c>
    </row>
    <row r="215" spans="1:7" x14ac:dyDescent="0.3">
      <c r="A215" s="14" t="s">
        <v>359</v>
      </c>
      <c r="B215" s="14">
        <f>VLOOKUP(Table3[[#This Row],[Equipment]],Lookup_Equipment_Project,3,FALSE)</f>
        <v>0</v>
      </c>
      <c r="C215" s="22">
        <v>5575</v>
      </c>
      <c r="F215" t="s">
        <v>211</v>
      </c>
    </row>
    <row r="216" spans="1:7" x14ac:dyDescent="0.3">
      <c r="A216" t="s">
        <v>316</v>
      </c>
      <c r="B216">
        <f>VLOOKUP(Table3[[#This Row],[Equipment]],Lookup_Equipment_Project,3,FALSE)</f>
        <v>0</v>
      </c>
      <c r="C216" s="22">
        <v>5491</v>
      </c>
      <c r="F216" t="s">
        <v>173</v>
      </c>
    </row>
    <row r="217" spans="1:7" x14ac:dyDescent="0.3">
      <c r="A217" t="s">
        <v>345</v>
      </c>
      <c r="B217">
        <f>VLOOKUP(Table3[[#This Row],[Equipment]],Lookup_Equipment_Project,3,FALSE)</f>
        <v>0</v>
      </c>
      <c r="C217" s="22">
        <v>5446</v>
      </c>
      <c r="F217" t="s">
        <v>167</v>
      </c>
    </row>
    <row r="218" spans="1:7" x14ac:dyDescent="0.3">
      <c r="A218" t="s">
        <v>360</v>
      </c>
      <c r="B218">
        <f>VLOOKUP(Table3[[#This Row],[Equipment]],Lookup_Equipment_Project,3,FALSE)</f>
        <v>0</v>
      </c>
      <c r="C218" s="22">
        <v>5333</v>
      </c>
      <c r="D218" t="s">
        <v>361</v>
      </c>
      <c r="F218" t="s">
        <v>189</v>
      </c>
    </row>
    <row r="219" spans="1:7" x14ac:dyDescent="0.3">
      <c r="A219" t="s">
        <v>337</v>
      </c>
      <c r="B219">
        <f>VLOOKUP(Table3[[#This Row],[Equipment]],Lookup_Equipment_Project,3,FALSE)</f>
        <v>0</v>
      </c>
      <c r="C219" s="22">
        <v>5328</v>
      </c>
      <c r="F219" t="s">
        <v>153</v>
      </c>
    </row>
    <row r="220" spans="1:7" x14ac:dyDescent="0.3">
      <c r="A220" t="s">
        <v>362</v>
      </c>
      <c r="B220">
        <f>VLOOKUP(Table3[[#This Row],[Equipment]],Lookup_Equipment_Project,3,FALSE)</f>
        <v>0</v>
      </c>
      <c r="C220" s="22">
        <v>5268</v>
      </c>
      <c r="D220" s="21"/>
      <c r="F220" t="s">
        <v>252</v>
      </c>
    </row>
    <row r="221" spans="1:7" x14ac:dyDescent="0.3">
      <c r="A221" t="s">
        <v>345</v>
      </c>
      <c r="B221">
        <f>VLOOKUP(Table3[[#This Row],[Equipment]],Lookup_Equipment_Project,3,FALSE)</f>
        <v>0</v>
      </c>
      <c r="C221" s="22">
        <v>5200</v>
      </c>
      <c r="F221" t="s">
        <v>199</v>
      </c>
    </row>
    <row r="222" spans="1:7" x14ac:dyDescent="0.3">
      <c r="A222" t="s">
        <v>335</v>
      </c>
      <c r="B222">
        <f>VLOOKUP(Table3[[#This Row],[Equipment]],Lookup_Equipment_Project,3,FALSE)</f>
        <v>0</v>
      </c>
      <c r="C222" s="22">
        <v>5084</v>
      </c>
      <c r="F222" t="s">
        <v>164</v>
      </c>
    </row>
    <row r="223" spans="1:7" x14ac:dyDescent="0.3">
      <c r="A223" t="s">
        <v>304</v>
      </c>
      <c r="B223">
        <f>VLOOKUP(Table3[[#This Row],[Equipment]],Lookup_Equipment_Project,3,FALSE)</f>
        <v>0</v>
      </c>
      <c r="C223" s="22">
        <v>5080</v>
      </c>
      <c r="D223" t="s">
        <v>363</v>
      </c>
      <c r="F223" t="s">
        <v>166</v>
      </c>
      <c r="G223">
        <v>1330</v>
      </c>
    </row>
    <row r="224" spans="1:7" x14ac:dyDescent="0.3">
      <c r="A224" t="s">
        <v>364</v>
      </c>
      <c r="B224">
        <f>VLOOKUP(Table3[[#This Row],[Equipment]],Lookup_Equipment_Project,3,FALSE)</f>
        <v>0</v>
      </c>
      <c r="C224" s="22">
        <v>4795</v>
      </c>
      <c r="F224" t="s">
        <v>176</v>
      </c>
    </row>
    <row r="225" spans="1:8" x14ac:dyDescent="0.3">
      <c r="A225" t="s">
        <v>316</v>
      </c>
      <c r="B225">
        <f>VLOOKUP(Table3[[#This Row],[Equipment]],Lookup_Equipment_Project,3,FALSE)</f>
        <v>0</v>
      </c>
      <c r="C225" s="22">
        <v>4585</v>
      </c>
      <c r="F225" t="s">
        <v>156</v>
      </c>
    </row>
    <row r="226" spans="1:8" x14ac:dyDescent="0.3">
      <c r="A226" t="s">
        <v>365</v>
      </c>
      <c r="B226">
        <f>VLOOKUP(Table3[[#This Row],[Equipment]],Lookup_Equipment_Project,3,FALSE)</f>
        <v>0</v>
      </c>
      <c r="C226" s="22">
        <v>4524</v>
      </c>
      <c r="D226" t="s">
        <v>366</v>
      </c>
      <c r="F226" t="s">
        <v>199</v>
      </c>
    </row>
    <row r="227" spans="1:8" x14ac:dyDescent="0.3">
      <c r="A227" t="s">
        <v>367</v>
      </c>
      <c r="B227">
        <f>VLOOKUP(Table3[[#This Row],[Equipment]],Lookup_Equipment_Project,3,FALSE)</f>
        <v>0</v>
      </c>
      <c r="C227" s="22">
        <v>4455</v>
      </c>
      <c r="F227" t="s">
        <v>164</v>
      </c>
    </row>
    <row r="228" spans="1:8" x14ac:dyDescent="0.3">
      <c r="A228" t="s">
        <v>368</v>
      </c>
      <c r="B228">
        <f>VLOOKUP(Table3[[#This Row],[Equipment]],Lookup_Equipment_Project,3,FALSE)</f>
        <v>0</v>
      </c>
      <c r="C228" s="22">
        <v>4450</v>
      </c>
      <c r="F228" t="s">
        <v>199</v>
      </c>
      <c r="G228">
        <v>1305</v>
      </c>
    </row>
    <row r="229" spans="1:8" x14ac:dyDescent="0.3">
      <c r="A229" t="s">
        <v>355</v>
      </c>
      <c r="B229">
        <f>VLOOKUP(Table3[[#This Row],[Equipment]],Lookup_Equipment_Project,3,FALSE)</f>
        <v>0</v>
      </c>
      <c r="C229" s="22">
        <v>3981</v>
      </c>
      <c r="F229" t="s">
        <v>164</v>
      </c>
    </row>
    <row r="230" spans="1:8" x14ac:dyDescent="0.3">
      <c r="A230" s="14" t="s">
        <v>314</v>
      </c>
      <c r="B230" s="14">
        <f>VLOOKUP(Table3[[#This Row],[Equipment]],Lookup_Equipment_Project,3,FALSE)</f>
        <v>0</v>
      </c>
      <c r="C230" s="22">
        <v>3717</v>
      </c>
      <c r="F230" t="s">
        <v>153</v>
      </c>
    </row>
    <row r="231" spans="1:8" x14ac:dyDescent="0.3">
      <c r="A231" t="s">
        <v>369</v>
      </c>
      <c r="B231">
        <f>VLOOKUP(Table3[[#This Row],[Equipment]],Lookup_Equipment_Project,3,FALSE)</f>
        <v>0</v>
      </c>
      <c r="C231" s="22">
        <v>3695</v>
      </c>
      <c r="F231" t="s">
        <v>193</v>
      </c>
    </row>
    <row r="232" spans="1:8" x14ac:dyDescent="0.3">
      <c r="A232" t="s">
        <v>304</v>
      </c>
      <c r="B232">
        <f>VLOOKUP(Table3[[#This Row],[Equipment]],Lookup_Equipment_Project,3,FALSE)</f>
        <v>0</v>
      </c>
      <c r="C232" s="22">
        <v>3618</v>
      </c>
      <c r="F232" t="s">
        <v>252</v>
      </c>
      <c r="G232">
        <v>1330</v>
      </c>
    </row>
    <row r="233" spans="1:8" x14ac:dyDescent="0.3">
      <c r="A233" t="s">
        <v>370</v>
      </c>
      <c r="B233">
        <f>VLOOKUP(Table3[[#This Row],[Equipment]],Lookup_Equipment_Project,3,FALSE)</f>
        <v>0</v>
      </c>
      <c r="C233" s="22">
        <v>3565</v>
      </c>
      <c r="F233" t="s">
        <v>164</v>
      </c>
    </row>
    <row r="234" spans="1:8" x14ac:dyDescent="0.3">
      <c r="A234" t="s">
        <v>165</v>
      </c>
      <c r="B234">
        <f>VLOOKUP(Table3[[#This Row],[Equipment]],Lookup_Equipment_Project,3,FALSE)</f>
        <v>0</v>
      </c>
      <c r="C234" s="22">
        <v>3434</v>
      </c>
      <c r="F234" t="s">
        <v>199</v>
      </c>
      <c r="G234">
        <v>1377</v>
      </c>
      <c r="H234">
        <v>1390</v>
      </c>
    </row>
    <row r="235" spans="1:8" x14ac:dyDescent="0.3">
      <c r="A235" t="s">
        <v>371</v>
      </c>
      <c r="B235">
        <f>VLOOKUP(Table3[[#This Row],[Equipment]],Lookup_Equipment_Project,3,FALSE)</f>
        <v>0</v>
      </c>
      <c r="C235" s="22">
        <v>3406</v>
      </c>
      <c r="F235" t="s">
        <v>164</v>
      </c>
    </row>
    <row r="236" spans="1:8" x14ac:dyDescent="0.3">
      <c r="A236" t="s">
        <v>372</v>
      </c>
      <c r="B236">
        <f>VLOOKUP(Table3[[#This Row],[Equipment]],Lookup_Equipment_Project,3,FALSE)</f>
        <v>0</v>
      </c>
      <c r="C236" s="22">
        <v>3320</v>
      </c>
      <c r="D236" t="s">
        <v>373</v>
      </c>
      <c r="F236" t="s">
        <v>166</v>
      </c>
    </row>
    <row r="237" spans="1:8" x14ac:dyDescent="0.3">
      <c r="A237" t="s">
        <v>374</v>
      </c>
      <c r="B237">
        <f>VLOOKUP(Table3[[#This Row],[Equipment]],Lookup_Equipment_Project,3,FALSE)</f>
        <v>0</v>
      </c>
      <c r="C237" s="22">
        <v>3287</v>
      </c>
      <c r="D237" t="s">
        <v>375</v>
      </c>
      <c r="F237" t="s">
        <v>156</v>
      </c>
    </row>
    <row r="238" spans="1:8" x14ac:dyDescent="0.3">
      <c r="A238" t="s">
        <v>376</v>
      </c>
      <c r="B238">
        <f>VLOOKUP(Table3[[#This Row],[Equipment]],Lookup_Equipment_Project,3,FALSE)</f>
        <v>0</v>
      </c>
      <c r="C238" s="22">
        <v>3265</v>
      </c>
      <c r="D238" s="21"/>
      <c r="F238" t="s">
        <v>252</v>
      </c>
    </row>
    <row r="239" spans="1:8" x14ac:dyDescent="0.3">
      <c r="A239" t="s">
        <v>262</v>
      </c>
      <c r="B239">
        <f>VLOOKUP(Table3[[#This Row],[Equipment]],Lookup_Equipment_Project,3,FALSE)</f>
        <v>0</v>
      </c>
      <c r="C239" s="22">
        <v>3164</v>
      </c>
      <c r="F239" t="s">
        <v>235</v>
      </c>
    </row>
    <row r="240" spans="1:8" x14ac:dyDescent="0.3">
      <c r="A240" t="s">
        <v>377</v>
      </c>
      <c r="B240">
        <f>VLOOKUP(Table3[[#This Row],[Equipment]],Lookup_Equipment_Project,3,FALSE)</f>
        <v>0</v>
      </c>
      <c r="C240" s="22">
        <v>3135</v>
      </c>
      <c r="F240" t="s">
        <v>189</v>
      </c>
    </row>
    <row r="241" spans="1:15" x14ac:dyDescent="0.3">
      <c r="A241" t="s">
        <v>378</v>
      </c>
      <c r="B241">
        <f>VLOOKUP(Table3[[#This Row],[Equipment]],Lookup_Equipment_Project,3,FALSE)</f>
        <v>0</v>
      </c>
      <c r="C241" s="22">
        <v>3071</v>
      </c>
      <c r="D241" t="s">
        <v>379</v>
      </c>
      <c r="F241" t="s">
        <v>164</v>
      </c>
    </row>
    <row r="242" spans="1:15" x14ac:dyDescent="0.3">
      <c r="A242" t="s">
        <v>380</v>
      </c>
      <c r="B242">
        <f>VLOOKUP(Table3[[#This Row],[Equipment]],Lookup_Equipment_Project,3,FALSE)</f>
        <v>0</v>
      </c>
      <c r="C242" s="22">
        <v>3050</v>
      </c>
      <c r="F242" t="s">
        <v>166</v>
      </c>
    </row>
    <row r="243" spans="1:15" x14ac:dyDescent="0.3">
      <c r="A243" t="s">
        <v>381</v>
      </c>
      <c r="B243">
        <f>VLOOKUP(Table3[[#This Row],[Equipment]],Lookup_Equipment_Project,3,FALSE)</f>
        <v>0</v>
      </c>
      <c r="C243" s="22">
        <v>2995</v>
      </c>
      <c r="F243" t="s">
        <v>166</v>
      </c>
    </row>
    <row r="244" spans="1:15" x14ac:dyDescent="0.3">
      <c r="A244" t="s">
        <v>316</v>
      </c>
      <c r="B244">
        <f>VLOOKUP(Table3[[#This Row],[Equipment]],Lookup_Equipment_Project,3,FALSE)</f>
        <v>0</v>
      </c>
      <c r="C244" s="22">
        <v>2850</v>
      </c>
      <c r="F244" t="s">
        <v>153</v>
      </c>
    </row>
    <row r="245" spans="1:15" x14ac:dyDescent="0.3">
      <c r="A245" t="s">
        <v>280</v>
      </c>
      <c r="B245">
        <f>VLOOKUP(Table3[[#This Row],[Equipment]],Lookup_Equipment_Project,3,FALSE)</f>
        <v>0</v>
      </c>
      <c r="C245" s="22">
        <v>2761</v>
      </c>
      <c r="F245" t="s">
        <v>173</v>
      </c>
    </row>
    <row r="246" spans="1:15" x14ac:dyDescent="0.3">
      <c r="A246" t="s">
        <v>256</v>
      </c>
      <c r="B246">
        <f>VLOOKUP(Table3[[#This Row],[Equipment]],Lookup_Equipment_Project,3,FALSE)</f>
        <v>0</v>
      </c>
      <c r="C246" s="22">
        <v>2718</v>
      </c>
      <c r="D246" t="s">
        <v>281</v>
      </c>
      <c r="F246" t="s">
        <v>167</v>
      </c>
    </row>
    <row r="247" spans="1:15" x14ac:dyDescent="0.3">
      <c r="A247" t="s">
        <v>370</v>
      </c>
      <c r="B247">
        <f>VLOOKUP(Table3[[#This Row],[Equipment]],Lookup_Equipment_Project,3,FALSE)</f>
        <v>0</v>
      </c>
      <c r="C247" s="22">
        <v>2668</v>
      </c>
      <c r="F247" t="s">
        <v>153</v>
      </c>
    </row>
    <row r="248" spans="1:15" x14ac:dyDescent="0.3">
      <c r="A248" t="s">
        <v>262</v>
      </c>
      <c r="B248">
        <f>VLOOKUP(Table3[[#This Row],[Equipment]],Lookup_Equipment_Project,3,FALSE)</f>
        <v>0</v>
      </c>
      <c r="C248" s="22">
        <v>2646</v>
      </c>
      <c r="F248" t="s">
        <v>153</v>
      </c>
    </row>
    <row r="249" spans="1:15" x14ac:dyDescent="0.3">
      <c r="A249" s="14" t="s">
        <v>323</v>
      </c>
      <c r="B249" s="14">
        <f>VLOOKUP(Table3[[#This Row],[Equipment]],Lookup_Equipment_Project,3,FALSE)</f>
        <v>0</v>
      </c>
      <c r="C249" s="22">
        <v>2183</v>
      </c>
      <c r="F249" t="s">
        <v>161</v>
      </c>
    </row>
    <row r="250" spans="1:15" x14ac:dyDescent="0.3">
      <c r="A250" t="s">
        <v>382</v>
      </c>
      <c r="B250">
        <f>VLOOKUP(Table3[[#This Row],[Equipment]],Lookup_Equipment_Project,3,FALSE)</f>
        <v>0</v>
      </c>
      <c r="C250" s="22">
        <v>2153</v>
      </c>
      <c r="D250" t="s">
        <v>383</v>
      </c>
      <c r="F250" t="s">
        <v>164</v>
      </c>
    </row>
    <row r="251" spans="1:15" x14ac:dyDescent="0.3">
      <c r="A251" t="s">
        <v>269</v>
      </c>
      <c r="B251">
        <f>VLOOKUP(Table3[[#This Row],[Equipment]],Lookup_Equipment_Project,3,FALSE)</f>
        <v>0</v>
      </c>
      <c r="C251" s="22">
        <v>2118</v>
      </c>
      <c r="F251" t="s">
        <v>173</v>
      </c>
    </row>
    <row r="252" spans="1:15" x14ac:dyDescent="0.3">
      <c r="A252" s="14" t="s">
        <v>384</v>
      </c>
      <c r="B252" s="14">
        <f>VLOOKUP(Table3[[#This Row],[Equipment]],Lookup_Equipment_Project,3,FALSE)</f>
        <v>0</v>
      </c>
      <c r="C252" s="22">
        <v>2073</v>
      </c>
      <c r="D252" s="3"/>
      <c r="F252" s="19" t="s">
        <v>385</v>
      </c>
      <c r="O252" s="10"/>
    </row>
    <row r="253" spans="1:15" x14ac:dyDescent="0.3">
      <c r="A253" t="s">
        <v>386</v>
      </c>
      <c r="B253">
        <f>VLOOKUP(Table3[[#This Row],[Equipment]],Lookup_Equipment_Project,3,FALSE)</f>
        <v>0</v>
      </c>
      <c r="C253" s="22">
        <v>2031</v>
      </c>
      <c r="D253" t="s">
        <v>236</v>
      </c>
      <c r="F253" t="s">
        <v>173</v>
      </c>
    </row>
    <row r="254" spans="1:15" ht="30" customHeight="1" x14ac:dyDescent="0.3">
      <c r="A254" t="s">
        <v>387</v>
      </c>
      <c r="B254">
        <f>VLOOKUP(Table3[[#This Row],[Equipment]],Lookup_Equipment_Project,3,FALSE)</f>
        <v>0</v>
      </c>
      <c r="C254" s="22">
        <v>1976</v>
      </c>
      <c r="D254" s="23" t="s">
        <v>388</v>
      </c>
      <c r="F254" t="s">
        <v>252</v>
      </c>
    </row>
    <row r="255" spans="1:15" x14ac:dyDescent="0.3">
      <c r="A255" t="s">
        <v>280</v>
      </c>
      <c r="B255">
        <f>VLOOKUP(Table3[[#This Row],[Equipment]],Lookup_Equipment_Project,3,FALSE)</f>
        <v>0</v>
      </c>
      <c r="C255" s="22">
        <v>1867</v>
      </c>
      <c r="F255" t="s">
        <v>176</v>
      </c>
    </row>
    <row r="256" spans="1:15" x14ac:dyDescent="0.3">
      <c r="A256" t="s">
        <v>389</v>
      </c>
      <c r="B256">
        <f>VLOOKUP(Table3[[#This Row],[Equipment]],Lookup_Equipment_Project,3,FALSE)</f>
        <v>0</v>
      </c>
      <c r="C256" s="22">
        <v>1860</v>
      </c>
      <c r="D256" t="s">
        <v>390</v>
      </c>
      <c r="F256" t="s">
        <v>164</v>
      </c>
    </row>
    <row r="257" spans="1:7" x14ac:dyDescent="0.3">
      <c r="A257" t="s">
        <v>391</v>
      </c>
      <c r="B257">
        <f>VLOOKUP(Table3[[#This Row],[Equipment]],Lookup_Equipment_Project,3,FALSE)</f>
        <v>0</v>
      </c>
      <c r="C257" s="22">
        <v>1802</v>
      </c>
      <c r="F257" t="s">
        <v>193</v>
      </c>
    </row>
    <row r="258" spans="1:7" x14ac:dyDescent="0.3">
      <c r="A258" s="14" t="s">
        <v>359</v>
      </c>
      <c r="B258" s="14">
        <f>VLOOKUP(Table3[[#This Row],[Equipment]],Lookup_Equipment_Project,3,FALSE)</f>
        <v>0</v>
      </c>
      <c r="C258" s="22">
        <v>1782</v>
      </c>
      <c r="D258" t="s">
        <v>236</v>
      </c>
      <c r="F258" t="s">
        <v>173</v>
      </c>
    </row>
    <row r="259" spans="1:7" x14ac:dyDescent="0.3">
      <c r="A259" t="s">
        <v>287</v>
      </c>
      <c r="B259">
        <f>VLOOKUP(Table3[[#This Row],[Equipment]],Lookup_Equipment_Project,3,FALSE)</f>
        <v>0</v>
      </c>
      <c r="C259" s="22">
        <v>1740</v>
      </c>
      <c r="D259" t="s">
        <v>392</v>
      </c>
      <c r="F259" t="s">
        <v>189</v>
      </c>
    </row>
    <row r="260" spans="1:7" x14ac:dyDescent="0.3">
      <c r="A260" t="s">
        <v>393</v>
      </c>
      <c r="B260">
        <f>VLOOKUP(Table3[[#This Row],[Equipment]],Lookup_Equipment_Project,3,FALSE)</f>
        <v>0</v>
      </c>
      <c r="C260" s="22">
        <v>1726</v>
      </c>
      <c r="F260" t="s">
        <v>161</v>
      </c>
    </row>
    <row r="261" spans="1:7" x14ac:dyDescent="0.3">
      <c r="A261" t="s">
        <v>394</v>
      </c>
      <c r="B261">
        <f>VLOOKUP(Table3[[#This Row],[Equipment]],Lookup_Equipment_Project,3,FALSE)</f>
        <v>0</v>
      </c>
      <c r="C261" s="22">
        <v>1703</v>
      </c>
      <c r="F261" t="s">
        <v>193</v>
      </c>
    </row>
    <row r="262" spans="1:7" x14ac:dyDescent="0.3">
      <c r="A262" t="s">
        <v>395</v>
      </c>
      <c r="B262">
        <f>VLOOKUP(Table3[[#This Row],[Equipment]],Lookup_Equipment_Project,3,FALSE)</f>
        <v>0</v>
      </c>
      <c r="C262" s="22">
        <v>1698</v>
      </c>
      <c r="F262" t="s">
        <v>199</v>
      </c>
    </row>
    <row r="263" spans="1:7" x14ac:dyDescent="0.3">
      <c r="A263" s="14" t="s">
        <v>396</v>
      </c>
      <c r="B263" s="14">
        <f>VLOOKUP(Table3[[#This Row],[Equipment]],Lookup_Equipment_Project,3,FALSE)</f>
        <v>0</v>
      </c>
      <c r="C263" s="22">
        <v>1697</v>
      </c>
      <c r="F263" t="s">
        <v>173</v>
      </c>
    </row>
    <row r="264" spans="1:7" x14ac:dyDescent="0.3">
      <c r="A264" s="14" t="s">
        <v>237</v>
      </c>
      <c r="B264" s="14">
        <f>VLOOKUP(Table3[[#This Row],[Equipment]],Lookup_Equipment_Project,3,FALSE)</f>
        <v>0</v>
      </c>
      <c r="C264" s="22">
        <v>1656</v>
      </c>
      <c r="F264" t="s">
        <v>211</v>
      </c>
    </row>
    <row r="265" spans="1:7" x14ac:dyDescent="0.3">
      <c r="A265" t="s">
        <v>304</v>
      </c>
      <c r="B265">
        <f>VLOOKUP(Table3[[#This Row],[Equipment]],Lookup_Equipment_Project,3,FALSE)</f>
        <v>0</v>
      </c>
      <c r="C265" s="22">
        <v>1650</v>
      </c>
      <c r="F265" s="19" t="s">
        <v>166</v>
      </c>
      <c r="G265">
        <v>1330</v>
      </c>
    </row>
    <row r="266" spans="1:7" x14ac:dyDescent="0.3">
      <c r="A266" t="s">
        <v>316</v>
      </c>
      <c r="B266">
        <f>VLOOKUP(Table3[[#This Row],[Equipment]],Lookup_Equipment_Project,3,FALSE)</f>
        <v>0</v>
      </c>
      <c r="C266" s="22">
        <v>1650</v>
      </c>
      <c r="F266" t="s">
        <v>161</v>
      </c>
    </row>
    <row r="267" spans="1:7" x14ac:dyDescent="0.3">
      <c r="A267" t="s">
        <v>262</v>
      </c>
      <c r="B267">
        <f>VLOOKUP(Table3[[#This Row],[Equipment]],Lookup_Equipment_Project,3,FALSE)</f>
        <v>0</v>
      </c>
      <c r="C267" s="22">
        <v>1640</v>
      </c>
      <c r="F267" t="s">
        <v>167</v>
      </c>
    </row>
    <row r="268" spans="1:7" x14ac:dyDescent="0.3">
      <c r="A268" t="s">
        <v>262</v>
      </c>
      <c r="B268">
        <f>VLOOKUP(Table3[[#This Row],[Equipment]],Lookup_Equipment_Project,3,FALSE)</f>
        <v>0</v>
      </c>
      <c r="C268" s="22">
        <v>1635</v>
      </c>
      <c r="F268" t="s">
        <v>176</v>
      </c>
    </row>
    <row r="269" spans="1:7" x14ac:dyDescent="0.3">
      <c r="A269" s="14" t="s">
        <v>293</v>
      </c>
      <c r="B269" s="14" t="str">
        <f>VLOOKUP(Table3[[#This Row],[Equipment]],Lookup_Equipment_Project,3,FALSE)</f>
        <v>No Project.Name</v>
      </c>
      <c r="C269" s="22">
        <v>1574</v>
      </c>
      <c r="F269" t="s">
        <v>189</v>
      </c>
    </row>
    <row r="270" spans="1:7" x14ac:dyDescent="0.3">
      <c r="A270" t="s">
        <v>397</v>
      </c>
      <c r="B270">
        <f>VLOOKUP(Table3[[#This Row],[Equipment]],Lookup_Equipment_Project,3,FALSE)</f>
        <v>0</v>
      </c>
      <c r="C270" s="22">
        <v>1550</v>
      </c>
      <c r="D270" t="s">
        <v>398</v>
      </c>
      <c r="F270" t="s">
        <v>166</v>
      </c>
    </row>
    <row r="271" spans="1:7" x14ac:dyDescent="0.3">
      <c r="A271" s="14" t="s">
        <v>399</v>
      </c>
      <c r="B271" s="14">
        <f>VLOOKUP(Table3[[#This Row],[Equipment]],Lookup_Equipment_Project,3,FALSE)</f>
        <v>0</v>
      </c>
      <c r="C271" s="22">
        <v>1504</v>
      </c>
      <c r="F271" t="s">
        <v>164</v>
      </c>
    </row>
    <row r="272" spans="1:7" x14ac:dyDescent="0.3">
      <c r="A272" t="s">
        <v>262</v>
      </c>
      <c r="B272">
        <f>VLOOKUP(Table3[[#This Row],[Equipment]],Lookup_Equipment_Project,3,FALSE)</f>
        <v>0</v>
      </c>
      <c r="C272" s="22">
        <v>1437</v>
      </c>
      <c r="F272" t="s">
        <v>173</v>
      </c>
    </row>
    <row r="273" spans="1:6" x14ac:dyDescent="0.3">
      <c r="A273" t="s">
        <v>381</v>
      </c>
      <c r="B273">
        <f>VLOOKUP(Table3[[#This Row],[Equipment]],Lookup_Equipment_Project,3,FALSE)</f>
        <v>0</v>
      </c>
      <c r="C273" s="22">
        <v>1425</v>
      </c>
      <c r="D273" t="s">
        <v>400</v>
      </c>
      <c r="F273" t="s">
        <v>153</v>
      </c>
    </row>
    <row r="274" spans="1:6" x14ac:dyDescent="0.3">
      <c r="A274" t="s">
        <v>172</v>
      </c>
      <c r="B274">
        <f>VLOOKUP(Table3[[#This Row],[Equipment]],Lookup_Equipment_Project,3,FALSE)</f>
        <v>0</v>
      </c>
      <c r="C274" s="22">
        <v>1337</v>
      </c>
      <c r="F274" t="s">
        <v>173</v>
      </c>
    </row>
    <row r="275" spans="1:6" x14ac:dyDescent="0.3">
      <c r="A275" t="s">
        <v>368</v>
      </c>
      <c r="B275">
        <f>VLOOKUP(Table3[[#This Row],[Equipment]],Lookup_Equipment_Project,3,FALSE)</f>
        <v>0</v>
      </c>
      <c r="C275" s="22">
        <v>1335</v>
      </c>
      <c r="F275" t="s">
        <v>164</v>
      </c>
    </row>
    <row r="276" spans="1:6" x14ac:dyDescent="0.3">
      <c r="A276" s="14" t="s">
        <v>401</v>
      </c>
      <c r="B276" s="14" t="str">
        <f>VLOOKUP(Table3[[#This Row],[Equipment]],Lookup_Equipment_Project,3,FALSE)</f>
        <v>PATRIOT/MEADS</v>
      </c>
      <c r="C276" s="22">
        <v>1318</v>
      </c>
      <c r="F276" t="s">
        <v>193</v>
      </c>
    </row>
    <row r="277" spans="1:6" x14ac:dyDescent="0.3">
      <c r="A277" s="14" t="s">
        <v>312</v>
      </c>
      <c r="B277" s="14">
        <f>VLOOKUP(Table3[[#This Row],[Equipment]],Lookup_Equipment_Project,3,FALSE)</f>
        <v>0</v>
      </c>
      <c r="C277" s="22">
        <v>1289</v>
      </c>
      <c r="F277" t="s">
        <v>211</v>
      </c>
    </row>
    <row r="278" spans="1:6" x14ac:dyDescent="0.3">
      <c r="A278" t="s">
        <v>362</v>
      </c>
      <c r="B278">
        <f>VLOOKUP(Table3[[#This Row],[Equipment]],Lookup_Equipment_Project,3,FALSE)</f>
        <v>0</v>
      </c>
      <c r="C278" s="22">
        <v>1231</v>
      </c>
      <c r="F278" t="s">
        <v>173</v>
      </c>
    </row>
    <row r="279" spans="1:6" x14ac:dyDescent="0.3">
      <c r="A279" t="s">
        <v>402</v>
      </c>
      <c r="B279">
        <f>VLOOKUP(Table3[[#This Row],[Equipment]],Lookup_Equipment_Project,3,FALSE)</f>
        <v>0</v>
      </c>
      <c r="C279" s="22">
        <v>1221</v>
      </c>
      <c r="F279" t="s">
        <v>153</v>
      </c>
    </row>
    <row r="280" spans="1:6" x14ac:dyDescent="0.3">
      <c r="A280" t="s">
        <v>209</v>
      </c>
      <c r="B280">
        <f>VLOOKUP(Table3[[#This Row],[Equipment]],Lookup_Equipment_Project,3,FALSE)</f>
        <v>0</v>
      </c>
      <c r="C280" s="22">
        <v>1194</v>
      </c>
      <c r="F280" t="s">
        <v>161</v>
      </c>
    </row>
    <row r="281" spans="1:6" x14ac:dyDescent="0.3">
      <c r="A281" t="s">
        <v>403</v>
      </c>
      <c r="B281">
        <f>VLOOKUP(Table3[[#This Row],[Equipment]],Lookup_Equipment_Project,3,FALSE)</f>
        <v>0</v>
      </c>
      <c r="C281" s="22">
        <v>1188</v>
      </c>
      <c r="F281" t="s">
        <v>161</v>
      </c>
    </row>
    <row r="282" spans="1:6" x14ac:dyDescent="0.3">
      <c r="A282" t="s">
        <v>404</v>
      </c>
      <c r="B282">
        <f>VLOOKUP(Table3[[#This Row],[Equipment]],Lookup_Equipment_Project,3,FALSE)</f>
        <v>0</v>
      </c>
      <c r="C282" s="22">
        <v>1142</v>
      </c>
      <c r="F282" t="s">
        <v>153</v>
      </c>
    </row>
    <row r="283" spans="1:6" x14ac:dyDescent="0.3">
      <c r="A283" t="s">
        <v>405</v>
      </c>
      <c r="B283">
        <f>VLOOKUP(Table3[[#This Row],[Equipment]],Lookup_Equipment_Project,3,FALSE)</f>
        <v>0</v>
      </c>
      <c r="C283" s="22">
        <v>1125</v>
      </c>
      <c r="F283" t="s">
        <v>164</v>
      </c>
    </row>
    <row r="284" spans="1:6" x14ac:dyDescent="0.3">
      <c r="A284" t="s">
        <v>406</v>
      </c>
      <c r="B284">
        <f>VLOOKUP(Table3[[#This Row],[Equipment]],Lookup_Equipment_Project,3,FALSE)</f>
        <v>0</v>
      </c>
      <c r="C284" s="22">
        <v>1120</v>
      </c>
      <c r="F284" t="s">
        <v>193</v>
      </c>
    </row>
    <row r="285" spans="1:6" x14ac:dyDescent="0.3">
      <c r="A285" t="s">
        <v>407</v>
      </c>
      <c r="B285">
        <f>VLOOKUP(Table3[[#This Row],[Equipment]],Lookup_Equipment_Project,3,FALSE)</f>
        <v>0</v>
      </c>
      <c r="C285" s="22">
        <v>1072</v>
      </c>
      <c r="F285" t="s">
        <v>153</v>
      </c>
    </row>
    <row r="286" spans="1:6" x14ac:dyDescent="0.3">
      <c r="A286" s="14" t="s">
        <v>408</v>
      </c>
      <c r="B286" s="14">
        <f>VLOOKUP(Table3[[#This Row],[Equipment]],Lookup_Equipment_Project,3,FALSE)</f>
        <v>0</v>
      </c>
      <c r="C286" s="22">
        <v>954</v>
      </c>
      <c r="F286" t="s">
        <v>211</v>
      </c>
    </row>
    <row r="287" spans="1:6" x14ac:dyDescent="0.3">
      <c r="A287" t="s">
        <v>247</v>
      </c>
      <c r="B287">
        <f>VLOOKUP(Table3[[#This Row],[Equipment]],Lookup_Equipment_Project,3,FALSE)</f>
        <v>0</v>
      </c>
      <c r="C287" s="22">
        <v>942</v>
      </c>
      <c r="F287" t="s">
        <v>164</v>
      </c>
    </row>
    <row r="288" spans="1:6" x14ac:dyDescent="0.3">
      <c r="A288" t="s">
        <v>349</v>
      </c>
      <c r="B288">
        <f>VLOOKUP(Table3[[#This Row],[Equipment]],Lookup_Equipment_Project,3,FALSE)</f>
        <v>0</v>
      </c>
      <c r="C288" s="22">
        <v>930</v>
      </c>
      <c r="F288" t="s">
        <v>164</v>
      </c>
    </row>
    <row r="289" spans="1:6" x14ac:dyDescent="0.3">
      <c r="A289" t="s">
        <v>409</v>
      </c>
      <c r="B289">
        <f>VLOOKUP(Table3[[#This Row],[Equipment]],Lookup_Equipment_Project,3,FALSE)</f>
        <v>0</v>
      </c>
      <c r="C289" s="22">
        <v>816</v>
      </c>
      <c r="F289" t="s">
        <v>161</v>
      </c>
    </row>
    <row r="290" spans="1:6" x14ac:dyDescent="0.3">
      <c r="A290" t="s">
        <v>410</v>
      </c>
      <c r="B290">
        <f>VLOOKUP(Table3[[#This Row],[Equipment]],Lookup_Equipment_Project,3,FALSE)</f>
        <v>0</v>
      </c>
      <c r="C290" s="22">
        <v>760</v>
      </c>
      <c r="F290" t="s">
        <v>161</v>
      </c>
    </row>
    <row r="291" spans="1:6" x14ac:dyDescent="0.3">
      <c r="A291" t="s">
        <v>411</v>
      </c>
      <c r="B291">
        <f>VLOOKUP(Table3[[#This Row],[Equipment]],Lookup_Equipment_Project,3,FALSE)</f>
        <v>0</v>
      </c>
      <c r="C291" s="22">
        <v>724</v>
      </c>
      <c r="F291" s="19" t="s">
        <v>153</v>
      </c>
    </row>
    <row r="292" spans="1:6" x14ac:dyDescent="0.3">
      <c r="A292" s="14" t="s">
        <v>351</v>
      </c>
      <c r="B292" s="14">
        <f>VLOOKUP(Table3[[#This Row],[Equipment]],Lookup_Equipment_Project,3,FALSE)</f>
        <v>0</v>
      </c>
      <c r="C292" s="22">
        <v>690</v>
      </c>
      <c r="F292" t="s">
        <v>167</v>
      </c>
    </row>
    <row r="293" spans="1:6" x14ac:dyDescent="0.3">
      <c r="A293" t="s">
        <v>412</v>
      </c>
      <c r="B293">
        <f>VLOOKUP(Table3[[#This Row],[Equipment]],Lookup_Equipment_Project,3,FALSE)</f>
        <v>0</v>
      </c>
      <c r="C293" s="22">
        <v>653</v>
      </c>
      <c r="D293" t="s">
        <v>413</v>
      </c>
      <c r="F293" t="s">
        <v>271</v>
      </c>
    </row>
    <row r="294" spans="1:6" x14ac:dyDescent="0.3">
      <c r="A294" t="s">
        <v>345</v>
      </c>
      <c r="B294">
        <f>VLOOKUP(Table3[[#This Row],[Equipment]],Lookup_Equipment_Project,3,FALSE)</f>
        <v>0</v>
      </c>
      <c r="C294" s="22">
        <v>653</v>
      </c>
      <c r="F294" t="s">
        <v>156</v>
      </c>
    </row>
    <row r="295" spans="1:6" x14ac:dyDescent="0.3">
      <c r="A295" s="14" t="s">
        <v>414</v>
      </c>
      <c r="B295" s="14">
        <f>VLOOKUP(Table3[[#This Row],[Equipment]],Lookup_Equipment_Project,3,FALSE)</f>
        <v>0</v>
      </c>
      <c r="C295" s="22">
        <v>645</v>
      </c>
      <c r="F295" t="s">
        <v>211</v>
      </c>
    </row>
    <row r="296" spans="1:6" x14ac:dyDescent="0.3">
      <c r="A296" t="s">
        <v>415</v>
      </c>
      <c r="B296">
        <f>VLOOKUP(Table3[[#This Row],[Equipment]],Lookup_Equipment_Project,3,FALSE)</f>
        <v>0</v>
      </c>
      <c r="C296" s="22">
        <v>625</v>
      </c>
      <c r="D296" t="s">
        <v>416</v>
      </c>
      <c r="F296" t="s">
        <v>161</v>
      </c>
    </row>
    <row r="297" spans="1:6" x14ac:dyDescent="0.3">
      <c r="A297" s="14" t="s">
        <v>417</v>
      </c>
      <c r="B297" s="14">
        <f>VLOOKUP(Table3[[#This Row],[Equipment]],Lookup_Equipment_Project,3,FALSE)</f>
        <v>0</v>
      </c>
      <c r="C297" s="22">
        <v>600</v>
      </c>
      <c r="F297" s="19" t="s">
        <v>235</v>
      </c>
    </row>
    <row r="298" spans="1:6" x14ac:dyDescent="0.3">
      <c r="A298" t="s">
        <v>418</v>
      </c>
      <c r="B298">
        <f>VLOOKUP(Table3[[#This Row],[Equipment]],Lookup_Equipment_Project,3,FALSE)</f>
        <v>0</v>
      </c>
      <c r="C298" s="22">
        <v>545</v>
      </c>
      <c r="F298" s="19" t="s">
        <v>193</v>
      </c>
    </row>
    <row r="299" spans="1:6" x14ac:dyDescent="0.3">
      <c r="A299" t="s">
        <v>345</v>
      </c>
      <c r="B299">
        <f>VLOOKUP(Table3[[#This Row],[Equipment]],Lookup_Equipment_Project,3,FALSE)</f>
        <v>0</v>
      </c>
      <c r="C299" s="22">
        <v>527</v>
      </c>
      <c r="F299" t="s">
        <v>252</v>
      </c>
    </row>
    <row r="300" spans="1:6" x14ac:dyDescent="0.3">
      <c r="A300" t="s">
        <v>419</v>
      </c>
      <c r="B300">
        <f>VLOOKUP(Table3[[#This Row],[Equipment]],Lookup_Equipment_Project,3,FALSE)</f>
        <v>0</v>
      </c>
      <c r="C300" s="22">
        <v>517</v>
      </c>
      <c r="D300" s="21" t="s">
        <v>420</v>
      </c>
      <c r="F300" t="s">
        <v>252</v>
      </c>
    </row>
    <row r="301" spans="1:6" x14ac:dyDescent="0.3">
      <c r="A301" t="s">
        <v>397</v>
      </c>
      <c r="B301">
        <f>VLOOKUP(Table3[[#This Row],[Equipment]],Lookup_Equipment_Project,3,FALSE)</f>
        <v>0</v>
      </c>
      <c r="C301" s="22">
        <v>515</v>
      </c>
      <c r="F301" t="s">
        <v>173</v>
      </c>
    </row>
    <row r="302" spans="1:6" x14ac:dyDescent="0.3">
      <c r="A302" t="s">
        <v>381</v>
      </c>
      <c r="B302">
        <f>VLOOKUP(Table3[[#This Row],[Equipment]],Lookup_Equipment_Project,3,FALSE)</f>
        <v>0</v>
      </c>
      <c r="C302" s="22">
        <v>464</v>
      </c>
      <c r="D302" s="21"/>
      <c r="F302" t="s">
        <v>252</v>
      </c>
    </row>
    <row r="303" spans="1:6" x14ac:dyDescent="0.3">
      <c r="A303" t="s">
        <v>300</v>
      </c>
      <c r="B303">
        <f>VLOOKUP(Table3[[#This Row],[Equipment]],Lookup_Equipment_Project,3,FALSE)</f>
        <v>0</v>
      </c>
      <c r="C303" s="22">
        <v>455</v>
      </c>
      <c r="F303" t="s">
        <v>161</v>
      </c>
    </row>
    <row r="304" spans="1:6" x14ac:dyDescent="0.3">
      <c r="A304" t="s">
        <v>421</v>
      </c>
      <c r="B304">
        <f>VLOOKUP(Table3[[#This Row],[Equipment]],Lookup_Equipment_Project,3,FALSE)</f>
        <v>0</v>
      </c>
      <c r="C304" s="22">
        <v>440</v>
      </c>
      <c r="D304" t="s">
        <v>422</v>
      </c>
      <c r="F304" t="s">
        <v>176</v>
      </c>
    </row>
    <row r="305" spans="1:6" x14ac:dyDescent="0.3">
      <c r="A305" t="s">
        <v>423</v>
      </c>
      <c r="B305">
        <f>VLOOKUP(Table3[[#This Row],[Equipment]],Lookup_Equipment_Project,3,FALSE)</f>
        <v>0</v>
      </c>
      <c r="C305" s="22">
        <v>435</v>
      </c>
      <c r="F305" t="s">
        <v>193</v>
      </c>
    </row>
    <row r="306" spans="1:6" x14ac:dyDescent="0.3">
      <c r="A306" t="s">
        <v>424</v>
      </c>
      <c r="B306">
        <f>VLOOKUP(Table3[[#This Row],[Equipment]],Lookup_Equipment_Project,3,FALSE)</f>
        <v>0</v>
      </c>
      <c r="C306" s="22">
        <v>433</v>
      </c>
      <c r="D306" t="s">
        <v>425</v>
      </c>
      <c r="F306" t="s">
        <v>176</v>
      </c>
    </row>
    <row r="307" spans="1:6" x14ac:dyDescent="0.3">
      <c r="A307" t="s">
        <v>387</v>
      </c>
      <c r="B307">
        <f>VLOOKUP(Table3[[#This Row],[Equipment]],Lookup_Equipment_Project,3,FALSE)</f>
        <v>0</v>
      </c>
      <c r="C307" s="22">
        <v>407</v>
      </c>
      <c r="F307" t="s">
        <v>161</v>
      </c>
    </row>
    <row r="308" spans="1:6" x14ac:dyDescent="0.3">
      <c r="A308" s="14" t="s">
        <v>405</v>
      </c>
      <c r="B308" s="14">
        <f>VLOOKUP(Table3[[#This Row],[Equipment]],Lookup_Equipment_Project,3,FALSE)</f>
        <v>0</v>
      </c>
      <c r="C308" s="22">
        <v>400</v>
      </c>
      <c r="F308" t="s">
        <v>166</v>
      </c>
    </row>
    <row r="309" spans="1:6" x14ac:dyDescent="0.3">
      <c r="A309" t="s">
        <v>426</v>
      </c>
      <c r="B309">
        <f>VLOOKUP(Table3[[#This Row],[Equipment]],Lookup_Equipment_Project,3,FALSE)</f>
        <v>0</v>
      </c>
      <c r="C309" s="22">
        <v>347</v>
      </c>
      <c r="F309" t="s">
        <v>193</v>
      </c>
    </row>
    <row r="310" spans="1:6" ht="45" customHeight="1" x14ac:dyDescent="0.3">
      <c r="A310" t="s">
        <v>427</v>
      </c>
      <c r="B310">
        <f>VLOOKUP(Table3[[#This Row],[Equipment]],Lookup_Equipment_Project,3,FALSE)</f>
        <v>0</v>
      </c>
      <c r="C310">
        <v>324</v>
      </c>
      <c r="D310" s="23" t="s">
        <v>428</v>
      </c>
      <c r="F310" t="s">
        <v>189</v>
      </c>
    </row>
    <row r="311" spans="1:6" x14ac:dyDescent="0.3">
      <c r="A311" s="14" t="s">
        <v>429</v>
      </c>
      <c r="B311" s="14" t="str">
        <f>VLOOKUP(Table3[[#This Row],[Equipment]],Lookup_Equipment_Project,3,FALSE)</f>
        <v>STINGER</v>
      </c>
      <c r="C311" s="22">
        <v>275</v>
      </c>
      <c r="F311" t="s">
        <v>173</v>
      </c>
    </row>
    <row r="312" spans="1:6" x14ac:dyDescent="0.3">
      <c r="A312" s="14" t="s">
        <v>430</v>
      </c>
      <c r="B312" s="14">
        <f>VLOOKUP(Table3[[#This Row],[Equipment]],Lookup_Equipment_Project,3,FALSE)</f>
        <v>0</v>
      </c>
      <c r="C312" s="22">
        <v>270</v>
      </c>
      <c r="F312" t="s">
        <v>153</v>
      </c>
    </row>
    <row r="313" spans="1:6" x14ac:dyDescent="0.3">
      <c r="A313" t="s">
        <v>431</v>
      </c>
      <c r="B313">
        <f>VLOOKUP(Table3[[#This Row],[Equipment]],Lookup_Equipment_Project,3,FALSE)</f>
        <v>0</v>
      </c>
      <c r="C313" s="22">
        <v>265</v>
      </c>
      <c r="F313" s="19" t="s">
        <v>271</v>
      </c>
    </row>
    <row r="314" spans="1:6" x14ac:dyDescent="0.3">
      <c r="A314" t="s">
        <v>432</v>
      </c>
      <c r="B314">
        <f>VLOOKUP(Table3[[#This Row],[Equipment]],Lookup_Equipment_Project,3,FALSE)</f>
        <v>0</v>
      </c>
      <c r="C314" s="22">
        <v>265</v>
      </c>
      <c r="F314" t="s">
        <v>176</v>
      </c>
    </row>
    <row r="315" spans="1:6" x14ac:dyDescent="0.3">
      <c r="A315" t="s">
        <v>262</v>
      </c>
      <c r="B315">
        <f>VLOOKUP(Table3[[#This Row],[Equipment]],Lookup_Equipment_Project,3,FALSE)</f>
        <v>0</v>
      </c>
      <c r="C315" s="22">
        <v>250</v>
      </c>
      <c r="F315" t="s">
        <v>161</v>
      </c>
    </row>
    <row r="316" spans="1:6" x14ac:dyDescent="0.3">
      <c r="A316" t="s">
        <v>433</v>
      </c>
      <c r="B316">
        <f>VLOOKUP(Table3[[#This Row],[Equipment]],Lookup_Equipment_Project,3,FALSE)</f>
        <v>0</v>
      </c>
      <c r="C316" s="22">
        <v>231</v>
      </c>
      <c r="D316" t="s">
        <v>434</v>
      </c>
      <c r="F316" t="s">
        <v>252</v>
      </c>
    </row>
    <row r="317" spans="1:6" x14ac:dyDescent="0.3">
      <c r="A317" t="s">
        <v>435</v>
      </c>
      <c r="B317">
        <f>VLOOKUP(Table3[[#This Row],[Equipment]],Lookup_Equipment_Project,3,FALSE)</f>
        <v>0</v>
      </c>
      <c r="C317" s="22">
        <v>228</v>
      </c>
      <c r="F317" t="s">
        <v>211</v>
      </c>
    </row>
    <row r="318" spans="1:6" x14ac:dyDescent="0.3">
      <c r="A318" t="s">
        <v>436</v>
      </c>
      <c r="B318">
        <f>VLOOKUP(Table3[[#This Row],[Equipment]],Lookup_Equipment_Project,3,FALSE)</f>
        <v>0</v>
      </c>
      <c r="C318" s="22">
        <v>200</v>
      </c>
      <c r="F318" t="s">
        <v>161</v>
      </c>
    </row>
    <row r="319" spans="1:6" x14ac:dyDescent="0.3">
      <c r="A319" t="s">
        <v>437</v>
      </c>
      <c r="B319">
        <f>VLOOKUP(Table3[[#This Row],[Equipment]],Lookup_Equipment_Project,3,FALSE)</f>
        <v>0</v>
      </c>
      <c r="C319" s="22">
        <v>189</v>
      </c>
      <c r="D319" t="s">
        <v>330</v>
      </c>
      <c r="F319" t="s">
        <v>173</v>
      </c>
    </row>
    <row r="320" spans="1:6" x14ac:dyDescent="0.3">
      <c r="A320" t="s">
        <v>435</v>
      </c>
      <c r="B320">
        <f>VLOOKUP(Table3[[#This Row],[Equipment]],Lookup_Equipment_Project,3,FALSE)</f>
        <v>0</v>
      </c>
      <c r="C320" s="22">
        <v>176</v>
      </c>
      <c r="F320" t="s">
        <v>173</v>
      </c>
    </row>
    <row r="321" spans="1:6" x14ac:dyDescent="0.3">
      <c r="A321" t="s">
        <v>387</v>
      </c>
      <c r="B321">
        <f>VLOOKUP(Table3[[#This Row],[Equipment]],Lookup_Equipment_Project,3,FALSE)</f>
        <v>0</v>
      </c>
      <c r="C321" s="22">
        <v>167</v>
      </c>
      <c r="F321" t="s">
        <v>173</v>
      </c>
    </row>
    <row r="322" spans="1:6" x14ac:dyDescent="0.3">
      <c r="A322" t="s">
        <v>438</v>
      </c>
      <c r="B322">
        <f>VLOOKUP(Table3[[#This Row],[Equipment]],Lookup_Equipment_Project,3,FALSE)</f>
        <v>0</v>
      </c>
      <c r="C322" s="22">
        <v>167</v>
      </c>
      <c r="F322" t="s">
        <v>153</v>
      </c>
    </row>
    <row r="323" spans="1:6" x14ac:dyDescent="0.3">
      <c r="A323" t="s">
        <v>431</v>
      </c>
      <c r="B323">
        <f>VLOOKUP(Table3[[#This Row],[Equipment]],Lookup_Equipment_Project,3,FALSE)</f>
        <v>0</v>
      </c>
      <c r="C323" s="22">
        <v>143</v>
      </c>
      <c r="F323" t="s">
        <v>173</v>
      </c>
    </row>
    <row r="324" spans="1:6" x14ac:dyDescent="0.3">
      <c r="A324" t="s">
        <v>439</v>
      </c>
      <c r="B324">
        <f>VLOOKUP(Table3[[#This Row],[Equipment]],Lookup_Equipment_Project,3,FALSE)</f>
        <v>0</v>
      </c>
      <c r="C324" s="22">
        <v>140</v>
      </c>
      <c r="F324" t="s">
        <v>193</v>
      </c>
    </row>
    <row r="325" spans="1:6" x14ac:dyDescent="0.3">
      <c r="A325" s="14" t="s">
        <v>157</v>
      </c>
      <c r="B325" s="14">
        <f>VLOOKUP(Table3[[#This Row],[Equipment]],Lookup_Equipment_Project,3,FALSE)</f>
        <v>0</v>
      </c>
      <c r="C325" s="22">
        <v>130</v>
      </c>
      <c r="F325" t="s">
        <v>161</v>
      </c>
    </row>
    <row r="326" spans="1:6" x14ac:dyDescent="0.3">
      <c r="A326" t="s">
        <v>440</v>
      </c>
      <c r="B326">
        <f>VLOOKUP(Table3[[#This Row],[Equipment]],Lookup_Equipment_Project,3,FALSE)</f>
        <v>0</v>
      </c>
      <c r="C326" s="22">
        <v>129</v>
      </c>
      <c r="D326" s="21" t="s">
        <v>441</v>
      </c>
      <c r="F326" t="s">
        <v>252</v>
      </c>
    </row>
    <row r="327" spans="1:6" x14ac:dyDescent="0.3">
      <c r="A327" t="s">
        <v>345</v>
      </c>
      <c r="B327">
        <f>VLOOKUP(Table3[[#This Row],[Equipment]],Lookup_Equipment_Project,3,FALSE)</f>
        <v>0</v>
      </c>
      <c r="C327" s="22">
        <v>126</v>
      </c>
      <c r="F327" s="19" t="s">
        <v>442</v>
      </c>
    </row>
    <row r="328" spans="1:6" x14ac:dyDescent="0.3">
      <c r="A328" t="s">
        <v>443</v>
      </c>
      <c r="B328">
        <f>VLOOKUP(Table3[[#This Row],[Equipment]],Lookup_Equipment_Project,3,FALSE)</f>
        <v>0</v>
      </c>
      <c r="C328" s="22">
        <v>124</v>
      </c>
      <c r="D328" s="21"/>
      <c r="F328" t="s">
        <v>252</v>
      </c>
    </row>
    <row r="329" spans="1:6" x14ac:dyDescent="0.3">
      <c r="A329" t="s">
        <v>444</v>
      </c>
      <c r="B329">
        <f>VLOOKUP(Table3[[#This Row],[Equipment]],Lookup_Equipment_Project,3,FALSE)</f>
        <v>0</v>
      </c>
      <c r="C329" s="22">
        <v>112</v>
      </c>
      <c r="F329" t="s">
        <v>211</v>
      </c>
    </row>
    <row r="330" spans="1:6" x14ac:dyDescent="0.3">
      <c r="A330" t="s">
        <v>381</v>
      </c>
      <c r="B330">
        <f>VLOOKUP(Table3[[#This Row],[Equipment]],Lookup_Equipment_Project,3,FALSE)</f>
        <v>0</v>
      </c>
      <c r="C330" s="22">
        <v>102</v>
      </c>
      <c r="F330" t="s">
        <v>235</v>
      </c>
    </row>
    <row r="331" spans="1:6" x14ac:dyDescent="0.3">
      <c r="A331" s="14" t="s">
        <v>445</v>
      </c>
      <c r="B331" s="14" t="str">
        <f>VLOOKUP(Table3[[#This Row],[Equipment]],Lookup_Equipment_Project,3,FALSE)</f>
        <v>TOW</v>
      </c>
      <c r="C331" s="22">
        <v>96</v>
      </c>
      <c r="F331" t="s">
        <v>164</v>
      </c>
    </row>
    <row r="332" spans="1:6" x14ac:dyDescent="0.3">
      <c r="A332" t="s">
        <v>345</v>
      </c>
      <c r="B332">
        <f>VLOOKUP(Table3[[#This Row],[Equipment]],Lookup_Equipment_Project,3,FALSE)</f>
        <v>0</v>
      </c>
      <c r="C332" s="22">
        <v>94</v>
      </c>
      <c r="F332" t="s">
        <v>161</v>
      </c>
    </row>
    <row r="333" spans="1:6" x14ac:dyDescent="0.3">
      <c r="A333" t="s">
        <v>387</v>
      </c>
      <c r="B333">
        <f>VLOOKUP(Table3[[#This Row],[Equipment]],Lookup_Equipment_Project,3,FALSE)</f>
        <v>0</v>
      </c>
      <c r="C333" s="22">
        <v>81</v>
      </c>
      <c r="F333" t="s">
        <v>189</v>
      </c>
    </row>
    <row r="334" spans="1:6" x14ac:dyDescent="0.3">
      <c r="A334" t="s">
        <v>431</v>
      </c>
      <c r="B334">
        <f>VLOOKUP(Table3[[#This Row],[Equipment]],Lookup_Equipment_Project,3,FALSE)</f>
        <v>0</v>
      </c>
      <c r="C334" s="22">
        <v>80</v>
      </c>
      <c r="D334" t="s">
        <v>446</v>
      </c>
      <c r="F334" t="s">
        <v>176</v>
      </c>
    </row>
    <row r="335" spans="1:6" x14ac:dyDescent="0.3">
      <c r="A335" t="s">
        <v>397</v>
      </c>
      <c r="B335">
        <f>VLOOKUP(Table3[[#This Row],[Equipment]],Lookup_Equipment_Project,3,FALSE)</f>
        <v>0</v>
      </c>
      <c r="C335" s="22">
        <v>55</v>
      </c>
      <c r="F335" t="s">
        <v>252</v>
      </c>
    </row>
    <row r="336" spans="1:6" x14ac:dyDescent="0.3">
      <c r="A336" t="s">
        <v>447</v>
      </c>
      <c r="B336">
        <f>VLOOKUP(Table3[[#This Row],[Equipment]],Lookup_Equipment_Project,3,FALSE)</f>
        <v>0</v>
      </c>
      <c r="C336" s="22">
        <v>41</v>
      </c>
      <c r="F336" t="s">
        <v>166</v>
      </c>
    </row>
    <row r="337" spans="1:6" x14ac:dyDescent="0.3">
      <c r="A337" t="s">
        <v>448</v>
      </c>
      <c r="B337">
        <f>VLOOKUP(Table3[[#This Row],[Equipment]],Lookup_Equipment_Project,3,FALSE)</f>
        <v>0</v>
      </c>
      <c r="C337" s="22">
        <v>41</v>
      </c>
      <c r="F337" t="s">
        <v>211</v>
      </c>
    </row>
    <row r="338" spans="1:6" x14ac:dyDescent="0.3">
      <c r="A338" t="s">
        <v>355</v>
      </c>
      <c r="B338">
        <f>VLOOKUP(Table3[[#This Row],[Equipment]],Lookup_Equipment_Project,3,FALSE)</f>
        <v>0</v>
      </c>
      <c r="C338" s="22">
        <v>38</v>
      </c>
      <c r="F338" t="s">
        <v>193</v>
      </c>
    </row>
    <row r="339" spans="1:6" x14ac:dyDescent="0.3">
      <c r="A339" t="s">
        <v>280</v>
      </c>
      <c r="B339">
        <f>VLOOKUP(Table3[[#This Row],[Equipment]],Lookup_Equipment_Project,3,FALSE)</f>
        <v>0</v>
      </c>
      <c r="C339" s="22">
        <v>36</v>
      </c>
      <c r="F339" t="s">
        <v>161</v>
      </c>
    </row>
    <row r="340" spans="1:6" x14ac:dyDescent="0.3">
      <c r="A340" t="s">
        <v>449</v>
      </c>
      <c r="B340">
        <f>VLOOKUP(Table3[[#This Row],[Equipment]],Lookup_Equipment_Project,3,FALSE)</f>
        <v>0</v>
      </c>
      <c r="C340" s="22">
        <v>36</v>
      </c>
      <c r="F340" t="s">
        <v>193</v>
      </c>
    </row>
    <row r="341" spans="1:6" x14ac:dyDescent="0.3">
      <c r="A341" t="s">
        <v>450</v>
      </c>
      <c r="B341">
        <f>VLOOKUP(Table3[[#This Row],[Equipment]],Lookup_Equipment_Project,3,FALSE)</f>
        <v>0</v>
      </c>
      <c r="C341" s="22">
        <v>32</v>
      </c>
      <c r="F341" t="s">
        <v>166</v>
      </c>
    </row>
    <row r="342" spans="1:6" x14ac:dyDescent="0.3">
      <c r="A342" t="s">
        <v>451</v>
      </c>
      <c r="B342">
        <f>VLOOKUP(Table3[[#This Row],[Equipment]],Lookup_Equipment_Project,3,FALSE)</f>
        <v>0</v>
      </c>
      <c r="C342" s="22">
        <v>32</v>
      </c>
      <c r="F342" t="s">
        <v>153</v>
      </c>
    </row>
    <row r="343" spans="1:6" x14ac:dyDescent="0.3">
      <c r="A343" t="s">
        <v>452</v>
      </c>
      <c r="B343">
        <f>VLOOKUP(Table3[[#This Row],[Equipment]],Lookup_Equipment_Project,3,FALSE)</f>
        <v>0</v>
      </c>
      <c r="C343" s="22">
        <v>15</v>
      </c>
      <c r="F343" t="s">
        <v>193</v>
      </c>
    </row>
    <row r="344" spans="1:6" x14ac:dyDescent="0.3">
      <c r="A344" t="s">
        <v>453</v>
      </c>
      <c r="B344">
        <f>VLOOKUP(Table3[[#This Row],[Equipment]],Lookup_Equipment_Project,3,FALSE)</f>
        <v>0</v>
      </c>
      <c r="C344" s="22">
        <v>12</v>
      </c>
      <c r="F344" t="s">
        <v>211</v>
      </c>
    </row>
    <row r="345" spans="1:6" x14ac:dyDescent="0.3">
      <c r="A345" t="s">
        <v>454</v>
      </c>
      <c r="B345">
        <f>VLOOKUP(Table3[[#This Row],[Equipment]],Lookup_Equipment_Project,3,FALSE)</f>
        <v>0</v>
      </c>
      <c r="C345" s="22">
        <v>6</v>
      </c>
      <c r="F345" t="s">
        <v>193</v>
      </c>
    </row>
    <row r="346" spans="1:6" x14ac:dyDescent="0.3">
      <c r="A346" t="s">
        <v>455</v>
      </c>
      <c r="B346">
        <f>VLOOKUP(Table3[[#This Row],[Equipment]],Lookup_Equipment_Project,3,FALSE)</f>
        <v>0</v>
      </c>
      <c r="C346" s="22">
        <v>4</v>
      </c>
      <c r="F346" t="s">
        <v>153</v>
      </c>
    </row>
    <row r="402" spans="6:6" x14ac:dyDescent="0.3">
      <c r="F402" s="19"/>
    </row>
  </sheetData>
  <hyperlinks>
    <hyperlink ref="F9" r:id="rId1" display="https://comptroller.defense.gov/Portals/45/Documents/execution/reprogramming/fy2022/ir1415s/22-43_IR_Ukraine_Replacement_Tranche_8_signed_20220916.pdf" xr:uid="{00000000-0004-0000-0100-000000000000}"/>
    <hyperlink ref="F24" r:id="rId2" display="https://comptroller.defense.gov/Portals/45/Documents/execution/reprogramming/fy2022/ir1415s/FY22-38_IR_Ukraine_Replacement_6_signed_20220802.pdf" xr:uid="{00000000-0004-0000-0100-000001000000}"/>
    <hyperlink ref="F31" r:id="rId3" display="https://comptroller.defense.gov/Portals/45/Documents/execution/reprogramming/fy2022/ir1415s/22-39_IR_Ukraine_Replacement_Transfer_7.pdf" xr:uid="{00000000-0004-0000-0100-000002000000}"/>
    <hyperlink ref="F44" r:id="rId4" xr:uid="{00000000-0004-0000-0100-000003000000}"/>
    <hyperlink ref="F40" r:id="rId5" display="https://comptroller.defense.gov/Portals/45/Documents/execution/reprogramming/fy2022/ir1415s/22-30_IR_Ukraine_Replacement_Transfer_Fund_Tranche_5.pdf" xr:uid="{00000000-0004-0000-0100-000004000000}"/>
    <hyperlink ref="F252" r:id="rId6" display="https://comptroller.defense.gov/Portals/45/Documents/execution/reprogramming/fy2023/prior1415s/23-12_PA_June_Ukraine_Supplemental_Realignment.pdf" xr:uid="{00000000-0004-0000-0100-000005000000}"/>
    <hyperlink ref="F4" r:id="rId7" display="https://comptroller.defense.gov/Portals/45/Documents/execution/reprogramming/fy2022/ir1415s/22-15_IR_Ukraine_Replacment_Transfer_Fund_Tranche_1.pdf" xr:uid="{00000000-0004-0000-0100-000006000000}"/>
    <hyperlink ref="F123" r:id="rId8" display="https://comptroller.defense.gov/Portals/45/Documents/execution/reprogramming/fy2022/ir1415s/22-19_IR_Ukraine_Replacement_Transfer_Fund_Tranche_2.pdf" xr:uid="{00000000-0004-0000-0100-000007000000}"/>
    <hyperlink ref="F142" r:id="rId9" display="https://comptroller.defense.gov/Portals/45/Documents/execution/reprogramming/fy2022/ir1415s/22-23_IR_Ukraine_Replacement_Transfer_Fund_Tranche_3.pdf" xr:uid="{00000000-0004-0000-0100-000008000000}"/>
    <hyperlink ref="F21" r:id="rId10" display="https://comptroller.defense.gov/Portals/45/Documents/execution/reprogramming/fy2022/ir1415s/22-26_IR_Critical_Munitions_Defense_Funding_Request.pdf" xr:uid="{00000000-0004-0000-0100-000009000000}"/>
    <hyperlink ref="F28" r:id="rId11" display="https://comptroller.defense.gov/Portals/45/Documents/execution/reprogramming/fy2022/ir1415s/22-28_IR_Ukraine_Replacement_Tranche_4_Request.pdf" xr:uid="{00000000-0004-0000-0100-00000A000000}"/>
    <hyperlink ref="F104" r:id="rId12" display="https://comptroller.defense.gov/Portals/45/Documents/execution/reprogramming/fy2023/ir1415s/23-07_IR_Ukraine_Replacement_Transfer_Fund_Tranche_9.pdf" xr:uid="{00000000-0004-0000-0100-00000B000000}"/>
    <hyperlink ref="F121" r:id="rId13" xr:uid="{00000000-0004-0000-0100-00000C000000}"/>
    <hyperlink ref="F313" r:id="rId14" xr:uid="{00000000-0004-0000-0100-00000D000000}"/>
    <hyperlink ref="F297" r:id="rId15" display="https://comptroller.defense.gov/Portals/45/Documents/execution/reprogramming/fy2023/ir1415s/23-20_IR_Army_Ukraine_Tranche_8_9_Fixes_signed_20230303.pdf" xr:uid="{00000000-0004-0000-0100-00000E000000}"/>
    <hyperlink ref="F291" r:id="rId16" xr:uid="{00000000-0004-0000-0100-00000F000000}"/>
    <hyperlink ref="F265" r:id="rId17" display="https://comptroller.defense.gov/Portals/45/Documents/execution/reprogramming/fy2023/ir1415s/23-46_IR_Ukraine_Replacement_transfer_fund_Tranche_13_enclosure_2.pdf" xr:uid="{00000000-0004-0000-0100-000010000000}"/>
    <hyperlink ref="F111" r:id="rId18" display="https://comptroller.defense.gov/Portals/45/Documents/execution/reprogramming/fy2023/ir1415s/23-45_IR_Ukraine_Replacement_Tranche_13_Enclosure.pdf" xr:uid="{00000000-0004-0000-0100-000011000000}"/>
    <hyperlink ref="F82" r:id="rId19" display="https://comptroller.defense.gov/Portals/45/Documents/execution/reprogramming/fy2023/ir1415s/23-59_IR_Tranche_14_Encl_2.pdf" xr:uid="{00000000-0004-0000-0100-000012000000}"/>
    <hyperlink ref="F298" r:id="rId20" xr:uid="{00000000-0004-0000-0100-000013000000}"/>
    <hyperlink ref="F74" r:id="rId21" display="https://comptroller.defense.gov/Portals/45/Documents/execution/reprogramming/fy2023/ir1415s/23-65_IR_Ukraine_Replacement_Transfer_Fund_Tranche_16.pdf" xr:uid="{00000000-0004-0000-0100-000014000000}"/>
    <hyperlink ref="F96" r:id="rId22" xr:uid="{00000000-0004-0000-0100-000015000000}"/>
  </hyperlinks>
  <pageMargins left="0.7" right="0.7" top="0.75" bottom="0.75" header="0.3" footer="0.3"/>
  <pageSetup orientation="portrait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0" workbookViewId="0">
      <selection activeCell="A22" sqref="A22"/>
    </sheetView>
  </sheetViews>
  <sheetFormatPr defaultColWidth="11.5546875" defaultRowHeight="14.4" x14ac:dyDescent="0.3"/>
  <cols>
    <col min="1" max="1" width="59.88671875" customWidth="1"/>
    <col min="2" max="2" width="31.88671875" customWidth="1"/>
    <col min="3" max="3" width="28.109375" customWidth="1"/>
    <col min="4" max="4" width="51.5546875" customWidth="1"/>
  </cols>
  <sheetData>
    <row r="1" spans="1:4" x14ac:dyDescent="0.3">
      <c r="A1" s="24" t="s">
        <v>0</v>
      </c>
      <c r="B1" s="24" t="s">
        <v>1</v>
      </c>
      <c r="C1" s="24" t="s">
        <v>2</v>
      </c>
      <c r="D1" s="24" t="s">
        <v>3</v>
      </c>
    </row>
    <row r="2" spans="1:4" x14ac:dyDescent="0.3">
      <c r="A2" t="s">
        <v>456</v>
      </c>
      <c r="B2" t="s">
        <v>457</v>
      </c>
      <c r="C2" s="25"/>
      <c r="D2" s="24"/>
    </row>
    <row r="3" spans="1:4" x14ac:dyDescent="0.3">
      <c r="A3" t="s">
        <v>82</v>
      </c>
      <c r="B3" s="25" t="s">
        <v>458</v>
      </c>
      <c r="D3" s="20"/>
    </row>
    <row r="4" spans="1:4" x14ac:dyDescent="0.3">
      <c r="A4" t="s">
        <v>459</v>
      </c>
      <c r="B4" t="s">
        <v>460</v>
      </c>
      <c r="D4" s="20"/>
    </row>
    <row r="5" spans="1:4" x14ac:dyDescent="0.3">
      <c r="A5" t="s">
        <v>461</v>
      </c>
      <c r="B5" t="s">
        <v>462</v>
      </c>
      <c r="D5" s="20"/>
    </row>
    <row r="6" spans="1:4" x14ac:dyDescent="0.3">
      <c r="A6" t="s">
        <v>463</v>
      </c>
      <c r="B6" s="21">
        <v>126</v>
      </c>
      <c r="D6" s="20"/>
    </row>
    <row r="7" spans="1:4" x14ac:dyDescent="0.3">
      <c r="A7" t="s">
        <v>27</v>
      </c>
      <c r="B7" t="s">
        <v>464</v>
      </c>
      <c r="D7" s="20"/>
    </row>
    <row r="8" spans="1:4" x14ac:dyDescent="0.3">
      <c r="A8" t="s">
        <v>15</v>
      </c>
      <c r="B8" s="26">
        <v>72000</v>
      </c>
      <c r="D8" s="20"/>
    </row>
    <row r="9" spans="1:4" x14ac:dyDescent="0.3">
      <c r="A9" t="s">
        <v>465</v>
      </c>
      <c r="B9" s="21">
        <v>126</v>
      </c>
      <c r="D9" s="20"/>
    </row>
    <row r="10" spans="1:4" x14ac:dyDescent="0.3">
      <c r="A10" t="s">
        <v>466</v>
      </c>
      <c r="B10" s="21">
        <v>22</v>
      </c>
      <c r="D10" s="20"/>
    </row>
    <row r="11" spans="1:4" x14ac:dyDescent="0.3">
      <c r="A11" t="s">
        <v>76</v>
      </c>
      <c r="B11" s="21">
        <v>16</v>
      </c>
      <c r="C11" t="s">
        <v>75</v>
      </c>
      <c r="D11" s="20"/>
    </row>
    <row r="12" spans="1:4" x14ac:dyDescent="0.3">
      <c r="A12" t="s">
        <v>467</v>
      </c>
      <c r="B12" s="21">
        <v>4</v>
      </c>
      <c r="C12" s="25"/>
      <c r="D12" s="20"/>
    </row>
    <row r="13" spans="1:4" x14ac:dyDescent="0.3">
      <c r="A13" t="s">
        <v>468</v>
      </c>
      <c r="B13" s="21">
        <v>2</v>
      </c>
      <c r="D13" s="20"/>
    </row>
    <row r="14" spans="1:4" x14ac:dyDescent="0.3">
      <c r="A14" t="s">
        <v>94</v>
      </c>
      <c r="B14" s="21">
        <v>20</v>
      </c>
      <c r="D14" s="20"/>
    </row>
    <row r="15" spans="1:4" x14ac:dyDescent="0.3">
      <c r="A15" t="s">
        <v>469</v>
      </c>
      <c r="B15" s="21">
        <v>1</v>
      </c>
      <c r="D15" s="20"/>
    </row>
    <row r="16" spans="1:4" x14ac:dyDescent="0.3">
      <c r="A16" t="s">
        <v>470</v>
      </c>
      <c r="B16" t="s">
        <v>471</v>
      </c>
      <c r="D16" s="20"/>
    </row>
    <row r="17" spans="1:4" x14ac:dyDescent="0.3">
      <c r="A17" t="s">
        <v>472</v>
      </c>
      <c r="B17" s="21">
        <v>200</v>
      </c>
      <c r="D17" s="20"/>
    </row>
    <row r="18" spans="1:4" x14ac:dyDescent="0.3">
      <c r="A18" t="s">
        <v>473</v>
      </c>
      <c r="B18" t="s">
        <v>474</v>
      </c>
      <c r="D18" s="20"/>
    </row>
    <row r="19" spans="1:4" x14ac:dyDescent="0.3">
      <c r="A19" t="s">
        <v>475</v>
      </c>
      <c r="B19" t="s">
        <v>476</v>
      </c>
      <c r="D19" s="20"/>
    </row>
    <row r="20" spans="1:4" x14ac:dyDescent="0.3">
      <c r="A20" t="s">
        <v>477</v>
      </c>
      <c r="B20" s="26">
        <v>75000</v>
      </c>
      <c r="D20" s="20"/>
    </row>
    <row r="21" spans="1:4" x14ac:dyDescent="0.3">
      <c r="A21" t="s">
        <v>478</v>
      </c>
      <c r="B21" t="s">
        <v>479</v>
      </c>
      <c r="D21" s="20"/>
    </row>
    <row r="22" spans="1:4" x14ac:dyDescent="0.3">
      <c r="A22" t="s">
        <v>480</v>
      </c>
      <c r="B22" t="s">
        <v>481</v>
      </c>
      <c r="D22" s="20"/>
    </row>
    <row r="23" spans="1:4" x14ac:dyDescent="0.3">
      <c r="A23" t="s">
        <v>482</v>
      </c>
      <c r="B23" t="s">
        <v>481</v>
      </c>
      <c r="D23" s="20"/>
    </row>
    <row r="24" spans="1:4" x14ac:dyDescent="0.3">
      <c r="A24" t="s">
        <v>144</v>
      </c>
      <c r="B24" t="s">
        <v>481</v>
      </c>
      <c r="D24" s="20"/>
    </row>
    <row r="25" spans="1:4" x14ac:dyDescent="0.3">
      <c r="A25" t="s">
        <v>483</v>
      </c>
      <c r="B25" s="21">
        <v>26</v>
      </c>
      <c r="D25" s="20"/>
    </row>
    <row r="26" spans="1:4" x14ac:dyDescent="0.3">
      <c r="A26" t="s">
        <v>484</v>
      </c>
      <c r="B26" s="21">
        <v>4</v>
      </c>
      <c r="D26" s="20"/>
    </row>
    <row r="27" spans="1:4" x14ac:dyDescent="0.3">
      <c r="A27" t="s">
        <v>485</v>
      </c>
      <c r="B27" s="21">
        <v>4</v>
      </c>
      <c r="D27" s="20"/>
    </row>
    <row r="28" spans="1:4" x14ac:dyDescent="0.3">
      <c r="A28" t="s">
        <v>486</v>
      </c>
      <c r="B28" s="21">
        <v>2</v>
      </c>
      <c r="D28" s="20"/>
    </row>
    <row r="29" spans="1:4" x14ac:dyDescent="0.3">
      <c r="A29" t="s">
        <v>487</v>
      </c>
      <c r="B29" s="21">
        <v>18</v>
      </c>
      <c r="D29" s="20"/>
    </row>
    <row r="30" spans="1:4" x14ac:dyDescent="0.3">
      <c r="A30" t="s">
        <v>488</v>
      </c>
      <c r="B30" s="21"/>
      <c r="D30" s="20"/>
    </row>
    <row r="31" spans="1:4" x14ac:dyDescent="0.3">
      <c r="A31" t="s">
        <v>489</v>
      </c>
      <c r="B31" s="21"/>
      <c r="D31" s="20"/>
    </row>
    <row r="32" spans="1:4" x14ac:dyDescent="0.3">
      <c r="A32" t="s">
        <v>135</v>
      </c>
      <c r="B32" s="21"/>
      <c r="D32" s="20"/>
    </row>
    <row r="33" spans="1:4" x14ac:dyDescent="0.3">
      <c r="A33" t="s">
        <v>490</v>
      </c>
      <c r="B33" s="21" t="s">
        <v>491</v>
      </c>
      <c r="D33" s="20"/>
    </row>
    <row r="34" spans="1:4" x14ac:dyDescent="0.3">
      <c r="A34" t="s">
        <v>56</v>
      </c>
      <c r="B34" s="20"/>
      <c r="C34" s="20"/>
      <c r="D34" s="20"/>
    </row>
    <row r="35" spans="1:4" x14ac:dyDescent="0.3">
      <c r="A35" t="s">
        <v>492</v>
      </c>
      <c r="B35" s="20"/>
      <c r="C35" s="20"/>
      <c r="D35" s="20"/>
    </row>
    <row r="36" spans="1:4" x14ac:dyDescent="0.3">
      <c r="A36" t="s">
        <v>493</v>
      </c>
      <c r="B36" s="20"/>
      <c r="C36" s="20"/>
      <c r="D36" s="20"/>
    </row>
    <row r="37" spans="1:4" x14ac:dyDescent="0.3">
      <c r="A37" t="s">
        <v>494</v>
      </c>
      <c r="B37" s="20"/>
      <c r="C37" s="20"/>
      <c r="D37" s="20"/>
    </row>
    <row r="38" spans="1:4" x14ac:dyDescent="0.3">
      <c r="A38" t="s">
        <v>495</v>
      </c>
      <c r="B38" s="24"/>
      <c r="C38" s="24"/>
      <c r="D38" s="24"/>
    </row>
    <row r="39" spans="1:4" x14ac:dyDescent="0.3">
      <c r="A39" t="s">
        <v>496</v>
      </c>
      <c r="B39" s="20"/>
      <c r="C39" s="20"/>
      <c r="D39" s="20"/>
    </row>
    <row r="40" spans="1:4" x14ac:dyDescent="0.3">
      <c r="A40" t="s">
        <v>497</v>
      </c>
      <c r="B40" s="20"/>
      <c r="C40" s="20"/>
      <c r="D40" s="20"/>
    </row>
    <row r="41" spans="1:4" x14ac:dyDescent="0.3">
      <c r="A41" s="24"/>
      <c r="B41" s="20"/>
      <c r="C41" s="20"/>
      <c r="D41" s="20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" sqref="B2"/>
    </sheetView>
  </sheetViews>
  <sheetFormatPr defaultColWidth="11.5546875" defaultRowHeight="14.4" x14ac:dyDescent="0.3"/>
  <cols>
    <col min="1" max="1" width="61.33203125" customWidth="1"/>
    <col min="2" max="2" width="100.88671875" customWidth="1"/>
  </cols>
  <sheetData>
    <row r="1" spans="1:2" x14ac:dyDescent="0.3">
      <c r="A1" t="s">
        <v>498</v>
      </c>
      <c r="B1" s="19" t="s">
        <v>499</v>
      </c>
    </row>
    <row r="2" spans="1:2" x14ac:dyDescent="0.3">
      <c r="A2" t="s">
        <v>500</v>
      </c>
      <c r="B2" s="19" t="s">
        <v>501</v>
      </c>
    </row>
    <row r="3" spans="1:2" x14ac:dyDescent="0.3">
      <c r="A3" t="s">
        <v>502</v>
      </c>
      <c r="B3" s="19" t="s">
        <v>503</v>
      </c>
    </row>
    <row r="4" spans="1:2" x14ac:dyDescent="0.3">
      <c r="A4" t="s">
        <v>504</v>
      </c>
      <c r="B4" s="19" t="s">
        <v>505</v>
      </c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0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ColWidth="11.5546875" defaultRowHeight="14.4" x14ac:dyDescent="0.3"/>
  <cols>
    <col min="1" max="1" width="24.33203125" customWidth="1"/>
    <col min="3" max="3" width="92" customWidth="1"/>
    <col min="4" max="4" width="33.109375" customWidth="1"/>
  </cols>
  <sheetData>
    <row r="1" spans="1:11" x14ac:dyDescent="0.3">
      <c r="A1" s="41" t="s">
        <v>603</v>
      </c>
      <c r="D1" s="37">
        <f>SUM(D3:D70)</f>
        <v>29775618870.473534</v>
      </c>
    </row>
    <row r="2" spans="1:11" x14ac:dyDescent="0.3">
      <c r="A2" t="s">
        <v>665</v>
      </c>
      <c r="B2" t="s">
        <v>666</v>
      </c>
      <c r="C2" t="s">
        <v>667</v>
      </c>
      <c r="D2" s="37" t="s">
        <v>668</v>
      </c>
      <c r="H2" t="s">
        <v>557</v>
      </c>
      <c r="I2" t="s">
        <v>558</v>
      </c>
      <c r="J2" t="s">
        <v>559</v>
      </c>
      <c r="K2" s="32" t="s">
        <v>509</v>
      </c>
    </row>
    <row r="3" spans="1:11" x14ac:dyDescent="0.3">
      <c r="A3" t="s">
        <v>669</v>
      </c>
      <c r="B3" t="s">
        <v>670</v>
      </c>
      <c r="C3" t="s">
        <v>671</v>
      </c>
      <c r="D3" s="37">
        <v>-260700</v>
      </c>
      <c r="H3" s="33" t="s">
        <v>560</v>
      </c>
      <c r="I3" t="s">
        <v>561</v>
      </c>
      <c r="J3" t="s">
        <v>562</v>
      </c>
      <c r="K3" s="32">
        <v>4386090377.1641998</v>
      </c>
    </row>
    <row r="4" spans="1:11" x14ac:dyDescent="0.3">
      <c r="A4" t="s">
        <v>669</v>
      </c>
      <c r="B4" t="s">
        <v>672</v>
      </c>
      <c r="C4" t="s">
        <v>673</v>
      </c>
      <c r="D4" s="37">
        <v>0</v>
      </c>
      <c r="H4" s="27" t="s">
        <v>563</v>
      </c>
      <c r="I4" t="s">
        <v>564</v>
      </c>
      <c r="J4" t="s">
        <v>565</v>
      </c>
      <c r="K4" s="32">
        <v>44857098.718891598</v>
      </c>
    </row>
    <row r="5" spans="1:11" x14ac:dyDescent="0.3">
      <c r="A5" t="s">
        <v>674</v>
      </c>
      <c r="B5" t="s">
        <v>675</v>
      </c>
      <c r="C5" t="s">
        <v>676</v>
      </c>
      <c r="D5" s="37">
        <v>-236502.0429</v>
      </c>
      <c r="H5" s="34" t="s">
        <v>563</v>
      </c>
      <c r="I5" t="s">
        <v>566</v>
      </c>
      <c r="J5" t="s">
        <v>567</v>
      </c>
      <c r="K5" s="32">
        <v>858971840.01406002</v>
      </c>
    </row>
    <row r="6" spans="1:11" x14ac:dyDescent="0.3">
      <c r="A6" t="s">
        <v>677</v>
      </c>
      <c r="B6" t="s">
        <v>678</v>
      </c>
      <c r="C6" t="s">
        <v>679</v>
      </c>
      <c r="D6" s="37">
        <v>-62234.148399999998</v>
      </c>
      <c r="H6" s="27" t="s">
        <v>563</v>
      </c>
      <c r="I6" t="s">
        <v>568</v>
      </c>
      <c r="J6" t="s">
        <v>569</v>
      </c>
      <c r="K6" s="32">
        <v>941892733.54380095</v>
      </c>
    </row>
    <row r="7" spans="1:11" x14ac:dyDescent="0.3">
      <c r="A7" t="s">
        <v>680</v>
      </c>
      <c r="B7" t="s">
        <v>681</v>
      </c>
      <c r="C7" t="s">
        <v>682</v>
      </c>
      <c r="D7" s="37">
        <v>1234595.47832477</v>
      </c>
      <c r="H7" s="30" t="s">
        <v>563</v>
      </c>
      <c r="I7" t="s">
        <v>570</v>
      </c>
      <c r="J7" t="s">
        <v>571</v>
      </c>
      <c r="K7" s="32">
        <v>302933419.85800302</v>
      </c>
    </row>
    <row r="8" spans="1:11" ht="60" customHeight="1" x14ac:dyDescent="0.3">
      <c r="A8" t="s">
        <v>680</v>
      </c>
      <c r="B8" t="s">
        <v>683</v>
      </c>
      <c r="C8" t="s">
        <v>684</v>
      </c>
      <c r="D8" s="37">
        <v>0</v>
      </c>
      <c r="H8" s="35" t="s">
        <v>563</v>
      </c>
      <c r="I8" t="s">
        <v>572</v>
      </c>
      <c r="J8" t="s">
        <v>573</v>
      </c>
      <c r="K8" s="32">
        <v>348657614.736709</v>
      </c>
    </row>
    <row r="9" spans="1:11" x14ac:dyDescent="0.3">
      <c r="A9" t="s">
        <v>680</v>
      </c>
      <c r="B9" t="s">
        <v>685</v>
      </c>
      <c r="C9" t="s">
        <v>686</v>
      </c>
      <c r="D9" s="37">
        <v>7016962.5764300898</v>
      </c>
      <c r="H9" s="31" t="s">
        <v>574</v>
      </c>
      <c r="I9" t="s">
        <v>575</v>
      </c>
      <c r="J9" t="s">
        <v>576</v>
      </c>
      <c r="K9" s="32">
        <v>184778584.76430199</v>
      </c>
    </row>
    <row r="10" spans="1:11" x14ac:dyDescent="0.3">
      <c r="A10" t="s">
        <v>680</v>
      </c>
      <c r="B10" t="s">
        <v>687</v>
      </c>
      <c r="C10" t="s">
        <v>688</v>
      </c>
      <c r="D10" s="37">
        <v>24621.388103351401</v>
      </c>
      <c r="H10" s="30" t="s">
        <v>574</v>
      </c>
      <c r="I10" t="s">
        <v>577</v>
      </c>
      <c r="J10" t="s">
        <v>578</v>
      </c>
      <c r="K10" s="32">
        <v>209789344.181604</v>
      </c>
    </row>
    <row r="11" spans="1:11" x14ac:dyDescent="0.3">
      <c r="A11" t="s">
        <v>680</v>
      </c>
      <c r="B11" t="s">
        <v>689</v>
      </c>
      <c r="C11" t="s">
        <v>690</v>
      </c>
      <c r="D11" s="37">
        <v>381420.59745709301</v>
      </c>
      <c r="H11" s="31" t="s">
        <v>574</v>
      </c>
      <c r="I11" t="s">
        <v>579</v>
      </c>
      <c r="J11" t="s">
        <v>580</v>
      </c>
      <c r="K11" s="32">
        <v>99834042.5275383</v>
      </c>
    </row>
    <row r="12" spans="1:11" x14ac:dyDescent="0.3">
      <c r="A12" t="s">
        <v>680</v>
      </c>
      <c r="B12" t="s">
        <v>691</v>
      </c>
      <c r="C12" t="s">
        <v>692</v>
      </c>
      <c r="D12" s="37">
        <v>0</v>
      </c>
      <c r="H12" s="33" t="s">
        <v>574</v>
      </c>
      <c r="I12" t="s">
        <v>581</v>
      </c>
      <c r="J12" t="s">
        <v>582</v>
      </c>
      <c r="K12" s="32">
        <v>20658439801.920799</v>
      </c>
    </row>
    <row r="13" spans="1:11" x14ac:dyDescent="0.3">
      <c r="A13" t="s">
        <v>680</v>
      </c>
      <c r="B13" t="s">
        <v>693</v>
      </c>
      <c r="C13" t="s">
        <v>694</v>
      </c>
      <c r="D13" s="37">
        <v>576323.97124931705</v>
      </c>
      <c r="H13" s="27" t="s">
        <v>574</v>
      </c>
      <c r="I13" t="s">
        <v>583</v>
      </c>
      <c r="J13" t="s">
        <v>584</v>
      </c>
      <c r="K13" s="32">
        <v>3493413114.7922101</v>
      </c>
    </row>
    <row r="14" spans="1:11" x14ac:dyDescent="0.3">
      <c r="A14" t="s">
        <v>680</v>
      </c>
      <c r="B14" t="s">
        <v>695</v>
      </c>
      <c r="C14" t="s">
        <v>696</v>
      </c>
      <c r="D14" s="37">
        <v>-933034.00987781596</v>
      </c>
      <c r="H14" s="29" t="s">
        <v>574</v>
      </c>
      <c r="I14" t="s">
        <v>585</v>
      </c>
      <c r="J14" t="s">
        <v>586</v>
      </c>
      <c r="K14" s="32">
        <v>3838817713.57831</v>
      </c>
    </row>
    <row r="15" spans="1:11" x14ac:dyDescent="0.3">
      <c r="A15" t="s">
        <v>680</v>
      </c>
      <c r="B15" t="s">
        <v>697</v>
      </c>
      <c r="C15" t="s">
        <v>698</v>
      </c>
      <c r="D15" s="37">
        <v>202566.38574090501</v>
      </c>
      <c r="H15" s="31" t="s">
        <v>574</v>
      </c>
      <c r="I15" t="s">
        <v>587</v>
      </c>
      <c r="J15" t="s">
        <v>588</v>
      </c>
      <c r="K15" s="32">
        <v>1347343395.15698</v>
      </c>
    </row>
    <row r="16" spans="1:11" x14ac:dyDescent="0.3">
      <c r="A16" t="s">
        <v>680</v>
      </c>
      <c r="B16" t="s">
        <v>699</v>
      </c>
      <c r="C16" t="s">
        <v>700</v>
      </c>
      <c r="D16" s="37">
        <v>7030.4673748261603</v>
      </c>
      <c r="H16" s="31" t="s">
        <v>574</v>
      </c>
      <c r="I16" t="s">
        <v>589</v>
      </c>
      <c r="J16" t="s">
        <v>590</v>
      </c>
      <c r="K16" s="32">
        <v>63740006.833664</v>
      </c>
    </row>
    <row r="17" spans="1:11" x14ac:dyDescent="0.3">
      <c r="A17" t="s">
        <v>680</v>
      </c>
      <c r="B17" t="s">
        <v>701</v>
      </c>
      <c r="C17" t="s">
        <v>702</v>
      </c>
      <c r="D17" s="37">
        <v>2542488</v>
      </c>
      <c r="E17" s="27"/>
      <c r="F17" s="27"/>
      <c r="G17" s="27"/>
      <c r="H17" s="28" t="s">
        <v>574</v>
      </c>
      <c r="I17" t="s">
        <v>591</v>
      </c>
      <c r="J17" s="27" t="s">
        <v>592</v>
      </c>
      <c r="K17" s="36">
        <v>1546496760.4870999</v>
      </c>
    </row>
    <row r="18" spans="1:11" x14ac:dyDescent="0.3">
      <c r="A18" t="s">
        <v>703</v>
      </c>
      <c r="B18" t="s">
        <v>704</v>
      </c>
      <c r="C18" t="s">
        <v>705</v>
      </c>
      <c r="D18" s="37">
        <v>2658984.4074283298</v>
      </c>
      <c r="H18" s="12" t="s">
        <v>574</v>
      </c>
      <c r="I18" t="s">
        <v>593</v>
      </c>
      <c r="J18" t="s">
        <v>594</v>
      </c>
      <c r="K18" s="32">
        <v>425720933.50234598</v>
      </c>
    </row>
    <row r="19" spans="1:11" x14ac:dyDescent="0.3">
      <c r="A19" s="17" t="s">
        <v>703</v>
      </c>
      <c r="B19" t="s">
        <v>706</v>
      </c>
      <c r="C19" t="s">
        <v>707</v>
      </c>
      <c r="D19" s="37">
        <v>0</v>
      </c>
    </row>
    <row r="20" spans="1:11" x14ac:dyDescent="0.3">
      <c r="A20" s="13" t="s">
        <v>708</v>
      </c>
      <c r="B20" t="s">
        <v>709</v>
      </c>
      <c r="C20" t="s">
        <v>710</v>
      </c>
      <c r="D20" s="37">
        <v>167682.318013696</v>
      </c>
    </row>
    <row r="21" spans="1:11" x14ac:dyDescent="0.3">
      <c r="A21" t="s">
        <v>708</v>
      </c>
      <c r="B21" t="s">
        <v>711</v>
      </c>
      <c r="C21" t="s">
        <v>712</v>
      </c>
      <c r="D21" s="37">
        <v>516442993.99786001</v>
      </c>
    </row>
    <row r="22" spans="1:11" x14ac:dyDescent="0.3">
      <c r="A22" t="s">
        <v>708</v>
      </c>
      <c r="B22" t="s">
        <v>713</v>
      </c>
      <c r="C22" t="s">
        <v>714</v>
      </c>
      <c r="D22" s="37">
        <v>-0.17</v>
      </c>
    </row>
    <row r="23" spans="1:11" x14ac:dyDescent="0.3">
      <c r="A23" t="s">
        <v>708</v>
      </c>
      <c r="B23" t="s">
        <v>715</v>
      </c>
      <c r="C23" t="s">
        <v>716</v>
      </c>
      <c r="D23" s="37">
        <v>-1456953.25</v>
      </c>
    </row>
    <row r="24" spans="1:11" x14ac:dyDescent="0.3">
      <c r="A24" t="s">
        <v>708</v>
      </c>
      <c r="B24" t="s">
        <v>717</v>
      </c>
      <c r="C24" t="s">
        <v>718</v>
      </c>
      <c r="D24" s="37">
        <v>0</v>
      </c>
    </row>
    <row r="25" spans="1:11" x14ac:dyDescent="0.3">
      <c r="A25" t="s">
        <v>708</v>
      </c>
      <c r="B25" t="s">
        <v>719</v>
      </c>
      <c r="C25" t="s">
        <v>720</v>
      </c>
      <c r="D25" s="37">
        <v>0</v>
      </c>
    </row>
    <row r="26" spans="1:11" x14ac:dyDescent="0.3">
      <c r="A26" t="s">
        <v>708</v>
      </c>
      <c r="B26" t="s">
        <v>721</v>
      </c>
      <c r="C26" t="s">
        <v>722</v>
      </c>
      <c r="D26" s="37">
        <v>-8721.1501000000007</v>
      </c>
    </row>
    <row r="27" spans="1:11" x14ac:dyDescent="0.3">
      <c r="A27" t="s">
        <v>708</v>
      </c>
      <c r="B27" t="s">
        <v>723</v>
      </c>
      <c r="C27" t="s">
        <v>724</v>
      </c>
      <c r="D27" s="37">
        <v>6544.4399000000003</v>
      </c>
    </row>
    <row r="28" spans="1:11" x14ac:dyDescent="0.3">
      <c r="A28" t="s">
        <v>725</v>
      </c>
      <c r="B28" t="s">
        <v>726</v>
      </c>
      <c r="C28" t="s">
        <v>727</v>
      </c>
      <c r="D28" s="37">
        <v>187092254.02431101</v>
      </c>
    </row>
    <row r="29" spans="1:11" x14ac:dyDescent="0.3">
      <c r="A29" t="s">
        <v>725</v>
      </c>
      <c r="B29" t="s">
        <v>728</v>
      </c>
      <c r="C29" t="s">
        <v>729</v>
      </c>
      <c r="D29" s="37">
        <v>0</v>
      </c>
    </row>
    <row r="30" spans="1:11" x14ac:dyDescent="0.3">
      <c r="A30" t="s">
        <v>730</v>
      </c>
      <c r="B30" t="s">
        <v>731</v>
      </c>
      <c r="C30" t="s">
        <v>732</v>
      </c>
      <c r="D30" s="37">
        <v>15216.779294772899</v>
      </c>
    </row>
    <row r="31" spans="1:11" x14ac:dyDescent="0.3">
      <c r="A31" t="s">
        <v>730</v>
      </c>
      <c r="B31" t="s">
        <v>733</v>
      </c>
      <c r="C31" t="s">
        <v>734</v>
      </c>
      <c r="D31" s="37">
        <v>0</v>
      </c>
    </row>
    <row r="32" spans="1:11" x14ac:dyDescent="0.3">
      <c r="A32" t="s">
        <v>735</v>
      </c>
      <c r="B32" t="s">
        <v>736</v>
      </c>
      <c r="C32" t="s">
        <v>737</v>
      </c>
      <c r="D32" s="37">
        <v>4386360463.1641998</v>
      </c>
    </row>
    <row r="33" spans="1:9" x14ac:dyDescent="0.3">
      <c r="A33" t="s">
        <v>735</v>
      </c>
      <c r="B33" t="s">
        <v>738</v>
      </c>
      <c r="C33" t="s">
        <v>739</v>
      </c>
      <c r="D33" s="37">
        <v>-369000</v>
      </c>
    </row>
    <row r="34" spans="1:9" x14ac:dyDescent="0.3">
      <c r="A34" t="s">
        <v>735</v>
      </c>
      <c r="B34" s="27" t="s">
        <v>740</v>
      </c>
      <c r="C34" s="27" t="s">
        <v>741</v>
      </c>
      <c r="D34" s="38">
        <v>12695</v>
      </c>
      <c r="E34" s="27"/>
      <c r="F34" s="27"/>
      <c r="G34" s="27"/>
      <c r="H34" s="27"/>
      <c r="I34" s="27"/>
    </row>
    <row r="35" spans="1:9" x14ac:dyDescent="0.3">
      <c r="A35" t="s">
        <v>742</v>
      </c>
      <c r="B35" s="15" t="s">
        <v>743</v>
      </c>
      <c r="C35" s="15" t="s">
        <v>744</v>
      </c>
      <c r="D35" s="39">
        <v>-26461.7598</v>
      </c>
      <c r="E35" s="15"/>
      <c r="F35" s="15"/>
      <c r="G35" s="15"/>
      <c r="H35" s="15"/>
      <c r="I35" s="15"/>
    </row>
    <row r="36" spans="1:9" x14ac:dyDescent="0.3">
      <c r="A36" t="s">
        <v>742</v>
      </c>
      <c r="B36" s="27" t="s">
        <v>745</v>
      </c>
      <c r="C36" s="27" t="s">
        <v>746</v>
      </c>
      <c r="D36" s="38">
        <v>24248.839800000002</v>
      </c>
      <c r="E36" s="27"/>
      <c r="F36" s="27"/>
      <c r="G36" s="27"/>
      <c r="H36" s="27"/>
      <c r="I36" s="27"/>
    </row>
    <row r="37" spans="1:9" x14ac:dyDescent="0.3">
      <c r="A37" t="s">
        <v>742</v>
      </c>
      <c r="B37" t="s">
        <v>747</v>
      </c>
      <c r="C37" t="s">
        <v>748</v>
      </c>
      <c r="D37" s="37">
        <v>-111731.091746135</v>
      </c>
    </row>
    <row r="38" spans="1:9" x14ac:dyDescent="0.3">
      <c r="A38" t="s">
        <v>749</v>
      </c>
      <c r="B38" s="27" t="s">
        <v>750</v>
      </c>
      <c r="C38" s="27" t="s">
        <v>751</v>
      </c>
      <c r="D38" s="38">
        <v>0</v>
      </c>
      <c r="E38" s="27"/>
      <c r="F38" s="27"/>
      <c r="G38" s="27"/>
      <c r="H38" s="27"/>
      <c r="I38" s="27"/>
    </row>
    <row r="39" spans="1:9" x14ac:dyDescent="0.3">
      <c r="A39" t="s">
        <v>749</v>
      </c>
      <c r="B39" t="s">
        <v>752</v>
      </c>
      <c r="C39" t="s">
        <v>753</v>
      </c>
      <c r="D39" s="37">
        <v>44857098.718891598</v>
      </c>
    </row>
    <row r="40" spans="1:9" x14ac:dyDescent="0.3">
      <c r="A40" t="s">
        <v>749</v>
      </c>
      <c r="B40" s="27" t="s">
        <v>754</v>
      </c>
      <c r="C40" s="27" t="s">
        <v>755</v>
      </c>
      <c r="D40" s="38">
        <v>0</v>
      </c>
      <c r="E40" s="27"/>
      <c r="F40" s="27"/>
      <c r="G40" s="27"/>
      <c r="H40" s="27"/>
      <c r="I40" s="27"/>
    </row>
    <row r="41" spans="1:9" x14ac:dyDescent="0.3">
      <c r="A41" t="s">
        <v>749</v>
      </c>
      <c r="B41" t="s">
        <v>756</v>
      </c>
      <c r="C41" t="s">
        <v>757</v>
      </c>
      <c r="D41" s="37">
        <v>858971840.01406002</v>
      </c>
    </row>
    <row r="42" spans="1:9" x14ac:dyDescent="0.3">
      <c r="A42" t="s">
        <v>749</v>
      </c>
      <c r="B42" s="16" t="s">
        <v>758</v>
      </c>
      <c r="C42" s="29" t="s">
        <v>759</v>
      </c>
      <c r="D42" s="40">
        <v>941892733.54380095</v>
      </c>
      <c r="E42" s="29"/>
      <c r="F42" s="16"/>
      <c r="G42" s="29"/>
      <c r="H42" s="16"/>
      <c r="I42" s="29"/>
    </row>
    <row r="43" spans="1:9" x14ac:dyDescent="0.3">
      <c r="A43" t="s">
        <v>749</v>
      </c>
      <c r="B43" t="s">
        <v>760</v>
      </c>
      <c r="C43" t="s">
        <v>761</v>
      </c>
      <c r="D43" s="37">
        <v>302933419.85800302</v>
      </c>
    </row>
    <row r="44" spans="1:9" x14ac:dyDescent="0.3">
      <c r="A44" t="s">
        <v>749</v>
      </c>
      <c r="B44" s="16" t="s">
        <v>762</v>
      </c>
      <c r="C44" s="29" t="s">
        <v>763</v>
      </c>
      <c r="D44" s="40">
        <v>348657614.736709</v>
      </c>
      <c r="E44" s="29"/>
      <c r="F44" s="16"/>
      <c r="G44" s="29"/>
      <c r="H44" s="16"/>
      <c r="I44" s="29"/>
    </row>
    <row r="45" spans="1:9" x14ac:dyDescent="0.3">
      <c r="A45" t="s">
        <v>764</v>
      </c>
      <c r="B45" t="s">
        <v>765</v>
      </c>
      <c r="C45" t="s">
        <v>766</v>
      </c>
      <c r="D45" s="37">
        <v>180230514.64680499</v>
      </c>
    </row>
    <row r="46" spans="1:9" x14ac:dyDescent="0.3">
      <c r="A46" t="s">
        <v>764</v>
      </c>
      <c r="B46" s="27" t="s">
        <v>767</v>
      </c>
      <c r="C46" s="27" t="s">
        <v>768</v>
      </c>
      <c r="D46" s="38">
        <v>198631282.82761499</v>
      </c>
      <c r="E46" s="27"/>
      <c r="F46" s="27"/>
      <c r="G46" s="27"/>
      <c r="H46" s="27"/>
      <c r="I46" s="27"/>
    </row>
    <row r="47" spans="1:9" x14ac:dyDescent="0.3">
      <c r="A47" t="s">
        <v>764</v>
      </c>
      <c r="B47" t="s">
        <v>769</v>
      </c>
      <c r="C47" t="s">
        <v>770</v>
      </c>
      <c r="D47" s="37">
        <v>97391463.651758596</v>
      </c>
    </row>
    <row r="48" spans="1:9" x14ac:dyDescent="0.3">
      <c r="A48" t="s">
        <v>764</v>
      </c>
      <c r="B48" t="s">
        <v>771</v>
      </c>
      <c r="C48" t="s">
        <v>772</v>
      </c>
      <c r="D48" s="37">
        <v>14376534612.6422</v>
      </c>
    </row>
    <row r="49" spans="1:4" x14ac:dyDescent="0.3">
      <c r="A49" t="s">
        <v>764</v>
      </c>
      <c r="B49" t="s">
        <v>773</v>
      </c>
      <c r="C49" t="s">
        <v>774</v>
      </c>
      <c r="D49" s="37">
        <v>1229050953.45315</v>
      </c>
    </row>
    <row r="50" spans="1:4" x14ac:dyDescent="0.3">
      <c r="A50" t="s">
        <v>764</v>
      </c>
      <c r="B50" t="s">
        <v>775</v>
      </c>
      <c r="C50" t="s">
        <v>776</v>
      </c>
      <c r="D50" s="37">
        <v>2768436798.5504098</v>
      </c>
    </row>
    <row r="51" spans="1:4" x14ac:dyDescent="0.3">
      <c r="A51" t="s">
        <v>764</v>
      </c>
      <c r="B51" t="s">
        <v>777</v>
      </c>
      <c r="C51" t="s">
        <v>778</v>
      </c>
      <c r="D51" s="37">
        <v>794735119.27029097</v>
      </c>
    </row>
    <row r="52" spans="1:4" x14ac:dyDescent="0.3">
      <c r="A52" t="s">
        <v>764</v>
      </c>
      <c r="B52" t="s">
        <v>779</v>
      </c>
      <c r="C52" t="s">
        <v>780</v>
      </c>
      <c r="D52" s="37">
        <v>18546174.859706901</v>
      </c>
    </row>
    <row r="53" spans="1:4" x14ac:dyDescent="0.3">
      <c r="A53" t="s">
        <v>764</v>
      </c>
      <c r="B53" t="s">
        <v>781</v>
      </c>
      <c r="C53" t="s">
        <v>782</v>
      </c>
      <c r="D53" s="37">
        <v>1492244209.3459401</v>
      </c>
    </row>
    <row r="54" spans="1:4" x14ac:dyDescent="0.3">
      <c r="A54" t="s">
        <v>764</v>
      </c>
      <c r="B54" t="s">
        <v>783</v>
      </c>
      <c r="C54" t="s">
        <v>784</v>
      </c>
      <c r="D54" s="37">
        <v>420984761.849307</v>
      </c>
    </row>
    <row r="55" spans="1:4" x14ac:dyDescent="0.3">
      <c r="A55" t="s">
        <v>785</v>
      </c>
      <c r="B55" t="s">
        <v>786</v>
      </c>
      <c r="C55" t="s">
        <v>787</v>
      </c>
      <c r="D55" s="37">
        <v>134751</v>
      </c>
    </row>
    <row r="56" spans="1:4" x14ac:dyDescent="0.3">
      <c r="A56" t="s">
        <v>785</v>
      </c>
      <c r="B56" t="s">
        <v>788</v>
      </c>
      <c r="C56" t="s">
        <v>789</v>
      </c>
      <c r="D56" s="37">
        <v>-6480</v>
      </c>
    </row>
    <row r="57" spans="1:4" x14ac:dyDescent="0.3">
      <c r="A57" t="s">
        <v>785</v>
      </c>
      <c r="B57" t="s">
        <v>790</v>
      </c>
      <c r="C57" t="s">
        <v>791</v>
      </c>
      <c r="D57" s="37">
        <v>1694</v>
      </c>
    </row>
    <row r="58" spans="1:4" x14ac:dyDescent="0.3">
      <c r="A58" t="s">
        <v>785</v>
      </c>
      <c r="B58" t="s">
        <v>792</v>
      </c>
      <c r="C58" t="s">
        <v>793</v>
      </c>
      <c r="D58" s="37">
        <v>112213679.519618</v>
      </c>
    </row>
    <row r="59" spans="1:4" x14ac:dyDescent="0.3">
      <c r="A59" t="s">
        <v>785</v>
      </c>
      <c r="B59" t="s">
        <v>794</v>
      </c>
      <c r="C59" t="s">
        <v>795</v>
      </c>
      <c r="D59" s="37">
        <v>28076.400399999999</v>
      </c>
    </row>
    <row r="60" spans="1:4" x14ac:dyDescent="0.3">
      <c r="A60" t="s">
        <v>785</v>
      </c>
      <c r="B60" t="s">
        <v>796</v>
      </c>
      <c r="C60" t="s">
        <v>797</v>
      </c>
      <c r="D60" s="37">
        <v>17654.779299999998</v>
      </c>
    </row>
    <row r="61" spans="1:4" x14ac:dyDescent="0.3">
      <c r="A61" t="s">
        <v>798</v>
      </c>
      <c r="B61" t="s">
        <v>799</v>
      </c>
      <c r="C61" t="s">
        <v>800</v>
      </c>
      <c r="D61" s="37">
        <v>-2643.54</v>
      </c>
    </row>
    <row r="62" spans="1:4" x14ac:dyDescent="0.3">
      <c r="A62" t="s">
        <v>798</v>
      </c>
      <c r="B62" t="s">
        <v>801</v>
      </c>
      <c r="C62" t="s">
        <v>802</v>
      </c>
      <c r="D62" s="37">
        <v>-1449.38</v>
      </c>
    </row>
    <row r="63" spans="1:4" x14ac:dyDescent="0.3">
      <c r="A63" t="s">
        <v>798</v>
      </c>
      <c r="B63" t="s">
        <v>803</v>
      </c>
      <c r="C63" t="s">
        <v>804</v>
      </c>
      <c r="D63" s="37">
        <v>64244.378717391599</v>
      </c>
    </row>
    <row r="64" spans="1:4" x14ac:dyDescent="0.3">
      <c r="A64" t="s">
        <v>798</v>
      </c>
      <c r="B64" t="s">
        <v>805</v>
      </c>
      <c r="C64" t="s">
        <v>806</v>
      </c>
      <c r="D64" s="37">
        <v>31621248.645421099</v>
      </c>
    </row>
    <row r="65" spans="1:4" x14ac:dyDescent="0.3">
      <c r="A65" t="s">
        <v>798</v>
      </c>
      <c r="B65" t="s">
        <v>807</v>
      </c>
      <c r="C65" t="s">
        <v>808</v>
      </c>
      <c r="D65" s="37">
        <v>0</v>
      </c>
    </row>
    <row r="66" spans="1:4" x14ac:dyDescent="0.3">
      <c r="A66" t="s">
        <v>798</v>
      </c>
      <c r="B66" t="s">
        <v>809</v>
      </c>
      <c r="C66" t="s">
        <v>810</v>
      </c>
      <c r="D66" s="37">
        <v>383089670.97647399</v>
      </c>
    </row>
    <row r="67" spans="1:4" x14ac:dyDescent="0.3">
      <c r="A67" t="s">
        <v>798</v>
      </c>
      <c r="B67" t="s">
        <v>811</v>
      </c>
      <c r="C67" t="s">
        <v>812</v>
      </c>
      <c r="D67" s="37">
        <v>80550.538414463896</v>
      </c>
    </row>
    <row r="68" spans="1:4" x14ac:dyDescent="0.3">
      <c r="A68" t="s">
        <v>798</v>
      </c>
      <c r="B68" t="s">
        <v>813</v>
      </c>
      <c r="C68" t="s">
        <v>814</v>
      </c>
      <c r="D68" s="37">
        <v>36574913.9772553</v>
      </c>
    </row>
    <row r="69" spans="1:4" x14ac:dyDescent="0.3">
      <c r="A69" t="s">
        <v>815</v>
      </c>
      <c r="B69" t="s">
        <v>816</v>
      </c>
      <c r="C69" t="s">
        <v>817</v>
      </c>
      <c r="D69" s="37">
        <v>35410069.996346198</v>
      </c>
    </row>
    <row r="70" spans="1:4" x14ac:dyDescent="0.3">
      <c r="A70" t="s">
        <v>818</v>
      </c>
      <c r="B70" t="s">
        <v>819</v>
      </c>
      <c r="C70" t="s">
        <v>820</v>
      </c>
      <c r="D70" s="37">
        <v>992537.00027945498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61"/>
  <sheetViews>
    <sheetView workbookViewId="0">
      <selection activeCell="J21" sqref="J21"/>
    </sheetView>
  </sheetViews>
  <sheetFormatPr defaultColWidth="11.5546875" defaultRowHeight="14.4" x14ac:dyDescent="0.3"/>
  <cols>
    <col min="3" max="3" width="31.6640625" customWidth="1"/>
  </cols>
  <sheetData>
    <row r="2" spans="1:3" x14ac:dyDescent="0.3">
      <c r="A2" t="s">
        <v>604</v>
      </c>
      <c r="B2" t="s">
        <v>605</v>
      </c>
      <c r="C2" t="s">
        <v>606</v>
      </c>
    </row>
    <row r="3" spans="1:3" x14ac:dyDescent="0.3">
      <c r="A3">
        <v>0</v>
      </c>
      <c r="B3" t="s">
        <v>607</v>
      </c>
      <c r="C3" s="42">
        <v>994081951.37360704</v>
      </c>
    </row>
    <row r="4" spans="1:3" x14ac:dyDescent="0.3">
      <c r="A4">
        <v>0</v>
      </c>
      <c r="B4" t="s">
        <v>608</v>
      </c>
      <c r="C4" s="42">
        <v>277695.33234143798</v>
      </c>
    </row>
    <row r="5" spans="1:3" x14ac:dyDescent="0.3">
      <c r="A5">
        <v>0</v>
      </c>
      <c r="B5" t="s">
        <v>609</v>
      </c>
      <c r="C5" s="42">
        <v>8549667413.2828302</v>
      </c>
    </row>
    <row r="6" spans="1:3" x14ac:dyDescent="0.3">
      <c r="A6">
        <v>0</v>
      </c>
      <c r="B6" t="s">
        <v>610</v>
      </c>
      <c r="C6" s="42">
        <v>427101764.29392397</v>
      </c>
    </row>
    <row r="7" spans="1:3" x14ac:dyDescent="0.3">
      <c r="A7">
        <v>0</v>
      </c>
      <c r="B7" t="s">
        <v>611</v>
      </c>
      <c r="C7" s="42">
        <v>132036489.35754099</v>
      </c>
    </row>
    <row r="8" spans="1:3" x14ac:dyDescent="0.3">
      <c r="A8">
        <v>0</v>
      </c>
      <c r="B8" t="s">
        <v>612</v>
      </c>
      <c r="C8" s="42">
        <v>7428314.6163545698</v>
      </c>
    </row>
    <row r="9" spans="1:3" x14ac:dyDescent="0.3">
      <c r="A9">
        <v>0</v>
      </c>
      <c r="B9" t="s">
        <v>613</v>
      </c>
      <c r="C9" s="42">
        <v>-16665</v>
      </c>
    </row>
    <row r="10" spans="1:3" x14ac:dyDescent="0.3">
      <c r="A10">
        <v>0</v>
      </c>
      <c r="B10" t="s">
        <v>614</v>
      </c>
      <c r="C10" s="42">
        <v>1176114424.1498401</v>
      </c>
    </row>
    <row r="11" spans="1:3" x14ac:dyDescent="0.3">
      <c r="A11">
        <v>0</v>
      </c>
      <c r="B11" t="s">
        <v>615</v>
      </c>
      <c r="C11" s="42">
        <v>3171818.9872288699</v>
      </c>
    </row>
    <row r="12" spans="1:3" x14ac:dyDescent="0.3">
      <c r="A12">
        <v>0</v>
      </c>
      <c r="B12" t="s">
        <v>616</v>
      </c>
      <c r="C12" s="42">
        <v>189758660.53621101</v>
      </c>
    </row>
    <row r="13" spans="1:3" x14ac:dyDescent="0.3">
      <c r="A13">
        <v>0</v>
      </c>
      <c r="B13" t="s">
        <v>617</v>
      </c>
      <c r="C13" s="42">
        <v>101361.158004795</v>
      </c>
    </row>
    <row r="14" spans="1:3" x14ac:dyDescent="0.3">
      <c r="A14">
        <v>0</v>
      </c>
      <c r="B14" t="s">
        <v>618</v>
      </c>
      <c r="C14" s="42">
        <v>136154229.852451</v>
      </c>
    </row>
    <row r="15" spans="1:3" x14ac:dyDescent="0.3">
      <c r="A15">
        <v>0</v>
      </c>
      <c r="B15" t="s">
        <v>619</v>
      </c>
      <c r="C15" s="42">
        <v>16190515.004290501</v>
      </c>
    </row>
    <row r="16" spans="1:3" x14ac:dyDescent="0.3">
      <c r="A16">
        <v>0</v>
      </c>
      <c r="B16" t="s">
        <v>620</v>
      </c>
      <c r="C16" s="42">
        <v>55547.1007501473</v>
      </c>
    </row>
    <row r="17" spans="1:3" x14ac:dyDescent="0.3">
      <c r="A17">
        <v>0</v>
      </c>
      <c r="B17" t="s">
        <v>621</v>
      </c>
      <c r="C17" s="42">
        <v>176245.82195914799</v>
      </c>
    </row>
    <row r="18" spans="1:3" x14ac:dyDescent="0.3">
      <c r="A18">
        <v>0</v>
      </c>
      <c r="B18" t="s">
        <v>622</v>
      </c>
      <c r="C18" s="42">
        <v>5744535.6902218303</v>
      </c>
    </row>
    <row r="19" spans="1:3" x14ac:dyDescent="0.3">
      <c r="A19">
        <v>0</v>
      </c>
      <c r="B19" t="s">
        <v>623</v>
      </c>
      <c r="C19" s="42">
        <v>2002095815.8078499</v>
      </c>
    </row>
    <row r="20" spans="1:3" x14ac:dyDescent="0.3">
      <c r="A20">
        <v>0</v>
      </c>
      <c r="B20" t="s">
        <v>624</v>
      </c>
      <c r="C20" s="42">
        <v>58723562.957853802</v>
      </c>
    </row>
    <row r="21" spans="1:3" x14ac:dyDescent="0.3">
      <c r="A21">
        <v>0</v>
      </c>
      <c r="B21" t="s">
        <v>625</v>
      </c>
      <c r="C21" s="42">
        <v>186100</v>
      </c>
    </row>
    <row r="22" spans="1:3" x14ac:dyDescent="0.3">
      <c r="A22">
        <v>0</v>
      </c>
      <c r="B22" t="s">
        <v>626</v>
      </c>
      <c r="C22" s="42">
        <v>3351066495.16887</v>
      </c>
    </row>
    <row r="23" spans="1:3" x14ac:dyDescent="0.3">
      <c r="A23">
        <v>0</v>
      </c>
      <c r="B23" t="s">
        <v>627</v>
      </c>
      <c r="C23" s="42">
        <v>547477918.39607894</v>
      </c>
    </row>
    <row r="24" spans="1:3" x14ac:dyDescent="0.3">
      <c r="A24">
        <v>0</v>
      </c>
      <c r="B24" t="s">
        <v>628</v>
      </c>
      <c r="C24" s="42">
        <v>1460175196.5072601</v>
      </c>
    </row>
    <row r="25" spans="1:3" x14ac:dyDescent="0.3">
      <c r="A25">
        <v>0</v>
      </c>
      <c r="B25" t="s">
        <v>629</v>
      </c>
      <c r="C25" s="42">
        <v>94350213.746059805</v>
      </c>
    </row>
    <row r="26" spans="1:3" x14ac:dyDescent="0.3">
      <c r="A26">
        <v>0</v>
      </c>
      <c r="B26" t="s">
        <v>630</v>
      </c>
      <c r="C26" s="42">
        <v>406333.668057943</v>
      </c>
    </row>
    <row r="27" spans="1:3" x14ac:dyDescent="0.3">
      <c r="A27">
        <v>0</v>
      </c>
      <c r="B27" t="s">
        <v>631</v>
      </c>
      <c r="C27" s="42">
        <v>12881994.4278332</v>
      </c>
    </row>
    <row r="28" spans="1:3" x14ac:dyDescent="0.3">
      <c r="A28">
        <v>0</v>
      </c>
      <c r="B28" t="s">
        <v>632</v>
      </c>
      <c r="C28" s="42">
        <v>663497.94567000796</v>
      </c>
    </row>
    <row r="29" spans="1:3" x14ac:dyDescent="0.3">
      <c r="A29">
        <v>0</v>
      </c>
      <c r="B29" t="s">
        <v>633</v>
      </c>
      <c r="C29" s="42">
        <v>172071420.69294801</v>
      </c>
    </row>
    <row r="30" spans="1:3" x14ac:dyDescent="0.3">
      <c r="A30">
        <v>0</v>
      </c>
      <c r="B30" t="s">
        <v>634</v>
      </c>
      <c r="C30" s="42">
        <v>22158920.2917803</v>
      </c>
    </row>
    <row r="31" spans="1:3" x14ac:dyDescent="0.3">
      <c r="A31">
        <v>0</v>
      </c>
      <c r="B31" t="s">
        <v>635</v>
      </c>
      <c r="C31" s="42">
        <v>107596.05</v>
      </c>
    </row>
    <row r="32" spans="1:3" x14ac:dyDescent="0.3">
      <c r="A32">
        <v>0</v>
      </c>
      <c r="B32" t="s">
        <v>636</v>
      </c>
      <c r="C32" s="42">
        <v>14561366.309389001</v>
      </c>
    </row>
    <row r="33" spans="1:3" x14ac:dyDescent="0.3">
      <c r="A33">
        <v>0</v>
      </c>
      <c r="B33" t="s">
        <v>637</v>
      </c>
      <c r="C33" s="42">
        <v>199837045.68435699</v>
      </c>
    </row>
    <row r="34" spans="1:3" x14ac:dyDescent="0.3">
      <c r="A34">
        <v>0</v>
      </c>
      <c r="B34" t="s">
        <v>638</v>
      </c>
      <c r="C34" s="42">
        <v>25971442.0887849</v>
      </c>
    </row>
    <row r="35" spans="1:3" x14ac:dyDescent="0.3">
      <c r="A35">
        <v>0</v>
      </c>
      <c r="B35" t="s">
        <v>639</v>
      </c>
      <c r="C35" s="42">
        <v>9688.0160886786907</v>
      </c>
    </row>
    <row r="36" spans="1:3" x14ac:dyDescent="0.3">
      <c r="A36">
        <v>0</v>
      </c>
      <c r="B36" t="s">
        <v>640</v>
      </c>
      <c r="C36" s="42">
        <v>1321712471.84637</v>
      </c>
    </row>
    <row r="37" spans="1:3" x14ac:dyDescent="0.3">
      <c r="A37">
        <v>0</v>
      </c>
      <c r="B37" t="s">
        <v>641</v>
      </c>
      <c r="C37" s="42">
        <v>-1421</v>
      </c>
    </row>
    <row r="38" spans="1:3" x14ac:dyDescent="0.3">
      <c r="A38">
        <v>0</v>
      </c>
      <c r="B38" t="s">
        <v>642</v>
      </c>
      <c r="C38" s="42">
        <v>240950</v>
      </c>
    </row>
    <row r="39" spans="1:3" x14ac:dyDescent="0.3">
      <c r="A39">
        <v>0</v>
      </c>
      <c r="B39" t="s">
        <v>643</v>
      </c>
      <c r="C39" s="42">
        <v>34759033.873522103</v>
      </c>
    </row>
    <row r="40" spans="1:3" x14ac:dyDescent="0.3">
      <c r="A40">
        <v>0</v>
      </c>
      <c r="B40" t="s">
        <v>644</v>
      </c>
      <c r="C40" s="42">
        <v>8072895.79929139</v>
      </c>
    </row>
    <row r="41" spans="1:3" x14ac:dyDescent="0.3">
      <c r="A41">
        <v>0</v>
      </c>
      <c r="B41" t="s">
        <v>645</v>
      </c>
      <c r="C41" s="42">
        <v>7779425882.5077105</v>
      </c>
    </row>
    <row r="42" spans="1:3" x14ac:dyDescent="0.3">
      <c r="A42">
        <v>0</v>
      </c>
      <c r="B42" t="s">
        <v>646</v>
      </c>
      <c r="C42" s="42">
        <v>18021701.466136701</v>
      </c>
    </row>
    <row r="43" spans="1:3" x14ac:dyDescent="0.3">
      <c r="A43">
        <v>0</v>
      </c>
      <c r="B43" t="s">
        <v>647</v>
      </c>
      <c r="C43" s="42">
        <v>116253101.897303</v>
      </c>
    </row>
    <row r="44" spans="1:3" x14ac:dyDescent="0.3">
      <c r="A44">
        <v>0</v>
      </c>
      <c r="B44" t="s">
        <v>648</v>
      </c>
      <c r="C44" s="42">
        <v>11305.5555064541</v>
      </c>
    </row>
    <row r="45" spans="1:3" x14ac:dyDescent="0.3">
      <c r="A45">
        <v>0</v>
      </c>
      <c r="B45" t="s">
        <v>649</v>
      </c>
      <c r="C45" s="42">
        <v>4635851.4992768997</v>
      </c>
    </row>
    <row r="46" spans="1:3" x14ac:dyDescent="0.3">
      <c r="A46">
        <v>0</v>
      </c>
      <c r="B46" t="s">
        <v>650</v>
      </c>
      <c r="C46" s="42">
        <v>36224143.840920798</v>
      </c>
    </row>
    <row r="47" spans="1:3" x14ac:dyDescent="0.3">
      <c r="A47">
        <v>0</v>
      </c>
      <c r="B47" t="s">
        <v>651</v>
      </c>
      <c r="C47" s="42">
        <v>36827152.0136576</v>
      </c>
    </row>
    <row r="48" spans="1:3" x14ac:dyDescent="0.3">
      <c r="A48">
        <v>0</v>
      </c>
      <c r="B48" t="s">
        <v>652</v>
      </c>
      <c r="C48" s="42">
        <v>542976</v>
      </c>
    </row>
    <row r="49" spans="1:3" x14ac:dyDescent="0.3">
      <c r="A49">
        <v>1</v>
      </c>
      <c r="B49" t="s">
        <v>653</v>
      </c>
      <c r="C49" s="42">
        <v>65197269.747885801</v>
      </c>
    </row>
    <row r="50" spans="1:3" x14ac:dyDescent="0.3">
      <c r="A50">
        <v>1</v>
      </c>
      <c r="B50" t="s">
        <v>654</v>
      </c>
      <c r="C50" s="42">
        <v>-2099.1399000000001</v>
      </c>
    </row>
    <row r="51" spans="1:3" x14ac:dyDescent="0.3">
      <c r="A51">
        <v>1</v>
      </c>
      <c r="B51" t="s">
        <v>655</v>
      </c>
      <c r="C51" s="42">
        <v>653898951.588153</v>
      </c>
    </row>
    <row r="52" spans="1:3" x14ac:dyDescent="0.3">
      <c r="A52">
        <v>1</v>
      </c>
      <c r="B52" t="s">
        <v>656</v>
      </c>
      <c r="C52" s="42">
        <v>761215.29299999995</v>
      </c>
    </row>
    <row r="53" spans="1:3" x14ac:dyDescent="0.3">
      <c r="A53">
        <v>1</v>
      </c>
      <c r="B53" t="s">
        <v>657</v>
      </c>
      <c r="C53" s="42">
        <v>65716708.3430935</v>
      </c>
    </row>
    <row r="54" spans="1:3" x14ac:dyDescent="0.3">
      <c r="A54">
        <v>1</v>
      </c>
      <c r="B54" t="s">
        <v>658</v>
      </c>
      <c r="C54" s="42">
        <v>199584</v>
      </c>
    </row>
    <row r="55" spans="1:3" x14ac:dyDescent="0.3">
      <c r="A55">
        <v>1</v>
      </c>
      <c r="B55" t="s">
        <v>659</v>
      </c>
      <c r="C55" s="42">
        <v>0</v>
      </c>
    </row>
    <row r="56" spans="1:3" x14ac:dyDescent="0.3">
      <c r="A56">
        <v>1</v>
      </c>
      <c r="B56" t="s">
        <v>660</v>
      </c>
      <c r="C56" s="42">
        <v>235970.71265860801</v>
      </c>
    </row>
    <row r="57" spans="1:3" x14ac:dyDescent="0.3">
      <c r="A57">
        <v>1</v>
      </c>
      <c r="B57" t="s">
        <v>661</v>
      </c>
      <c r="C57" s="42">
        <v>0</v>
      </c>
    </row>
    <row r="58" spans="1:3" x14ac:dyDescent="0.3">
      <c r="A58">
        <v>1</v>
      </c>
      <c r="B58" t="s">
        <v>662</v>
      </c>
      <c r="C58" s="42">
        <v>16116146.123016</v>
      </c>
    </row>
    <row r="59" spans="1:3" x14ac:dyDescent="0.3">
      <c r="A59">
        <v>1</v>
      </c>
      <c r="B59" t="s">
        <v>663</v>
      </c>
      <c r="C59" s="42">
        <v>13351858.75</v>
      </c>
    </row>
    <row r="60" spans="1:3" x14ac:dyDescent="0.3">
      <c r="A60">
        <v>1</v>
      </c>
      <c r="B60" t="s">
        <v>664</v>
      </c>
      <c r="C60" s="42">
        <v>23030.4395</v>
      </c>
    </row>
    <row r="61" spans="1:3" x14ac:dyDescent="0.3">
      <c r="B61" t="s">
        <v>609</v>
      </c>
      <c r="C61" s="42">
        <v>2605280</v>
      </c>
    </row>
  </sheetData>
  <conditionalFormatting sqref="C3:C6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"/>
  <sheetViews>
    <sheetView tabSelected="1"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ColWidth="11.5546875" defaultRowHeight="14.4" x14ac:dyDescent="0.3"/>
  <cols>
    <col min="1" max="1" width="61.6640625" customWidth="1"/>
    <col min="2" max="2" width="11.5546875" customWidth="1"/>
    <col min="3" max="3" width="15.33203125" customWidth="1"/>
    <col min="4" max="4" width="30.77734375" bestFit="1" customWidth="1"/>
    <col min="5" max="5" width="33.109375" customWidth="1"/>
    <col min="8" max="8" width="83.109375" bestFit="1" customWidth="1"/>
  </cols>
  <sheetData>
    <row r="1" spans="1:11" x14ac:dyDescent="0.3">
      <c r="C1" s="41" t="s">
        <v>825</v>
      </c>
      <c r="D1" s="44">
        <f>SUMIFS(D4:D52,F4:F52,"&lt;&gt;"&amp;"Never")</f>
        <v>35749599965.748322</v>
      </c>
      <c r="E1" s="44">
        <f>SUM(E4:E52)</f>
        <v>3657291000</v>
      </c>
    </row>
    <row r="2" spans="1:11" x14ac:dyDescent="0.3">
      <c r="C2" s="41" t="s">
        <v>826</v>
      </c>
      <c r="D2" s="44">
        <f>SUMIFS(D4:D52,E4:E52,"")</f>
        <v>16729963091.336018</v>
      </c>
      <c r="E2" s="37">
        <f>SUMIFS(Table3[Amount (additional in thousands)],Table3[FPDS Project Name],0)*1000</f>
        <v>18281282000</v>
      </c>
    </row>
    <row r="3" spans="1:11" ht="45" customHeight="1" x14ac:dyDescent="0.3">
      <c r="A3" t="s">
        <v>506</v>
      </c>
      <c r="B3" t="s">
        <v>508</v>
      </c>
      <c r="C3" t="s">
        <v>507</v>
      </c>
      <c r="D3" s="37" t="s">
        <v>509</v>
      </c>
      <c r="E3" s="37" t="s">
        <v>823</v>
      </c>
      <c r="F3" s="23" t="s">
        <v>602</v>
      </c>
      <c r="H3" s="4" t="s">
        <v>0</v>
      </c>
      <c r="I3" t="s">
        <v>598</v>
      </c>
      <c r="J3" t="s">
        <v>508</v>
      </c>
      <c r="K3" t="s">
        <v>821</v>
      </c>
    </row>
    <row r="4" spans="1:11" x14ac:dyDescent="0.3">
      <c r="A4" t="s">
        <v>510</v>
      </c>
      <c r="B4" t="s">
        <v>513</v>
      </c>
      <c r="C4">
        <v>1372</v>
      </c>
      <c r="D4" s="37">
        <v>54624164</v>
      </c>
      <c r="E4" s="37">
        <f>IF(B4&lt;&gt;"",SUMIFS(Table3[Amount (additional in thousands)],Table3[FPDS Project Name],'Proj Label'!B4)*1000,"")</f>
        <v>0</v>
      </c>
      <c r="F4" t="s">
        <v>600</v>
      </c>
      <c r="H4" s="14" t="s">
        <v>259</v>
      </c>
      <c r="I4" t="b">
        <v>1</v>
      </c>
    </row>
    <row r="5" spans="1:11" x14ac:dyDescent="0.3">
      <c r="A5" t="s">
        <v>510</v>
      </c>
      <c r="B5" t="s">
        <v>512</v>
      </c>
      <c r="C5">
        <v>24</v>
      </c>
      <c r="D5" s="37">
        <v>0</v>
      </c>
      <c r="E5" s="37">
        <f>IF(B5&lt;&gt;"",SUMIFS(Table3[Amount (additional in thousands)],Table3[FPDS Project Name],'Proj Label'!B5)*1000,"")</f>
        <v>0</v>
      </c>
      <c r="H5" s="14" t="s">
        <v>276</v>
      </c>
      <c r="I5" t="b">
        <v>1</v>
      </c>
    </row>
    <row r="6" spans="1:11" x14ac:dyDescent="0.3">
      <c r="A6" t="s">
        <v>510</v>
      </c>
      <c r="B6" t="s">
        <v>511</v>
      </c>
      <c r="C6">
        <v>2</v>
      </c>
      <c r="D6" s="37">
        <v>1205528</v>
      </c>
      <c r="E6" s="37">
        <f>IF(B6&lt;&gt;"",SUMIFS(Table3[Amount (additional in thousands)],Table3[FPDS Project Name],'Proj Label'!B6)*1000,"")</f>
        <v>0</v>
      </c>
      <c r="H6" s="14" t="s">
        <v>159</v>
      </c>
      <c r="I6" t="b">
        <v>1</v>
      </c>
    </row>
    <row r="7" spans="1:11" x14ac:dyDescent="0.3">
      <c r="A7" t="s">
        <v>510</v>
      </c>
      <c r="D7" s="37">
        <v>997289698.77039301</v>
      </c>
      <c r="E7" s="37" t="str">
        <f>IF(B7&lt;&gt;"",SUMIFS(Table3[Amount (additional in thousands)],Table3[FPDS Project Name],'Proj Label'!B7)*1000,"")</f>
        <v/>
      </c>
      <c r="F7" t="s">
        <v>597</v>
      </c>
      <c r="H7" s="14" t="s">
        <v>151</v>
      </c>
      <c r="I7" t="b">
        <v>1</v>
      </c>
    </row>
    <row r="8" spans="1:11" x14ac:dyDescent="0.3">
      <c r="A8" t="s">
        <v>514</v>
      </c>
      <c r="D8" s="37">
        <v>191645117.28302801</v>
      </c>
      <c r="E8" s="37" t="str">
        <f>IF(B8&lt;&gt;"",SUMIFS(Table3[Amount (additional in thousands)],Table3[FPDS Project Name],'Proj Label'!B8)*1000,"")</f>
        <v/>
      </c>
      <c r="F8" t="s">
        <v>597</v>
      </c>
      <c r="H8" s="14" t="s">
        <v>417</v>
      </c>
      <c r="I8" t="b">
        <v>1</v>
      </c>
    </row>
    <row r="9" spans="1:11" x14ac:dyDescent="0.3">
      <c r="A9" t="s">
        <v>515</v>
      </c>
      <c r="B9" s="45" t="s">
        <v>522</v>
      </c>
      <c r="C9">
        <v>2044</v>
      </c>
      <c r="D9" s="37">
        <v>544694265.81248605</v>
      </c>
      <c r="E9" s="37">
        <f>IF(B9&lt;&gt;"",SUMIFS(Table3[Amount (additional in thousands)],Table3[FPDS Project Name],'Proj Label'!B9)*1000,"")</f>
        <v>0</v>
      </c>
      <c r="H9" s="14" t="s">
        <v>405</v>
      </c>
      <c r="I9" t="b">
        <v>1</v>
      </c>
    </row>
    <row r="10" spans="1:11" x14ac:dyDescent="0.3">
      <c r="A10" t="s">
        <v>515</v>
      </c>
      <c r="B10" t="s">
        <v>519</v>
      </c>
      <c r="C10">
        <v>1839</v>
      </c>
      <c r="D10" s="37">
        <v>0</v>
      </c>
      <c r="E10" s="37">
        <f>IF(B10&lt;&gt;"",SUMIFS(Table3[Amount (additional in thousands)],Table3[FPDS Project Name],'Proj Label'!B10)*1000,"")</f>
        <v>0</v>
      </c>
      <c r="H10" s="14" t="s">
        <v>414</v>
      </c>
      <c r="I10" t="b">
        <v>1</v>
      </c>
    </row>
    <row r="11" spans="1:11" x14ac:dyDescent="0.3">
      <c r="A11" t="s">
        <v>515</v>
      </c>
      <c r="B11" t="s">
        <v>525</v>
      </c>
      <c r="C11">
        <v>2190</v>
      </c>
      <c r="D11" s="37">
        <v>-270086</v>
      </c>
      <c r="E11" s="37">
        <f>IF(B11&lt;&gt;"",SUMIFS(Table3[Amount (additional in thousands)],Table3[FPDS Project Name],'Proj Label'!B11)*1000,"")</f>
        <v>0</v>
      </c>
      <c r="F11" t="s">
        <v>600</v>
      </c>
      <c r="H11" s="14" t="s">
        <v>384</v>
      </c>
      <c r="I11" t="b">
        <v>1</v>
      </c>
    </row>
    <row r="12" spans="1:11" x14ac:dyDescent="0.3">
      <c r="A12" t="s">
        <v>515</v>
      </c>
      <c r="B12" t="s">
        <v>524</v>
      </c>
      <c r="C12">
        <v>2146</v>
      </c>
      <c r="D12" s="37">
        <v>254888734.307859</v>
      </c>
      <c r="E12" s="37">
        <f>IF(B12&lt;&gt;"",SUMIFS(Table3[Amount (additional in thousands)],Table3[FPDS Project Name],'Proj Label'!B12)*1000,"")</f>
        <v>1003200000</v>
      </c>
      <c r="F12" t="s">
        <v>595</v>
      </c>
      <c r="H12" s="14" t="s">
        <v>332</v>
      </c>
      <c r="I12" t="b">
        <v>1</v>
      </c>
    </row>
    <row r="13" spans="1:11" x14ac:dyDescent="0.3">
      <c r="A13" t="s">
        <v>515</v>
      </c>
      <c r="B13" t="s">
        <v>516</v>
      </c>
      <c r="C13">
        <v>27</v>
      </c>
      <c r="D13" s="37">
        <v>849452.49876172503</v>
      </c>
      <c r="E13" s="37">
        <f>IF(B13&lt;&gt;"",SUMIFS(Table3[Amount (additional in thousands)],Table3[FPDS Project Name],'Proj Label'!B13)*1000,"")</f>
        <v>733975000</v>
      </c>
      <c r="F13" t="s">
        <v>595</v>
      </c>
      <c r="H13" s="14" t="s">
        <v>359</v>
      </c>
      <c r="I13" t="b">
        <v>1</v>
      </c>
    </row>
    <row r="14" spans="1:11" x14ac:dyDescent="0.3">
      <c r="A14" t="s">
        <v>515</v>
      </c>
      <c r="B14" t="s">
        <v>520</v>
      </c>
      <c r="C14">
        <v>1849</v>
      </c>
      <c r="D14" s="37">
        <v>0</v>
      </c>
      <c r="E14" s="37">
        <f>IF(B14&lt;&gt;"",SUMIFS(Table3[Amount (additional in thousands)],Table3[FPDS Project Name],'Proj Label'!B14)*1000,"")</f>
        <v>0</v>
      </c>
      <c r="F14" t="s">
        <v>595</v>
      </c>
      <c r="H14" s="14" t="s">
        <v>314</v>
      </c>
      <c r="I14" t="b">
        <v>1</v>
      </c>
    </row>
    <row r="15" spans="1:11" x14ac:dyDescent="0.3">
      <c r="A15" t="s">
        <v>515</v>
      </c>
      <c r="B15" t="s">
        <v>523</v>
      </c>
      <c r="C15">
        <v>2079</v>
      </c>
      <c r="D15" s="37">
        <v>0</v>
      </c>
      <c r="E15" s="37">
        <f>IF(B15&lt;&gt;"",SUMIFS(Table3[Amount (additional in thousands)],Table3[FPDS Project Name],'Proj Label'!B15)*1000,"")</f>
        <v>0</v>
      </c>
      <c r="F15" t="s">
        <v>600</v>
      </c>
      <c r="H15" s="14" t="s">
        <v>296</v>
      </c>
      <c r="I15" t="b">
        <v>1</v>
      </c>
    </row>
    <row r="16" spans="1:11" x14ac:dyDescent="0.3">
      <c r="A16" t="s">
        <v>515</v>
      </c>
      <c r="B16" t="s">
        <v>518</v>
      </c>
      <c r="C16">
        <v>1812</v>
      </c>
      <c r="D16" s="37">
        <v>0</v>
      </c>
      <c r="E16" s="37">
        <f>IF(B16&lt;&gt;"",SUMIFS(Table3[Amount (additional in thousands)],Table3[FPDS Project Name],'Proj Label'!B16)*1000,"")</f>
        <v>0</v>
      </c>
      <c r="F16" t="s">
        <v>600</v>
      </c>
      <c r="H16" s="14" t="s">
        <v>237</v>
      </c>
      <c r="I16" t="b">
        <v>1</v>
      </c>
    </row>
    <row r="17" spans="1:11" x14ac:dyDescent="0.3">
      <c r="A17" t="s">
        <v>515</v>
      </c>
      <c r="B17" t="s">
        <v>521</v>
      </c>
      <c r="C17">
        <v>1863</v>
      </c>
      <c r="D17" s="37">
        <v>-29192.458999999999</v>
      </c>
      <c r="E17" s="37">
        <f>IF(B17&lt;&gt;"",SUMIFS(Table3[Amount (additional in thousands)],Table3[FPDS Project Name],'Proj Label'!B17)*1000,"")</f>
        <v>0</v>
      </c>
      <c r="F17" t="s">
        <v>600</v>
      </c>
      <c r="H17" s="14" t="s">
        <v>346</v>
      </c>
      <c r="I17" t="b">
        <v>1</v>
      </c>
    </row>
    <row r="18" spans="1:11" x14ac:dyDescent="0.3">
      <c r="A18" t="s">
        <v>515</v>
      </c>
      <c r="B18" t="s">
        <v>517</v>
      </c>
      <c r="C18">
        <v>53</v>
      </c>
      <c r="D18" s="37">
        <v>-7387549.4492792999</v>
      </c>
      <c r="E18" s="37">
        <f>IF(B18&lt;&gt;"",SUMIFS(Table3[Amount (additional in thousands)],Table3[FPDS Project Name],'Proj Label'!B18)*1000,"")</f>
        <v>0</v>
      </c>
      <c r="H18" s="14" t="s">
        <v>351</v>
      </c>
      <c r="I18" t="b">
        <v>1</v>
      </c>
    </row>
    <row r="19" spans="1:11" x14ac:dyDescent="0.3">
      <c r="A19" t="s">
        <v>515</v>
      </c>
      <c r="B19" t="s">
        <v>526</v>
      </c>
      <c r="C19">
        <v>2244</v>
      </c>
      <c r="D19" s="37">
        <v>122287375.35229801</v>
      </c>
      <c r="E19" s="37">
        <f>IF(B19&lt;&gt;"",SUMIFS(Table3[Amount (additional in thousands)],Table3[FPDS Project Name],'Proj Label'!B19)*1000,"")</f>
        <v>56459000</v>
      </c>
      <c r="F19" t="s">
        <v>595</v>
      </c>
      <c r="H19" s="14" t="s">
        <v>301</v>
      </c>
      <c r="I19" t="b">
        <v>1</v>
      </c>
    </row>
    <row r="20" spans="1:11" x14ac:dyDescent="0.3">
      <c r="A20" t="s">
        <v>515</v>
      </c>
      <c r="D20" s="37">
        <v>3471038689.59197</v>
      </c>
      <c r="E20" s="37" t="str">
        <f>IF(B20&lt;&gt;"",SUMIFS(Table3[Amount (additional in thousands)],Table3[FPDS Project Name],'Proj Label'!B20)*1000,"")</f>
        <v/>
      </c>
      <c r="F20" t="s">
        <v>597</v>
      </c>
      <c r="H20" s="14" t="s">
        <v>319</v>
      </c>
      <c r="I20" t="b">
        <v>1</v>
      </c>
    </row>
    <row r="21" spans="1:11" x14ac:dyDescent="0.3">
      <c r="A21" t="s">
        <v>527</v>
      </c>
      <c r="B21" t="s">
        <v>531</v>
      </c>
      <c r="C21">
        <v>1357</v>
      </c>
      <c r="D21" s="37">
        <v>193860755.67843199</v>
      </c>
      <c r="E21" s="37">
        <f>IF(B21&lt;&gt;"",SUMIFS(Table3[Amount (additional in thousands)],Table3[FPDS Project Name],'Proj Label'!B21)*1000,"")</f>
        <v>0</v>
      </c>
      <c r="F21" t="s">
        <v>600</v>
      </c>
      <c r="H21" s="14" t="s">
        <v>325</v>
      </c>
      <c r="I21" t="b">
        <v>1</v>
      </c>
    </row>
    <row r="22" spans="1:11" x14ac:dyDescent="0.3">
      <c r="A22" t="s">
        <v>527</v>
      </c>
      <c r="B22" t="s">
        <v>536</v>
      </c>
      <c r="C22">
        <v>2240</v>
      </c>
      <c r="D22" s="37">
        <v>5002739066.3374004</v>
      </c>
      <c r="E22" s="37">
        <f>IF(B22&lt;&gt;"",SUMIFS(Table3[Amount (additional in thousands)],Table3[FPDS Project Name],'Proj Label'!B22)*1000,"")</f>
        <v>0</v>
      </c>
      <c r="F22" t="s">
        <v>600</v>
      </c>
      <c r="H22" s="14" t="s">
        <v>396</v>
      </c>
      <c r="I22" t="b">
        <v>1</v>
      </c>
    </row>
    <row r="23" spans="1:11" x14ac:dyDescent="0.3">
      <c r="A23" t="s">
        <v>527</v>
      </c>
      <c r="B23" t="s">
        <v>534</v>
      </c>
      <c r="C23">
        <v>1912</v>
      </c>
      <c r="D23" s="37">
        <v>4799607966.2966995</v>
      </c>
      <c r="E23" s="37">
        <f>IF(B23&lt;&gt;"",SUMIFS(Table3[Amount (additional in thousands)],Table3[FPDS Project Name],'Proj Label'!B23)*1000,"")</f>
        <v>0</v>
      </c>
      <c r="H23" s="14" t="s">
        <v>399</v>
      </c>
      <c r="I23" t="b">
        <v>1</v>
      </c>
    </row>
    <row r="24" spans="1:11" x14ac:dyDescent="0.3">
      <c r="A24" t="s">
        <v>527</v>
      </c>
      <c r="B24" t="s">
        <v>535</v>
      </c>
      <c r="C24">
        <v>2147</v>
      </c>
      <c r="D24" s="37">
        <v>119241827.511498</v>
      </c>
      <c r="E24" s="37">
        <f>IF(B24&lt;&gt;"",SUMIFS(Table3[Amount (additional in thousands)],Table3[FPDS Project Name],'Proj Label'!B24)*1000,"")</f>
        <v>0</v>
      </c>
      <c r="F24" t="s">
        <v>595</v>
      </c>
      <c r="H24" s="14" t="s">
        <v>408</v>
      </c>
      <c r="I24" t="b">
        <v>1</v>
      </c>
    </row>
    <row r="25" spans="1:11" x14ac:dyDescent="0.3">
      <c r="A25" t="s">
        <v>527</v>
      </c>
      <c r="B25" t="s">
        <v>528</v>
      </c>
      <c r="C25">
        <v>7</v>
      </c>
      <c r="D25" s="37">
        <v>-2935752.3008800899</v>
      </c>
      <c r="E25" s="37">
        <f>IF(B25&lt;&gt;"",SUMIFS(Table3[Amount (additional in thousands)],Table3[FPDS Project Name],'Proj Label'!B25)*1000,"")</f>
        <v>0</v>
      </c>
      <c r="F25" t="s">
        <v>595</v>
      </c>
      <c r="H25" s="14" t="s">
        <v>305</v>
      </c>
      <c r="I25" t="b">
        <v>1</v>
      </c>
      <c r="K25" t="s">
        <v>515</v>
      </c>
    </row>
    <row r="26" spans="1:11" x14ac:dyDescent="0.3">
      <c r="A26" t="s">
        <v>527</v>
      </c>
      <c r="B26" t="s">
        <v>529</v>
      </c>
      <c r="C26">
        <v>44</v>
      </c>
      <c r="D26" s="37">
        <v>-13213599.500403499</v>
      </c>
      <c r="E26" s="37">
        <f>IF(B26&lt;&gt;"",SUMIFS(Table3[Amount (additional in thousands)],Table3[FPDS Project Name],'Proj Label'!B26)*1000,"")</f>
        <v>0</v>
      </c>
      <c r="F26" t="s">
        <v>595</v>
      </c>
      <c r="H26" s="14" t="s">
        <v>312</v>
      </c>
      <c r="I26" t="b">
        <v>1</v>
      </c>
      <c r="K26" t="s">
        <v>515</v>
      </c>
    </row>
    <row r="27" spans="1:11" x14ac:dyDescent="0.3">
      <c r="A27" t="s">
        <v>527</v>
      </c>
      <c r="B27" t="s">
        <v>533</v>
      </c>
      <c r="C27">
        <v>1819</v>
      </c>
      <c r="D27" s="37">
        <v>167117545.42570001</v>
      </c>
      <c r="E27" s="37">
        <f>IF(B27&lt;&gt;"",SUMIFS(Table3[Amount (additional in thousands)],Table3[FPDS Project Name],'Proj Label'!B27)*1000,"")</f>
        <v>213270000</v>
      </c>
      <c r="F27" t="s">
        <v>595</v>
      </c>
      <c r="H27" s="14" t="s">
        <v>214</v>
      </c>
      <c r="I27" t="b">
        <v>1</v>
      </c>
      <c r="K27" t="s">
        <v>827</v>
      </c>
    </row>
    <row r="28" spans="1:11" x14ac:dyDescent="0.3">
      <c r="A28" t="s">
        <v>527</v>
      </c>
      <c r="B28" t="s">
        <v>532</v>
      </c>
      <c r="C28">
        <v>1383</v>
      </c>
      <c r="D28" s="37">
        <v>350353425.13712502</v>
      </c>
      <c r="E28" s="37">
        <f>IF(B28&lt;&gt;"",SUMIFS(Table3[Amount (additional in thousands)],Table3[FPDS Project Name],'Proj Label'!B28)*1000,"")</f>
        <v>0</v>
      </c>
      <c r="F28" t="s">
        <v>596</v>
      </c>
      <c r="H28" s="14" t="s">
        <v>198</v>
      </c>
      <c r="I28" t="b">
        <v>1</v>
      </c>
    </row>
    <row r="29" spans="1:11" x14ac:dyDescent="0.3">
      <c r="A29" t="s">
        <v>527</v>
      </c>
      <c r="B29" t="s">
        <v>530</v>
      </c>
      <c r="C29">
        <v>46</v>
      </c>
      <c r="D29" s="37">
        <v>535222164.52496898</v>
      </c>
      <c r="E29" s="37">
        <f>IF(B29&lt;&gt;"",SUMIFS(Table3[Amount (additional in thousands)],Table3[FPDS Project Name],'Proj Label'!B29)*1000,"")</f>
        <v>304032000</v>
      </c>
      <c r="F29" t="s">
        <v>595</v>
      </c>
      <c r="H29" s="14" t="s">
        <v>270</v>
      </c>
      <c r="I29" t="b">
        <v>1</v>
      </c>
    </row>
    <row r="30" spans="1:11" x14ac:dyDescent="0.3">
      <c r="A30" t="s">
        <v>527</v>
      </c>
      <c r="B30" s="43" t="s">
        <v>554</v>
      </c>
      <c r="D30" s="37">
        <v>621022114.293823</v>
      </c>
      <c r="E30" s="37">
        <f>IF(B30&lt;&gt;"",SUMIFS(Table3[Amount (additional in thousands)],Table3[FPDS Project Name],'Proj Label'!B30)*1000,"")</f>
        <v>0</v>
      </c>
      <c r="F30" t="s">
        <v>597</v>
      </c>
      <c r="H30" s="14" t="s">
        <v>308</v>
      </c>
      <c r="I30" t="b">
        <v>1</v>
      </c>
    </row>
    <row r="31" spans="1:11" x14ac:dyDescent="0.3">
      <c r="A31" t="s">
        <v>537</v>
      </c>
      <c r="C31">
        <v>2041</v>
      </c>
      <c r="D31" s="37">
        <v>-55000</v>
      </c>
      <c r="E31" s="37" t="str">
        <f>IF(B31&lt;&gt;"",SUMIFS(Table3[Amount (additional in thousands)],Table3[FPDS Project Name],'Proj Label'!B31)*1000,"")</f>
        <v/>
      </c>
      <c r="F31" t="s">
        <v>597</v>
      </c>
      <c r="H31" s="14" t="s">
        <v>182</v>
      </c>
      <c r="I31" t="b">
        <v>1</v>
      </c>
    </row>
    <row r="32" spans="1:11" x14ac:dyDescent="0.3">
      <c r="A32" t="s">
        <v>537</v>
      </c>
      <c r="B32" s="43" t="s">
        <v>555</v>
      </c>
      <c r="C32">
        <v>2042</v>
      </c>
      <c r="D32" s="37">
        <v>633379209.85466897</v>
      </c>
      <c r="E32" s="37">
        <f>IF(B32&lt;&gt;"",SUMIFS(Table3[Amount (additional in thousands)],Table3[FPDS Project Name],'Proj Label'!B32)*1000,"")</f>
        <v>0</v>
      </c>
      <c r="H32" s="14" t="s">
        <v>157</v>
      </c>
      <c r="I32" t="b">
        <v>1</v>
      </c>
      <c r="K32" t="s">
        <v>827</v>
      </c>
    </row>
    <row r="33" spans="1:11" x14ac:dyDescent="0.3">
      <c r="A33" t="s">
        <v>537</v>
      </c>
      <c r="B33" t="s">
        <v>549</v>
      </c>
      <c r="C33">
        <v>1362</v>
      </c>
      <c r="D33" s="37">
        <v>94231365.403734997</v>
      </c>
      <c r="E33" s="37">
        <f>IF(B33&lt;&gt;"",SUMIFS(Table3[Amount (additional in thousands)],Table3[FPDS Project Name],'Proj Label'!B33)*1000,"")</f>
        <v>0</v>
      </c>
      <c r="F33" t="s">
        <v>600</v>
      </c>
      <c r="H33" s="14" t="s">
        <v>230</v>
      </c>
      <c r="I33" t="b">
        <v>1</v>
      </c>
      <c r="K33" t="s">
        <v>827</v>
      </c>
    </row>
    <row r="34" spans="1:11" x14ac:dyDescent="0.3">
      <c r="A34" t="s">
        <v>537</v>
      </c>
      <c r="B34" t="s">
        <v>552</v>
      </c>
      <c r="C34">
        <v>1842</v>
      </c>
      <c r="D34" s="37">
        <v>441298.665205236</v>
      </c>
      <c r="E34" s="37">
        <f>IF(B34&lt;&gt;"",SUMIFS(Table3[Amount (additional in thousands)],Table3[FPDS Project Name],'Proj Label'!B34)*1000,"")</f>
        <v>59114000</v>
      </c>
      <c r="F34" t="s">
        <v>595</v>
      </c>
      <c r="H34" s="14" t="s">
        <v>210</v>
      </c>
      <c r="I34" t="b">
        <v>1</v>
      </c>
      <c r="K34" t="s">
        <v>827</v>
      </c>
    </row>
    <row r="35" spans="1:11" x14ac:dyDescent="0.3">
      <c r="A35" t="s">
        <v>537</v>
      </c>
      <c r="B35" t="s">
        <v>225</v>
      </c>
      <c r="C35">
        <v>81</v>
      </c>
      <c r="D35" s="37">
        <v>1045522228.63708</v>
      </c>
      <c r="E35" s="37">
        <f>IF(B35&lt;&gt;"",SUMIFS(Table3[Amount (additional in thousands)],Table3[FPDS Project Name],'Proj Label'!B35)*1000,"")</f>
        <v>186612000</v>
      </c>
      <c r="F35" t="s">
        <v>595</v>
      </c>
      <c r="H35" s="14" t="s">
        <v>223</v>
      </c>
      <c r="I35" t="b">
        <v>1</v>
      </c>
      <c r="K35" t="s">
        <v>515</v>
      </c>
    </row>
    <row r="36" spans="1:11" x14ac:dyDescent="0.3">
      <c r="A36" t="s">
        <v>537</v>
      </c>
      <c r="B36" t="s">
        <v>181</v>
      </c>
      <c r="C36">
        <v>667</v>
      </c>
      <c r="D36" s="37">
        <v>2908661204.7393599</v>
      </c>
      <c r="E36" s="37">
        <f>IF(B36&lt;&gt;"",SUMIFS(Table3[Amount (additional in thousands)],Table3[FPDS Project Name],'Proj Label'!B36)*1000,"")</f>
        <v>762520000</v>
      </c>
      <c r="F36" t="s">
        <v>595</v>
      </c>
      <c r="H36" s="14" t="s">
        <v>266</v>
      </c>
      <c r="I36" t="b">
        <v>1</v>
      </c>
      <c r="K36" t="s">
        <v>515</v>
      </c>
    </row>
    <row r="37" spans="1:11" x14ac:dyDescent="0.3">
      <c r="A37" t="s">
        <v>537</v>
      </c>
      <c r="B37" t="s">
        <v>539</v>
      </c>
      <c r="C37">
        <v>30</v>
      </c>
      <c r="D37" s="37">
        <v>0</v>
      </c>
      <c r="E37" s="37">
        <f>IF(B37&lt;&gt;"",SUMIFS(Table3[Amount (additional in thousands)],Table3[FPDS Project Name],'Proj Label'!B37)*1000,"")</f>
        <v>0</v>
      </c>
      <c r="F37" t="s">
        <v>600</v>
      </c>
      <c r="H37" s="14" t="s">
        <v>220</v>
      </c>
      <c r="I37" t="b">
        <v>1</v>
      </c>
      <c r="K37" t="s">
        <v>515</v>
      </c>
    </row>
    <row r="38" spans="1:11" x14ac:dyDescent="0.3">
      <c r="A38" t="s">
        <v>537</v>
      </c>
      <c r="B38" t="s">
        <v>546</v>
      </c>
      <c r="C38">
        <v>1312</v>
      </c>
      <c r="D38" s="37">
        <v>5772574.5991851697</v>
      </c>
      <c r="E38" s="37">
        <f>IF(B38&lt;&gt;"",SUMIFS(Table3[Amount (additional in thousands)],Table3[FPDS Project Name],'Proj Label'!B38)*1000,"")</f>
        <v>0</v>
      </c>
      <c r="F38" t="s">
        <v>600</v>
      </c>
      <c r="H38" s="14" t="s">
        <v>302</v>
      </c>
      <c r="I38" t="b">
        <v>1</v>
      </c>
      <c r="K38" t="s">
        <v>827</v>
      </c>
    </row>
    <row r="39" spans="1:11" x14ac:dyDescent="0.3">
      <c r="A39" t="s">
        <v>537</v>
      </c>
      <c r="B39" t="s">
        <v>551</v>
      </c>
      <c r="C39">
        <v>1832</v>
      </c>
      <c r="D39" s="37">
        <v>1070919273.4869</v>
      </c>
      <c r="E39" s="37">
        <f>IF(B39&lt;&gt;"",SUMIFS(Table3[Amount (additional in thousands)],Table3[FPDS Project Name],'Proj Label'!B39)*1000,"")</f>
        <v>0</v>
      </c>
      <c r="F39" t="s">
        <v>600</v>
      </c>
      <c r="H39" s="14" t="s">
        <v>282</v>
      </c>
      <c r="I39" t="b">
        <v>1</v>
      </c>
      <c r="K39" t="s">
        <v>514</v>
      </c>
    </row>
    <row r="40" spans="1:11" x14ac:dyDescent="0.3">
      <c r="A40" t="s">
        <v>537</v>
      </c>
      <c r="B40" t="s">
        <v>543</v>
      </c>
      <c r="C40">
        <v>685</v>
      </c>
      <c r="D40" s="37">
        <v>-4454.4902000000002</v>
      </c>
      <c r="E40" s="37">
        <f>IF(B40&lt;&gt;"",SUMIFS(Table3[Amount (additional in thousands)],Table3[FPDS Project Name],'Proj Label'!B40)*1000,"")</f>
        <v>241250000</v>
      </c>
      <c r="F40" t="s">
        <v>601</v>
      </c>
      <c r="H40" s="14" t="s">
        <v>228</v>
      </c>
      <c r="I40" t="b">
        <v>1</v>
      </c>
      <c r="K40" t="s">
        <v>827</v>
      </c>
    </row>
    <row r="41" spans="1:11" x14ac:dyDescent="0.3">
      <c r="A41" t="s">
        <v>537</v>
      </c>
      <c r="B41" t="s">
        <v>553</v>
      </c>
      <c r="C41">
        <v>1862</v>
      </c>
      <c r="D41" s="37">
        <v>-1373248.6372427</v>
      </c>
      <c r="E41" s="37">
        <f>IF(B41&lt;&gt;"",SUMIFS(Table3[Amount (additional in thousands)],Table3[FPDS Project Name],'Proj Label'!B41)*1000,"")</f>
        <v>0</v>
      </c>
      <c r="F41" t="s">
        <v>600</v>
      </c>
      <c r="H41" s="14" t="s">
        <v>168</v>
      </c>
      <c r="I41" t="b">
        <v>1</v>
      </c>
    </row>
    <row r="42" spans="1:11" x14ac:dyDescent="0.3">
      <c r="A42" t="s">
        <v>537</v>
      </c>
      <c r="B42" t="s">
        <v>538</v>
      </c>
      <c r="C42">
        <v>9</v>
      </c>
      <c r="D42" s="37">
        <v>-51142.479108684602</v>
      </c>
      <c r="E42" s="37">
        <f>IF(B42&lt;&gt;"",SUMIFS(Table3[Amount (additional in thousands)],Table3[FPDS Project Name],'Proj Label'!B42)*1000,"")</f>
        <v>0</v>
      </c>
      <c r="F42" t="s">
        <v>600</v>
      </c>
      <c r="H42" s="14" t="s">
        <v>200</v>
      </c>
      <c r="I42" t="b">
        <v>1</v>
      </c>
      <c r="K42" t="s">
        <v>515</v>
      </c>
    </row>
    <row r="43" spans="1:11" x14ac:dyDescent="0.3">
      <c r="A43" t="s">
        <v>537</v>
      </c>
      <c r="B43" t="s">
        <v>541</v>
      </c>
      <c r="C43">
        <v>141</v>
      </c>
      <c r="D43" s="37">
        <v>0</v>
      </c>
      <c r="E43" s="37">
        <f>IF(B43&lt;&gt;"",SUMIFS(Table3[Amount (additional in thousands)],Table3[FPDS Project Name],'Proj Label'!B43)*1000,"")</f>
        <v>0</v>
      </c>
      <c r="F43" t="s">
        <v>600</v>
      </c>
      <c r="H43" s="14" t="s">
        <v>309</v>
      </c>
      <c r="I43" t="b">
        <v>1</v>
      </c>
      <c r="K43" t="s">
        <v>515</v>
      </c>
    </row>
    <row r="44" spans="1:11" x14ac:dyDescent="0.3">
      <c r="A44" t="s">
        <v>537</v>
      </c>
      <c r="B44" t="s">
        <v>550</v>
      </c>
      <c r="C44">
        <v>1795</v>
      </c>
      <c r="D44" s="37">
        <v>4736171.6530387904</v>
      </c>
      <c r="E44" s="37">
        <f>IF(B44&lt;&gt;"",SUMIFS(Table3[Amount (additional in thousands)],Table3[FPDS Project Name],'Proj Label'!B44)*1000,"")</f>
        <v>0</v>
      </c>
      <c r="F44" t="s">
        <v>600</v>
      </c>
      <c r="H44" s="14" t="s">
        <v>430</v>
      </c>
      <c r="I44" t="b">
        <v>1</v>
      </c>
      <c r="K44" t="s">
        <v>827</v>
      </c>
    </row>
    <row r="45" spans="1:11" x14ac:dyDescent="0.3">
      <c r="A45" t="s">
        <v>537</v>
      </c>
      <c r="B45" t="s">
        <v>545</v>
      </c>
      <c r="C45">
        <v>1311</v>
      </c>
      <c r="D45" s="37">
        <v>0</v>
      </c>
      <c r="E45" s="37">
        <f>IF(B45&lt;&gt;"",SUMIFS(Table3[Amount (additional in thousands)],Table3[FPDS Project Name],'Proj Label'!B45)*1000,"")</f>
        <v>0</v>
      </c>
      <c r="F45" t="s">
        <v>600</v>
      </c>
      <c r="H45" s="14" t="s">
        <v>285</v>
      </c>
      <c r="I45" t="b">
        <v>1</v>
      </c>
      <c r="K45" t="s">
        <v>515</v>
      </c>
    </row>
    <row r="46" spans="1:11" x14ac:dyDescent="0.3">
      <c r="A46" t="s">
        <v>537</v>
      </c>
      <c r="B46" t="s">
        <v>548</v>
      </c>
      <c r="C46">
        <v>1351</v>
      </c>
      <c r="D46" s="37">
        <v>0</v>
      </c>
      <c r="E46" s="37">
        <f>IF(B46&lt;&gt;"",SUMIFS(Table3[Amount (additional in thousands)],Table3[FPDS Project Name],'Proj Label'!B46)*1000,"")</f>
        <v>0</v>
      </c>
      <c r="F46" t="s">
        <v>600</v>
      </c>
      <c r="H46" s="14" t="s">
        <v>242</v>
      </c>
      <c r="I46" t="b">
        <v>1</v>
      </c>
      <c r="K46" t="s">
        <v>527</v>
      </c>
    </row>
    <row r="47" spans="1:11" x14ac:dyDescent="0.3">
      <c r="A47" t="s">
        <v>537</v>
      </c>
      <c r="B47" t="s">
        <v>542</v>
      </c>
      <c r="C47">
        <v>645</v>
      </c>
      <c r="D47" s="37">
        <v>0</v>
      </c>
      <c r="E47" s="37">
        <f>IF(B47&lt;&gt;"",SUMIFS(Table3[Amount (additional in thousands)],Table3[FPDS Project Name],'Proj Label'!B47)*1000,"")</f>
        <v>0</v>
      </c>
      <c r="F47" t="s">
        <v>600</v>
      </c>
      <c r="H47" s="14" t="s">
        <v>331</v>
      </c>
      <c r="I47" t="b">
        <v>1</v>
      </c>
      <c r="K47" t="s">
        <v>827</v>
      </c>
    </row>
    <row r="48" spans="1:11" x14ac:dyDescent="0.3">
      <c r="A48" t="s">
        <v>537</v>
      </c>
      <c r="B48" t="s">
        <v>544</v>
      </c>
      <c r="C48">
        <v>694</v>
      </c>
      <c r="D48" s="37">
        <v>863981203.03211701</v>
      </c>
      <c r="E48" s="37">
        <f>IF(B48&lt;&gt;"",SUMIFS(Table3[Amount (additional in thousands)],Table3[FPDS Project Name],'Proj Label'!B48)*1000,"")</f>
        <v>0</v>
      </c>
      <c r="F48" t="s">
        <v>600</v>
      </c>
      <c r="H48" s="14" t="s">
        <v>174</v>
      </c>
      <c r="I48" t="b">
        <v>1</v>
      </c>
      <c r="K48" t="s">
        <v>827</v>
      </c>
    </row>
    <row r="49" spans="1:11" x14ac:dyDescent="0.3">
      <c r="A49" t="s">
        <v>537</v>
      </c>
      <c r="B49" t="s">
        <v>547</v>
      </c>
      <c r="C49">
        <v>1313</v>
      </c>
      <c r="D49" s="37">
        <v>-103590.38280000001</v>
      </c>
      <c r="E49" s="37">
        <f>IF(B49&lt;&gt;"",SUMIFS(Table3[Amount (additional in thousands)],Table3[FPDS Project Name],'Proj Label'!B49)*1000,"")</f>
        <v>96859000</v>
      </c>
      <c r="F49" t="s">
        <v>595</v>
      </c>
      <c r="H49" s="14" t="s">
        <v>253</v>
      </c>
      <c r="I49" t="b">
        <v>1</v>
      </c>
      <c r="K49" t="s">
        <v>827</v>
      </c>
    </row>
    <row r="50" spans="1:11" x14ac:dyDescent="0.3">
      <c r="A50" t="s">
        <v>537</v>
      </c>
      <c r="B50" t="s">
        <v>540</v>
      </c>
      <c r="C50">
        <v>74</v>
      </c>
      <c r="D50" s="37">
        <v>2651823390.89504</v>
      </c>
      <c r="E50" s="37">
        <f>IF(B50&lt;&gt;"",SUMIFS(Table3[Amount (additional in thousands)],Table3[FPDS Project Name],'Proj Label'!B50)*1000,"")</f>
        <v>0</v>
      </c>
      <c r="F50" t="s">
        <v>596</v>
      </c>
      <c r="H50" s="14" t="s">
        <v>221</v>
      </c>
      <c r="I50" t="b">
        <v>1</v>
      </c>
      <c r="K50" t="s">
        <v>515</v>
      </c>
    </row>
    <row r="51" spans="1:11" x14ac:dyDescent="0.3">
      <c r="A51" t="s">
        <v>537</v>
      </c>
      <c r="D51" s="37">
        <v>12067840098.3578</v>
      </c>
      <c r="E51" s="37" t="str">
        <f>IF(B51&lt;&gt;"",SUMIFS(Table3[Amount (additional in thousands)],Table3[FPDS Project Name],'Proj Label'!B51)*1000,"")</f>
        <v/>
      </c>
      <c r="F51" t="s">
        <v>597</v>
      </c>
      <c r="H51" s="14" t="s">
        <v>263</v>
      </c>
      <c r="I51" t="b">
        <v>1</v>
      </c>
    </row>
    <row r="52" spans="1:11" x14ac:dyDescent="0.3">
      <c r="A52" t="s">
        <v>556</v>
      </c>
      <c r="D52" s="37">
        <v>2204487.3328257599</v>
      </c>
      <c r="E52" s="37" t="str">
        <f>IF(B52&lt;&gt;"",SUMIFS(Table3[Amount (additional in thousands)],Table3[FPDS Project Name],'Proj Label'!B52)*1000,"")</f>
        <v/>
      </c>
      <c r="F52" t="s">
        <v>597</v>
      </c>
      <c r="H52" s="14" t="s">
        <v>179</v>
      </c>
      <c r="I52" t="b">
        <v>1</v>
      </c>
      <c r="J52" t="s">
        <v>530</v>
      </c>
      <c r="K52" t="s">
        <v>827</v>
      </c>
    </row>
    <row r="53" spans="1:11" x14ac:dyDescent="0.3">
      <c r="A53" t="s">
        <v>824</v>
      </c>
      <c r="E53" s="37" t="str">
        <f>IF(B53&lt;&gt;"",SUMIFS(Table3[Amount (additional in thousands)],Table3[FPDS Project Name],"")*1000,"")</f>
        <v/>
      </c>
      <c r="H53" s="14" t="s">
        <v>339</v>
      </c>
      <c r="I53" t="b">
        <v>1</v>
      </c>
      <c r="K53" t="s">
        <v>515</v>
      </c>
    </row>
    <row r="54" spans="1:11" x14ac:dyDescent="0.3">
      <c r="H54" s="14" t="s">
        <v>338</v>
      </c>
      <c r="I54" t="b">
        <v>1</v>
      </c>
      <c r="K54" t="s">
        <v>515</v>
      </c>
    </row>
    <row r="55" spans="1:11" x14ac:dyDescent="0.3">
      <c r="H55" s="14" t="s">
        <v>227</v>
      </c>
      <c r="I55" t="b">
        <v>1</v>
      </c>
      <c r="K55" t="s">
        <v>827</v>
      </c>
    </row>
    <row r="56" spans="1:11" x14ac:dyDescent="0.3">
      <c r="H56" s="14" t="s">
        <v>323</v>
      </c>
      <c r="I56" t="b">
        <v>1</v>
      </c>
    </row>
    <row r="57" spans="1:11" x14ac:dyDescent="0.3">
      <c r="H57" s="14" t="s">
        <v>206</v>
      </c>
      <c r="I57" t="b">
        <v>1</v>
      </c>
      <c r="K57" t="s">
        <v>827</v>
      </c>
    </row>
    <row r="58" spans="1:11" x14ac:dyDescent="0.3">
      <c r="H58" s="14" t="s">
        <v>261</v>
      </c>
      <c r="I58" t="b">
        <v>1</v>
      </c>
      <c r="J58" t="s">
        <v>552</v>
      </c>
      <c r="K58" t="s">
        <v>827</v>
      </c>
    </row>
    <row r="59" spans="1:11" x14ac:dyDescent="0.3">
      <c r="H59" s="14" t="s">
        <v>216</v>
      </c>
      <c r="I59" t="b">
        <v>1</v>
      </c>
      <c r="J59" t="s">
        <v>524</v>
      </c>
      <c r="K59" t="s">
        <v>515</v>
      </c>
    </row>
    <row r="60" spans="1:11" x14ac:dyDescent="0.3">
      <c r="H60" s="14" t="s">
        <v>154</v>
      </c>
      <c r="I60" t="b">
        <v>1</v>
      </c>
      <c r="J60" t="s">
        <v>524</v>
      </c>
      <c r="K60" t="s">
        <v>515</v>
      </c>
    </row>
    <row r="61" spans="1:11" x14ac:dyDescent="0.3">
      <c r="H61" s="14" t="s">
        <v>225</v>
      </c>
      <c r="I61" t="b">
        <v>1</v>
      </c>
      <c r="J61" t="s">
        <v>225</v>
      </c>
    </row>
    <row r="62" spans="1:11" x14ac:dyDescent="0.3">
      <c r="H62" s="14" t="s">
        <v>163</v>
      </c>
      <c r="I62" t="b">
        <v>1</v>
      </c>
      <c r="J62" t="s">
        <v>516</v>
      </c>
      <c r="K62" t="s">
        <v>515</v>
      </c>
    </row>
    <row r="63" spans="1:11" x14ac:dyDescent="0.3">
      <c r="H63" s="14" t="s">
        <v>181</v>
      </c>
      <c r="I63" t="b">
        <v>1</v>
      </c>
      <c r="J63" t="s">
        <v>181</v>
      </c>
      <c r="K63" t="s">
        <v>827</v>
      </c>
    </row>
    <row r="64" spans="1:11" x14ac:dyDescent="0.3">
      <c r="H64" s="14" t="s">
        <v>352</v>
      </c>
      <c r="I64" t="b">
        <v>1</v>
      </c>
      <c r="J64" t="s">
        <v>181</v>
      </c>
      <c r="K64" t="s">
        <v>827</v>
      </c>
    </row>
    <row r="65" spans="8:11" x14ac:dyDescent="0.3">
      <c r="H65" s="14" t="s">
        <v>191</v>
      </c>
      <c r="I65" t="b">
        <v>1</v>
      </c>
      <c r="J65" t="s">
        <v>543</v>
      </c>
      <c r="K65" t="s">
        <v>827</v>
      </c>
    </row>
    <row r="66" spans="8:11" x14ac:dyDescent="0.3">
      <c r="H66" s="14" t="s">
        <v>272</v>
      </c>
      <c r="I66" t="b">
        <v>1</v>
      </c>
      <c r="J66" t="s">
        <v>526</v>
      </c>
      <c r="K66" t="s">
        <v>515</v>
      </c>
    </row>
    <row r="67" spans="8:11" x14ac:dyDescent="0.3">
      <c r="H67" s="14" t="s">
        <v>293</v>
      </c>
      <c r="I67" t="b">
        <v>1</v>
      </c>
      <c r="J67" t="s">
        <v>599</v>
      </c>
      <c r="K67" t="s">
        <v>515</v>
      </c>
    </row>
    <row r="68" spans="8:11" x14ac:dyDescent="0.3">
      <c r="H68" s="14" t="s">
        <v>250</v>
      </c>
      <c r="I68" t="b">
        <v>1</v>
      </c>
      <c r="J68" t="s">
        <v>533</v>
      </c>
      <c r="K68" t="s">
        <v>527</v>
      </c>
    </row>
    <row r="69" spans="8:11" x14ac:dyDescent="0.3">
      <c r="H69" s="14" t="s">
        <v>401</v>
      </c>
      <c r="I69" t="b">
        <v>1</v>
      </c>
      <c r="J69" t="s">
        <v>533</v>
      </c>
      <c r="K69" t="s">
        <v>527</v>
      </c>
    </row>
    <row r="70" spans="8:11" x14ac:dyDescent="0.3">
      <c r="H70" s="14" t="s">
        <v>219</v>
      </c>
      <c r="I70" t="b">
        <v>1</v>
      </c>
      <c r="J70" t="s">
        <v>533</v>
      </c>
      <c r="K70" t="s">
        <v>527</v>
      </c>
    </row>
    <row r="71" spans="8:11" x14ac:dyDescent="0.3">
      <c r="H71" s="14" t="s">
        <v>232</v>
      </c>
      <c r="I71" t="b">
        <v>1</v>
      </c>
      <c r="J71" t="s">
        <v>547</v>
      </c>
      <c r="K71" t="s">
        <v>827</v>
      </c>
    </row>
    <row r="72" spans="8:11" x14ac:dyDescent="0.3">
      <c r="H72" t="s">
        <v>454</v>
      </c>
      <c r="K72" t="s">
        <v>827</v>
      </c>
    </row>
    <row r="73" spans="8:11" x14ac:dyDescent="0.3">
      <c r="H73" t="s">
        <v>354</v>
      </c>
      <c r="K73" t="s">
        <v>514</v>
      </c>
    </row>
    <row r="74" spans="8:11" x14ac:dyDescent="0.3">
      <c r="H74" t="s">
        <v>311</v>
      </c>
      <c r="K74" t="s">
        <v>827</v>
      </c>
    </row>
    <row r="75" spans="8:11" x14ac:dyDescent="0.3">
      <c r="H75" t="s">
        <v>293</v>
      </c>
      <c r="K75" t="s">
        <v>515</v>
      </c>
    </row>
    <row r="76" spans="8:11" x14ac:dyDescent="0.3">
      <c r="H76" t="s">
        <v>404</v>
      </c>
      <c r="K76" t="s">
        <v>827</v>
      </c>
    </row>
    <row r="77" spans="8:11" x14ac:dyDescent="0.3">
      <c r="H77" t="s">
        <v>356</v>
      </c>
      <c r="K77" t="s">
        <v>827</v>
      </c>
    </row>
    <row r="78" spans="8:11" x14ac:dyDescent="0.3">
      <c r="H78" t="s">
        <v>370</v>
      </c>
      <c r="K78" t="s">
        <v>827</v>
      </c>
    </row>
    <row r="79" spans="8:11" x14ac:dyDescent="0.3">
      <c r="H79" t="s">
        <v>322</v>
      </c>
      <c r="K79" t="s">
        <v>827</v>
      </c>
    </row>
    <row r="80" spans="8:11" x14ac:dyDescent="0.3">
      <c r="H80" t="s">
        <v>433</v>
      </c>
      <c r="K80" t="s">
        <v>827</v>
      </c>
    </row>
    <row r="81" spans="8:11" x14ac:dyDescent="0.3">
      <c r="H81" t="s">
        <v>294</v>
      </c>
      <c r="K81" t="s">
        <v>827</v>
      </c>
    </row>
    <row r="82" spans="8:11" x14ac:dyDescent="0.3">
      <c r="H82" t="s">
        <v>290</v>
      </c>
      <c r="K82" t="s">
        <v>827</v>
      </c>
    </row>
    <row r="83" spans="8:11" x14ac:dyDescent="0.3">
      <c r="H83" t="s">
        <v>335</v>
      </c>
      <c r="K83" t="s">
        <v>827</v>
      </c>
    </row>
    <row r="84" spans="8:11" x14ac:dyDescent="0.3">
      <c r="H84" t="s">
        <v>334</v>
      </c>
      <c r="K84" t="s">
        <v>827</v>
      </c>
    </row>
    <row r="85" spans="8:11" x14ac:dyDescent="0.3">
      <c r="H85" t="s">
        <v>217</v>
      </c>
      <c r="K85" t="s">
        <v>827</v>
      </c>
    </row>
    <row r="86" spans="8:11" x14ac:dyDescent="0.3">
      <c r="H86" t="s">
        <v>300</v>
      </c>
      <c r="K86" t="s">
        <v>827</v>
      </c>
    </row>
    <row r="87" spans="8:11" x14ac:dyDescent="0.3">
      <c r="H87" t="s">
        <v>251</v>
      </c>
      <c r="K87" t="s">
        <v>827</v>
      </c>
    </row>
    <row r="88" spans="8:11" x14ac:dyDescent="0.3">
      <c r="H88" t="s">
        <v>292</v>
      </c>
      <c r="K88" t="s">
        <v>827</v>
      </c>
    </row>
    <row r="89" spans="8:11" x14ac:dyDescent="0.3">
      <c r="H89" t="s">
        <v>317</v>
      </c>
      <c r="K89" t="s">
        <v>827</v>
      </c>
    </row>
    <row r="90" spans="8:11" x14ac:dyDescent="0.3">
      <c r="H90" t="s">
        <v>197</v>
      </c>
      <c r="K90" t="s">
        <v>827</v>
      </c>
    </row>
    <row r="91" spans="8:11" x14ac:dyDescent="0.3">
      <c r="H91" t="s">
        <v>279</v>
      </c>
      <c r="K91" t="s">
        <v>827</v>
      </c>
    </row>
    <row r="92" spans="8:11" x14ac:dyDescent="0.3">
      <c r="H92" t="s">
        <v>349</v>
      </c>
      <c r="K92" t="s">
        <v>827</v>
      </c>
    </row>
    <row r="93" spans="8:11" x14ac:dyDescent="0.3">
      <c r="H93" t="s">
        <v>368</v>
      </c>
      <c r="K93" t="s">
        <v>827</v>
      </c>
    </row>
    <row r="94" spans="8:11" x14ac:dyDescent="0.3">
      <c r="H94" t="s">
        <v>440</v>
      </c>
      <c r="K94" t="s">
        <v>827</v>
      </c>
    </row>
    <row r="95" spans="8:11" x14ac:dyDescent="0.3">
      <c r="H95" t="s">
        <v>258</v>
      </c>
      <c r="K95" t="s">
        <v>827</v>
      </c>
    </row>
    <row r="96" spans="8:11" x14ac:dyDescent="0.3">
      <c r="H96" t="s">
        <v>209</v>
      </c>
      <c r="K96" t="s">
        <v>827</v>
      </c>
    </row>
    <row r="97" spans="8:11" x14ac:dyDescent="0.3">
      <c r="H97" t="s">
        <v>162</v>
      </c>
      <c r="K97" t="s">
        <v>827</v>
      </c>
    </row>
    <row r="98" spans="8:11" x14ac:dyDescent="0.3">
      <c r="H98" t="s">
        <v>169</v>
      </c>
      <c r="K98" t="s">
        <v>827</v>
      </c>
    </row>
    <row r="99" spans="8:11" x14ac:dyDescent="0.3">
      <c r="H99" t="s">
        <v>165</v>
      </c>
      <c r="K99" t="s">
        <v>827</v>
      </c>
    </row>
    <row r="100" spans="8:11" x14ac:dyDescent="0.3">
      <c r="H100" t="s">
        <v>451</v>
      </c>
      <c r="K100" t="s">
        <v>515</v>
      </c>
    </row>
    <row r="101" spans="8:11" x14ac:dyDescent="0.3">
      <c r="H101" t="s">
        <v>376</v>
      </c>
      <c r="K101" t="s">
        <v>827</v>
      </c>
    </row>
    <row r="102" spans="8:11" x14ac:dyDescent="0.3">
      <c r="H102" t="s">
        <v>306</v>
      </c>
      <c r="K102" t="s">
        <v>827</v>
      </c>
    </row>
    <row r="103" spans="8:11" x14ac:dyDescent="0.3">
      <c r="H103" t="s">
        <v>364</v>
      </c>
      <c r="K103" t="s">
        <v>828</v>
      </c>
    </row>
    <row r="104" spans="8:11" x14ac:dyDescent="0.3">
      <c r="H104" t="s">
        <v>188</v>
      </c>
      <c r="K104" t="s">
        <v>828</v>
      </c>
    </row>
    <row r="105" spans="8:11" x14ac:dyDescent="0.3">
      <c r="H105" t="s">
        <v>172</v>
      </c>
      <c r="K105" t="s">
        <v>828</v>
      </c>
    </row>
    <row r="106" spans="8:11" x14ac:dyDescent="0.3">
      <c r="H106" t="s">
        <v>247</v>
      </c>
      <c r="K106" t="s">
        <v>828</v>
      </c>
    </row>
    <row r="107" spans="8:11" x14ac:dyDescent="0.3">
      <c r="H107" t="s">
        <v>336</v>
      </c>
      <c r="K107" t="s">
        <v>828</v>
      </c>
    </row>
    <row r="108" spans="8:11" x14ac:dyDescent="0.3">
      <c r="H108" t="s">
        <v>438</v>
      </c>
      <c r="K108" t="s">
        <v>828</v>
      </c>
    </row>
    <row r="109" spans="8:11" x14ac:dyDescent="0.3">
      <c r="H109" t="s">
        <v>387</v>
      </c>
      <c r="K109" t="s">
        <v>828</v>
      </c>
    </row>
    <row r="110" spans="8:11" x14ac:dyDescent="0.3">
      <c r="H110" t="s">
        <v>341</v>
      </c>
    </row>
    <row r="111" spans="8:11" x14ac:dyDescent="0.3">
      <c r="H111" t="s">
        <v>287</v>
      </c>
      <c r="K111" t="s">
        <v>514</v>
      </c>
    </row>
    <row r="112" spans="8:11" x14ac:dyDescent="0.3">
      <c r="H112" t="s">
        <v>424</v>
      </c>
      <c r="K112" t="s">
        <v>514</v>
      </c>
    </row>
    <row r="113" spans="8:11" x14ac:dyDescent="0.3">
      <c r="H113" t="s">
        <v>405</v>
      </c>
      <c r="K113" t="s">
        <v>514</v>
      </c>
    </row>
    <row r="114" spans="8:11" x14ac:dyDescent="0.3">
      <c r="H114" t="s">
        <v>378</v>
      </c>
      <c r="K114" t="s">
        <v>514</v>
      </c>
    </row>
    <row r="115" spans="8:11" x14ac:dyDescent="0.3">
      <c r="H115" t="s">
        <v>187</v>
      </c>
    </row>
    <row r="116" spans="8:11" x14ac:dyDescent="0.3">
      <c r="H116" t="s">
        <v>344</v>
      </c>
    </row>
    <row r="117" spans="8:11" x14ac:dyDescent="0.3">
      <c r="H117" t="s">
        <v>406</v>
      </c>
    </row>
    <row r="118" spans="8:11" x14ac:dyDescent="0.3">
      <c r="H118" t="s">
        <v>196</v>
      </c>
    </row>
    <row r="119" spans="8:11" x14ac:dyDescent="0.3">
      <c r="H119" t="s">
        <v>310</v>
      </c>
    </row>
    <row r="120" spans="8:11" x14ac:dyDescent="0.3">
      <c r="H120" t="s">
        <v>439</v>
      </c>
    </row>
    <row r="121" spans="8:11" x14ac:dyDescent="0.3">
      <c r="H121" t="s">
        <v>449</v>
      </c>
    </row>
    <row r="122" spans="8:11" x14ac:dyDescent="0.3">
      <c r="H122" t="s">
        <v>212</v>
      </c>
    </row>
    <row r="123" spans="8:11" x14ac:dyDescent="0.3">
      <c r="H123" t="s">
        <v>345</v>
      </c>
    </row>
    <row r="124" spans="8:11" x14ac:dyDescent="0.3">
      <c r="H124" t="s">
        <v>256</v>
      </c>
    </row>
    <row r="125" spans="8:11" x14ac:dyDescent="0.3">
      <c r="H125" t="s">
        <v>395</v>
      </c>
    </row>
    <row r="126" spans="8:11" x14ac:dyDescent="0.3">
      <c r="H126" t="s">
        <v>291</v>
      </c>
    </row>
    <row r="127" spans="8:11" x14ac:dyDescent="0.3">
      <c r="H127" t="s">
        <v>377</v>
      </c>
    </row>
    <row r="128" spans="8:11" x14ac:dyDescent="0.3">
      <c r="H128" t="s">
        <v>316</v>
      </c>
    </row>
    <row r="129" spans="8:11" x14ac:dyDescent="0.3">
      <c r="H129" t="s">
        <v>365</v>
      </c>
    </row>
    <row r="130" spans="8:11" x14ac:dyDescent="0.3">
      <c r="H130" t="s">
        <v>435</v>
      </c>
    </row>
    <row r="131" spans="8:11" x14ac:dyDescent="0.3">
      <c r="H131" t="s">
        <v>304</v>
      </c>
    </row>
    <row r="132" spans="8:11" x14ac:dyDescent="0.3">
      <c r="H132" t="s">
        <v>239</v>
      </c>
    </row>
    <row r="133" spans="8:11" x14ac:dyDescent="0.3">
      <c r="H133" t="s">
        <v>171</v>
      </c>
      <c r="K133" t="s">
        <v>827</v>
      </c>
    </row>
    <row r="134" spans="8:11" x14ac:dyDescent="0.3">
      <c r="H134" s="14" t="s">
        <v>204</v>
      </c>
      <c r="J134" t="s">
        <v>181</v>
      </c>
      <c r="K134" t="s">
        <v>829</v>
      </c>
    </row>
    <row r="135" spans="8:11" x14ac:dyDescent="0.3">
      <c r="H135" t="s">
        <v>409</v>
      </c>
    </row>
    <row r="136" spans="8:11" x14ac:dyDescent="0.3">
      <c r="H136" t="s">
        <v>369</v>
      </c>
    </row>
    <row r="137" spans="8:11" x14ac:dyDescent="0.3">
      <c r="H137" t="s">
        <v>267</v>
      </c>
    </row>
    <row r="138" spans="8:11" x14ac:dyDescent="0.3">
      <c r="H138" t="s">
        <v>280</v>
      </c>
    </row>
    <row r="139" spans="8:11" x14ac:dyDescent="0.3">
      <c r="H139" t="s">
        <v>275</v>
      </c>
    </row>
    <row r="140" spans="8:11" x14ac:dyDescent="0.3">
      <c r="H140" t="s">
        <v>444</v>
      </c>
    </row>
    <row r="141" spans="8:11" x14ac:dyDescent="0.3">
      <c r="H141" t="s">
        <v>448</v>
      </c>
    </row>
    <row r="142" spans="8:11" x14ac:dyDescent="0.3">
      <c r="H142" t="s">
        <v>348</v>
      </c>
    </row>
    <row r="143" spans="8:11" x14ac:dyDescent="0.3">
      <c r="H143" t="s">
        <v>223</v>
      </c>
    </row>
    <row r="144" spans="8:11" x14ac:dyDescent="0.3">
      <c r="H144" t="s">
        <v>220</v>
      </c>
    </row>
    <row r="145" spans="8:11" x14ac:dyDescent="0.3">
      <c r="H145" t="s">
        <v>381</v>
      </c>
      <c r="K145" t="s">
        <v>537</v>
      </c>
    </row>
    <row r="146" spans="8:11" x14ac:dyDescent="0.3">
      <c r="H146" t="s">
        <v>194</v>
      </c>
      <c r="K146" t="s">
        <v>537</v>
      </c>
    </row>
    <row r="147" spans="8:11" x14ac:dyDescent="0.3">
      <c r="H147" t="s">
        <v>403</v>
      </c>
      <c r="K147" t="s">
        <v>537</v>
      </c>
    </row>
    <row r="148" spans="8:11" x14ac:dyDescent="0.3">
      <c r="H148" t="s">
        <v>407</v>
      </c>
      <c r="K148" t="s">
        <v>537</v>
      </c>
    </row>
    <row r="149" spans="8:11" x14ac:dyDescent="0.3">
      <c r="H149" t="s">
        <v>419</v>
      </c>
      <c r="K149" t="s">
        <v>537</v>
      </c>
    </row>
    <row r="150" spans="8:11" x14ac:dyDescent="0.3">
      <c r="H150" t="s">
        <v>447</v>
      </c>
      <c r="K150" t="s">
        <v>537</v>
      </c>
    </row>
    <row r="151" spans="8:11" x14ac:dyDescent="0.3">
      <c r="H151" t="s">
        <v>410</v>
      </c>
      <c r="K151" t="s">
        <v>537</v>
      </c>
    </row>
    <row r="152" spans="8:11" x14ac:dyDescent="0.3">
      <c r="H152" t="s">
        <v>418</v>
      </c>
      <c r="K152" t="s">
        <v>537</v>
      </c>
    </row>
    <row r="153" spans="8:11" x14ac:dyDescent="0.3">
      <c r="H153" t="s">
        <v>443</v>
      </c>
      <c r="K153" t="s">
        <v>537</v>
      </c>
    </row>
    <row r="154" spans="8:11" x14ac:dyDescent="0.3">
      <c r="H154" t="s">
        <v>289</v>
      </c>
      <c r="K154" t="s">
        <v>537</v>
      </c>
    </row>
    <row r="155" spans="8:11" x14ac:dyDescent="0.3">
      <c r="H155" t="s">
        <v>452</v>
      </c>
    </row>
    <row r="156" spans="8:11" x14ac:dyDescent="0.3">
      <c r="H156" t="s">
        <v>411</v>
      </c>
    </row>
    <row r="157" spans="8:11" x14ac:dyDescent="0.3">
      <c r="H157" t="s">
        <v>329</v>
      </c>
    </row>
    <row r="158" spans="8:11" x14ac:dyDescent="0.3">
      <c r="H158" t="s">
        <v>262</v>
      </c>
      <c r="K158" t="s">
        <v>537</v>
      </c>
    </row>
    <row r="159" spans="8:11" x14ac:dyDescent="0.3">
      <c r="H159" t="s">
        <v>412</v>
      </c>
    </row>
    <row r="160" spans="8:11" x14ac:dyDescent="0.3">
      <c r="H160" t="s">
        <v>426</v>
      </c>
    </row>
    <row r="161" spans="8:11" x14ac:dyDescent="0.3">
      <c r="H161" s="18" t="s">
        <v>264</v>
      </c>
    </row>
    <row r="162" spans="8:11" x14ac:dyDescent="0.3">
      <c r="H162" t="s">
        <v>372</v>
      </c>
    </row>
    <row r="163" spans="8:11" x14ac:dyDescent="0.3">
      <c r="H163" t="s">
        <v>357</v>
      </c>
    </row>
    <row r="164" spans="8:11" x14ac:dyDescent="0.3">
      <c r="H164" t="s">
        <v>353</v>
      </c>
      <c r="K164" t="s">
        <v>537</v>
      </c>
    </row>
    <row r="165" spans="8:11" x14ac:dyDescent="0.3">
      <c r="H165" t="s">
        <v>104</v>
      </c>
      <c r="K165" t="s">
        <v>514</v>
      </c>
    </row>
    <row r="166" spans="8:11" x14ac:dyDescent="0.3">
      <c r="H166" t="s">
        <v>320</v>
      </c>
      <c r="K166" t="s">
        <v>537</v>
      </c>
    </row>
    <row r="167" spans="8:11" x14ac:dyDescent="0.3">
      <c r="H167" t="s">
        <v>342</v>
      </c>
    </row>
    <row r="168" spans="8:11" x14ac:dyDescent="0.3">
      <c r="H168" t="s">
        <v>394</v>
      </c>
    </row>
    <row r="169" spans="8:11" x14ac:dyDescent="0.3">
      <c r="H169" t="s">
        <v>202</v>
      </c>
    </row>
    <row r="170" spans="8:11" x14ac:dyDescent="0.3">
      <c r="H170" t="s">
        <v>432</v>
      </c>
    </row>
    <row r="171" spans="8:11" x14ac:dyDescent="0.3">
      <c r="H171" t="s">
        <v>297</v>
      </c>
    </row>
    <row r="172" spans="8:11" x14ac:dyDescent="0.3">
      <c r="H172" t="s">
        <v>295</v>
      </c>
    </row>
    <row r="173" spans="8:11" x14ac:dyDescent="0.3">
      <c r="H173" t="s">
        <v>234</v>
      </c>
    </row>
    <row r="174" spans="8:11" x14ac:dyDescent="0.3">
      <c r="H174" t="s">
        <v>367</v>
      </c>
    </row>
    <row r="175" spans="8:11" x14ac:dyDescent="0.3">
      <c r="H175" t="s">
        <v>260</v>
      </c>
    </row>
    <row r="176" spans="8:11" x14ac:dyDescent="0.3">
      <c r="H176" t="s">
        <v>450</v>
      </c>
    </row>
    <row r="177" spans="8:8" x14ac:dyDescent="0.3">
      <c r="H177" t="s">
        <v>386</v>
      </c>
    </row>
    <row r="178" spans="8:8" x14ac:dyDescent="0.3">
      <c r="H178" t="s">
        <v>269</v>
      </c>
    </row>
    <row r="179" spans="8:8" x14ac:dyDescent="0.3">
      <c r="H179" t="s">
        <v>397</v>
      </c>
    </row>
    <row r="180" spans="8:8" x14ac:dyDescent="0.3">
      <c r="H180" t="s">
        <v>371</v>
      </c>
    </row>
    <row r="181" spans="8:8" x14ac:dyDescent="0.3">
      <c r="H181" t="s">
        <v>436</v>
      </c>
    </row>
    <row r="182" spans="8:8" x14ac:dyDescent="0.3">
      <c r="H182" t="s">
        <v>313</v>
      </c>
    </row>
    <row r="183" spans="8:8" x14ac:dyDescent="0.3">
      <c r="H183" t="s">
        <v>321</v>
      </c>
    </row>
    <row r="184" spans="8:8" x14ac:dyDescent="0.3">
      <c r="H184" t="s">
        <v>431</v>
      </c>
    </row>
    <row r="185" spans="8:8" x14ac:dyDescent="0.3">
      <c r="H185" t="s">
        <v>273</v>
      </c>
    </row>
    <row r="186" spans="8:8" x14ac:dyDescent="0.3">
      <c r="H186" t="s">
        <v>393</v>
      </c>
    </row>
    <row r="187" spans="8:8" x14ac:dyDescent="0.3">
      <c r="H187" t="s">
        <v>255</v>
      </c>
    </row>
    <row r="188" spans="8:8" x14ac:dyDescent="0.3">
      <c r="H188" t="s">
        <v>453</v>
      </c>
    </row>
    <row r="189" spans="8:8" x14ac:dyDescent="0.3">
      <c r="H189" t="s">
        <v>391</v>
      </c>
    </row>
    <row r="190" spans="8:8" x14ac:dyDescent="0.3">
      <c r="H190" t="s">
        <v>427</v>
      </c>
    </row>
    <row r="191" spans="8:8" x14ac:dyDescent="0.3">
      <c r="H191" t="s">
        <v>205</v>
      </c>
    </row>
    <row r="192" spans="8:8" x14ac:dyDescent="0.3">
      <c r="H192" t="s">
        <v>327</v>
      </c>
    </row>
    <row r="193" spans="8:8" x14ac:dyDescent="0.3">
      <c r="H193" t="s">
        <v>233</v>
      </c>
    </row>
    <row r="194" spans="8:8" x14ac:dyDescent="0.3">
      <c r="H194" t="s">
        <v>374</v>
      </c>
    </row>
    <row r="195" spans="8:8" x14ac:dyDescent="0.3">
      <c r="H195" t="s">
        <v>382</v>
      </c>
    </row>
    <row r="196" spans="8:8" x14ac:dyDescent="0.3">
      <c r="H196" t="s">
        <v>360</v>
      </c>
    </row>
    <row r="197" spans="8:8" x14ac:dyDescent="0.3">
      <c r="H197" t="s">
        <v>415</v>
      </c>
    </row>
    <row r="198" spans="8:8" x14ac:dyDescent="0.3">
      <c r="H198" t="s">
        <v>437</v>
      </c>
    </row>
    <row r="199" spans="8:8" x14ac:dyDescent="0.3">
      <c r="H199" t="s">
        <v>362</v>
      </c>
    </row>
    <row r="200" spans="8:8" x14ac:dyDescent="0.3">
      <c r="H200" s="14"/>
    </row>
  </sheetData>
  <pageMargins left="0.7" right="0.7" top="0.75" bottom="0.75" header="0.3" footer="0.3"/>
  <pageSetup orientation="portrait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DOD USAI (Feb '22-Sep '23)</vt:lpstr>
      <vt:lpstr>DOD Comptroller (Reprogramming)</vt:lpstr>
      <vt:lpstr>DOD OIG</vt:lpstr>
      <vt:lpstr>Sources</vt:lpstr>
      <vt:lpstr>PSC</vt:lpstr>
      <vt:lpstr>State</vt:lpstr>
      <vt:lpstr>Proj Label</vt:lpstr>
      <vt:lpstr>Lookup_Equipment_Project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2023-11-01T02:13:20Z</dcterms:modified>
  <cp:category/>
  <cp:contentStatus/>
</cp:coreProperties>
</file>