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Greg\Repositories\Vendor\Output\Space\"/>
    </mc:Choice>
  </mc:AlternateContent>
  <xr:revisionPtr revIDLastSave="0" documentId="13_ncr:1_{364B873A-0FD5-47D6-B2E9-2B5B2EFD97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" i="1" l="1"/>
  <c r="E18" i="1" s="1"/>
  <c r="AC18" i="1"/>
  <c r="F18" i="1" s="1"/>
  <c r="AB18" i="1"/>
  <c r="AA18" i="1"/>
  <c r="Z18" i="1"/>
  <c r="B18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C18" i="1"/>
  <c r="A18" i="1"/>
  <c r="J17" i="1"/>
  <c r="I17" i="1"/>
  <c r="H17" i="1"/>
  <c r="G17" i="1"/>
  <c r="F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I18" i="1" s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J18" i="1" s="1"/>
  <c r="I12" i="1"/>
  <c r="H12" i="1"/>
  <c r="G12" i="1"/>
  <c r="F12" i="1"/>
  <c r="E12" i="1"/>
  <c r="D12" i="1"/>
  <c r="C12" i="1"/>
  <c r="B12" i="1"/>
  <c r="A12" i="1"/>
  <c r="J11" i="1"/>
  <c r="I11" i="1"/>
  <c r="H11" i="1"/>
  <c r="G11" i="1"/>
  <c r="F11" i="1"/>
  <c r="E11" i="1"/>
  <c r="D11" i="1"/>
  <c r="C11" i="1"/>
  <c r="B11" i="1"/>
  <c r="A11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A8" i="1"/>
  <c r="A7" i="1"/>
  <c r="A6" i="1"/>
  <c r="A5" i="1"/>
  <c r="A4" i="1"/>
  <c r="A3" i="1"/>
  <c r="A2" i="1"/>
  <c r="A1" i="1"/>
  <c r="G18" i="1" l="1"/>
  <c r="H18" i="1"/>
  <c r="D18" i="1"/>
</calcChain>
</file>

<file path=xl/sharedStrings.xml><?xml version="1.0" encoding="utf-8"?>
<sst xmlns="http://schemas.openxmlformats.org/spreadsheetml/2006/main" count="50" uniqueCount="25">
  <si>
    <t>SpaceAreaEELV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</si>
  <si>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</si>
  <si>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</si>
  <si>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</si>
  <si>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</si>
  <si>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</si>
  <si>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</si>
  <si>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</si>
  <si>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</si>
  <si>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</si>
  <si>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</si>
  <si>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</si>
  <si>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</si>
  <si>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</si>
  <si>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</si>
  <si>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</si>
  <si>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</si>
  <si>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</si>
  <si>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Other EELV</t>
  </si>
  <si>
    <t>R&amp;D (All Other)</t>
  </si>
  <si>
    <t>R&amp;D (Space Flight)</t>
  </si>
  <si>
    <t>Space Transp. and Launch</t>
  </si>
  <si>
    <t>Space Vehicle Launchers</t>
  </si>
  <si>
    <t>Space Vehicle Services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</si>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</sst>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,&quot;B&quot;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ColWidth="11.42578125" defaultRowHeight="15" x14ac:dyDescent="0.25"/>
  <sheetData>
    <row r="1" spans="1:31" x14ac:dyDescent="0.25">
      <c r="A1" t="str">
        <f t="shared" ref="A1:A8" si="0">L1</f>
        <v>SpaceAreaEELV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31" x14ac:dyDescent="0.25">
      <c r="A2" t="str">
        <f t="shared" si="0"/>
        <v>Other EELV</v>
      </c>
      <c r="L2" t="s">
        <v>18</v>
      </c>
      <c r="M2" s="1">
        <v>309254818.70380002</v>
      </c>
      <c r="N2" s="1">
        <v>1147075985.8231001</v>
      </c>
      <c r="O2" s="1">
        <v>1167606179.3669</v>
      </c>
      <c r="P2" s="1">
        <v>1139892638.6984</v>
      </c>
      <c r="Q2" s="1">
        <v>1675030602.3354001</v>
      </c>
      <c r="R2" s="1">
        <v>2460436023.9665999</v>
      </c>
      <c r="S2" s="1">
        <v>250034212.66</v>
      </c>
      <c r="T2" s="1">
        <v>140279993.90000001</v>
      </c>
      <c r="U2" s="1">
        <v>47365917.619999997</v>
      </c>
      <c r="V2" s="1">
        <v>59400216.969700001</v>
      </c>
      <c r="W2" s="1">
        <v>36283233.662699997</v>
      </c>
      <c r="X2" s="1">
        <v>35595763.562600002</v>
      </c>
      <c r="Y2" s="1">
        <v>75007370.283000007</v>
      </c>
      <c r="Z2" s="1">
        <v>49080065.867200002</v>
      </c>
      <c r="AA2" s="1">
        <v>70969834.180399999</v>
      </c>
      <c r="AB2" s="1">
        <v>163993716.69999999</v>
      </c>
      <c r="AC2" s="1">
        <v>164926106.71959999</v>
      </c>
      <c r="AD2" s="1"/>
      <c r="AE2" s="1"/>
    </row>
    <row r="3" spans="1:31" x14ac:dyDescent="0.25">
      <c r="A3" t="str">
        <f t="shared" si="0"/>
        <v>R&amp;D (All Other)</v>
      </c>
      <c r="L3" t="s">
        <v>19</v>
      </c>
      <c r="M3" s="1"/>
      <c r="N3" s="1"/>
      <c r="O3" s="1"/>
      <c r="P3" s="1">
        <v>341238820</v>
      </c>
      <c r="Q3" s="1">
        <v>414009402.3398</v>
      </c>
      <c r="R3" s="1">
        <v>586488883.38090003</v>
      </c>
      <c r="S3" s="1">
        <v>285001263</v>
      </c>
      <c r="T3" s="1">
        <v>312278472.29000002</v>
      </c>
      <c r="U3" s="1">
        <v>459872927.36330003</v>
      </c>
      <c r="V3" s="1">
        <v>235823637.52149999</v>
      </c>
      <c r="W3" s="1">
        <v>254927244.28130001</v>
      </c>
      <c r="X3" s="1"/>
      <c r="Y3" s="1"/>
      <c r="Z3" s="1"/>
      <c r="AA3" s="1"/>
      <c r="AB3" s="1"/>
      <c r="AC3" s="1"/>
      <c r="AD3" s="1"/>
      <c r="AE3" s="1"/>
    </row>
    <row r="4" spans="1:31" x14ac:dyDescent="0.25">
      <c r="A4" t="str">
        <f t="shared" si="0"/>
        <v>R&amp;D (Space Flight)</v>
      </c>
      <c r="L4" t="s">
        <v>20</v>
      </c>
      <c r="M4" s="1">
        <v>975475991.20490003</v>
      </c>
      <c r="N4" s="1">
        <v>1915017437.1805999</v>
      </c>
      <c r="O4" s="1">
        <v>2305491160.2593002</v>
      </c>
      <c r="P4" s="1">
        <v>2292465056.1497998</v>
      </c>
      <c r="Q4" s="1">
        <v>2286861307.1680999</v>
      </c>
      <c r="R4" s="1">
        <v>2642026331.0977998</v>
      </c>
      <c r="S4" s="1">
        <v>2800577532.1673999</v>
      </c>
      <c r="T4" s="1">
        <v>2964354216.5602999</v>
      </c>
      <c r="U4" s="1">
        <v>2930413702.3670998</v>
      </c>
      <c r="V4" s="1">
        <v>3393395403.5166998</v>
      </c>
      <c r="W4" s="1">
        <v>3197218276.5640001</v>
      </c>
      <c r="X4" s="1">
        <v>3418760075.1201</v>
      </c>
      <c r="Y4" s="1">
        <v>3781991558.9741001</v>
      </c>
      <c r="Z4" s="1">
        <v>4467858295.3134003</v>
      </c>
      <c r="AA4" s="1">
        <v>4787388888.3689003</v>
      </c>
      <c r="AB4" s="1">
        <v>5873246732.3774996</v>
      </c>
      <c r="AC4" s="1">
        <v>7751849326.3557997</v>
      </c>
      <c r="AD4" s="1"/>
      <c r="AE4" s="1"/>
    </row>
    <row r="5" spans="1:31" x14ac:dyDescent="0.25">
      <c r="A5" t="str">
        <f t="shared" si="0"/>
        <v>Space Transp. and Launch</v>
      </c>
      <c r="L5" t="s">
        <v>21</v>
      </c>
      <c r="M5" s="1">
        <v>293347183.4375</v>
      </c>
      <c r="N5" s="1">
        <v>339571683.56120002</v>
      </c>
      <c r="O5" s="1">
        <v>390910460.6796</v>
      </c>
      <c r="P5" s="1">
        <v>611640428.72660005</v>
      </c>
      <c r="Q5" s="1">
        <v>823966164.99769998</v>
      </c>
      <c r="R5" s="1">
        <v>901080300.43299997</v>
      </c>
      <c r="S5" s="1">
        <v>2054850608.75</v>
      </c>
      <c r="T5" s="1">
        <v>3711964570.9960999</v>
      </c>
      <c r="U5" s="1">
        <v>3053001306.6255002</v>
      </c>
      <c r="V5" s="1">
        <v>3305766639.0443001</v>
      </c>
      <c r="W5" s="1">
        <v>3630057586.4552002</v>
      </c>
      <c r="X5" s="1">
        <v>3384076634.8990998</v>
      </c>
      <c r="Y5" s="1">
        <v>3701879732.2638001</v>
      </c>
      <c r="Z5" s="1">
        <v>3228128670.1959</v>
      </c>
      <c r="AA5" s="1">
        <v>2973032816.0201998</v>
      </c>
      <c r="AB5" s="1">
        <v>3636923172.0619998</v>
      </c>
      <c r="AC5" s="1">
        <v>3740449498.4317999</v>
      </c>
      <c r="AD5" s="1"/>
      <c r="AE5" s="1"/>
    </row>
    <row r="6" spans="1:31" x14ac:dyDescent="0.25">
      <c r="A6" t="str">
        <f t="shared" si="0"/>
        <v>Space Vehicle Launchers</v>
      </c>
      <c r="L6" t="s">
        <v>22</v>
      </c>
      <c r="M6" s="1">
        <v>477291662.49000001</v>
      </c>
      <c r="N6" s="1">
        <v>488439519.70999998</v>
      </c>
      <c r="O6" s="1">
        <v>629337280.74020004</v>
      </c>
      <c r="P6" s="1">
        <v>688698068.45990002</v>
      </c>
      <c r="Q6" s="1">
        <v>454503537.44150001</v>
      </c>
      <c r="R6" s="1">
        <v>310795607.79100001</v>
      </c>
      <c r="S6" s="1">
        <v>185879285.72999999</v>
      </c>
      <c r="T6" s="1">
        <v>231762327.12</v>
      </c>
      <c r="U6" s="1">
        <v>247722111.24970001</v>
      </c>
      <c r="V6" s="1">
        <v>245659072.1076</v>
      </c>
      <c r="W6" s="1">
        <v>263967169.90619999</v>
      </c>
      <c r="X6" s="1">
        <v>25575.140100000001</v>
      </c>
      <c r="Y6" s="1">
        <v>285000</v>
      </c>
      <c r="Z6" s="1"/>
      <c r="AA6" s="1">
        <v>129277.66989999999</v>
      </c>
      <c r="AB6" s="1"/>
      <c r="AC6" s="1"/>
      <c r="AD6" s="1"/>
      <c r="AE6" s="1"/>
    </row>
    <row r="7" spans="1:31" x14ac:dyDescent="0.25">
      <c r="A7" t="str">
        <f t="shared" si="0"/>
        <v>Space Vehicle Services</v>
      </c>
      <c r="L7" t="s">
        <v>23</v>
      </c>
      <c r="M7" s="1">
        <v>100040612</v>
      </c>
      <c r="N7" s="1">
        <v>199782273</v>
      </c>
      <c r="O7" s="1">
        <v>387192261</v>
      </c>
      <c r="P7" s="1"/>
      <c r="Q7" s="1"/>
      <c r="R7" s="1"/>
      <c r="S7" s="1"/>
      <c r="T7" s="1"/>
      <c r="U7" s="1"/>
      <c r="V7" s="1"/>
      <c r="W7" s="1"/>
      <c r="X7" s="1">
        <v>127459133.88</v>
      </c>
      <c r="Y7" s="1">
        <v>184529617.63999999</v>
      </c>
      <c r="Z7" s="1">
        <v>136408443.41</v>
      </c>
      <c r="AA7" s="1">
        <v>3413944.54</v>
      </c>
      <c r="AB7" s="1">
        <v>2504481</v>
      </c>
      <c r="AC7" s="1">
        <v>6014852</v>
      </c>
      <c r="AD7" s="1"/>
      <c r="AE7" s="1"/>
    </row>
    <row r="8" spans="1:31" x14ac:dyDescent="0.25">
      <c r="A8" t="str">
        <f t="shared" si="0"/>
        <v>Grand Total</v>
      </c>
      <c r="L8" t="s">
        <v>24</v>
      </c>
      <c r="M8" s="1">
        <f t="shared" ref="M8:AD8" si="1">SUM(M2:M7)</f>
        <v>2155410267.8361998</v>
      </c>
      <c r="N8" s="1">
        <f t="shared" si="1"/>
        <v>4089886899.2749004</v>
      </c>
      <c r="O8" s="1">
        <f t="shared" si="1"/>
        <v>4880537342.0460005</v>
      </c>
      <c r="P8" s="1">
        <f t="shared" si="1"/>
        <v>5073935012.0346994</v>
      </c>
      <c r="Q8" s="1">
        <f t="shared" si="1"/>
        <v>5654371014.2824993</v>
      </c>
      <c r="R8" s="1">
        <f t="shared" si="1"/>
        <v>6900827146.6692991</v>
      </c>
      <c r="S8" s="1">
        <f t="shared" si="1"/>
        <v>5576342902.3073997</v>
      </c>
      <c r="T8" s="1">
        <f t="shared" si="1"/>
        <v>7360639580.8663998</v>
      </c>
      <c r="U8" s="1">
        <f t="shared" si="1"/>
        <v>6738375965.2256002</v>
      </c>
      <c r="V8" s="1">
        <f t="shared" si="1"/>
        <v>7240044969.1598005</v>
      </c>
      <c r="W8" s="1">
        <f t="shared" si="1"/>
        <v>7382453510.869401</v>
      </c>
      <c r="X8" s="1">
        <f t="shared" si="1"/>
        <v>6965917182.6019001</v>
      </c>
      <c r="Y8" s="1">
        <f t="shared" si="1"/>
        <v>7743693279.1609011</v>
      </c>
      <c r="Z8" s="1">
        <f t="shared" si="1"/>
        <v>7881475474.7865</v>
      </c>
      <c r="AA8" s="1">
        <f t="shared" si="1"/>
        <v>7834934760.7793999</v>
      </c>
      <c r="AB8" s="1">
        <f t="shared" si="1"/>
        <v>9676668102.1394997</v>
      </c>
      <c r="AC8" s="1">
        <f t="shared" si="1"/>
        <v>11663239783.507198</v>
      </c>
      <c r="AD8" s="1">
        <f t="shared" si="1"/>
        <v>0</v>
      </c>
      <c r="AE8" s="1"/>
    </row>
    <row r="11" spans="1:31" x14ac:dyDescent="0.25">
      <c r="A11" t="str">
        <f t="shared" ref="A11:A18" si="2">L11</f>
        <v>SpaceAreaEELV</v>
      </c>
      <c r="B11" t="str">
        <f t="shared" ref="B11:B18" si="3">Z11</f>
        <v>2020</v>
      </c>
      <c r="C11" t="str">
        <f t="shared" ref="C11:E18" si="4">AB11</f>
        <v>2022</v>
      </c>
      <c r="D11" t="str">
        <f t="shared" si="4"/>
        <v>2023</v>
      </c>
      <c r="E11">
        <f t="shared" si="4"/>
        <v>0</v>
      </c>
      <c r="F11" t="str">
        <f>AB11&amp;"-"&amp;AC11</f>
        <v>2022-2023</v>
      </c>
      <c r="G11" t="str">
        <f>Z11&amp;"-"&amp;AC11</f>
        <v>2020-2023</v>
      </c>
      <c r="H11" t="str">
        <f>AD11&amp;"/"&amp;AC11</f>
        <v>/2023</v>
      </c>
      <c r="I11" t="str">
        <f>"Share "&amp;AC11</f>
        <v>Share 2023</v>
      </c>
      <c r="J11" t="str">
        <f>"Share "&amp;AD11</f>
        <v xml:space="preserve">Share </v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</row>
    <row r="12" spans="1:31" x14ac:dyDescent="0.25">
      <c r="A12" t="str">
        <f t="shared" si="2"/>
        <v>Other EELV</v>
      </c>
      <c r="B12" s="1">
        <f t="shared" si="3"/>
        <v>56804813.117670201</v>
      </c>
      <c r="C12" s="1">
        <f t="shared" si="4"/>
        <v>171495870.79427701</v>
      </c>
      <c r="D12" s="1">
        <f t="shared" si="4"/>
        <v>164926106.71959999</v>
      </c>
      <c r="E12" s="1">
        <f t="shared" si="4"/>
        <v>0</v>
      </c>
      <c r="F12" s="2">
        <f t="shared" ref="F12:F18" si="5">AC12/AB12-1</f>
        <v>-3.8308584598855888E-2</v>
      </c>
      <c r="G12" s="2">
        <f t="shared" ref="G12:G18" si="6">AC12/Z12-1</f>
        <v>1.9033826126310527</v>
      </c>
      <c r="H12" s="2">
        <f t="shared" ref="H12:H18" si="7">AD12/AC12</f>
        <v>0</v>
      </c>
      <c r="I12" s="2">
        <f t="shared" ref="I12:I17" si="8">AC12/SUM(AC$11:AC$17)</f>
        <v>1.4140677014359199E-2</v>
      </c>
      <c r="J12" s="2" t="e">
        <f>AD12/SUM(AD11:AD$17)</f>
        <v>#DIV/0!</v>
      </c>
      <c r="L12" t="s">
        <v>18</v>
      </c>
      <c r="M12" s="1">
        <v>437841982.4659</v>
      </c>
      <c r="N12" s="1">
        <v>1590996086.04425</v>
      </c>
      <c r="O12" s="1">
        <v>1603078239.04668</v>
      </c>
      <c r="P12" s="1">
        <v>1551591150.2555001</v>
      </c>
      <c r="Q12" s="1">
        <v>2235144138.1496201</v>
      </c>
      <c r="R12" s="1">
        <v>3224666368.4849801</v>
      </c>
      <c r="S12" s="1">
        <v>321856757.66074401</v>
      </c>
      <c r="T12" s="1">
        <v>177340294.694502</v>
      </c>
      <c r="U12" s="1">
        <v>59265657.685295098</v>
      </c>
      <c r="V12" s="1">
        <v>73733826.404235601</v>
      </c>
      <c r="W12" s="1">
        <v>44290943.340566203</v>
      </c>
      <c r="X12" s="1">
        <v>42508069.424808301</v>
      </c>
      <c r="Y12" s="1">
        <v>87946880.167217895</v>
      </c>
      <c r="Z12" s="1">
        <v>56804813.117670201</v>
      </c>
      <c r="AA12" s="1">
        <v>79406852.964149594</v>
      </c>
      <c r="AB12" s="1">
        <v>171495870.79427701</v>
      </c>
      <c r="AC12" s="1">
        <v>164926106.71959999</v>
      </c>
      <c r="AD12" s="1"/>
      <c r="AE12" s="1"/>
    </row>
    <row r="13" spans="1:31" x14ac:dyDescent="0.25">
      <c r="A13" t="str">
        <f t="shared" si="2"/>
        <v>R&amp;D (All Other)</v>
      </c>
      <c r="B13" s="1">
        <f t="shared" si="3"/>
        <v>0</v>
      </c>
      <c r="C13" s="1">
        <f t="shared" si="4"/>
        <v>0</v>
      </c>
      <c r="D13" s="1">
        <f t="shared" si="4"/>
        <v>0</v>
      </c>
      <c r="E13" s="1">
        <f t="shared" si="4"/>
        <v>0</v>
      </c>
      <c r="F13" s="2" t="e">
        <f t="shared" si="5"/>
        <v>#DIV/0!</v>
      </c>
      <c r="G13" s="2" t="e">
        <f t="shared" si="6"/>
        <v>#DIV/0!</v>
      </c>
      <c r="H13" s="2" t="e">
        <f t="shared" si="7"/>
        <v>#DIV/0!</v>
      </c>
      <c r="I13" s="2">
        <f t="shared" si="8"/>
        <v>0</v>
      </c>
      <c r="J13" s="2" t="e">
        <f>AD13/SUM(AD11:AD$17)</f>
        <v>#DIV/0!</v>
      </c>
      <c r="L13" t="s">
        <v>19</v>
      </c>
      <c r="M13" s="1"/>
      <c r="N13" s="1"/>
      <c r="O13" s="1"/>
      <c r="P13" s="1">
        <v>464485088.56079799</v>
      </c>
      <c r="Q13" s="1">
        <v>552450019.41364002</v>
      </c>
      <c r="R13" s="1">
        <v>768656839.40025604</v>
      </c>
      <c r="S13" s="1">
        <v>366868123.61607599</v>
      </c>
      <c r="T13" s="1">
        <v>394778719.06763297</v>
      </c>
      <c r="U13" s="1">
        <v>575406808.55172098</v>
      </c>
      <c r="V13" s="1">
        <v>292729219.48913699</v>
      </c>
      <c r="W13" s="1">
        <v>311189687.15396202</v>
      </c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t="str">
        <f t="shared" si="2"/>
        <v>R&amp;D (Space Flight)</v>
      </c>
      <c r="B14" s="1">
        <f t="shared" si="3"/>
        <v>5171057760.7663898</v>
      </c>
      <c r="C14" s="1">
        <f t="shared" si="4"/>
        <v>6141927770.3261003</v>
      </c>
      <c r="D14" s="1">
        <f t="shared" si="4"/>
        <v>7751849326.3557997</v>
      </c>
      <c r="E14" s="1">
        <f t="shared" si="4"/>
        <v>0</v>
      </c>
      <c r="F14" s="2">
        <f t="shared" si="5"/>
        <v>0.2621199102678835</v>
      </c>
      <c r="G14" s="2">
        <f t="shared" si="6"/>
        <v>0.49908387896384987</v>
      </c>
      <c r="H14" s="2">
        <f t="shared" si="7"/>
        <v>0</v>
      </c>
      <c r="I14" s="2">
        <f t="shared" si="8"/>
        <v>0.6646394544093629</v>
      </c>
      <c r="J14" s="2" t="e">
        <f>AD14/SUM(AD11:AD$17)</f>
        <v>#DIV/0!</v>
      </c>
      <c r="L14" t="s">
        <v>20</v>
      </c>
      <c r="M14" s="1">
        <v>1381075786.0692101</v>
      </c>
      <c r="N14" s="1">
        <v>2656132012.9760799</v>
      </c>
      <c r="O14" s="1">
        <v>3165350419.2056899</v>
      </c>
      <c r="P14" s="1">
        <v>3120441673.7470698</v>
      </c>
      <c r="Q14" s="1">
        <v>3051564931.6205602</v>
      </c>
      <c r="R14" s="1">
        <v>3462660021.0510101</v>
      </c>
      <c r="S14" s="1">
        <v>3605045863.4900699</v>
      </c>
      <c r="T14" s="1">
        <v>3747501234.6981001</v>
      </c>
      <c r="U14" s="1">
        <v>3666621572.79635</v>
      </c>
      <c r="V14" s="1">
        <v>4212240970.9624801</v>
      </c>
      <c r="W14" s="1">
        <v>3902844350.9514098</v>
      </c>
      <c r="X14" s="1">
        <v>4082645688.0014501</v>
      </c>
      <c r="Y14" s="1">
        <v>4434422339.7725201</v>
      </c>
      <c r="Z14" s="1">
        <v>5171057760.7663898</v>
      </c>
      <c r="AA14" s="1">
        <v>5356522104.5126896</v>
      </c>
      <c r="AB14" s="1">
        <v>6141927770.3261003</v>
      </c>
      <c r="AC14" s="1">
        <v>7751849326.3557997</v>
      </c>
      <c r="AD14" s="1"/>
      <c r="AE14" s="1"/>
    </row>
    <row r="15" spans="1:31" x14ac:dyDescent="0.25">
      <c r="A15" t="str">
        <f t="shared" si="2"/>
        <v>Space Transp. and Launch</v>
      </c>
      <c r="B15" s="1">
        <f t="shared" si="3"/>
        <v>3736206188.6069899</v>
      </c>
      <c r="C15" s="1">
        <f t="shared" si="4"/>
        <v>3803300022.43712</v>
      </c>
      <c r="D15" s="1">
        <f t="shared" si="4"/>
        <v>3740449498.4317999</v>
      </c>
      <c r="E15" s="1">
        <f t="shared" si="4"/>
        <v>0</v>
      </c>
      <c r="F15" s="2">
        <f t="shared" si="5"/>
        <v>-1.6525260598569846E-2</v>
      </c>
      <c r="G15" s="2">
        <f t="shared" si="6"/>
        <v>1.1357268872764781E-3</v>
      </c>
      <c r="H15" s="2">
        <f t="shared" si="7"/>
        <v>0</v>
      </c>
      <c r="I15" s="2">
        <f t="shared" si="8"/>
        <v>0.32070415835239108</v>
      </c>
      <c r="J15" s="2" t="e">
        <f>AD15/SUM(AD11:AD$17)</f>
        <v>#DIV/0!</v>
      </c>
      <c r="L15" t="s">
        <v>21</v>
      </c>
      <c r="M15" s="1">
        <v>415320003.37262601</v>
      </c>
      <c r="N15" s="1">
        <v>470986426.49175298</v>
      </c>
      <c r="O15" s="1">
        <v>536704981.52978998</v>
      </c>
      <c r="P15" s="1">
        <v>832548473.54248595</v>
      </c>
      <c r="Q15" s="1">
        <v>1099492236.83465</v>
      </c>
      <c r="R15" s="1">
        <v>1180962769.1217999</v>
      </c>
      <c r="S15" s="1">
        <v>2645108232.8833899</v>
      </c>
      <c r="T15" s="1">
        <v>4692621325.4989204</v>
      </c>
      <c r="U15" s="1">
        <v>3820006862.3778801</v>
      </c>
      <c r="V15" s="1">
        <v>4103466888.3539701</v>
      </c>
      <c r="W15" s="1">
        <v>4431211296.6371002</v>
      </c>
      <c r="X15" s="1">
        <v>4041227105.079</v>
      </c>
      <c r="Y15" s="1">
        <v>4340490434.1866503</v>
      </c>
      <c r="Z15" s="1">
        <v>3736206188.6069899</v>
      </c>
      <c r="AA15" s="1">
        <v>3326472189.2855501</v>
      </c>
      <c r="AB15" s="1">
        <v>3803300022.43712</v>
      </c>
      <c r="AC15" s="1">
        <v>3740449498.4317999</v>
      </c>
      <c r="AD15" s="1"/>
      <c r="AE15" s="1"/>
    </row>
    <row r="16" spans="1:31" x14ac:dyDescent="0.25">
      <c r="A16" t="str">
        <f t="shared" si="2"/>
        <v>Space Vehicle Launchers</v>
      </c>
      <c r="B16" s="1">
        <f t="shared" si="3"/>
        <v>0</v>
      </c>
      <c r="C16" s="1">
        <f t="shared" si="4"/>
        <v>0</v>
      </c>
      <c r="D16" s="1">
        <f t="shared" si="4"/>
        <v>0</v>
      </c>
      <c r="E16" s="1">
        <f t="shared" si="4"/>
        <v>0</v>
      </c>
      <c r="F16" s="2" t="e">
        <f t="shared" si="5"/>
        <v>#DIV/0!</v>
      </c>
      <c r="G16" s="2" t="e">
        <f t="shared" si="6"/>
        <v>#DIV/0!</v>
      </c>
      <c r="H16" s="2" t="e">
        <f t="shared" si="7"/>
        <v>#DIV/0!</v>
      </c>
      <c r="I16" s="2">
        <f t="shared" si="8"/>
        <v>0</v>
      </c>
      <c r="J16" s="2" t="e">
        <f>AD16/SUM(AD11:AD$17)</f>
        <v>#DIV/0!</v>
      </c>
      <c r="L16" t="s">
        <v>22</v>
      </c>
      <c r="M16" s="1">
        <v>675748008.05035698</v>
      </c>
      <c r="N16" s="1">
        <v>677466335.03997695</v>
      </c>
      <c r="O16" s="1">
        <v>864055807.17503703</v>
      </c>
      <c r="P16" s="1">
        <v>937437256.75832295</v>
      </c>
      <c r="Q16" s="1">
        <v>606484989.62601197</v>
      </c>
      <c r="R16" s="1">
        <v>407331112.92232102</v>
      </c>
      <c r="S16" s="1">
        <v>239273272.18497801</v>
      </c>
      <c r="T16" s="1">
        <v>292991168.93206698</v>
      </c>
      <c r="U16" s="1">
        <v>309957340.30082798</v>
      </c>
      <c r="V16" s="1">
        <v>304938000.254224</v>
      </c>
      <c r="W16" s="1">
        <v>322224724.36639798</v>
      </c>
      <c r="X16" s="1">
        <v>30541.551075540101</v>
      </c>
      <c r="Y16" s="1">
        <v>334165.30606376799</v>
      </c>
      <c r="Z16" s="1"/>
      <c r="AA16" s="1">
        <v>144646.42680724</v>
      </c>
      <c r="AB16" s="1"/>
      <c r="AC16" s="1"/>
      <c r="AD16" s="1"/>
      <c r="AE16" s="1"/>
    </row>
    <row r="17" spans="1:31" x14ac:dyDescent="0.25">
      <c r="A17" t="str">
        <f t="shared" si="2"/>
        <v>Space Vehicle Services</v>
      </c>
      <c r="B17" s="1">
        <f t="shared" si="3"/>
        <v>157877867.49397501</v>
      </c>
      <c r="C17" s="1">
        <f t="shared" si="4"/>
        <v>2619052.4772875099</v>
      </c>
      <c r="D17" s="1">
        <f t="shared" si="4"/>
        <v>6014852</v>
      </c>
      <c r="E17" s="1">
        <f t="shared" si="4"/>
        <v>0</v>
      </c>
      <c r="F17" s="2">
        <f t="shared" si="5"/>
        <v>1.296575594479664</v>
      </c>
      <c r="G17" s="2">
        <f t="shared" si="6"/>
        <v>-0.96190186695909397</v>
      </c>
      <c r="H17" s="2">
        <f t="shared" si="7"/>
        <v>0</v>
      </c>
      <c r="I17" s="2">
        <f t="shared" si="8"/>
        <v>5.1571022388697749E-4</v>
      </c>
      <c r="J17" s="2" t="e">
        <f>AD17/SUM(AD11:AD$17)</f>
        <v>#DIV/0!</v>
      </c>
      <c r="L17" t="s">
        <v>23</v>
      </c>
      <c r="M17" s="1">
        <v>141637178.26215899</v>
      </c>
      <c r="N17" s="1">
        <v>277098307.63822001</v>
      </c>
      <c r="O17" s="1">
        <v>531600036.81458801</v>
      </c>
      <c r="P17" s="1"/>
      <c r="Q17" s="1"/>
      <c r="R17" s="1"/>
      <c r="S17" s="1"/>
      <c r="T17" s="1"/>
      <c r="U17" s="1"/>
      <c r="V17" s="1"/>
      <c r="W17" s="1"/>
      <c r="X17" s="1">
        <v>152210296.100788</v>
      </c>
      <c r="Y17" s="1">
        <v>216362793.531582</v>
      </c>
      <c r="Z17" s="1">
        <v>157877867.49397501</v>
      </c>
      <c r="AA17" s="1">
        <v>3819800.2749513201</v>
      </c>
      <c r="AB17" s="1">
        <v>2619052.4772875099</v>
      </c>
      <c r="AC17" s="1">
        <v>6014852</v>
      </c>
      <c r="AD17" s="1"/>
      <c r="AE17" s="1"/>
    </row>
    <row r="18" spans="1:31" x14ac:dyDescent="0.25">
      <c r="A18" t="str">
        <f t="shared" si="2"/>
        <v>Grand Total</v>
      </c>
      <c r="B18" s="1">
        <f t="shared" si="3"/>
        <v>9121946629.9850254</v>
      </c>
      <c r="C18" s="1">
        <f t="shared" si="4"/>
        <v>10119342716.034784</v>
      </c>
      <c r="D18" s="1">
        <f t="shared" si="4"/>
        <v>11663239783.507198</v>
      </c>
      <c r="E18" s="1">
        <f t="shared" si="4"/>
        <v>0</v>
      </c>
      <c r="F18" s="2">
        <f t="shared" si="5"/>
        <v>0.15256890796138411</v>
      </c>
      <c r="G18" s="2">
        <f t="shared" si="6"/>
        <v>0.27859110084777439</v>
      </c>
      <c r="H18" s="2">
        <f t="shared" si="7"/>
        <v>0</v>
      </c>
      <c r="I18" s="2">
        <f>SUM(I$11:I$17)</f>
        <v>1.0000000000000002</v>
      </c>
      <c r="J18" s="2" t="e">
        <f>SUM(J$11:J$17)</f>
        <v>#DIV/0!</v>
      </c>
      <c r="L18" t="s">
        <v>24</v>
      </c>
      <c r="M18" s="1">
        <f t="shared" ref="M18:AD18" si="9">SUM(M12:M17)</f>
        <v>3051622958.2202516</v>
      </c>
      <c r="N18" s="1">
        <f t="shared" si="9"/>
        <v>5672679168.19028</v>
      </c>
      <c r="O18" s="1">
        <f t="shared" si="9"/>
        <v>6700789483.7717848</v>
      </c>
      <c r="P18" s="1">
        <f t="shared" si="9"/>
        <v>6906503642.8641768</v>
      </c>
      <c r="Q18" s="1">
        <f t="shared" si="9"/>
        <v>7545136315.6444826</v>
      </c>
      <c r="R18" s="1">
        <f t="shared" si="9"/>
        <v>9044277110.9803677</v>
      </c>
      <c r="S18" s="1">
        <f t="shared" si="9"/>
        <v>7178152249.8352585</v>
      </c>
      <c r="T18" s="1">
        <f t="shared" si="9"/>
        <v>9305232742.8912239</v>
      </c>
      <c r="U18" s="1">
        <f t="shared" si="9"/>
        <v>8431258241.7120743</v>
      </c>
      <c r="V18" s="1">
        <f t="shared" si="9"/>
        <v>8987108905.4640484</v>
      </c>
      <c r="W18" s="1">
        <f t="shared" si="9"/>
        <v>9011761002.4494362</v>
      </c>
      <c r="X18" s="1">
        <f t="shared" si="9"/>
        <v>8318621700.1571226</v>
      </c>
      <c r="Y18" s="1">
        <f t="shared" si="9"/>
        <v>9079556612.964035</v>
      </c>
      <c r="Z18" s="1">
        <f t="shared" si="9"/>
        <v>9121946629.9850254</v>
      </c>
      <c r="AA18" s="1">
        <f t="shared" si="9"/>
        <v>8766365593.4641495</v>
      </c>
      <c r="AB18" s="1">
        <f t="shared" si="9"/>
        <v>10119342716.034784</v>
      </c>
      <c r="AC18" s="1">
        <f t="shared" si="9"/>
        <v>11663239783.507198</v>
      </c>
      <c r="AD18" s="1">
        <f t="shared" si="9"/>
        <v>0</v>
      </c>
      <c r="AE18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../output/Space//Launch_Acq_Trends.xlsx</dc:creator>
  <cp:lastModifiedBy>Greg Sanders</cp:lastModifiedBy>
  <dcterms:created xsi:type="dcterms:W3CDTF">2024-05-25T23:06:37Z</dcterms:created>
  <dcterms:modified xsi:type="dcterms:W3CDTF">2024-05-26T03:58:46Z</dcterms:modified>
</cp:coreProperties>
</file>