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sers\Greg\Repositories\Vendor\Output\AcqTrends\Platform\Ordnance_and_Missiles\"/>
    </mc:Choice>
  </mc:AlternateContent>
  <xr:revisionPtr revIDLastSave="0" documentId="13_ncr:1_{D68B4E39-7EF7-4806-8646-5D134B594E5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SR" sheetId="1" r:id="rId1"/>
    <sheet name="Cust" sheetId="2" r:id="rId2"/>
    <sheet name="Price" sheetId="3" r:id="rId3"/>
    <sheet name="Veh" sheetId="4" r:id="rId4"/>
    <sheet name="FYQ" sheetId="5" r:id="rId5"/>
    <sheet name="Proj" sheetId="6" r:id="rId6"/>
    <sheet name="PSC" sheetId="7" r:id="rId7"/>
    <sheet name="AllProj" sheetId="8" r:id="rId8"/>
    <sheet name="AllPSC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25" i="9" l="1"/>
  <c r="AL225" i="9"/>
  <c r="D225" i="9" s="1"/>
  <c r="AK225" i="9"/>
  <c r="AJ225" i="9"/>
  <c r="AI225" i="9"/>
  <c r="AH225" i="9"/>
  <c r="AG225" i="9"/>
  <c r="AF225" i="9"/>
  <c r="C225" i="9" s="1"/>
  <c r="AE225" i="9"/>
  <c r="AD225" i="9"/>
  <c r="AC225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I225" i="9"/>
  <c r="H225" i="9"/>
  <c r="G225" i="9"/>
  <c r="F225" i="9"/>
  <c r="E225" i="9"/>
  <c r="B225" i="9"/>
  <c r="A225" i="9"/>
  <c r="K224" i="9"/>
  <c r="J224" i="9"/>
  <c r="I224" i="9"/>
  <c r="H224" i="9"/>
  <c r="G224" i="9"/>
  <c r="F224" i="9"/>
  <c r="E224" i="9"/>
  <c r="D224" i="9"/>
  <c r="C224" i="9"/>
  <c r="B224" i="9"/>
  <c r="A224" i="9"/>
  <c r="K223" i="9"/>
  <c r="J223" i="9"/>
  <c r="I223" i="9"/>
  <c r="H223" i="9"/>
  <c r="G223" i="9"/>
  <c r="F223" i="9"/>
  <c r="E223" i="9"/>
  <c r="D223" i="9"/>
  <c r="C223" i="9"/>
  <c r="B223" i="9"/>
  <c r="A223" i="9"/>
  <c r="K222" i="9"/>
  <c r="J222" i="9"/>
  <c r="I222" i="9"/>
  <c r="H222" i="9"/>
  <c r="G222" i="9"/>
  <c r="F222" i="9"/>
  <c r="E222" i="9"/>
  <c r="D222" i="9"/>
  <c r="C222" i="9"/>
  <c r="B222" i="9"/>
  <c r="A222" i="9"/>
  <c r="K221" i="9"/>
  <c r="J221" i="9"/>
  <c r="I221" i="9"/>
  <c r="H221" i="9"/>
  <c r="G221" i="9"/>
  <c r="F221" i="9"/>
  <c r="E221" i="9"/>
  <c r="D221" i="9"/>
  <c r="C221" i="9"/>
  <c r="B221" i="9"/>
  <c r="A221" i="9"/>
  <c r="K220" i="9"/>
  <c r="J220" i="9"/>
  <c r="I220" i="9"/>
  <c r="H220" i="9"/>
  <c r="G220" i="9"/>
  <c r="F220" i="9"/>
  <c r="E220" i="9"/>
  <c r="D220" i="9"/>
  <c r="C220" i="9"/>
  <c r="B220" i="9"/>
  <c r="A220" i="9"/>
  <c r="K219" i="9"/>
  <c r="J219" i="9"/>
  <c r="I219" i="9"/>
  <c r="H219" i="9"/>
  <c r="G219" i="9"/>
  <c r="F219" i="9"/>
  <c r="E219" i="9"/>
  <c r="D219" i="9"/>
  <c r="C219" i="9"/>
  <c r="B219" i="9"/>
  <c r="A219" i="9"/>
  <c r="K218" i="9"/>
  <c r="J218" i="9"/>
  <c r="I218" i="9"/>
  <c r="H218" i="9"/>
  <c r="G218" i="9"/>
  <c r="F218" i="9"/>
  <c r="E218" i="9"/>
  <c r="D218" i="9"/>
  <c r="C218" i="9"/>
  <c r="B218" i="9"/>
  <c r="A218" i="9"/>
  <c r="K217" i="9"/>
  <c r="J217" i="9"/>
  <c r="I217" i="9"/>
  <c r="H217" i="9"/>
  <c r="G217" i="9"/>
  <c r="F217" i="9"/>
  <c r="E217" i="9"/>
  <c r="D217" i="9"/>
  <c r="C217" i="9"/>
  <c r="B217" i="9"/>
  <c r="A217" i="9"/>
  <c r="K216" i="9"/>
  <c r="J216" i="9"/>
  <c r="I216" i="9"/>
  <c r="H216" i="9"/>
  <c r="G216" i="9"/>
  <c r="F216" i="9"/>
  <c r="E216" i="9"/>
  <c r="D216" i="9"/>
  <c r="C216" i="9"/>
  <c r="B216" i="9"/>
  <c r="A216" i="9"/>
  <c r="K215" i="9"/>
  <c r="J215" i="9"/>
  <c r="I215" i="9"/>
  <c r="H215" i="9"/>
  <c r="G215" i="9"/>
  <c r="F215" i="9"/>
  <c r="E215" i="9"/>
  <c r="D215" i="9"/>
  <c r="C215" i="9"/>
  <c r="B215" i="9"/>
  <c r="A215" i="9"/>
  <c r="K214" i="9"/>
  <c r="J214" i="9"/>
  <c r="I214" i="9"/>
  <c r="H214" i="9"/>
  <c r="G214" i="9"/>
  <c r="F214" i="9"/>
  <c r="E214" i="9"/>
  <c r="D214" i="9"/>
  <c r="C214" i="9"/>
  <c r="B214" i="9"/>
  <c r="A214" i="9"/>
  <c r="K213" i="9"/>
  <c r="J213" i="9"/>
  <c r="I213" i="9"/>
  <c r="H213" i="9"/>
  <c r="G213" i="9"/>
  <c r="F213" i="9"/>
  <c r="E213" i="9"/>
  <c r="D213" i="9"/>
  <c r="C213" i="9"/>
  <c r="B213" i="9"/>
  <c r="A213" i="9"/>
  <c r="K212" i="9"/>
  <c r="J212" i="9"/>
  <c r="I212" i="9"/>
  <c r="H212" i="9"/>
  <c r="G212" i="9"/>
  <c r="F212" i="9"/>
  <c r="E212" i="9"/>
  <c r="D212" i="9"/>
  <c r="C212" i="9"/>
  <c r="B212" i="9"/>
  <c r="A212" i="9"/>
  <c r="K211" i="9"/>
  <c r="J211" i="9"/>
  <c r="I211" i="9"/>
  <c r="H211" i="9"/>
  <c r="G211" i="9"/>
  <c r="F211" i="9"/>
  <c r="E211" i="9"/>
  <c r="D211" i="9"/>
  <c r="C211" i="9"/>
  <c r="B211" i="9"/>
  <c r="A211" i="9"/>
  <c r="K210" i="9"/>
  <c r="J210" i="9"/>
  <c r="I210" i="9"/>
  <c r="H210" i="9"/>
  <c r="G210" i="9"/>
  <c r="F210" i="9"/>
  <c r="E210" i="9"/>
  <c r="D210" i="9"/>
  <c r="C210" i="9"/>
  <c r="B210" i="9"/>
  <c r="A210" i="9"/>
  <c r="K209" i="9"/>
  <c r="J209" i="9"/>
  <c r="I209" i="9"/>
  <c r="H209" i="9"/>
  <c r="G209" i="9"/>
  <c r="F209" i="9"/>
  <c r="E209" i="9"/>
  <c r="D209" i="9"/>
  <c r="C209" i="9"/>
  <c r="B209" i="9"/>
  <c r="A209" i="9"/>
  <c r="K208" i="9"/>
  <c r="J208" i="9"/>
  <c r="I208" i="9"/>
  <c r="H208" i="9"/>
  <c r="G208" i="9"/>
  <c r="F208" i="9"/>
  <c r="E208" i="9"/>
  <c r="D208" i="9"/>
  <c r="C208" i="9"/>
  <c r="B208" i="9"/>
  <c r="A208" i="9"/>
  <c r="K207" i="9"/>
  <c r="J207" i="9"/>
  <c r="I207" i="9"/>
  <c r="H207" i="9"/>
  <c r="G207" i="9"/>
  <c r="F207" i="9"/>
  <c r="E207" i="9"/>
  <c r="D207" i="9"/>
  <c r="C207" i="9"/>
  <c r="B207" i="9"/>
  <c r="A207" i="9"/>
  <c r="K206" i="9"/>
  <c r="J206" i="9"/>
  <c r="I206" i="9"/>
  <c r="H206" i="9"/>
  <c r="G206" i="9"/>
  <c r="F206" i="9"/>
  <c r="E206" i="9"/>
  <c r="D206" i="9"/>
  <c r="C206" i="9"/>
  <c r="B206" i="9"/>
  <c r="A206" i="9"/>
  <c r="K205" i="9"/>
  <c r="J205" i="9"/>
  <c r="I205" i="9"/>
  <c r="H205" i="9"/>
  <c r="G205" i="9"/>
  <c r="F205" i="9"/>
  <c r="E205" i="9"/>
  <c r="D205" i="9"/>
  <c r="C205" i="9"/>
  <c r="B205" i="9"/>
  <c r="A205" i="9"/>
  <c r="K204" i="9"/>
  <c r="J204" i="9"/>
  <c r="I204" i="9"/>
  <c r="H204" i="9"/>
  <c r="G204" i="9"/>
  <c r="F204" i="9"/>
  <c r="E204" i="9"/>
  <c r="D204" i="9"/>
  <c r="C204" i="9"/>
  <c r="B204" i="9"/>
  <c r="A204" i="9"/>
  <c r="K203" i="9"/>
  <c r="J203" i="9"/>
  <c r="I203" i="9"/>
  <c r="H203" i="9"/>
  <c r="G203" i="9"/>
  <c r="F203" i="9"/>
  <c r="E203" i="9"/>
  <c r="D203" i="9"/>
  <c r="C203" i="9"/>
  <c r="B203" i="9"/>
  <c r="A203" i="9"/>
  <c r="K202" i="9"/>
  <c r="J202" i="9"/>
  <c r="I202" i="9"/>
  <c r="H202" i="9"/>
  <c r="G202" i="9"/>
  <c r="F202" i="9"/>
  <c r="E202" i="9"/>
  <c r="D202" i="9"/>
  <c r="C202" i="9"/>
  <c r="B202" i="9"/>
  <c r="A202" i="9"/>
  <c r="K201" i="9"/>
  <c r="J201" i="9"/>
  <c r="I201" i="9"/>
  <c r="H201" i="9"/>
  <c r="G201" i="9"/>
  <c r="F201" i="9"/>
  <c r="E201" i="9"/>
  <c r="D201" i="9"/>
  <c r="C201" i="9"/>
  <c r="B201" i="9"/>
  <c r="A201" i="9"/>
  <c r="K200" i="9"/>
  <c r="J200" i="9"/>
  <c r="I200" i="9"/>
  <c r="H200" i="9"/>
  <c r="G200" i="9"/>
  <c r="F200" i="9"/>
  <c r="E200" i="9"/>
  <c r="D200" i="9"/>
  <c r="C200" i="9"/>
  <c r="B200" i="9"/>
  <c r="A200" i="9"/>
  <c r="K199" i="9"/>
  <c r="J199" i="9"/>
  <c r="I199" i="9"/>
  <c r="H199" i="9"/>
  <c r="G199" i="9"/>
  <c r="F199" i="9"/>
  <c r="E199" i="9"/>
  <c r="D199" i="9"/>
  <c r="C199" i="9"/>
  <c r="B199" i="9"/>
  <c r="A199" i="9"/>
  <c r="K198" i="9"/>
  <c r="J198" i="9"/>
  <c r="I198" i="9"/>
  <c r="H198" i="9"/>
  <c r="G198" i="9"/>
  <c r="F198" i="9"/>
  <c r="E198" i="9"/>
  <c r="D198" i="9"/>
  <c r="C198" i="9"/>
  <c r="B198" i="9"/>
  <c r="A198" i="9"/>
  <c r="K197" i="9"/>
  <c r="J197" i="9"/>
  <c r="I197" i="9"/>
  <c r="H197" i="9"/>
  <c r="G197" i="9"/>
  <c r="F197" i="9"/>
  <c r="E197" i="9"/>
  <c r="D197" i="9"/>
  <c r="C197" i="9"/>
  <c r="B197" i="9"/>
  <c r="A197" i="9"/>
  <c r="K196" i="9"/>
  <c r="J196" i="9"/>
  <c r="I196" i="9"/>
  <c r="H196" i="9"/>
  <c r="G196" i="9"/>
  <c r="F196" i="9"/>
  <c r="E196" i="9"/>
  <c r="D196" i="9"/>
  <c r="C196" i="9"/>
  <c r="B196" i="9"/>
  <c r="A196" i="9"/>
  <c r="K195" i="9"/>
  <c r="J195" i="9"/>
  <c r="I195" i="9"/>
  <c r="H195" i="9"/>
  <c r="G195" i="9"/>
  <c r="F195" i="9"/>
  <c r="E195" i="9"/>
  <c r="D195" i="9"/>
  <c r="C195" i="9"/>
  <c r="B195" i="9"/>
  <c r="A195" i="9"/>
  <c r="K194" i="9"/>
  <c r="J194" i="9"/>
  <c r="I194" i="9"/>
  <c r="H194" i="9"/>
  <c r="G194" i="9"/>
  <c r="F194" i="9"/>
  <c r="E194" i="9"/>
  <c r="D194" i="9"/>
  <c r="C194" i="9"/>
  <c r="B194" i="9"/>
  <c r="A194" i="9"/>
  <c r="K193" i="9"/>
  <c r="J193" i="9"/>
  <c r="I193" i="9"/>
  <c r="H193" i="9"/>
  <c r="G193" i="9"/>
  <c r="F193" i="9"/>
  <c r="E193" i="9"/>
  <c r="D193" i="9"/>
  <c r="C193" i="9"/>
  <c r="B193" i="9"/>
  <c r="A193" i="9"/>
  <c r="K192" i="9"/>
  <c r="J192" i="9"/>
  <c r="I192" i="9"/>
  <c r="H192" i="9"/>
  <c r="G192" i="9"/>
  <c r="F192" i="9"/>
  <c r="E192" i="9"/>
  <c r="D192" i="9"/>
  <c r="C192" i="9"/>
  <c r="B192" i="9"/>
  <c r="A192" i="9"/>
  <c r="K191" i="9"/>
  <c r="J191" i="9"/>
  <c r="I191" i="9"/>
  <c r="H191" i="9"/>
  <c r="G191" i="9"/>
  <c r="F191" i="9"/>
  <c r="E191" i="9"/>
  <c r="D191" i="9"/>
  <c r="C191" i="9"/>
  <c r="B191" i="9"/>
  <c r="A191" i="9"/>
  <c r="K190" i="9"/>
  <c r="J190" i="9"/>
  <c r="I190" i="9"/>
  <c r="H190" i="9"/>
  <c r="G190" i="9"/>
  <c r="F190" i="9"/>
  <c r="E190" i="9"/>
  <c r="D190" i="9"/>
  <c r="C190" i="9"/>
  <c r="B190" i="9"/>
  <c r="A190" i="9"/>
  <c r="K189" i="9"/>
  <c r="J189" i="9"/>
  <c r="I189" i="9"/>
  <c r="H189" i="9"/>
  <c r="G189" i="9"/>
  <c r="F189" i="9"/>
  <c r="E189" i="9"/>
  <c r="D189" i="9"/>
  <c r="C189" i="9"/>
  <c r="B189" i="9"/>
  <c r="A189" i="9"/>
  <c r="K188" i="9"/>
  <c r="J188" i="9"/>
  <c r="I188" i="9"/>
  <c r="H188" i="9"/>
  <c r="G188" i="9"/>
  <c r="F188" i="9"/>
  <c r="E188" i="9"/>
  <c r="D188" i="9"/>
  <c r="C188" i="9"/>
  <c r="B188" i="9"/>
  <c r="A188" i="9"/>
  <c r="K187" i="9"/>
  <c r="J187" i="9"/>
  <c r="I187" i="9"/>
  <c r="H187" i="9"/>
  <c r="G187" i="9"/>
  <c r="F187" i="9"/>
  <c r="E187" i="9"/>
  <c r="D187" i="9"/>
  <c r="C187" i="9"/>
  <c r="B187" i="9"/>
  <c r="A187" i="9"/>
  <c r="K186" i="9"/>
  <c r="J186" i="9"/>
  <c r="I186" i="9"/>
  <c r="H186" i="9"/>
  <c r="G186" i="9"/>
  <c r="F186" i="9"/>
  <c r="E186" i="9"/>
  <c r="D186" i="9"/>
  <c r="C186" i="9"/>
  <c r="B186" i="9"/>
  <c r="A186" i="9"/>
  <c r="K185" i="9"/>
  <c r="J185" i="9"/>
  <c r="I185" i="9"/>
  <c r="H185" i="9"/>
  <c r="G185" i="9"/>
  <c r="F185" i="9"/>
  <c r="E185" i="9"/>
  <c r="D185" i="9"/>
  <c r="C185" i="9"/>
  <c r="B185" i="9"/>
  <c r="A185" i="9"/>
  <c r="K184" i="9"/>
  <c r="J184" i="9"/>
  <c r="I184" i="9"/>
  <c r="H184" i="9"/>
  <c r="G184" i="9"/>
  <c r="F184" i="9"/>
  <c r="E184" i="9"/>
  <c r="D184" i="9"/>
  <c r="C184" i="9"/>
  <c r="B184" i="9"/>
  <c r="A184" i="9"/>
  <c r="K183" i="9"/>
  <c r="J183" i="9"/>
  <c r="I183" i="9"/>
  <c r="H183" i="9"/>
  <c r="G183" i="9"/>
  <c r="F183" i="9"/>
  <c r="E183" i="9"/>
  <c r="D183" i="9"/>
  <c r="C183" i="9"/>
  <c r="B183" i="9"/>
  <c r="A183" i="9"/>
  <c r="K182" i="9"/>
  <c r="J182" i="9"/>
  <c r="I182" i="9"/>
  <c r="H182" i="9"/>
  <c r="G182" i="9"/>
  <c r="F182" i="9"/>
  <c r="E182" i="9"/>
  <c r="D182" i="9"/>
  <c r="C182" i="9"/>
  <c r="B182" i="9"/>
  <c r="A182" i="9"/>
  <c r="K181" i="9"/>
  <c r="J181" i="9"/>
  <c r="I181" i="9"/>
  <c r="H181" i="9"/>
  <c r="G181" i="9"/>
  <c r="F181" i="9"/>
  <c r="E181" i="9"/>
  <c r="D181" i="9"/>
  <c r="C181" i="9"/>
  <c r="B181" i="9"/>
  <c r="A181" i="9"/>
  <c r="K180" i="9"/>
  <c r="J180" i="9"/>
  <c r="I180" i="9"/>
  <c r="H180" i="9"/>
  <c r="G180" i="9"/>
  <c r="F180" i="9"/>
  <c r="E180" i="9"/>
  <c r="D180" i="9"/>
  <c r="C180" i="9"/>
  <c r="B180" i="9"/>
  <c r="A180" i="9"/>
  <c r="K179" i="9"/>
  <c r="J179" i="9"/>
  <c r="I179" i="9"/>
  <c r="H179" i="9"/>
  <c r="G179" i="9"/>
  <c r="F179" i="9"/>
  <c r="E179" i="9"/>
  <c r="D179" i="9"/>
  <c r="C179" i="9"/>
  <c r="B179" i="9"/>
  <c r="A179" i="9"/>
  <c r="K178" i="9"/>
  <c r="J178" i="9"/>
  <c r="I178" i="9"/>
  <c r="H178" i="9"/>
  <c r="G178" i="9"/>
  <c r="F178" i="9"/>
  <c r="E178" i="9"/>
  <c r="D178" i="9"/>
  <c r="C178" i="9"/>
  <c r="B178" i="9"/>
  <c r="A178" i="9"/>
  <c r="K177" i="9"/>
  <c r="J177" i="9"/>
  <c r="I177" i="9"/>
  <c r="H177" i="9"/>
  <c r="G177" i="9"/>
  <c r="F177" i="9"/>
  <c r="E177" i="9"/>
  <c r="D177" i="9"/>
  <c r="C177" i="9"/>
  <c r="B177" i="9"/>
  <c r="A177" i="9"/>
  <c r="K176" i="9"/>
  <c r="J176" i="9"/>
  <c r="I176" i="9"/>
  <c r="H176" i="9"/>
  <c r="G176" i="9"/>
  <c r="F176" i="9"/>
  <c r="E176" i="9"/>
  <c r="D176" i="9"/>
  <c r="C176" i="9"/>
  <c r="B176" i="9"/>
  <c r="A176" i="9"/>
  <c r="K175" i="9"/>
  <c r="J175" i="9"/>
  <c r="I175" i="9"/>
  <c r="H175" i="9"/>
  <c r="G175" i="9"/>
  <c r="F175" i="9"/>
  <c r="E175" i="9"/>
  <c r="D175" i="9"/>
  <c r="C175" i="9"/>
  <c r="B175" i="9"/>
  <c r="A175" i="9"/>
  <c r="K174" i="9"/>
  <c r="J174" i="9"/>
  <c r="I174" i="9"/>
  <c r="H174" i="9"/>
  <c r="G174" i="9"/>
  <c r="F174" i="9"/>
  <c r="E174" i="9"/>
  <c r="D174" i="9"/>
  <c r="C174" i="9"/>
  <c r="B174" i="9"/>
  <c r="A174" i="9"/>
  <c r="K173" i="9"/>
  <c r="J173" i="9"/>
  <c r="I173" i="9"/>
  <c r="H173" i="9"/>
  <c r="G173" i="9"/>
  <c r="F173" i="9"/>
  <c r="E173" i="9"/>
  <c r="D173" i="9"/>
  <c r="C173" i="9"/>
  <c r="B173" i="9"/>
  <c r="A173" i="9"/>
  <c r="K172" i="9"/>
  <c r="J172" i="9"/>
  <c r="I172" i="9"/>
  <c r="H172" i="9"/>
  <c r="G172" i="9"/>
  <c r="F172" i="9"/>
  <c r="E172" i="9"/>
  <c r="D172" i="9"/>
  <c r="C172" i="9"/>
  <c r="B172" i="9"/>
  <c r="A172" i="9"/>
  <c r="K171" i="9"/>
  <c r="J171" i="9"/>
  <c r="I171" i="9"/>
  <c r="H171" i="9"/>
  <c r="G171" i="9"/>
  <c r="F171" i="9"/>
  <c r="E171" i="9"/>
  <c r="D171" i="9"/>
  <c r="C171" i="9"/>
  <c r="B171" i="9"/>
  <c r="A171" i="9"/>
  <c r="K170" i="9"/>
  <c r="J170" i="9"/>
  <c r="I170" i="9"/>
  <c r="H170" i="9"/>
  <c r="G170" i="9"/>
  <c r="F170" i="9"/>
  <c r="E170" i="9"/>
  <c r="D170" i="9"/>
  <c r="C170" i="9"/>
  <c r="B170" i="9"/>
  <c r="A170" i="9"/>
  <c r="K169" i="9"/>
  <c r="J169" i="9"/>
  <c r="I169" i="9"/>
  <c r="H169" i="9"/>
  <c r="G169" i="9"/>
  <c r="F169" i="9"/>
  <c r="E169" i="9"/>
  <c r="D169" i="9"/>
  <c r="C169" i="9"/>
  <c r="B169" i="9"/>
  <c r="A169" i="9"/>
  <c r="K168" i="9"/>
  <c r="J168" i="9"/>
  <c r="I168" i="9"/>
  <c r="H168" i="9"/>
  <c r="G168" i="9"/>
  <c r="F168" i="9"/>
  <c r="E168" i="9"/>
  <c r="D168" i="9"/>
  <c r="C168" i="9"/>
  <c r="B168" i="9"/>
  <c r="A168" i="9"/>
  <c r="K167" i="9"/>
  <c r="J167" i="9"/>
  <c r="I167" i="9"/>
  <c r="H167" i="9"/>
  <c r="G167" i="9"/>
  <c r="F167" i="9"/>
  <c r="E167" i="9"/>
  <c r="D167" i="9"/>
  <c r="C167" i="9"/>
  <c r="B167" i="9"/>
  <c r="A167" i="9"/>
  <c r="K166" i="9"/>
  <c r="J166" i="9"/>
  <c r="I166" i="9"/>
  <c r="H166" i="9"/>
  <c r="G166" i="9"/>
  <c r="F166" i="9"/>
  <c r="E166" i="9"/>
  <c r="D166" i="9"/>
  <c r="C166" i="9"/>
  <c r="B166" i="9"/>
  <c r="A166" i="9"/>
  <c r="K165" i="9"/>
  <c r="J165" i="9"/>
  <c r="I165" i="9"/>
  <c r="H165" i="9"/>
  <c r="G165" i="9"/>
  <c r="F165" i="9"/>
  <c r="E165" i="9"/>
  <c r="D165" i="9"/>
  <c r="C165" i="9"/>
  <c r="B165" i="9"/>
  <c r="A165" i="9"/>
  <c r="K164" i="9"/>
  <c r="J164" i="9"/>
  <c r="I164" i="9"/>
  <c r="H164" i="9"/>
  <c r="G164" i="9"/>
  <c r="F164" i="9"/>
  <c r="E164" i="9"/>
  <c r="D164" i="9"/>
  <c r="C164" i="9"/>
  <c r="B164" i="9"/>
  <c r="A164" i="9"/>
  <c r="K163" i="9"/>
  <c r="J163" i="9"/>
  <c r="I163" i="9"/>
  <c r="H163" i="9"/>
  <c r="G163" i="9"/>
  <c r="F163" i="9"/>
  <c r="E163" i="9"/>
  <c r="D163" i="9"/>
  <c r="C163" i="9"/>
  <c r="B163" i="9"/>
  <c r="A163" i="9"/>
  <c r="K162" i="9"/>
  <c r="J162" i="9"/>
  <c r="I162" i="9"/>
  <c r="H162" i="9"/>
  <c r="G162" i="9"/>
  <c r="F162" i="9"/>
  <c r="E162" i="9"/>
  <c r="D162" i="9"/>
  <c r="C162" i="9"/>
  <c r="B162" i="9"/>
  <c r="A162" i="9"/>
  <c r="K161" i="9"/>
  <c r="J161" i="9"/>
  <c r="I161" i="9"/>
  <c r="H161" i="9"/>
  <c r="G161" i="9"/>
  <c r="F161" i="9"/>
  <c r="E161" i="9"/>
  <c r="D161" i="9"/>
  <c r="C161" i="9"/>
  <c r="B161" i="9"/>
  <c r="A161" i="9"/>
  <c r="K160" i="9"/>
  <c r="J160" i="9"/>
  <c r="I160" i="9"/>
  <c r="H160" i="9"/>
  <c r="G160" i="9"/>
  <c r="F160" i="9"/>
  <c r="E160" i="9"/>
  <c r="D160" i="9"/>
  <c r="C160" i="9"/>
  <c r="B160" i="9"/>
  <c r="A160" i="9"/>
  <c r="K159" i="9"/>
  <c r="J159" i="9"/>
  <c r="I159" i="9"/>
  <c r="H159" i="9"/>
  <c r="G159" i="9"/>
  <c r="F159" i="9"/>
  <c r="E159" i="9"/>
  <c r="D159" i="9"/>
  <c r="C159" i="9"/>
  <c r="B159" i="9"/>
  <c r="A159" i="9"/>
  <c r="K158" i="9"/>
  <c r="J158" i="9"/>
  <c r="I158" i="9"/>
  <c r="H158" i="9"/>
  <c r="G158" i="9"/>
  <c r="F158" i="9"/>
  <c r="E158" i="9"/>
  <c r="D158" i="9"/>
  <c r="C158" i="9"/>
  <c r="B158" i="9"/>
  <c r="A158" i="9"/>
  <c r="K157" i="9"/>
  <c r="J157" i="9"/>
  <c r="I157" i="9"/>
  <c r="H157" i="9"/>
  <c r="G157" i="9"/>
  <c r="F157" i="9"/>
  <c r="E157" i="9"/>
  <c r="D157" i="9"/>
  <c r="C157" i="9"/>
  <c r="B157" i="9"/>
  <c r="A157" i="9"/>
  <c r="K156" i="9"/>
  <c r="J156" i="9"/>
  <c r="I156" i="9"/>
  <c r="H156" i="9"/>
  <c r="G156" i="9"/>
  <c r="F156" i="9"/>
  <c r="E156" i="9"/>
  <c r="D156" i="9"/>
  <c r="C156" i="9"/>
  <c r="B156" i="9"/>
  <c r="A156" i="9"/>
  <c r="K155" i="9"/>
  <c r="J155" i="9"/>
  <c r="I155" i="9"/>
  <c r="H155" i="9"/>
  <c r="G155" i="9"/>
  <c r="F155" i="9"/>
  <c r="E155" i="9"/>
  <c r="D155" i="9"/>
  <c r="C155" i="9"/>
  <c r="B155" i="9"/>
  <c r="A155" i="9"/>
  <c r="K154" i="9"/>
  <c r="J154" i="9"/>
  <c r="I154" i="9"/>
  <c r="H154" i="9"/>
  <c r="G154" i="9"/>
  <c r="F154" i="9"/>
  <c r="E154" i="9"/>
  <c r="D154" i="9"/>
  <c r="C154" i="9"/>
  <c r="B154" i="9"/>
  <c r="A154" i="9"/>
  <c r="K153" i="9"/>
  <c r="J153" i="9"/>
  <c r="I153" i="9"/>
  <c r="H153" i="9"/>
  <c r="G153" i="9"/>
  <c r="F153" i="9"/>
  <c r="E153" i="9"/>
  <c r="D153" i="9"/>
  <c r="C153" i="9"/>
  <c r="B153" i="9"/>
  <c r="A153" i="9"/>
  <c r="K152" i="9"/>
  <c r="J152" i="9"/>
  <c r="I152" i="9"/>
  <c r="H152" i="9"/>
  <c r="G152" i="9"/>
  <c r="F152" i="9"/>
  <c r="E152" i="9"/>
  <c r="D152" i="9"/>
  <c r="C152" i="9"/>
  <c r="B152" i="9"/>
  <c r="A152" i="9"/>
  <c r="K151" i="9"/>
  <c r="J151" i="9"/>
  <c r="I151" i="9"/>
  <c r="H151" i="9"/>
  <c r="G151" i="9"/>
  <c r="F151" i="9"/>
  <c r="E151" i="9"/>
  <c r="D151" i="9"/>
  <c r="C151" i="9"/>
  <c r="B151" i="9"/>
  <c r="A151" i="9"/>
  <c r="K150" i="9"/>
  <c r="J150" i="9"/>
  <c r="I150" i="9"/>
  <c r="H150" i="9"/>
  <c r="G150" i="9"/>
  <c r="F150" i="9"/>
  <c r="E150" i="9"/>
  <c r="D150" i="9"/>
  <c r="C150" i="9"/>
  <c r="B150" i="9"/>
  <c r="A150" i="9"/>
  <c r="K149" i="9"/>
  <c r="J149" i="9"/>
  <c r="I149" i="9"/>
  <c r="H149" i="9"/>
  <c r="G149" i="9"/>
  <c r="F149" i="9"/>
  <c r="E149" i="9"/>
  <c r="D149" i="9"/>
  <c r="C149" i="9"/>
  <c r="B149" i="9"/>
  <c r="A149" i="9"/>
  <c r="K148" i="9"/>
  <c r="J148" i="9"/>
  <c r="I148" i="9"/>
  <c r="H148" i="9"/>
  <c r="G148" i="9"/>
  <c r="F148" i="9"/>
  <c r="E148" i="9"/>
  <c r="D148" i="9"/>
  <c r="C148" i="9"/>
  <c r="B148" i="9"/>
  <c r="A148" i="9"/>
  <c r="K147" i="9"/>
  <c r="J147" i="9"/>
  <c r="I147" i="9"/>
  <c r="H147" i="9"/>
  <c r="G147" i="9"/>
  <c r="F147" i="9"/>
  <c r="E147" i="9"/>
  <c r="D147" i="9"/>
  <c r="C147" i="9"/>
  <c r="B147" i="9"/>
  <c r="A147" i="9"/>
  <c r="K146" i="9"/>
  <c r="J146" i="9"/>
  <c r="I146" i="9"/>
  <c r="H146" i="9"/>
  <c r="G146" i="9"/>
  <c r="F146" i="9"/>
  <c r="E146" i="9"/>
  <c r="D146" i="9"/>
  <c r="C146" i="9"/>
  <c r="B146" i="9"/>
  <c r="A146" i="9"/>
  <c r="K145" i="9"/>
  <c r="J145" i="9"/>
  <c r="I145" i="9"/>
  <c r="H145" i="9"/>
  <c r="G145" i="9"/>
  <c r="F145" i="9"/>
  <c r="E145" i="9"/>
  <c r="D145" i="9"/>
  <c r="C145" i="9"/>
  <c r="B145" i="9"/>
  <c r="A145" i="9"/>
  <c r="K144" i="9"/>
  <c r="J144" i="9"/>
  <c r="I144" i="9"/>
  <c r="H144" i="9"/>
  <c r="G144" i="9"/>
  <c r="F144" i="9"/>
  <c r="E144" i="9"/>
  <c r="D144" i="9"/>
  <c r="C144" i="9"/>
  <c r="B144" i="9"/>
  <c r="A144" i="9"/>
  <c r="K143" i="9"/>
  <c r="J143" i="9"/>
  <c r="I143" i="9"/>
  <c r="H143" i="9"/>
  <c r="G143" i="9"/>
  <c r="F143" i="9"/>
  <c r="E143" i="9"/>
  <c r="D143" i="9"/>
  <c r="C143" i="9"/>
  <c r="B143" i="9"/>
  <c r="A143" i="9"/>
  <c r="K142" i="9"/>
  <c r="J142" i="9"/>
  <c r="I142" i="9"/>
  <c r="H142" i="9"/>
  <c r="G142" i="9"/>
  <c r="F142" i="9"/>
  <c r="E142" i="9"/>
  <c r="D142" i="9"/>
  <c r="C142" i="9"/>
  <c r="B142" i="9"/>
  <c r="A142" i="9"/>
  <c r="K141" i="9"/>
  <c r="J141" i="9"/>
  <c r="I141" i="9"/>
  <c r="H141" i="9"/>
  <c r="G141" i="9"/>
  <c r="F141" i="9"/>
  <c r="E141" i="9"/>
  <c r="D141" i="9"/>
  <c r="C141" i="9"/>
  <c r="B141" i="9"/>
  <c r="A141" i="9"/>
  <c r="K140" i="9"/>
  <c r="J140" i="9"/>
  <c r="I140" i="9"/>
  <c r="H140" i="9"/>
  <c r="G140" i="9"/>
  <c r="F140" i="9"/>
  <c r="E140" i="9"/>
  <c r="D140" i="9"/>
  <c r="C140" i="9"/>
  <c r="B140" i="9"/>
  <c r="A140" i="9"/>
  <c r="K139" i="9"/>
  <c r="J139" i="9"/>
  <c r="I139" i="9"/>
  <c r="H139" i="9"/>
  <c r="G139" i="9"/>
  <c r="F139" i="9"/>
  <c r="E139" i="9"/>
  <c r="D139" i="9"/>
  <c r="C139" i="9"/>
  <c r="B139" i="9"/>
  <c r="A139" i="9"/>
  <c r="K138" i="9"/>
  <c r="J138" i="9"/>
  <c r="I138" i="9"/>
  <c r="H138" i="9"/>
  <c r="G138" i="9"/>
  <c r="F138" i="9"/>
  <c r="E138" i="9"/>
  <c r="D138" i="9"/>
  <c r="C138" i="9"/>
  <c r="B138" i="9"/>
  <c r="A138" i="9"/>
  <c r="K137" i="9"/>
  <c r="J137" i="9"/>
  <c r="I137" i="9"/>
  <c r="H137" i="9"/>
  <c r="G137" i="9"/>
  <c r="F137" i="9"/>
  <c r="E137" i="9"/>
  <c r="D137" i="9"/>
  <c r="C137" i="9"/>
  <c r="B137" i="9"/>
  <c r="A137" i="9"/>
  <c r="K136" i="9"/>
  <c r="J136" i="9"/>
  <c r="I136" i="9"/>
  <c r="H136" i="9"/>
  <c r="G136" i="9"/>
  <c r="F136" i="9"/>
  <c r="E136" i="9"/>
  <c r="D136" i="9"/>
  <c r="C136" i="9"/>
  <c r="B136" i="9"/>
  <c r="A136" i="9"/>
  <c r="K135" i="9"/>
  <c r="J135" i="9"/>
  <c r="I135" i="9"/>
  <c r="H135" i="9"/>
  <c r="G135" i="9"/>
  <c r="F135" i="9"/>
  <c r="E135" i="9"/>
  <c r="D135" i="9"/>
  <c r="C135" i="9"/>
  <c r="B135" i="9"/>
  <c r="A135" i="9"/>
  <c r="K134" i="9"/>
  <c r="J134" i="9"/>
  <c r="I134" i="9"/>
  <c r="H134" i="9"/>
  <c r="G134" i="9"/>
  <c r="F134" i="9"/>
  <c r="E134" i="9"/>
  <c r="D134" i="9"/>
  <c r="C134" i="9"/>
  <c r="B134" i="9"/>
  <c r="A134" i="9"/>
  <c r="K133" i="9"/>
  <c r="J133" i="9"/>
  <c r="I133" i="9"/>
  <c r="H133" i="9"/>
  <c r="G133" i="9"/>
  <c r="F133" i="9"/>
  <c r="E133" i="9"/>
  <c r="D133" i="9"/>
  <c r="C133" i="9"/>
  <c r="B133" i="9"/>
  <c r="A133" i="9"/>
  <c r="K132" i="9"/>
  <c r="J132" i="9"/>
  <c r="I132" i="9"/>
  <c r="H132" i="9"/>
  <c r="G132" i="9"/>
  <c r="F132" i="9"/>
  <c r="E132" i="9"/>
  <c r="D132" i="9"/>
  <c r="C132" i="9"/>
  <c r="B132" i="9"/>
  <c r="A132" i="9"/>
  <c r="K131" i="9"/>
  <c r="J131" i="9"/>
  <c r="I131" i="9"/>
  <c r="H131" i="9"/>
  <c r="G131" i="9"/>
  <c r="F131" i="9"/>
  <c r="E131" i="9"/>
  <c r="D131" i="9"/>
  <c r="C131" i="9"/>
  <c r="B131" i="9"/>
  <c r="A131" i="9"/>
  <c r="K130" i="9"/>
  <c r="J130" i="9"/>
  <c r="I130" i="9"/>
  <c r="H130" i="9"/>
  <c r="G130" i="9"/>
  <c r="F130" i="9"/>
  <c r="E130" i="9"/>
  <c r="D130" i="9"/>
  <c r="C130" i="9"/>
  <c r="B130" i="9"/>
  <c r="A130" i="9"/>
  <c r="K129" i="9"/>
  <c r="J129" i="9"/>
  <c r="I129" i="9"/>
  <c r="H129" i="9"/>
  <c r="G129" i="9"/>
  <c r="F129" i="9"/>
  <c r="E129" i="9"/>
  <c r="D129" i="9"/>
  <c r="C129" i="9"/>
  <c r="B129" i="9"/>
  <c r="A129" i="9"/>
  <c r="K128" i="9"/>
  <c r="J128" i="9"/>
  <c r="I128" i="9"/>
  <c r="H128" i="9"/>
  <c r="G128" i="9"/>
  <c r="F128" i="9"/>
  <c r="E128" i="9"/>
  <c r="D128" i="9"/>
  <c r="C128" i="9"/>
  <c r="B128" i="9"/>
  <c r="A128" i="9"/>
  <c r="K127" i="9"/>
  <c r="J127" i="9"/>
  <c r="I127" i="9"/>
  <c r="H127" i="9"/>
  <c r="G127" i="9"/>
  <c r="F127" i="9"/>
  <c r="E127" i="9"/>
  <c r="D127" i="9"/>
  <c r="C127" i="9"/>
  <c r="B127" i="9"/>
  <c r="A127" i="9"/>
  <c r="K126" i="9"/>
  <c r="J126" i="9"/>
  <c r="I126" i="9"/>
  <c r="H126" i="9"/>
  <c r="G126" i="9"/>
  <c r="F126" i="9"/>
  <c r="E126" i="9"/>
  <c r="D126" i="9"/>
  <c r="C126" i="9"/>
  <c r="B126" i="9"/>
  <c r="A126" i="9"/>
  <c r="K125" i="9"/>
  <c r="J125" i="9"/>
  <c r="I125" i="9"/>
  <c r="H125" i="9"/>
  <c r="G125" i="9"/>
  <c r="F125" i="9"/>
  <c r="E125" i="9"/>
  <c r="D125" i="9"/>
  <c r="C125" i="9"/>
  <c r="B125" i="9"/>
  <c r="A125" i="9"/>
  <c r="K124" i="9"/>
  <c r="J124" i="9"/>
  <c r="I124" i="9"/>
  <c r="H124" i="9"/>
  <c r="G124" i="9"/>
  <c r="F124" i="9"/>
  <c r="E124" i="9"/>
  <c r="D124" i="9"/>
  <c r="C124" i="9"/>
  <c r="B124" i="9"/>
  <c r="A124" i="9"/>
  <c r="K123" i="9"/>
  <c r="J123" i="9"/>
  <c r="I123" i="9"/>
  <c r="H123" i="9"/>
  <c r="G123" i="9"/>
  <c r="F123" i="9"/>
  <c r="E123" i="9"/>
  <c r="D123" i="9"/>
  <c r="C123" i="9"/>
  <c r="B123" i="9"/>
  <c r="A123" i="9"/>
  <c r="K122" i="9"/>
  <c r="J122" i="9"/>
  <c r="I122" i="9"/>
  <c r="H122" i="9"/>
  <c r="G122" i="9"/>
  <c r="F122" i="9"/>
  <c r="E122" i="9"/>
  <c r="D122" i="9"/>
  <c r="C122" i="9"/>
  <c r="B122" i="9"/>
  <c r="A122" i="9"/>
  <c r="K121" i="9"/>
  <c r="J121" i="9"/>
  <c r="I121" i="9"/>
  <c r="H121" i="9"/>
  <c r="G121" i="9"/>
  <c r="F121" i="9"/>
  <c r="E121" i="9"/>
  <c r="D121" i="9"/>
  <c r="C121" i="9"/>
  <c r="B121" i="9"/>
  <c r="A121" i="9"/>
  <c r="K120" i="9"/>
  <c r="J120" i="9"/>
  <c r="I120" i="9"/>
  <c r="H120" i="9"/>
  <c r="G120" i="9"/>
  <c r="F120" i="9"/>
  <c r="E120" i="9"/>
  <c r="D120" i="9"/>
  <c r="C120" i="9"/>
  <c r="B120" i="9"/>
  <c r="A120" i="9"/>
  <c r="K119" i="9"/>
  <c r="J119" i="9"/>
  <c r="I119" i="9"/>
  <c r="H119" i="9"/>
  <c r="G119" i="9"/>
  <c r="F119" i="9"/>
  <c r="E119" i="9"/>
  <c r="D119" i="9"/>
  <c r="C119" i="9"/>
  <c r="B119" i="9"/>
  <c r="A119" i="9"/>
  <c r="K118" i="9"/>
  <c r="J118" i="9"/>
  <c r="I118" i="9"/>
  <c r="H118" i="9"/>
  <c r="G118" i="9"/>
  <c r="F118" i="9"/>
  <c r="E118" i="9"/>
  <c r="D118" i="9"/>
  <c r="C118" i="9"/>
  <c r="B118" i="9"/>
  <c r="A118" i="9"/>
  <c r="K117" i="9"/>
  <c r="J117" i="9"/>
  <c r="I117" i="9"/>
  <c r="H117" i="9"/>
  <c r="G117" i="9"/>
  <c r="F117" i="9"/>
  <c r="E117" i="9"/>
  <c r="D117" i="9"/>
  <c r="C117" i="9"/>
  <c r="B117" i="9"/>
  <c r="A117" i="9"/>
  <c r="K116" i="9"/>
  <c r="J116" i="9"/>
  <c r="I116" i="9"/>
  <c r="H116" i="9"/>
  <c r="G116" i="9"/>
  <c r="F116" i="9"/>
  <c r="E116" i="9"/>
  <c r="D116" i="9"/>
  <c r="C116" i="9"/>
  <c r="B116" i="9"/>
  <c r="A116" i="9"/>
  <c r="K115" i="9"/>
  <c r="J115" i="9"/>
  <c r="I115" i="9"/>
  <c r="H115" i="9"/>
  <c r="G115" i="9"/>
  <c r="F115" i="9"/>
  <c r="E115" i="9"/>
  <c r="D115" i="9"/>
  <c r="C115" i="9"/>
  <c r="B115" i="9"/>
  <c r="A115" i="9"/>
  <c r="K114" i="9"/>
  <c r="J114" i="9"/>
  <c r="I114" i="9"/>
  <c r="H114" i="9"/>
  <c r="G114" i="9"/>
  <c r="F114" i="9"/>
  <c r="E114" i="9"/>
  <c r="D114" i="9"/>
  <c r="C114" i="9"/>
  <c r="B114" i="9"/>
  <c r="A114" i="9"/>
  <c r="K113" i="9"/>
  <c r="J113" i="9"/>
  <c r="I113" i="9"/>
  <c r="H113" i="9"/>
  <c r="G113" i="9"/>
  <c r="F113" i="9"/>
  <c r="E113" i="9"/>
  <c r="D113" i="9"/>
  <c r="C113" i="9"/>
  <c r="B113" i="9"/>
  <c r="A113" i="9"/>
  <c r="K112" i="9"/>
  <c r="J112" i="9"/>
  <c r="I112" i="9"/>
  <c r="H112" i="9"/>
  <c r="G112" i="9"/>
  <c r="F112" i="9"/>
  <c r="E112" i="9"/>
  <c r="D112" i="9"/>
  <c r="C112" i="9"/>
  <c r="B112" i="9"/>
  <c r="A112" i="9"/>
  <c r="K111" i="9"/>
  <c r="J111" i="9"/>
  <c r="I111" i="9"/>
  <c r="H111" i="9"/>
  <c r="G111" i="9"/>
  <c r="F111" i="9"/>
  <c r="E111" i="9"/>
  <c r="D111" i="9"/>
  <c r="C111" i="9"/>
  <c r="B111" i="9"/>
  <c r="A111" i="9"/>
  <c r="K110" i="9"/>
  <c r="J110" i="9"/>
  <c r="I110" i="9"/>
  <c r="H110" i="9"/>
  <c r="G110" i="9"/>
  <c r="F110" i="9"/>
  <c r="E110" i="9"/>
  <c r="D110" i="9"/>
  <c r="C110" i="9"/>
  <c r="B110" i="9"/>
  <c r="A110" i="9"/>
  <c r="K109" i="9"/>
  <c r="J109" i="9"/>
  <c r="I109" i="9"/>
  <c r="H109" i="9"/>
  <c r="G109" i="9"/>
  <c r="F109" i="9"/>
  <c r="E109" i="9"/>
  <c r="D109" i="9"/>
  <c r="C109" i="9"/>
  <c r="B109" i="9"/>
  <c r="A109" i="9"/>
  <c r="K108" i="9"/>
  <c r="J108" i="9"/>
  <c r="I108" i="9"/>
  <c r="H108" i="9"/>
  <c r="G108" i="9"/>
  <c r="F108" i="9"/>
  <c r="E108" i="9"/>
  <c r="D108" i="9"/>
  <c r="C108" i="9"/>
  <c r="B108" i="9"/>
  <c r="A108" i="9"/>
  <c r="K107" i="9"/>
  <c r="J107" i="9"/>
  <c r="I107" i="9"/>
  <c r="H107" i="9"/>
  <c r="G107" i="9"/>
  <c r="F107" i="9"/>
  <c r="E107" i="9"/>
  <c r="D107" i="9"/>
  <c r="C107" i="9"/>
  <c r="B107" i="9"/>
  <c r="A107" i="9"/>
  <c r="K106" i="9"/>
  <c r="J106" i="9"/>
  <c r="I106" i="9"/>
  <c r="H106" i="9"/>
  <c r="G106" i="9"/>
  <c r="F106" i="9"/>
  <c r="E106" i="9"/>
  <c r="D106" i="9"/>
  <c r="C106" i="9"/>
  <c r="B106" i="9"/>
  <c r="A106" i="9"/>
  <c r="K105" i="9"/>
  <c r="J105" i="9"/>
  <c r="I105" i="9"/>
  <c r="H105" i="9"/>
  <c r="G105" i="9"/>
  <c r="F105" i="9"/>
  <c r="E105" i="9"/>
  <c r="D105" i="9"/>
  <c r="C105" i="9"/>
  <c r="B105" i="9"/>
  <c r="A105" i="9"/>
  <c r="K104" i="9"/>
  <c r="J104" i="9"/>
  <c r="I104" i="9"/>
  <c r="H104" i="9"/>
  <c r="G104" i="9"/>
  <c r="F104" i="9"/>
  <c r="E104" i="9"/>
  <c r="D104" i="9"/>
  <c r="C104" i="9"/>
  <c r="B104" i="9"/>
  <c r="A104" i="9"/>
  <c r="K103" i="9"/>
  <c r="J103" i="9"/>
  <c r="I103" i="9"/>
  <c r="H103" i="9"/>
  <c r="G103" i="9"/>
  <c r="F103" i="9"/>
  <c r="E103" i="9"/>
  <c r="D103" i="9"/>
  <c r="C103" i="9"/>
  <c r="B103" i="9"/>
  <c r="A103" i="9"/>
  <c r="K102" i="9"/>
  <c r="J102" i="9"/>
  <c r="I102" i="9"/>
  <c r="H102" i="9"/>
  <c r="G102" i="9"/>
  <c r="F102" i="9"/>
  <c r="E102" i="9"/>
  <c r="D102" i="9"/>
  <c r="C102" i="9"/>
  <c r="B102" i="9"/>
  <c r="A102" i="9"/>
  <c r="K101" i="9"/>
  <c r="J101" i="9"/>
  <c r="I101" i="9"/>
  <c r="H101" i="9"/>
  <c r="G101" i="9"/>
  <c r="F101" i="9"/>
  <c r="E101" i="9"/>
  <c r="D101" i="9"/>
  <c r="C101" i="9"/>
  <c r="B101" i="9"/>
  <c r="A101" i="9"/>
  <c r="K100" i="9"/>
  <c r="J100" i="9"/>
  <c r="I100" i="9"/>
  <c r="H100" i="9"/>
  <c r="G100" i="9"/>
  <c r="F100" i="9"/>
  <c r="E100" i="9"/>
  <c r="D100" i="9"/>
  <c r="C100" i="9"/>
  <c r="B100" i="9"/>
  <c r="A100" i="9"/>
  <c r="K99" i="9"/>
  <c r="J99" i="9"/>
  <c r="I99" i="9"/>
  <c r="H99" i="9"/>
  <c r="G99" i="9"/>
  <c r="F99" i="9"/>
  <c r="E99" i="9"/>
  <c r="D99" i="9"/>
  <c r="C99" i="9"/>
  <c r="B99" i="9"/>
  <c r="A99" i="9"/>
  <c r="K98" i="9"/>
  <c r="J98" i="9"/>
  <c r="I98" i="9"/>
  <c r="H98" i="9"/>
  <c r="G98" i="9"/>
  <c r="F98" i="9"/>
  <c r="E98" i="9"/>
  <c r="D98" i="9"/>
  <c r="C98" i="9"/>
  <c r="B98" i="9"/>
  <c r="A98" i="9"/>
  <c r="K97" i="9"/>
  <c r="J97" i="9"/>
  <c r="I97" i="9"/>
  <c r="H97" i="9"/>
  <c r="G97" i="9"/>
  <c r="F97" i="9"/>
  <c r="E97" i="9"/>
  <c r="D97" i="9"/>
  <c r="C97" i="9"/>
  <c r="B97" i="9"/>
  <c r="A97" i="9"/>
  <c r="K96" i="9"/>
  <c r="J96" i="9"/>
  <c r="I96" i="9"/>
  <c r="H96" i="9"/>
  <c r="G96" i="9"/>
  <c r="F96" i="9"/>
  <c r="E96" i="9"/>
  <c r="D96" i="9"/>
  <c r="C96" i="9"/>
  <c r="B96" i="9"/>
  <c r="A96" i="9"/>
  <c r="K95" i="9"/>
  <c r="J95" i="9"/>
  <c r="I95" i="9"/>
  <c r="H95" i="9"/>
  <c r="G95" i="9"/>
  <c r="F95" i="9"/>
  <c r="E95" i="9"/>
  <c r="D95" i="9"/>
  <c r="C95" i="9"/>
  <c r="B95" i="9"/>
  <c r="A95" i="9"/>
  <c r="K94" i="9"/>
  <c r="J94" i="9"/>
  <c r="I94" i="9"/>
  <c r="H94" i="9"/>
  <c r="G94" i="9"/>
  <c r="F94" i="9"/>
  <c r="E94" i="9"/>
  <c r="D94" i="9"/>
  <c r="C94" i="9"/>
  <c r="B94" i="9"/>
  <c r="A94" i="9"/>
  <c r="K93" i="9"/>
  <c r="J93" i="9"/>
  <c r="I93" i="9"/>
  <c r="H93" i="9"/>
  <c r="G93" i="9"/>
  <c r="F93" i="9"/>
  <c r="E93" i="9"/>
  <c r="D93" i="9"/>
  <c r="C93" i="9"/>
  <c r="B93" i="9"/>
  <c r="A93" i="9"/>
  <c r="K92" i="9"/>
  <c r="J92" i="9"/>
  <c r="I92" i="9"/>
  <c r="H92" i="9"/>
  <c r="G92" i="9"/>
  <c r="F92" i="9"/>
  <c r="E92" i="9"/>
  <c r="D92" i="9"/>
  <c r="C92" i="9"/>
  <c r="B92" i="9"/>
  <c r="A92" i="9"/>
  <c r="K91" i="9"/>
  <c r="J91" i="9"/>
  <c r="I91" i="9"/>
  <c r="H91" i="9"/>
  <c r="G91" i="9"/>
  <c r="F91" i="9"/>
  <c r="E91" i="9"/>
  <c r="D91" i="9"/>
  <c r="C91" i="9"/>
  <c r="B91" i="9"/>
  <c r="A91" i="9"/>
  <c r="K90" i="9"/>
  <c r="J90" i="9"/>
  <c r="I90" i="9"/>
  <c r="H90" i="9"/>
  <c r="G90" i="9"/>
  <c r="F90" i="9"/>
  <c r="E90" i="9"/>
  <c r="D90" i="9"/>
  <c r="C90" i="9"/>
  <c r="B90" i="9"/>
  <c r="A90" i="9"/>
  <c r="K89" i="9"/>
  <c r="J89" i="9"/>
  <c r="I89" i="9"/>
  <c r="H89" i="9"/>
  <c r="G89" i="9"/>
  <c r="F89" i="9"/>
  <c r="E89" i="9"/>
  <c r="D89" i="9"/>
  <c r="C89" i="9"/>
  <c r="B89" i="9"/>
  <c r="A89" i="9"/>
  <c r="K88" i="9"/>
  <c r="J88" i="9"/>
  <c r="I88" i="9"/>
  <c r="H88" i="9"/>
  <c r="G88" i="9"/>
  <c r="F88" i="9"/>
  <c r="E88" i="9"/>
  <c r="D88" i="9"/>
  <c r="C88" i="9"/>
  <c r="B88" i="9"/>
  <c r="A88" i="9"/>
  <c r="K87" i="9"/>
  <c r="J87" i="9"/>
  <c r="I87" i="9"/>
  <c r="H87" i="9"/>
  <c r="G87" i="9"/>
  <c r="F87" i="9"/>
  <c r="E87" i="9"/>
  <c r="D87" i="9"/>
  <c r="C87" i="9"/>
  <c r="B87" i="9"/>
  <c r="A87" i="9"/>
  <c r="K86" i="9"/>
  <c r="J86" i="9"/>
  <c r="I86" i="9"/>
  <c r="H86" i="9"/>
  <c r="G86" i="9"/>
  <c r="F86" i="9"/>
  <c r="E86" i="9"/>
  <c r="D86" i="9"/>
  <c r="C86" i="9"/>
  <c r="B86" i="9"/>
  <c r="A86" i="9"/>
  <c r="K85" i="9"/>
  <c r="J85" i="9"/>
  <c r="I85" i="9"/>
  <c r="H85" i="9"/>
  <c r="G85" i="9"/>
  <c r="F85" i="9"/>
  <c r="E85" i="9"/>
  <c r="D85" i="9"/>
  <c r="C85" i="9"/>
  <c r="B85" i="9"/>
  <c r="A85" i="9"/>
  <c r="K84" i="9"/>
  <c r="J84" i="9"/>
  <c r="I84" i="9"/>
  <c r="H84" i="9"/>
  <c r="G84" i="9"/>
  <c r="F84" i="9"/>
  <c r="E84" i="9"/>
  <c r="D84" i="9"/>
  <c r="C84" i="9"/>
  <c r="B84" i="9"/>
  <c r="A84" i="9"/>
  <c r="K83" i="9"/>
  <c r="J83" i="9"/>
  <c r="I83" i="9"/>
  <c r="H83" i="9"/>
  <c r="G83" i="9"/>
  <c r="F83" i="9"/>
  <c r="E83" i="9"/>
  <c r="D83" i="9"/>
  <c r="C83" i="9"/>
  <c r="B83" i="9"/>
  <c r="A83" i="9"/>
  <c r="K82" i="9"/>
  <c r="J82" i="9"/>
  <c r="I82" i="9"/>
  <c r="H82" i="9"/>
  <c r="G82" i="9"/>
  <c r="F82" i="9"/>
  <c r="E82" i="9"/>
  <c r="D82" i="9"/>
  <c r="C82" i="9"/>
  <c r="B82" i="9"/>
  <c r="A82" i="9"/>
  <c r="K81" i="9"/>
  <c r="J81" i="9"/>
  <c r="I81" i="9"/>
  <c r="H81" i="9"/>
  <c r="G81" i="9"/>
  <c r="F81" i="9"/>
  <c r="E81" i="9"/>
  <c r="D81" i="9"/>
  <c r="C81" i="9"/>
  <c r="B81" i="9"/>
  <c r="A81" i="9"/>
  <c r="K80" i="9"/>
  <c r="J80" i="9"/>
  <c r="I80" i="9"/>
  <c r="H80" i="9"/>
  <c r="G80" i="9"/>
  <c r="F80" i="9"/>
  <c r="E80" i="9"/>
  <c r="D80" i="9"/>
  <c r="C80" i="9"/>
  <c r="B80" i="9"/>
  <c r="A80" i="9"/>
  <c r="K79" i="9"/>
  <c r="J79" i="9"/>
  <c r="I79" i="9"/>
  <c r="H79" i="9"/>
  <c r="G79" i="9"/>
  <c r="F79" i="9"/>
  <c r="E79" i="9"/>
  <c r="D79" i="9"/>
  <c r="C79" i="9"/>
  <c r="B79" i="9"/>
  <c r="A79" i="9"/>
  <c r="K78" i="9"/>
  <c r="J78" i="9"/>
  <c r="I78" i="9"/>
  <c r="H78" i="9"/>
  <c r="G78" i="9"/>
  <c r="F78" i="9"/>
  <c r="E78" i="9"/>
  <c r="D78" i="9"/>
  <c r="C78" i="9"/>
  <c r="B78" i="9"/>
  <c r="A78" i="9"/>
  <c r="K77" i="9"/>
  <c r="J77" i="9"/>
  <c r="I77" i="9"/>
  <c r="H77" i="9"/>
  <c r="G77" i="9"/>
  <c r="F77" i="9"/>
  <c r="E77" i="9"/>
  <c r="D77" i="9"/>
  <c r="C77" i="9"/>
  <c r="B77" i="9"/>
  <c r="A77" i="9"/>
  <c r="K76" i="9"/>
  <c r="J76" i="9"/>
  <c r="I76" i="9"/>
  <c r="H76" i="9"/>
  <c r="G76" i="9"/>
  <c r="F76" i="9"/>
  <c r="E76" i="9"/>
  <c r="D76" i="9"/>
  <c r="C76" i="9"/>
  <c r="B76" i="9"/>
  <c r="A76" i="9"/>
  <c r="K75" i="9"/>
  <c r="J75" i="9"/>
  <c r="I75" i="9"/>
  <c r="H75" i="9"/>
  <c r="G75" i="9"/>
  <c r="F75" i="9"/>
  <c r="E75" i="9"/>
  <c r="D75" i="9"/>
  <c r="C75" i="9"/>
  <c r="B75" i="9"/>
  <c r="A75" i="9"/>
  <c r="K74" i="9"/>
  <c r="J74" i="9"/>
  <c r="I74" i="9"/>
  <c r="H74" i="9"/>
  <c r="G74" i="9"/>
  <c r="F74" i="9"/>
  <c r="E74" i="9"/>
  <c r="D74" i="9"/>
  <c r="C74" i="9"/>
  <c r="B74" i="9"/>
  <c r="A74" i="9"/>
  <c r="K73" i="9"/>
  <c r="J73" i="9"/>
  <c r="I73" i="9"/>
  <c r="H73" i="9"/>
  <c r="G73" i="9"/>
  <c r="F73" i="9"/>
  <c r="E73" i="9"/>
  <c r="D73" i="9"/>
  <c r="C73" i="9"/>
  <c r="B73" i="9"/>
  <c r="A73" i="9"/>
  <c r="K72" i="9"/>
  <c r="J72" i="9"/>
  <c r="I72" i="9"/>
  <c r="H72" i="9"/>
  <c r="G72" i="9"/>
  <c r="F72" i="9"/>
  <c r="E72" i="9"/>
  <c r="D72" i="9"/>
  <c r="C72" i="9"/>
  <c r="B72" i="9"/>
  <c r="A72" i="9"/>
  <c r="K71" i="9"/>
  <c r="J71" i="9"/>
  <c r="I71" i="9"/>
  <c r="H71" i="9"/>
  <c r="G71" i="9"/>
  <c r="F71" i="9"/>
  <c r="E71" i="9"/>
  <c r="D71" i="9"/>
  <c r="C71" i="9"/>
  <c r="B71" i="9"/>
  <c r="A71" i="9"/>
  <c r="K70" i="9"/>
  <c r="J70" i="9"/>
  <c r="I70" i="9"/>
  <c r="H70" i="9"/>
  <c r="G70" i="9"/>
  <c r="F70" i="9"/>
  <c r="E70" i="9"/>
  <c r="D70" i="9"/>
  <c r="C70" i="9"/>
  <c r="B70" i="9"/>
  <c r="A70" i="9"/>
  <c r="K69" i="9"/>
  <c r="J69" i="9"/>
  <c r="I69" i="9"/>
  <c r="H69" i="9"/>
  <c r="G69" i="9"/>
  <c r="F69" i="9"/>
  <c r="E69" i="9"/>
  <c r="D69" i="9"/>
  <c r="C69" i="9"/>
  <c r="B69" i="9"/>
  <c r="A69" i="9"/>
  <c r="K68" i="9"/>
  <c r="J68" i="9"/>
  <c r="I68" i="9"/>
  <c r="H68" i="9"/>
  <c r="G68" i="9"/>
  <c r="F68" i="9"/>
  <c r="E68" i="9"/>
  <c r="D68" i="9"/>
  <c r="C68" i="9"/>
  <c r="B68" i="9"/>
  <c r="A68" i="9"/>
  <c r="K67" i="9"/>
  <c r="J67" i="9"/>
  <c r="I67" i="9"/>
  <c r="H67" i="9"/>
  <c r="G67" i="9"/>
  <c r="F67" i="9"/>
  <c r="E67" i="9"/>
  <c r="D67" i="9"/>
  <c r="C67" i="9"/>
  <c r="B67" i="9"/>
  <c r="A67" i="9"/>
  <c r="K66" i="9"/>
  <c r="J66" i="9"/>
  <c r="I66" i="9"/>
  <c r="H66" i="9"/>
  <c r="G66" i="9"/>
  <c r="F66" i="9"/>
  <c r="E66" i="9"/>
  <c r="D66" i="9"/>
  <c r="C66" i="9"/>
  <c r="B66" i="9"/>
  <c r="A66" i="9"/>
  <c r="K65" i="9"/>
  <c r="J65" i="9"/>
  <c r="I65" i="9"/>
  <c r="H65" i="9"/>
  <c r="G65" i="9"/>
  <c r="F65" i="9"/>
  <c r="E65" i="9"/>
  <c r="D65" i="9"/>
  <c r="C65" i="9"/>
  <c r="B65" i="9"/>
  <c r="A65" i="9"/>
  <c r="K64" i="9"/>
  <c r="J64" i="9"/>
  <c r="I64" i="9"/>
  <c r="H64" i="9"/>
  <c r="G64" i="9"/>
  <c r="F64" i="9"/>
  <c r="E64" i="9"/>
  <c r="D64" i="9"/>
  <c r="C64" i="9"/>
  <c r="B64" i="9"/>
  <c r="A64" i="9"/>
  <c r="K63" i="9"/>
  <c r="J63" i="9"/>
  <c r="I63" i="9"/>
  <c r="H63" i="9"/>
  <c r="G63" i="9"/>
  <c r="F63" i="9"/>
  <c r="E63" i="9"/>
  <c r="D63" i="9"/>
  <c r="C63" i="9"/>
  <c r="B63" i="9"/>
  <c r="A63" i="9"/>
  <c r="K62" i="9"/>
  <c r="J62" i="9"/>
  <c r="I62" i="9"/>
  <c r="H62" i="9"/>
  <c r="G62" i="9"/>
  <c r="F62" i="9"/>
  <c r="E62" i="9"/>
  <c r="D62" i="9"/>
  <c r="C62" i="9"/>
  <c r="B62" i="9"/>
  <c r="A62" i="9"/>
  <c r="K61" i="9"/>
  <c r="J61" i="9"/>
  <c r="I61" i="9"/>
  <c r="H61" i="9"/>
  <c r="G61" i="9"/>
  <c r="F61" i="9"/>
  <c r="E61" i="9"/>
  <c r="D61" i="9"/>
  <c r="C61" i="9"/>
  <c r="B61" i="9"/>
  <c r="A61" i="9"/>
  <c r="K60" i="9"/>
  <c r="J60" i="9"/>
  <c r="I60" i="9"/>
  <c r="H60" i="9"/>
  <c r="G60" i="9"/>
  <c r="F60" i="9"/>
  <c r="E60" i="9"/>
  <c r="D60" i="9"/>
  <c r="C60" i="9"/>
  <c r="B60" i="9"/>
  <c r="A60" i="9"/>
  <c r="K59" i="9"/>
  <c r="J59" i="9"/>
  <c r="I59" i="9"/>
  <c r="H59" i="9"/>
  <c r="G59" i="9"/>
  <c r="F59" i="9"/>
  <c r="E59" i="9"/>
  <c r="D59" i="9"/>
  <c r="C59" i="9"/>
  <c r="B59" i="9"/>
  <c r="A59" i="9"/>
  <c r="K58" i="9"/>
  <c r="J58" i="9"/>
  <c r="I58" i="9"/>
  <c r="H58" i="9"/>
  <c r="G58" i="9"/>
  <c r="F58" i="9"/>
  <c r="E58" i="9"/>
  <c r="D58" i="9"/>
  <c r="C58" i="9"/>
  <c r="B58" i="9"/>
  <c r="A58" i="9"/>
  <c r="K57" i="9"/>
  <c r="J57" i="9"/>
  <c r="I57" i="9"/>
  <c r="H57" i="9"/>
  <c r="G57" i="9"/>
  <c r="F57" i="9"/>
  <c r="E57" i="9"/>
  <c r="D57" i="9"/>
  <c r="C57" i="9"/>
  <c r="B57" i="9"/>
  <c r="A57" i="9"/>
  <c r="K56" i="9"/>
  <c r="J56" i="9"/>
  <c r="I56" i="9"/>
  <c r="H56" i="9"/>
  <c r="G56" i="9"/>
  <c r="F56" i="9"/>
  <c r="E56" i="9"/>
  <c r="D56" i="9"/>
  <c r="C56" i="9"/>
  <c r="B56" i="9"/>
  <c r="A56" i="9"/>
  <c r="K55" i="9"/>
  <c r="J55" i="9"/>
  <c r="I55" i="9"/>
  <c r="H55" i="9"/>
  <c r="G55" i="9"/>
  <c r="F55" i="9"/>
  <c r="E55" i="9"/>
  <c r="D55" i="9"/>
  <c r="C55" i="9"/>
  <c r="B55" i="9"/>
  <c r="A55" i="9"/>
  <c r="K54" i="9"/>
  <c r="J54" i="9"/>
  <c r="I54" i="9"/>
  <c r="H54" i="9"/>
  <c r="G54" i="9"/>
  <c r="F54" i="9"/>
  <c r="E54" i="9"/>
  <c r="D54" i="9"/>
  <c r="C54" i="9"/>
  <c r="B54" i="9"/>
  <c r="A54" i="9"/>
  <c r="K53" i="9"/>
  <c r="J53" i="9"/>
  <c r="I53" i="9"/>
  <c r="H53" i="9"/>
  <c r="G53" i="9"/>
  <c r="F53" i="9"/>
  <c r="E53" i="9"/>
  <c r="D53" i="9"/>
  <c r="C53" i="9"/>
  <c r="B53" i="9"/>
  <c r="A53" i="9"/>
  <c r="K52" i="9"/>
  <c r="J52" i="9"/>
  <c r="I52" i="9"/>
  <c r="H52" i="9"/>
  <c r="G52" i="9"/>
  <c r="F52" i="9"/>
  <c r="E52" i="9"/>
  <c r="D52" i="9"/>
  <c r="C52" i="9"/>
  <c r="B52" i="9"/>
  <c r="A52" i="9"/>
  <c r="K51" i="9"/>
  <c r="J51" i="9"/>
  <c r="I51" i="9"/>
  <c r="H51" i="9"/>
  <c r="G51" i="9"/>
  <c r="F51" i="9"/>
  <c r="E51" i="9"/>
  <c r="D51" i="9"/>
  <c r="C51" i="9"/>
  <c r="B51" i="9"/>
  <c r="A51" i="9"/>
  <c r="K50" i="9"/>
  <c r="J50" i="9"/>
  <c r="I50" i="9"/>
  <c r="H50" i="9"/>
  <c r="G50" i="9"/>
  <c r="F50" i="9"/>
  <c r="E50" i="9"/>
  <c r="D50" i="9"/>
  <c r="C50" i="9"/>
  <c r="B50" i="9"/>
  <c r="A50" i="9"/>
  <c r="K49" i="9"/>
  <c r="J49" i="9"/>
  <c r="I49" i="9"/>
  <c r="H49" i="9"/>
  <c r="G49" i="9"/>
  <c r="F49" i="9"/>
  <c r="E49" i="9"/>
  <c r="D49" i="9"/>
  <c r="C49" i="9"/>
  <c r="B49" i="9"/>
  <c r="A49" i="9"/>
  <c r="K48" i="9"/>
  <c r="J48" i="9"/>
  <c r="I48" i="9"/>
  <c r="H48" i="9"/>
  <c r="G48" i="9"/>
  <c r="F48" i="9"/>
  <c r="E48" i="9"/>
  <c r="D48" i="9"/>
  <c r="C48" i="9"/>
  <c r="B48" i="9"/>
  <c r="A48" i="9"/>
  <c r="K47" i="9"/>
  <c r="J47" i="9"/>
  <c r="I47" i="9"/>
  <c r="H47" i="9"/>
  <c r="G47" i="9"/>
  <c r="F47" i="9"/>
  <c r="E47" i="9"/>
  <c r="D47" i="9"/>
  <c r="C47" i="9"/>
  <c r="B47" i="9"/>
  <c r="A47" i="9"/>
  <c r="K46" i="9"/>
  <c r="J46" i="9"/>
  <c r="I46" i="9"/>
  <c r="H46" i="9"/>
  <c r="G46" i="9"/>
  <c r="F46" i="9"/>
  <c r="E46" i="9"/>
  <c r="D46" i="9"/>
  <c r="C46" i="9"/>
  <c r="B46" i="9"/>
  <c r="A46" i="9"/>
  <c r="K45" i="9"/>
  <c r="J45" i="9"/>
  <c r="I45" i="9"/>
  <c r="H45" i="9"/>
  <c r="G45" i="9"/>
  <c r="F45" i="9"/>
  <c r="E45" i="9"/>
  <c r="D45" i="9"/>
  <c r="C45" i="9"/>
  <c r="B45" i="9"/>
  <c r="A45" i="9"/>
  <c r="K44" i="9"/>
  <c r="J44" i="9"/>
  <c r="I44" i="9"/>
  <c r="H44" i="9"/>
  <c r="G44" i="9"/>
  <c r="F44" i="9"/>
  <c r="E44" i="9"/>
  <c r="D44" i="9"/>
  <c r="C44" i="9"/>
  <c r="B44" i="9"/>
  <c r="A44" i="9"/>
  <c r="K43" i="9"/>
  <c r="J43" i="9"/>
  <c r="I43" i="9"/>
  <c r="H43" i="9"/>
  <c r="G43" i="9"/>
  <c r="F43" i="9"/>
  <c r="E43" i="9"/>
  <c r="D43" i="9"/>
  <c r="C43" i="9"/>
  <c r="B43" i="9"/>
  <c r="A43" i="9"/>
  <c r="K42" i="9"/>
  <c r="J42" i="9"/>
  <c r="I42" i="9"/>
  <c r="H42" i="9"/>
  <c r="G42" i="9"/>
  <c r="F42" i="9"/>
  <c r="E42" i="9"/>
  <c r="D42" i="9"/>
  <c r="C42" i="9"/>
  <c r="B42" i="9"/>
  <c r="A42" i="9"/>
  <c r="K41" i="9"/>
  <c r="J41" i="9"/>
  <c r="I41" i="9"/>
  <c r="H41" i="9"/>
  <c r="G41" i="9"/>
  <c r="F41" i="9"/>
  <c r="E41" i="9"/>
  <c r="D41" i="9"/>
  <c r="C41" i="9"/>
  <c r="B41" i="9"/>
  <c r="A41" i="9"/>
  <c r="K40" i="9"/>
  <c r="J40" i="9"/>
  <c r="I40" i="9"/>
  <c r="H40" i="9"/>
  <c r="G40" i="9"/>
  <c r="F40" i="9"/>
  <c r="E40" i="9"/>
  <c r="D40" i="9"/>
  <c r="C40" i="9"/>
  <c r="B40" i="9"/>
  <c r="A40" i="9"/>
  <c r="K39" i="9"/>
  <c r="J39" i="9"/>
  <c r="I39" i="9"/>
  <c r="H39" i="9"/>
  <c r="G39" i="9"/>
  <c r="F39" i="9"/>
  <c r="E39" i="9"/>
  <c r="D39" i="9"/>
  <c r="C39" i="9"/>
  <c r="B39" i="9"/>
  <c r="A39" i="9"/>
  <c r="K38" i="9"/>
  <c r="J38" i="9"/>
  <c r="I38" i="9"/>
  <c r="H38" i="9"/>
  <c r="G38" i="9"/>
  <c r="F38" i="9"/>
  <c r="E38" i="9"/>
  <c r="D38" i="9"/>
  <c r="C38" i="9"/>
  <c r="B38" i="9"/>
  <c r="A38" i="9"/>
  <c r="K37" i="9"/>
  <c r="J37" i="9"/>
  <c r="I37" i="9"/>
  <c r="H37" i="9"/>
  <c r="G37" i="9"/>
  <c r="F37" i="9"/>
  <c r="E37" i="9"/>
  <c r="D37" i="9"/>
  <c r="C37" i="9"/>
  <c r="B37" i="9"/>
  <c r="A37" i="9"/>
  <c r="K36" i="9"/>
  <c r="J36" i="9"/>
  <c r="I36" i="9"/>
  <c r="H36" i="9"/>
  <c r="G36" i="9"/>
  <c r="F36" i="9"/>
  <c r="E36" i="9"/>
  <c r="D36" i="9"/>
  <c r="C36" i="9"/>
  <c r="B36" i="9"/>
  <c r="A36" i="9"/>
  <c r="K35" i="9"/>
  <c r="J35" i="9"/>
  <c r="I35" i="9"/>
  <c r="H35" i="9"/>
  <c r="G35" i="9"/>
  <c r="F35" i="9"/>
  <c r="E35" i="9"/>
  <c r="D35" i="9"/>
  <c r="C35" i="9"/>
  <c r="B35" i="9"/>
  <c r="A35" i="9"/>
  <c r="K34" i="9"/>
  <c r="J34" i="9"/>
  <c r="I34" i="9"/>
  <c r="H34" i="9"/>
  <c r="G34" i="9"/>
  <c r="F34" i="9"/>
  <c r="E34" i="9"/>
  <c r="D34" i="9"/>
  <c r="C34" i="9"/>
  <c r="B34" i="9"/>
  <c r="A34" i="9"/>
  <c r="K33" i="9"/>
  <c r="J33" i="9"/>
  <c r="I33" i="9"/>
  <c r="H33" i="9"/>
  <c r="G33" i="9"/>
  <c r="F33" i="9"/>
  <c r="E33" i="9"/>
  <c r="D33" i="9"/>
  <c r="C33" i="9"/>
  <c r="B33" i="9"/>
  <c r="A33" i="9"/>
  <c r="K32" i="9"/>
  <c r="J32" i="9"/>
  <c r="I32" i="9"/>
  <c r="H32" i="9"/>
  <c r="G32" i="9"/>
  <c r="F32" i="9"/>
  <c r="E32" i="9"/>
  <c r="D32" i="9"/>
  <c r="C32" i="9"/>
  <c r="B32" i="9"/>
  <c r="A32" i="9"/>
  <c r="K31" i="9"/>
  <c r="J31" i="9"/>
  <c r="I31" i="9"/>
  <c r="H31" i="9"/>
  <c r="G31" i="9"/>
  <c r="F31" i="9"/>
  <c r="E31" i="9"/>
  <c r="D31" i="9"/>
  <c r="C31" i="9"/>
  <c r="B31" i="9"/>
  <c r="A31" i="9"/>
  <c r="K30" i="9"/>
  <c r="J30" i="9"/>
  <c r="I30" i="9"/>
  <c r="H30" i="9"/>
  <c r="G30" i="9"/>
  <c r="F30" i="9"/>
  <c r="E30" i="9"/>
  <c r="D30" i="9"/>
  <c r="C30" i="9"/>
  <c r="B30" i="9"/>
  <c r="A30" i="9"/>
  <c r="K29" i="9"/>
  <c r="J29" i="9"/>
  <c r="I29" i="9"/>
  <c r="H29" i="9"/>
  <c r="G29" i="9"/>
  <c r="F29" i="9"/>
  <c r="E29" i="9"/>
  <c r="D29" i="9"/>
  <c r="C29" i="9"/>
  <c r="B29" i="9"/>
  <c r="A29" i="9"/>
  <c r="K28" i="9"/>
  <c r="J28" i="9"/>
  <c r="I28" i="9"/>
  <c r="H28" i="9"/>
  <c r="G28" i="9"/>
  <c r="F28" i="9"/>
  <c r="E28" i="9"/>
  <c r="D28" i="9"/>
  <c r="C28" i="9"/>
  <c r="B28" i="9"/>
  <c r="A28" i="9"/>
  <c r="K27" i="9"/>
  <c r="J27" i="9"/>
  <c r="I27" i="9"/>
  <c r="H27" i="9"/>
  <c r="G27" i="9"/>
  <c r="F27" i="9"/>
  <c r="E27" i="9"/>
  <c r="D27" i="9"/>
  <c r="C27" i="9"/>
  <c r="B27" i="9"/>
  <c r="A27" i="9"/>
  <c r="K26" i="9"/>
  <c r="J26" i="9"/>
  <c r="I26" i="9"/>
  <c r="H26" i="9"/>
  <c r="G26" i="9"/>
  <c r="F26" i="9"/>
  <c r="E26" i="9"/>
  <c r="D26" i="9"/>
  <c r="C26" i="9"/>
  <c r="B26" i="9"/>
  <c r="A26" i="9"/>
  <c r="K25" i="9"/>
  <c r="J25" i="9"/>
  <c r="I25" i="9"/>
  <c r="H25" i="9"/>
  <c r="G25" i="9"/>
  <c r="F25" i="9"/>
  <c r="E25" i="9"/>
  <c r="D25" i="9"/>
  <c r="C25" i="9"/>
  <c r="B25" i="9"/>
  <c r="A25" i="9"/>
  <c r="K24" i="9"/>
  <c r="J24" i="9"/>
  <c r="I24" i="9"/>
  <c r="H24" i="9"/>
  <c r="G24" i="9"/>
  <c r="F24" i="9"/>
  <c r="E24" i="9"/>
  <c r="D24" i="9"/>
  <c r="C24" i="9"/>
  <c r="B24" i="9"/>
  <c r="A24" i="9"/>
  <c r="K23" i="9"/>
  <c r="J23" i="9"/>
  <c r="I23" i="9"/>
  <c r="H23" i="9"/>
  <c r="G23" i="9"/>
  <c r="F23" i="9"/>
  <c r="E23" i="9"/>
  <c r="D23" i="9"/>
  <c r="C23" i="9"/>
  <c r="B23" i="9"/>
  <c r="A23" i="9"/>
  <c r="K22" i="9"/>
  <c r="J22" i="9"/>
  <c r="I22" i="9"/>
  <c r="H22" i="9"/>
  <c r="G22" i="9"/>
  <c r="F22" i="9"/>
  <c r="E22" i="9"/>
  <c r="D22" i="9"/>
  <c r="C22" i="9"/>
  <c r="B22" i="9"/>
  <c r="A22" i="9"/>
  <c r="K21" i="9"/>
  <c r="J21" i="9"/>
  <c r="I21" i="9"/>
  <c r="H21" i="9"/>
  <c r="G21" i="9"/>
  <c r="F21" i="9"/>
  <c r="E21" i="9"/>
  <c r="D21" i="9"/>
  <c r="C21" i="9"/>
  <c r="B21" i="9"/>
  <c r="A21" i="9"/>
  <c r="K20" i="9"/>
  <c r="J20" i="9"/>
  <c r="I20" i="9"/>
  <c r="H20" i="9"/>
  <c r="G20" i="9"/>
  <c r="F20" i="9"/>
  <c r="E20" i="9"/>
  <c r="D20" i="9"/>
  <c r="C20" i="9"/>
  <c r="B20" i="9"/>
  <c r="A20" i="9"/>
  <c r="K19" i="9"/>
  <c r="J19" i="9"/>
  <c r="I19" i="9"/>
  <c r="H19" i="9"/>
  <c r="G19" i="9"/>
  <c r="F19" i="9"/>
  <c r="E19" i="9"/>
  <c r="D19" i="9"/>
  <c r="C19" i="9"/>
  <c r="B19" i="9"/>
  <c r="A19" i="9"/>
  <c r="K18" i="9"/>
  <c r="J18" i="9"/>
  <c r="I18" i="9"/>
  <c r="H18" i="9"/>
  <c r="G18" i="9"/>
  <c r="F18" i="9"/>
  <c r="E18" i="9"/>
  <c r="D18" i="9"/>
  <c r="C18" i="9"/>
  <c r="B18" i="9"/>
  <c r="A18" i="9"/>
  <c r="K17" i="9"/>
  <c r="J17" i="9"/>
  <c r="I17" i="9"/>
  <c r="H17" i="9"/>
  <c r="G17" i="9"/>
  <c r="F17" i="9"/>
  <c r="E17" i="9"/>
  <c r="D17" i="9"/>
  <c r="C17" i="9"/>
  <c r="B17" i="9"/>
  <c r="A17" i="9"/>
  <c r="K16" i="9"/>
  <c r="J16" i="9"/>
  <c r="I16" i="9"/>
  <c r="H16" i="9"/>
  <c r="G16" i="9"/>
  <c r="F16" i="9"/>
  <c r="E16" i="9"/>
  <c r="D16" i="9"/>
  <c r="C16" i="9"/>
  <c r="B16" i="9"/>
  <c r="A16" i="9"/>
  <c r="K15" i="9"/>
  <c r="J15" i="9"/>
  <c r="I15" i="9"/>
  <c r="H15" i="9"/>
  <c r="G15" i="9"/>
  <c r="F15" i="9"/>
  <c r="E15" i="9"/>
  <c r="D15" i="9"/>
  <c r="C15" i="9"/>
  <c r="B15" i="9"/>
  <c r="A15" i="9"/>
  <c r="K14" i="9"/>
  <c r="J14" i="9"/>
  <c r="I14" i="9"/>
  <c r="H14" i="9"/>
  <c r="G14" i="9"/>
  <c r="F14" i="9"/>
  <c r="E14" i="9"/>
  <c r="D14" i="9"/>
  <c r="C14" i="9"/>
  <c r="B14" i="9"/>
  <c r="A14" i="9"/>
  <c r="K13" i="9"/>
  <c r="J13" i="9"/>
  <c r="I13" i="9"/>
  <c r="H13" i="9"/>
  <c r="G13" i="9"/>
  <c r="F13" i="9"/>
  <c r="E13" i="9"/>
  <c r="D13" i="9"/>
  <c r="C13" i="9"/>
  <c r="B13" i="9"/>
  <c r="A13" i="9"/>
  <c r="K12" i="9"/>
  <c r="J12" i="9"/>
  <c r="I12" i="9"/>
  <c r="H12" i="9"/>
  <c r="G12" i="9"/>
  <c r="F12" i="9"/>
  <c r="E12" i="9"/>
  <c r="D12" i="9"/>
  <c r="C12" i="9"/>
  <c r="B12" i="9"/>
  <c r="A12" i="9"/>
  <c r="K11" i="9"/>
  <c r="J11" i="9"/>
  <c r="I11" i="9"/>
  <c r="H11" i="9"/>
  <c r="G11" i="9"/>
  <c r="F11" i="9"/>
  <c r="E11" i="9"/>
  <c r="D11" i="9"/>
  <c r="C11" i="9"/>
  <c r="B11" i="9"/>
  <c r="A11" i="9"/>
  <c r="K10" i="9"/>
  <c r="J10" i="9"/>
  <c r="I10" i="9"/>
  <c r="H10" i="9"/>
  <c r="G10" i="9"/>
  <c r="F10" i="9"/>
  <c r="E10" i="9"/>
  <c r="D10" i="9"/>
  <c r="C10" i="9"/>
  <c r="B10" i="9"/>
  <c r="A10" i="9"/>
  <c r="K9" i="9"/>
  <c r="J9" i="9"/>
  <c r="I9" i="9"/>
  <c r="H9" i="9"/>
  <c r="G9" i="9"/>
  <c r="F9" i="9"/>
  <c r="E9" i="9"/>
  <c r="D9" i="9"/>
  <c r="C9" i="9"/>
  <c r="B9" i="9"/>
  <c r="A9" i="9"/>
  <c r="K8" i="9"/>
  <c r="J8" i="9"/>
  <c r="I8" i="9"/>
  <c r="H8" i="9"/>
  <c r="G8" i="9"/>
  <c r="F8" i="9"/>
  <c r="E8" i="9"/>
  <c r="D8" i="9"/>
  <c r="C8" i="9"/>
  <c r="B8" i="9"/>
  <c r="A8" i="9"/>
  <c r="K7" i="9"/>
  <c r="J7" i="9"/>
  <c r="I7" i="9"/>
  <c r="H7" i="9"/>
  <c r="G7" i="9"/>
  <c r="F7" i="9"/>
  <c r="E7" i="9"/>
  <c r="D7" i="9"/>
  <c r="C7" i="9"/>
  <c r="B7" i="9"/>
  <c r="A7" i="9"/>
  <c r="K6" i="9"/>
  <c r="J6" i="9"/>
  <c r="I6" i="9"/>
  <c r="H6" i="9"/>
  <c r="G6" i="9"/>
  <c r="F6" i="9"/>
  <c r="E6" i="9"/>
  <c r="D6" i="9"/>
  <c r="C6" i="9"/>
  <c r="B6" i="9"/>
  <c r="A6" i="9"/>
  <c r="K5" i="9"/>
  <c r="J5" i="9"/>
  <c r="I5" i="9"/>
  <c r="H5" i="9"/>
  <c r="G5" i="9"/>
  <c r="F5" i="9"/>
  <c r="E5" i="9"/>
  <c r="D5" i="9"/>
  <c r="C5" i="9"/>
  <c r="B5" i="9"/>
  <c r="A5" i="9"/>
  <c r="K4" i="9"/>
  <c r="J4" i="9"/>
  <c r="I4" i="9"/>
  <c r="H4" i="9"/>
  <c r="G4" i="9"/>
  <c r="F4" i="9"/>
  <c r="E4" i="9"/>
  <c r="D4" i="9"/>
  <c r="C4" i="9"/>
  <c r="B4" i="9"/>
  <c r="A4" i="9"/>
  <c r="K3" i="9"/>
  <c r="J3" i="9"/>
  <c r="J225" i="9" s="1"/>
  <c r="I3" i="9"/>
  <c r="H3" i="9"/>
  <c r="G3" i="9"/>
  <c r="F3" i="9"/>
  <c r="E3" i="9"/>
  <c r="D3" i="9"/>
  <c r="C3" i="9"/>
  <c r="B3" i="9"/>
  <c r="A3" i="9"/>
  <c r="K2" i="9"/>
  <c r="J2" i="9"/>
  <c r="P235" i="9" s="1"/>
  <c r="I2" i="9"/>
  <c r="P234" i="9" s="1"/>
  <c r="H2" i="9"/>
  <c r="P233" i="9" s="1"/>
  <c r="G2" i="9"/>
  <c r="P232" i="9" s="1"/>
  <c r="F2" i="9"/>
  <c r="P231" i="9" s="1"/>
  <c r="E2" i="9"/>
  <c r="P230" i="9" s="1"/>
  <c r="D2" i="9"/>
  <c r="P229" i="9" s="1"/>
  <c r="C2" i="9"/>
  <c r="P228" i="9" s="1"/>
  <c r="B2" i="9"/>
  <c r="P227" i="9" s="1"/>
  <c r="A2" i="9"/>
  <c r="P226" i="9" s="1"/>
  <c r="K1" i="9"/>
  <c r="K225" i="9" s="1"/>
  <c r="J1" i="9"/>
  <c r="I1" i="9"/>
  <c r="H1" i="9"/>
  <c r="G1" i="9"/>
  <c r="F1" i="9"/>
  <c r="E1" i="9"/>
  <c r="D1" i="9"/>
  <c r="C1" i="9"/>
  <c r="B1" i="9"/>
  <c r="A1" i="9"/>
  <c r="AK30" i="7"/>
  <c r="AJ30" i="7"/>
  <c r="AI30" i="7"/>
  <c r="AH30" i="7"/>
  <c r="AG30" i="7"/>
  <c r="AF30" i="7"/>
  <c r="AE30" i="7"/>
  <c r="AD30" i="7"/>
  <c r="AC30" i="7"/>
  <c r="B30" i="7" s="1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H30" i="7"/>
  <c r="F30" i="7"/>
  <c r="E30" i="7"/>
  <c r="D30" i="7"/>
  <c r="C30" i="7"/>
  <c r="A30" i="7"/>
  <c r="J29" i="7"/>
  <c r="I29" i="7"/>
  <c r="H29" i="7"/>
  <c r="G29" i="7"/>
  <c r="F29" i="7"/>
  <c r="E29" i="7"/>
  <c r="D29" i="7"/>
  <c r="C29" i="7"/>
  <c r="B29" i="7"/>
  <c r="A29" i="7"/>
  <c r="J28" i="7"/>
  <c r="I28" i="7"/>
  <c r="H28" i="7"/>
  <c r="G28" i="7"/>
  <c r="F28" i="7"/>
  <c r="E28" i="7"/>
  <c r="D28" i="7"/>
  <c r="C28" i="7"/>
  <c r="B28" i="7"/>
  <c r="A28" i="7"/>
  <c r="J27" i="7"/>
  <c r="I27" i="7"/>
  <c r="H27" i="7"/>
  <c r="G27" i="7"/>
  <c r="F27" i="7"/>
  <c r="E27" i="7"/>
  <c r="D27" i="7"/>
  <c r="C27" i="7"/>
  <c r="B27" i="7"/>
  <c r="A27" i="7"/>
  <c r="J26" i="7"/>
  <c r="I26" i="7"/>
  <c r="H26" i="7"/>
  <c r="G26" i="7"/>
  <c r="F26" i="7"/>
  <c r="E26" i="7"/>
  <c r="D26" i="7"/>
  <c r="C26" i="7"/>
  <c r="B26" i="7"/>
  <c r="A26" i="7"/>
  <c r="J25" i="7"/>
  <c r="I25" i="7"/>
  <c r="H25" i="7"/>
  <c r="G25" i="7"/>
  <c r="F25" i="7"/>
  <c r="E25" i="7"/>
  <c r="D25" i="7"/>
  <c r="C25" i="7"/>
  <c r="B25" i="7"/>
  <c r="A25" i="7"/>
  <c r="J24" i="7"/>
  <c r="I24" i="7"/>
  <c r="H24" i="7"/>
  <c r="G24" i="7"/>
  <c r="F24" i="7"/>
  <c r="E24" i="7"/>
  <c r="D24" i="7"/>
  <c r="C24" i="7"/>
  <c r="B24" i="7"/>
  <c r="A24" i="7"/>
  <c r="J23" i="7"/>
  <c r="I23" i="7"/>
  <c r="H23" i="7"/>
  <c r="G23" i="7"/>
  <c r="F23" i="7"/>
  <c r="E23" i="7"/>
  <c r="D23" i="7"/>
  <c r="C23" i="7"/>
  <c r="B23" i="7"/>
  <c r="A23" i="7"/>
  <c r="J22" i="7"/>
  <c r="I22" i="7"/>
  <c r="H22" i="7"/>
  <c r="G22" i="7"/>
  <c r="F22" i="7"/>
  <c r="E22" i="7"/>
  <c r="D22" i="7"/>
  <c r="C22" i="7"/>
  <c r="B22" i="7"/>
  <c r="A22" i="7"/>
  <c r="J21" i="7"/>
  <c r="I21" i="7"/>
  <c r="H21" i="7"/>
  <c r="G21" i="7"/>
  <c r="F21" i="7"/>
  <c r="E21" i="7"/>
  <c r="D21" i="7"/>
  <c r="C21" i="7"/>
  <c r="B21" i="7"/>
  <c r="A21" i="7"/>
  <c r="J20" i="7"/>
  <c r="I20" i="7"/>
  <c r="H20" i="7"/>
  <c r="G20" i="7"/>
  <c r="F20" i="7"/>
  <c r="E20" i="7"/>
  <c r="D20" i="7"/>
  <c r="C20" i="7"/>
  <c r="B20" i="7"/>
  <c r="A20" i="7"/>
  <c r="J19" i="7"/>
  <c r="I19" i="7"/>
  <c r="H19" i="7"/>
  <c r="G19" i="7"/>
  <c r="F19" i="7"/>
  <c r="E19" i="7"/>
  <c r="D19" i="7"/>
  <c r="C19" i="7"/>
  <c r="B19" i="7"/>
  <c r="A19" i="7"/>
  <c r="J18" i="7"/>
  <c r="J30" i="7" s="1"/>
  <c r="I18" i="7"/>
  <c r="I30" i="7" s="1"/>
  <c r="H18" i="7"/>
  <c r="G18" i="7"/>
  <c r="F18" i="7"/>
  <c r="E18" i="7"/>
  <c r="D18" i="7"/>
  <c r="C18" i="7"/>
  <c r="B18" i="7"/>
  <c r="A18" i="7"/>
  <c r="J17" i="7"/>
  <c r="I17" i="7"/>
  <c r="H17" i="7"/>
  <c r="G17" i="7"/>
  <c r="F17" i="7"/>
  <c r="E17" i="7"/>
  <c r="D17" i="7"/>
  <c r="C17" i="7"/>
  <c r="B17" i="7"/>
  <c r="A17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AK26" i="6"/>
  <c r="AJ26" i="6"/>
  <c r="AI26" i="6"/>
  <c r="AH26" i="6"/>
  <c r="AG26" i="6"/>
  <c r="AF26" i="6"/>
  <c r="AE26" i="6"/>
  <c r="AD26" i="6"/>
  <c r="AC26" i="6"/>
  <c r="G26" i="6" s="1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H26" i="6"/>
  <c r="F26" i="6"/>
  <c r="E26" i="6"/>
  <c r="D26" i="6"/>
  <c r="C26" i="6"/>
  <c r="B26" i="6"/>
  <c r="A26" i="6"/>
  <c r="J25" i="6"/>
  <c r="I25" i="6"/>
  <c r="H25" i="6"/>
  <c r="G25" i="6"/>
  <c r="F25" i="6"/>
  <c r="E25" i="6"/>
  <c r="D25" i="6"/>
  <c r="C25" i="6"/>
  <c r="B25" i="6"/>
  <c r="A25" i="6"/>
  <c r="J24" i="6"/>
  <c r="I24" i="6"/>
  <c r="H24" i="6"/>
  <c r="G24" i="6"/>
  <c r="F24" i="6"/>
  <c r="E24" i="6"/>
  <c r="D24" i="6"/>
  <c r="C24" i="6"/>
  <c r="B24" i="6"/>
  <c r="A24" i="6"/>
  <c r="J23" i="6"/>
  <c r="I23" i="6"/>
  <c r="H23" i="6"/>
  <c r="G23" i="6"/>
  <c r="F23" i="6"/>
  <c r="E23" i="6"/>
  <c r="D23" i="6"/>
  <c r="C23" i="6"/>
  <c r="B23" i="6"/>
  <c r="A23" i="6"/>
  <c r="J22" i="6"/>
  <c r="I22" i="6"/>
  <c r="H22" i="6"/>
  <c r="G22" i="6"/>
  <c r="F22" i="6"/>
  <c r="E22" i="6"/>
  <c r="D22" i="6"/>
  <c r="C22" i="6"/>
  <c r="B22" i="6"/>
  <c r="A22" i="6"/>
  <c r="J21" i="6"/>
  <c r="I21" i="6"/>
  <c r="H21" i="6"/>
  <c r="G21" i="6"/>
  <c r="F21" i="6"/>
  <c r="E21" i="6"/>
  <c r="D21" i="6"/>
  <c r="C21" i="6"/>
  <c r="B21" i="6"/>
  <c r="A21" i="6"/>
  <c r="J20" i="6"/>
  <c r="I20" i="6"/>
  <c r="H20" i="6"/>
  <c r="G20" i="6"/>
  <c r="F20" i="6"/>
  <c r="E20" i="6"/>
  <c r="D20" i="6"/>
  <c r="C20" i="6"/>
  <c r="B20" i="6"/>
  <c r="A20" i="6"/>
  <c r="J19" i="6"/>
  <c r="I19" i="6"/>
  <c r="H19" i="6"/>
  <c r="G19" i="6"/>
  <c r="F19" i="6"/>
  <c r="E19" i="6"/>
  <c r="D19" i="6"/>
  <c r="C19" i="6"/>
  <c r="B19" i="6"/>
  <c r="A19" i="6"/>
  <c r="J18" i="6"/>
  <c r="I18" i="6"/>
  <c r="H18" i="6"/>
  <c r="G18" i="6"/>
  <c r="F18" i="6"/>
  <c r="E18" i="6"/>
  <c r="D18" i="6"/>
  <c r="C18" i="6"/>
  <c r="B18" i="6"/>
  <c r="A18" i="6"/>
  <c r="J17" i="6"/>
  <c r="I17" i="6"/>
  <c r="H17" i="6"/>
  <c r="G17" i="6"/>
  <c r="F17" i="6"/>
  <c r="E17" i="6"/>
  <c r="D17" i="6"/>
  <c r="C17" i="6"/>
  <c r="B17" i="6"/>
  <c r="A17" i="6"/>
  <c r="J16" i="6"/>
  <c r="I16" i="6"/>
  <c r="H16" i="6"/>
  <c r="G16" i="6"/>
  <c r="F16" i="6"/>
  <c r="E16" i="6"/>
  <c r="D16" i="6"/>
  <c r="C16" i="6"/>
  <c r="B16" i="6"/>
  <c r="A16" i="6"/>
  <c r="J15" i="6"/>
  <c r="J26" i="6" s="1"/>
  <c r="I15" i="6"/>
  <c r="I26" i="6" s="1"/>
  <c r="H15" i="6"/>
  <c r="G15" i="6"/>
  <c r="F15" i="6"/>
  <c r="E15" i="6"/>
  <c r="D15" i="6"/>
  <c r="C15" i="6"/>
  <c r="B15" i="6"/>
  <c r="A15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A12" i="6"/>
  <c r="A11" i="6"/>
  <c r="A10" i="6"/>
  <c r="A9" i="6"/>
  <c r="A8" i="6"/>
  <c r="A7" i="6"/>
  <c r="A6" i="6"/>
  <c r="A5" i="6"/>
  <c r="A4" i="6"/>
  <c r="A3" i="6"/>
  <c r="A2" i="6"/>
  <c r="A1" i="6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A14" i="1"/>
  <c r="A13" i="1"/>
  <c r="A12" i="1"/>
  <c r="A11" i="1"/>
  <c r="A10" i="1"/>
  <c r="A9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6" i="1"/>
  <c r="A5" i="1"/>
  <c r="A4" i="1"/>
  <c r="A3" i="1"/>
  <c r="A2" i="1"/>
  <c r="A1" i="1"/>
  <c r="G30" i="7" l="1"/>
</calcChain>
</file>

<file path=xl/sharedStrings.xml><?xml version="1.0" encoding="utf-8"?>
<sst xmlns="http://schemas.openxmlformats.org/spreadsheetml/2006/main" count="1138" uniqueCount="312">
  <si>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</si>
  <si>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</si>
  <si>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</si>
  <si>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</si>
  <si>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</si>
  <si>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</si>
  <si>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</si>
  <si>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</si>
  <si>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</si>
  <si>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</si>
  <si>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</si>
  <si>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</si>
  <si>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</si>
  <si>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</si>
  <si>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</si>
  <si>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</si>
  <si>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</si>
  <si>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</si>
  <si>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</si>
  <si>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</si>
  <si>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</si>
  <si>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</si>
  <si>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</si>
  <si>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</si>
  <si>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</si>
  <si>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</si>
  <si>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</si>
  <si>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</si>
  <si>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</si>
  <si>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</si>
  <si>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</si>
  <si>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</si>
  <si>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</si>
  <si>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</si>
  <si>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</si>
  <si>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</si>
  <si>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R&amp;D</t>
  </si>
  <si>
    <t>Services (Non-R&amp;D)</t>
  </si>
  <si>
    <t>Unlabeled</t>
  </si>
  <si>
    <t>SubCustomer.JPO</t>
  </si>
  <si>
    <t>SubCustomer.sum</t>
  </si>
  <si>
    <t>Air Force</t>
  </si>
  <si>
    <t>Army</t>
  </si>
  <si>
    <t>DLA</t>
  </si>
  <si>
    <t>Other DoD</t>
  </si>
  <si>
    <t>Navy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</si>
  <si>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</si>
  <si>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</si>
  <si>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</si>
  <si>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</si>
  <si>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</si>
  <si>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</si>
  <si>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</si>
  <si>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</si>
  <si>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</si>
  <si>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</si>
  <si>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</si>
  <si>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</si>
  <si>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</si>
  <si>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</si>
  <si>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</si>
  <si>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</si>
  <si>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</si>
  <si>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</si>
  <si>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</si>
  <si>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</si>
  <si>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</si>
  <si>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</si>
  <si>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</si>
  <si>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</si>
  <si>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</si>
  <si>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TopProject</t>
  </si>
  <si>
    <t>AMRAAM</t>
  </si>
  <si>
    <t>BGM-109 TOMAHAWK</t>
  </si>
  <si>
    <t>GMLRS</t>
  </si>
  <si>
    <t>JASSM</t>
  </si>
  <si>
    <t>JDAM</t>
  </si>
  <si>
    <t>Other Labeled Project</t>
  </si>
  <si>
    <t>TACTICAL TOMAHAWK</t>
  </si>
  <si>
    <t>TRIDENT II MISSILE</t>
  </si>
  <si>
    <t>UGM-96 TRIDENT</t>
  </si>
  <si>
    <t>TopPStext</t>
  </si>
  <si>
    <t>AMMUNITION, THROUGH
30 MM</t>
  </si>
  <si>
    <t>BOMBS</t>
  </si>
  <si>
    <t>GUIDED MISSILE
COMPONENTS</t>
  </si>
  <si>
    <t>GUIDED MISSILE
SUBSYSTEMS</t>
  </si>
  <si>
    <t>GUIDED MISSILE
SYSTEMS, COMPLETE</t>
  </si>
  <si>
    <t>GUIDED MISSILES</t>
  </si>
  <si>
    <t>GUNS, THROUGH 30 MM</t>
  </si>
  <si>
    <t>LAUNCHERS, GUIDED
MISSILE</t>
  </si>
  <si>
    <t>MISCELLANEOUS
WEAPONS</t>
  </si>
  <si>
    <t>Other Labeled PSC</t>
  </si>
  <si>
    <t>TECH REP
SVCS/GUIDED
MISSILES</t>
  </si>
  <si>
    <t>Project.Name</t>
  </si>
  <si>
    <t>ProjectID</t>
  </si>
  <si>
    <t>105MM ART AMMUNITION ALL</t>
  </si>
  <si>
    <t>105MM GUN M-60 COMBAT</t>
  </si>
  <si>
    <t>105MM TANK AMMO ALL TYPES</t>
  </si>
  <si>
    <t>120MM</t>
  </si>
  <si>
    <t>120MM AMMUNITION ALL TYPE</t>
  </si>
  <si>
    <t>120MM TANK AMMUNITION</t>
  </si>
  <si>
    <t>155 MM HIP</t>
  </si>
  <si>
    <t>155MM ARTY ALL (EXCLG SAD</t>
  </si>
  <si>
    <t>1CRN</t>
  </si>
  <si>
    <t>1FVD</t>
  </si>
  <si>
    <t>2.75" ROCKET ALL TYPES</t>
  </si>
  <si>
    <t>20MM AMMUNITION ALL TYPES</t>
  </si>
  <si>
    <t>20MM GUN (VULCAN) M61</t>
  </si>
  <si>
    <t>20MM XM167 TOWED</t>
  </si>
  <si>
    <t>25MM AMMUNITION ALL TYPES</t>
  </si>
  <si>
    <t>25MM M242 AUTOMATIC GUN</t>
  </si>
  <si>
    <t>30MM AMMUNITION ALL TYPES</t>
  </si>
  <si>
    <t>40MM AMMUNITION ALL TYPES</t>
  </si>
  <si>
    <t>439</t>
  </si>
  <si>
    <t>442</t>
  </si>
  <si>
    <t>443</t>
  </si>
  <si>
    <t>466</t>
  </si>
  <si>
    <t>5"/38 CAL CARTRIDGE</t>
  </si>
  <si>
    <t>5-INCH GUIDED PROJ</t>
  </si>
  <si>
    <t>5.56MM AMMUNITION ALL TYP</t>
  </si>
  <si>
    <t>5.56MM CARBINE</t>
  </si>
  <si>
    <t>5.56MM M249 SQD AUTOMATIC</t>
  </si>
  <si>
    <t>50CAL M2 MACHINE GUN</t>
  </si>
  <si>
    <t>50MM M85 MACHINE GUN</t>
  </si>
  <si>
    <t>60MM</t>
  </si>
  <si>
    <t>60MM AMMUNITION ALL TYPES</t>
  </si>
  <si>
    <t>7.62MM ALL TY EXCEPT BLAN</t>
  </si>
  <si>
    <t>7.62MM M60 MACHINE GUN</t>
  </si>
  <si>
    <t>81MM AMMUNITION ALL TYPES</t>
  </si>
  <si>
    <t>81MM M29 ON MOUNT M23</t>
  </si>
  <si>
    <t>81MM SP MORTAR M125</t>
  </si>
  <si>
    <t>9MM AMMUNITION ALL TYPES</t>
  </si>
  <si>
    <t>9MM PERSONAL DEFENSE WEAP</t>
  </si>
  <si>
    <t>A6</t>
  </si>
  <si>
    <t>AAG</t>
  </si>
  <si>
    <t>ACWS</t>
  </si>
  <si>
    <t>ADM-141C ITALD</t>
  </si>
  <si>
    <t>ADM-20 QUAIL</t>
  </si>
  <si>
    <t>AGM-129/A ADV CRUISE MISS</t>
  </si>
  <si>
    <t>AGM-154A</t>
  </si>
  <si>
    <t>AGM-154C</t>
  </si>
  <si>
    <t>AGM-62 WALLEYE</t>
  </si>
  <si>
    <t>AGM-65 MAVERICK</t>
  </si>
  <si>
    <t>AGM-69 SRAM(SHT RG ATTK M</t>
  </si>
  <si>
    <t>AGM-88 HARM</t>
  </si>
  <si>
    <t>AGM-88E AARGM</t>
  </si>
  <si>
    <t>AH-64E New Build</t>
  </si>
  <si>
    <t>AIM-9 SIDEWINDER</t>
  </si>
  <si>
    <t>AIM-95 AGILE</t>
  </si>
  <si>
    <t>AIM-9X</t>
  </si>
  <si>
    <t>AIR TRAFFIC CNTL COMM CON</t>
  </si>
  <si>
    <t>ALAM</t>
  </si>
  <si>
    <t>ALCM</t>
  </si>
  <si>
    <t>AMMO COMPONENTS ALL TYPES</t>
  </si>
  <si>
    <t>AMMUNITION SIMULATORS, AL</t>
  </si>
  <si>
    <t>AMRAAM (NAVY)</t>
  </si>
  <si>
    <t>AN/PVS-4 SIGHT</t>
  </si>
  <si>
    <t>AN/SLQ-13</t>
  </si>
  <si>
    <t>ARMY TACTICAL MISSILE SYS</t>
  </si>
  <si>
    <t>ATACMS BAT</t>
  </si>
  <si>
    <t>ATACMS-APAM</t>
  </si>
  <si>
    <t>BRLNT ANTI-ARMOR SUBMUNIT</t>
  </si>
  <si>
    <t>BSM</t>
  </si>
  <si>
    <t>BUNKER DEFEATING MUNITION</t>
  </si>
  <si>
    <t>C-3</t>
  </si>
  <si>
    <t>CALIBER .50 AMMO ALL TYPE</t>
  </si>
  <si>
    <t>CBDP</t>
  </si>
  <si>
    <t>CHCS II</t>
  </si>
  <si>
    <t>CIRCM</t>
  </si>
  <si>
    <t>CMM</t>
  </si>
  <si>
    <t>CNA</t>
  </si>
  <si>
    <t>CNG</t>
  </si>
  <si>
    <t>CNU</t>
  </si>
  <si>
    <t>CNZ</t>
  </si>
  <si>
    <t>CX-2</t>
  </si>
  <si>
    <t>DADS</t>
  </si>
  <si>
    <t>DCAPES</t>
  </si>
  <si>
    <t>DEAMS Inc 1</t>
  </si>
  <si>
    <t>DEF MET SAT PROGRAM (DMSP</t>
  </si>
  <si>
    <t>DJN</t>
  </si>
  <si>
    <t>DMS</t>
  </si>
  <si>
    <t>DPPS</t>
  </si>
  <si>
    <t>EBE</t>
  </si>
  <si>
    <t>EBJ</t>
  </si>
  <si>
    <t>EDK</t>
  </si>
  <si>
    <t>EXCALIBUR</t>
  </si>
  <si>
    <t>FQG</t>
  </si>
  <si>
    <t>FWD AREA AD CMD,CTRL&amp;INT</t>
  </si>
  <si>
    <t>GAU-5 MACHINE GUN</t>
  </si>
  <si>
    <t>GBU-15</t>
  </si>
  <si>
    <t>GCSS-A INC 1</t>
  </si>
  <si>
    <t>GEN SET, SMOKE, MECH XM15</t>
  </si>
  <si>
    <t>GPU-5A 3UMM POD</t>
  </si>
  <si>
    <t>GUIDED MSL LAUNCH MK-13</t>
  </si>
  <si>
    <t>GUIDED MSL LAUNCH MK-41</t>
  </si>
  <si>
    <t>GUIDED MSL LAUNCH MK-73</t>
  </si>
  <si>
    <t>HAND GRENADES ALL TYPES</t>
  </si>
  <si>
    <t>HARM (AIR FORCE)</t>
  </si>
  <si>
    <t>HARM (NAVY)</t>
  </si>
  <si>
    <t>HARPOON</t>
  </si>
  <si>
    <t>HAWK IMPROVED</t>
  </si>
  <si>
    <t>HDBTDC</t>
  </si>
  <si>
    <t>HELLFIRE MODULAR MSL SYS</t>
  </si>
  <si>
    <t>HIMARS</t>
  </si>
  <si>
    <t>ILS-S</t>
  </si>
  <si>
    <t>IMPROVED MORTAR BALLISTIC</t>
  </si>
  <si>
    <t>IMPULSE ARD-863-1</t>
  </si>
  <si>
    <t>INTGR FAMILY OF TEST EQUI</t>
  </si>
  <si>
    <t>JAVELIN</t>
  </si>
  <si>
    <t>JOINT COMMON MISSILE</t>
  </si>
  <si>
    <t>JSOW</t>
  </si>
  <si>
    <t>JSOW-AGM-154</t>
  </si>
  <si>
    <t>LASER HELLFIRE</t>
  </si>
  <si>
    <t>LAUNCHER, ROCKET 2.75</t>
  </si>
  <si>
    <t>LGM-30 MINUTEMAN</t>
  </si>
  <si>
    <t>LOADER A/C 40K</t>
  </si>
  <si>
    <t>LONGBOW HELLFIRE</t>
  </si>
  <si>
    <t>M101A1 105MM LT TOWED HOW</t>
  </si>
  <si>
    <t>M16 5.56 MM RIFLE</t>
  </si>
  <si>
    <t>M198 155MM TOWED HOW</t>
  </si>
  <si>
    <t>M198 TOWED HOWITZER (155M</t>
  </si>
  <si>
    <t>MAVERICK (IR)</t>
  </si>
  <si>
    <t>MAVERICK (LASER)</t>
  </si>
  <si>
    <t>MAVERICK (TV)</t>
  </si>
  <si>
    <t>MGM-71 TOW</t>
  </si>
  <si>
    <t>MIM-23 HAWK</t>
  </si>
  <si>
    <t>MIM-72 CHAPARRAL</t>
  </si>
  <si>
    <t>MINUTEMAN II</t>
  </si>
  <si>
    <t>MINUTEMAN III</t>
  </si>
  <si>
    <t>MINUTEMAN III GRP</t>
  </si>
  <si>
    <t>MINUTEMAN III PRP</t>
  </si>
  <si>
    <t>MISCELLANEOUS AMMUNITION</t>
  </si>
  <si>
    <t>MISSION DISTRIBUTION SYS</t>
  </si>
  <si>
    <t>MK 19-3 GRENADE MACHINE G</t>
  </si>
  <si>
    <t>MK 48 ADCAP</t>
  </si>
  <si>
    <t>MK 48 TORPEDO</t>
  </si>
  <si>
    <t>MK-104 PRACTICE</t>
  </si>
  <si>
    <t>MK-82 500 LB</t>
  </si>
  <si>
    <t>MK15 CLOSE IN WPN SYS</t>
  </si>
  <si>
    <t>MK45 MOD-O 5.54 GUN MOUNT</t>
  </si>
  <si>
    <t>MK46 TORPEDO LT WT ASW</t>
  </si>
  <si>
    <t>MK48 TORPEDO (ADCAP)</t>
  </si>
  <si>
    <t>MK50 TORPEDO</t>
  </si>
  <si>
    <t>MK75 76MM GUN MOUNT</t>
  </si>
  <si>
    <t>MK75 MOD3 RANGE FINDER</t>
  </si>
  <si>
    <t>MK86 GUN FIRE CTRL SYS</t>
  </si>
  <si>
    <t>MLRS</t>
  </si>
  <si>
    <t>MLRS - MULTIPLE LNCH ROCK</t>
  </si>
  <si>
    <t>MLRS-TGW</t>
  </si>
  <si>
    <t>MORTAR FIRE CTRL SYSTEM</t>
  </si>
  <si>
    <t>MQ-1C Gray Eagle</t>
  </si>
  <si>
    <t>MQ-9 Reaper</t>
  </si>
  <si>
    <t>MQM-74</t>
  </si>
  <si>
    <t>MSE</t>
  </si>
  <si>
    <t>MULT LNCH ROCKET SYS</t>
  </si>
  <si>
    <t>MULTI SYS TEST EQUIP (MTE</t>
  </si>
  <si>
    <t>MULTIPLE LAUNCH ROCKET SY</t>
  </si>
  <si>
    <t>MX-MISSILE</t>
  </si>
  <si>
    <t>Massive Ordnance Penetrator (MOP)</t>
  </si>
  <si>
    <t>NATO AAWS</t>
  </si>
  <si>
    <t>NAVY ERP</t>
  </si>
  <si>
    <t>NCES</t>
  </si>
  <si>
    <t>NON-SYSTEM TRAINING DEVIC</t>
  </si>
  <si>
    <t>NSIPS</t>
  </si>
  <si>
    <t>Other UAS</t>
  </si>
  <si>
    <t>PEACEKEEPER</t>
  </si>
  <si>
    <t>PEACEKEEPER MISSILE</t>
  </si>
  <si>
    <t>PERSHING II</t>
  </si>
  <si>
    <t>PHYSICAL SECURITY SYSTEMS</t>
  </si>
  <si>
    <t>QM-107 GD MSL TGT SYS</t>
  </si>
  <si>
    <t>RADIATION MONITORING SYST</t>
  </si>
  <si>
    <t>RIM-24 TARTER</t>
  </si>
  <si>
    <t>RIM-66 STANDARD MISSILE (</t>
  </si>
  <si>
    <t>RIM-66 STANDARD MISSILE(M</t>
  </si>
  <si>
    <t>RIM-67 STANDARD MISSILE(E</t>
  </si>
  <si>
    <t>SADARM</t>
  </si>
  <si>
    <t>SCY</t>
  </si>
  <si>
    <t>SDB</t>
  </si>
  <si>
    <t>SFW</t>
  </si>
  <si>
    <t>SIDEWINDER (AIM-9L) (AF)</t>
  </si>
  <si>
    <t>SIDEWINDER (AIM-9L) (N)</t>
  </si>
  <si>
    <t>SIDWINGER (AIM-9M) (AF)</t>
  </si>
  <si>
    <t>SIGHT THERMAL TANK AN/VSG</t>
  </si>
  <si>
    <t>SIGNALS ALL TYPES</t>
  </si>
  <si>
    <t>SIMULATORS, ALL TYPES</t>
  </si>
  <si>
    <t>SMALL ICBM</t>
  </si>
  <si>
    <t>SPARROW (AIM-7E) (AF)</t>
  </si>
  <si>
    <t>SPARROW (AIM-7F) (N)</t>
  </si>
  <si>
    <t>SPARROW (AIM-7M) (AF)</t>
  </si>
  <si>
    <t>SPARROW (AIM-7M) (N)</t>
  </si>
  <si>
    <t>SPS</t>
  </si>
  <si>
    <t>STANDARD MISSILE 2</t>
  </si>
  <si>
    <t>STANDARD MISSILE 2 (SM 2)</t>
  </si>
  <si>
    <t>STATUS OF FORCES AGREEMENT</t>
  </si>
  <si>
    <t>STRATEGIC DEFENSE INITIAT</t>
  </si>
  <si>
    <t>T-28 TROJAN</t>
  </si>
  <si>
    <t>TACIT RAINBOW (JGL)</t>
  </si>
  <si>
    <t>TOMAHAWK</t>
  </si>
  <si>
    <t>TOMAHAWK STRIKE COOR MDLE (TSCM)</t>
  </si>
  <si>
    <t>TOMHWK STRIKE COOR MDLE (</t>
  </si>
  <si>
    <t>TOW</t>
  </si>
  <si>
    <t>TOW 2</t>
  </si>
  <si>
    <t>TOW-2 TB-LH,OP-TRK,WG ANT</t>
  </si>
  <si>
    <t>TRIDENT II SUB</t>
  </si>
  <si>
    <t>UUM-44 SUBROC</t>
  </si>
  <si>
    <t>VOLCANO MINES</t>
  </si>
  <si>
    <t>WIDE AREA MUNITION (WAM)</t>
  </si>
  <si>
    <t>ZAGM-86</t>
  </si>
  <si>
    <t>ZBL</t>
  </si>
  <si>
    <t>Grand Total</t>
  </si>
  <si>
    <t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</si>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</sst>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,,,&quot;B&quot;"/>
    <numFmt numFmtId="165" formatCode="0.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164" fontId="1" fillId="2" borderId="0" xfId="0" applyNumberFormat="1" applyFont="1" applyFill="1"/>
    <xf numFmtId="165" fontId="1" fillId="2" borderId="0" xfId="0" applyNumberFormat="1" applyFont="1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49" x14ac:dyDescent="0.25">
      <c r="A1" t="str">
        <f t="shared" ref="A1:A6" si="0">M1</f>
        <v>SimpleArea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</row>
    <row r="2" spans="1:49" x14ac:dyDescent="0.25">
      <c r="A2" t="str">
        <f t="shared" si="0"/>
        <v>Products (All)</v>
      </c>
      <c r="M2" t="s">
        <v>35</v>
      </c>
      <c r="N2" s="1">
        <v>8492487000</v>
      </c>
      <c r="O2" s="1">
        <v>10698859090</v>
      </c>
      <c r="P2" s="1">
        <v>9148334770</v>
      </c>
      <c r="Q2" s="1">
        <v>7701756762</v>
      </c>
      <c r="R2" s="1">
        <v>5208277732</v>
      </c>
      <c r="S2" s="1">
        <v>5188044803</v>
      </c>
      <c r="T2" s="1">
        <v>5566473679</v>
      </c>
      <c r="U2" s="1">
        <v>5286469242</v>
      </c>
      <c r="V2" s="1">
        <v>5534108847</v>
      </c>
      <c r="W2" s="1">
        <v>5728593520</v>
      </c>
      <c r="X2" s="1">
        <v>5387457641.8999996</v>
      </c>
      <c r="Y2" s="1">
        <v>5887092859.2399998</v>
      </c>
      <c r="Z2" s="1">
        <v>7392887766.3984003</v>
      </c>
      <c r="AA2" s="1">
        <v>8691488715.9405003</v>
      </c>
      <c r="AB2" s="1">
        <v>10201294034.4571</v>
      </c>
      <c r="AC2" s="1">
        <v>11129501300.190901</v>
      </c>
      <c r="AD2" s="1">
        <v>11499301329.7339</v>
      </c>
      <c r="AE2" s="1">
        <v>12474423081.945999</v>
      </c>
      <c r="AF2" s="1">
        <v>15653297047.170601</v>
      </c>
      <c r="AG2" s="1">
        <v>13718653844.163601</v>
      </c>
      <c r="AH2" s="1">
        <v>13586202607.7752</v>
      </c>
      <c r="AI2" s="1">
        <v>12855154794.0245</v>
      </c>
      <c r="AJ2" s="1">
        <v>12892701309.169701</v>
      </c>
      <c r="AK2" s="1">
        <v>10855286946.735399</v>
      </c>
      <c r="AL2" s="1">
        <v>10152307688.7663</v>
      </c>
      <c r="AM2" s="1">
        <v>10996702242.881001</v>
      </c>
      <c r="AN2" s="1">
        <v>13477801990.1194</v>
      </c>
      <c r="AO2" s="1">
        <v>14822118119.9571</v>
      </c>
      <c r="AP2" s="1">
        <v>18082273836.977402</v>
      </c>
      <c r="AQ2" s="1">
        <v>19580066787.617802</v>
      </c>
      <c r="AR2" s="1">
        <v>20105758853.933899</v>
      </c>
      <c r="AS2" s="1">
        <v>17759219348.087101</v>
      </c>
      <c r="AT2" s="1">
        <v>16940866750.186001</v>
      </c>
      <c r="AU2" s="1">
        <v>12345329213.6091</v>
      </c>
      <c r="AV2" s="1"/>
      <c r="AW2" s="1"/>
    </row>
    <row r="3" spans="1:49" x14ac:dyDescent="0.25">
      <c r="A3" t="str">
        <f t="shared" si="0"/>
        <v>R&amp;D</v>
      </c>
      <c r="M3" t="s">
        <v>36</v>
      </c>
      <c r="N3" s="1">
        <v>1715887000</v>
      </c>
      <c r="O3" s="1">
        <v>2116958431</v>
      </c>
      <c r="P3" s="1">
        <v>1925075675</v>
      </c>
      <c r="Q3" s="1">
        <v>1631485218</v>
      </c>
      <c r="R3" s="1">
        <v>1914861641</v>
      </c>
      <c r="S3" s="1">
        <v>1834552095</v>
      </c>
      <c r="T3" s="1">
        <v>1673273982</v>
      </c>
      <c r="U3" s="1">
        <v>1585938595</v>
      </c>
      <c r="V3" s="1">
        <v>1622237408</v>
      </c>
      <c r="W3" s="1">
        <v>1415598703</v>
      </c>
      <c r="X3" s="1">
        <v>1619414843</v>
      </c>
      <c r="Y3" s="1">
        <v>1461712948.9395001</v>
      </c>
      <c r="Z3" s="1">
        <v>2574594573.3983998</v>
      </c>
      <c r="AA3" s="1">
        <v>2098544169.1094</v>
      </c>
      <c r="AB3" s="1">
        <v>1639562079</v>
      </c>
      <c r="AC3" s="1">
        <v>1655616024</v>
      </c>
      <c r="AD3" s="1">
        <v>1488865388.9512999</v>
      </c>
      <c r="AE3" s="1">
        <v>1661907154.608</v>
      </c>
      <c r="AF3" s="1">
        <v>1353755500.9193001</v>
      </c>
      <c r="AG3" s="1">
        <v>1428174037.0597</v>
      </c>
      <c r="AH3" s="1">
        <v>1086071749.9188001</v>
      </c>
      <c r="AI3" s="1">
        <v>804505775.45729995</v>
      </c>
      <c r="AJ3" s="1">
        <v>1055414598.346</v>
      </c>
      <c r="AK3" s="1">
        <v>825630299.80369997</v>
      </c>
      <c r="AL3" s="1">
        <v>910420132.25629997</v>
      </c>
      <c r="AM3" s="1">
        <v>751726171.40569997</v>
      </c>
      <c r="AN3" s="1">
        <v>873391854.27900004</v>
      </c>
      <c r="AO3" s="1">
        <v>715093906.34290004</v>
      </c>
      <c r="AP3" s="1">
        <v>701219628.53869998</v>
      </c>
      <c r="AQ3" s="1">
        <v>1091092721.8468001</v>
      </c>
      <c r="AR3" s="1">
        <v>839313621.82679999</v>
      </c>
      <c r="AS3" s="1">
        <v>925639066.05009997</v>
      </c>
      <c r="AT3" s="1">
        <v>797894997.29159999</v>
      </c>
      <c r="AU3" s="1">
        <v>716247940.53629994</v>
      </c>
      <c r="AV3" s="1"/>
      <c r="AW3" s="1"/>
    </row>
    <row r="4" spans="1:49" x14ac:dyDescent="0.25">
      <c r="A4" t="str">
        <f t="shared" si="0"/>
        <v>Services (Non-R&amp;D)</v>
      </c>
      <c r="M4" t="s">
        <v>37</v>
      </c>
      <c r="N4" s="1">
        <v>1122904000</v>
      </c>
      <c r="O4" s="1">
        <v>2018263254</v>
      </c>
      <c r="P4" s="1">
        <v>2391144568</v>
      </c>
      <c r="Q4" s="1">
        <v>1842128365</v>
      </c>
      <c r="R4" s="1">
        <v>1409877986</v>
      </c>
      <c r="S4" s="1">
        <v>1521062895</v>
      </c>
      <c r="T4" s="1">
        <v>1577693471</v>
      </c>
      <c r="U4" s="1">
        <v>1160158978</v>
      </c>
      <c r="V4" s="1">
        <v>1474487948</v>
      </c>
      <c r="W4" s="1">
        <v>2017625612</v>
      </c>
      <c r="X4" s="1">
        <v>1674529751.375</v>
      </c>
      <c r="Y4" s="1">
        <v>1771967676.2188001</v>
      </c>
      <c r="Z4" s="1">
        <v>2391537840.5625</v>
      </c>
      <c r="AA4" s="1">
        <v>2777803293</v>
      </c>
      <c r="AB4" s="1">
        <v>2252636475.7031002</v>
      </c>
      <c r="AC4" s="1">
        <v>2053518893.9868</v>
      </c>
      <c r="AD4" s="1">
        <v>2037628740.573</v>
      </c>
      <c r="AE4" s="1">
        <v>3810333943.7862</v>
      </c>
      <c r="AF4" s="1">
        <v>2198995253.8239999</v>
      </c>
      <c r="AG4" s="1">
        <v>2768713059.6444998</v>
      </c>
      <c r="AH4" s="1">
        <v>2014621235.4289999</v>
      </c>
      <c r="AI4" s="1">
        <v>1766461480.5272999</v>
      </c>
      <c r="AJ4" s="1">
        <v>1731818270.4391</v>
      </c>
      <c r="AK4" s="1">
        <v>1359695351.0056</v>
      </c>
      <c r="AL4" s="1">
        <v>1515375449.4296999</v>
      </c>
      <c r="AM4" s="1">
        <v>1502428316.0379</v>
      </c>
      <c r="AN4" s="1">
        <v>2124855268.4498999</v>
      </c>
      <c r="AO4" s="1">
        <v>2507500575.2428002</v>
      </c>
      <c r="AP4" s="1">
        <v>2888612916.0303001</v>
      </c>
      <c r="AQ4" s="1">
        <v>2473455290.8971</v>
      </c>
      <c r="AR4" s="1">
        <v>2918563304.3993001</v>
      </c>
      <c r="AS4" s="1">
        <v>3286078683.6202002</v>
      </c>
      <c r="AT4" s="1">
        <v>2741188742.8386998</v>
      </c>
      <c r="AU4" s="1">
        <v>2097210022.3494</v>
      </c>
      <c r="AV4" s="1"/>
      <c r="AW4" s="1"/>
    </row>
    <row r="5" spans="1:49" x14ac:dyDescent="0.25">
      <c r="A5" t="str">
        <f t="shared" si="0"/>
        <v>Unlabeled</v>
      </c>
      <c r="M5" t="s">
        <v>38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>
        <v>0</v>
      </c>
      <c r="AG5" s="1"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v>0</v>
      </c>
      <c r="AS5" s="1"/>
      <c r="AT5" s="1"/>
      <c r="AU5" s="1"/>
      <c r="AV5" s="1"/>
      <c r="AW5" s="1"/>
    </row>
    <row r="6" spans="1:49" x14ac:dyDescent="0.25">
      <c r="A6" t="str">
        <f t="shared" si="0"/>
        <v>Grand Total</v>
      </c>
      <c r="M6" t="s">
        <v>309</v>
      </c>
      <c r="N6" s="1">
        <f t="shared" ref="N6:AU6" si="1">SUM(N2:N5)</f>
        <v>11331278000</v>
      </c>
      <c r="O6" s="1">
        <f t="shared" si="1"/>
        <v>14834080775</v>
      </c>
      <c r="P6" s="1">
        <f t="shared" si="1"/>
        <v>13464555013</v>
      </c>
      <c r="Q6" s="1">
        <f t="shared" si="1"/>
        <v>11175370345</v>
      </c>
      <c r="R6" s="1">
        <f t="shared" si="1"/>
        <v>8533017359</v>
      </c>
      <c r="S6" s="1">
        <f t="shared" si="1"/>
        <v>8543659793</v>
      </c>
      <c r="T6" s="1">
        <f t="shared" si="1"/>
        <v>8817441132</v>
      </c>
      <c r="U6" s="1">
        <f t="shared" si="1"/>
        <v>8032566815</v>
      </c>
      <c r="V6" s="1">
        <f t="shared" si="1"/>
        <v>8630834203</v>
      </c>
      <c r="W6" s="1">
        <f t="shared" si="1"/>
        <v>9161817835</v>
      </c>
      <c r="X6" s="1">
        <f t="shared" si="1"/>
        <v>8681402236.2749996</v>
      </c>
      <c r="Y6" s="1">
        <f t="shared" si="1"/>
        <v>9120773484.3983002</v>
      </c>
      <c r="Z6" s="1">
        <f t="shared" si="1"/>
        <v>12359020180.359301</v>
      </c>
      <c r="AA6" s="1">
        <f t="shared" si="1"/>
        <v>13567836178.0499</v>
      </c>
      <c r="AB6" s="1">
        <f t="shared" si="1"/>
        <v>14093492589.1602</v>
      </c>
      <c r="AC6" s="1">
        <f t="shared" si="1"/>
        <v>14838636218.1777</v>
      </c>
      <c r="AD6" s="1">
        <f t="shared" si="1"/>
        <v>15025795459.2582</v>
      </c>
      <c r="AE6" s="1">
        <f t="shared" si="1"/>
        <v>17946664180.340199</v>
      </c>
      <c r="AF6" s="1">
        <f t="shared" si="1"/>
        <v>19206047801.913902</v>
      </c>
      <c r="AG6" s="1">
        <f t="shared" si="1"/>
        <v>17915540940.867802</v>
      </c>
      <c r="AH6" s="1">
        <f t="shared" si="1"/>
        <v>16686895593.123001</v>
      </c>
      <c r="AI6" s="1">
        <f t="shared" si="1"/>
        <v>15426122050.0091</v>
      </c>
      <c r="AJ6" s="1">
        <f t="shared" si="1"/>
        <v>15679934177.954802</v>
      </c>
      <c r="AK6" s="1">
        <f t="shared" si="1"/>
        <v>13040612597.544699</v>
      </c>
      <c r="AL6" s="1">
        <f t="shared" si="1"/>
        <v>12578103270.452301</v>
      </c>
      <c r="AM6" s="1">
        <f t="shared" si="1"/>
        <v>13250856730.3246</v>
      </c>
      <c r="AN6" s="1">
        <f t="shared" si="1"/>
        <v>16476049112.848299</v>
      </c>
      <c r="AO6" s="1">
        <f t="shared" si="1"/>
        <v>18044712601.542801</v>
      </c>
      <c r="AP6" s="1">
        <f t="shared" si="1"/>
        <v>21672106381.546402</v>
      </c>
      <c r="AQ6" s="1">
        <f t="shared" si="1"/>
        <v>23144614800.361702</v>
      </c>
      <c r="AR6" s="1">
        <f t="shared" si="1"/>
        <v>23863635780.16</v>
      </c>
      <c r="AS6" s="1">
        <f t="shared" si="1"/>
        <v>21970937097.757401</v>
      </c>
      <c r="AT6" s="1">
        <f t="shared" si="1"/>
        <v>20479950490.316299</v>
      </c>
      <c r="AU6" s="1">
        <f t="shared" si="1"/>
        <v>15158787176.494801</v>
      </c>
      <c r="AV6" s="1"/>
      <c r="AW6" s="1"/>
    </row>
    <row r="9" spans="1:49" x14ac:dyDescent="0.25">
      <c r="A9" t="str">
        <f t="shared" ref="A9:A14" si="2">M9</f>
        <v>SimpleArea</v>
      </c>
      <c r="M9" t="s">
        <v>0</v>
      </c>
      <c r="N9" t="s">
        <v>1</v>
      </c>
      <c r="O9" t="s">
        <v>2</v>
      </c>
      <c r="P9" t="s">
        <v>3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9</v>
      </c>
      <c r="W9" t="s">
        <v>10</v>
      </c>
      <c r="X9" t="s">
        <v>11</v>
      </c>
      <c r="Y9" t="s">
        <v>12</v>
      </c>
      <c r="Z9" t="s">
        <v>13</v>
      </c>
      <c r="AA9" t="s">
        <v>14</v>
      </c>
      <c r="AB9" t="s">
        <v>15</v>
      </c>
      <c r="AC9" t="s">
        <v>16</v>
      </c>
      <c r="AD9" t="s">
        <v>17</v>
      </c>
      <c r="AE9" t="s">
        <v>18</v>
      </c>
      <c r="AF9" t="s">
        <v>19</v>
      </c>
      <c r="AG9" t="s">
        <v>20</v>
      </c>
      <c r="AH9" t="s">
        <v>21</v>
      </c>
      <c r="AI9" t="s">
        <v>22</v>
      </c>
      <c r="AJ9" t="s">
        <v>23</v>
      </c>
      <c r="AK9" t="s">
        <v>24</v>
      </c>
      <c r="AL9" t="s">
        <v>25</v>
      </c>
      <c r="AM9" t="s">
        <v>26</v>
      </c>
      <c r="AN9" t="s">
        <v>27</v>
      </c>
      <c r="AO9" t="s">
        <v>28</v>
      </c>
      <c r="AP9" t="s">
        <v>29</v>
      </c>
      <c r="AQ9" t="s">
        <v>30</v>
      </c>
      <c r="AR9" t="s">
        <v>31</v>
      </c>
      <c r="AS9" t="s">
        <v>32</v>
      </c>
      <c r="AT9" t="s">
        <v>33</v>
      </c>
      <c r="AU9" t="s">
        <v>34</v>
      </c>
    </row>
    <row r="10" spans="1:49" x14ac:dyDescent="0.25">
      <c r="A10" t="str">
        <f t="shared" si="2"/>
        <v>Products (All)</v>
      </c>
      <c r="M10" t="s">
        <v>35</v>
      </c>
      <c r="N10" s="1">
        <v>16879085990.996401</v>
      </c>
      <c r="O10" s="1">
        <v>20531961693.230099</v>
      </c>
      <c r="P10" s="1">
        <v>17128305032.9405</v>
      </c>
      <c r="Q10" s="1">
        <v>14088934191.7369</v>
      </c>
      <c r="R10" s="1">
        <v>9324401684.5316296</v>
      </c>
      <c r="S10" s="1">
        <v>9095509980.6651592</v>
      </c>
      <c r="T10" s="1">
        <v>9578929089.1800594</v>
      </c>
      <c r="U10" s="1">
        <v>8938306543.0362091</v>
      </c>
      <c r="V10" s="1">
        <v>9241616854.4297791</v>
      </c>
      <c r="W10" s="1">
        <v>9448615354.5388508</v>
      </c>
      <c r="X10" s="1">
        <v>8704677203.8763905</v>
      </c>
      <c r="Y10" s="1">
        <v>9286754405.3352203</v>
      </c>
      <c r="Z10" s="1">
        <v>11480902163.262899</v>
      </c>
      <c r="AA10" s="1">
        <v>13244423699.4282</v>
      </c>
      <c r="AB10" s="1">
        <v>15174214002.099701</v>
      </c>
      <c r="AC10" s="1">
        <v>16067156928.9044</v>
      </c>
      <c r="AD10" s="1">
        <v>16077573173.1964</v>
      </c>
      <c r="AE10" s="1">
        <v>16975406295.5033</v>
      </c>
      <c r="AF10" s="1">
        <v>20866091842.233398</v>
      </c>
      <c r="AG10" s="1">
        <v>18103217852.440102</v>
      </c>
      <c r="AH10" s="1">
        <v>17773846807.8652</v>
      </c>
      <c r="AI10" s="1">
        <v>16485230575.059299</v>
      </c>
      <c r="AJ10" s="1">
        <v>16235778755.5396</v>
      </c>
      <c r="AK10" s="1">
        <v>13424396391.973499</v>
      </c>
      <c r="AL10" s="1">
        <v>12316764041.533199</v>
      </c>
      <c r="AM10" s="1">
        <v>13189967751.078199</v>
      </c>
      <c r="AN10" s="1">
        <v>16033058809.247499</v>
      </c>
      <c r="AO10" s="1">
        <v>17322963673.105598</v>
      </c>
      <c r="AP10" s="1">
        <v>20648356402.391998</v>
      </c>
      <c r="AQ10" s="1">
        <v>21929187219.8116</v>
      </c>
      <c r="AR10" s="1">
        <v>22221504422.131199</v>
      </c>
      <c r="AS10" s="1">
        <v>18989712944.4491</v>
      </c>
      <c r="AT10" s="1">
        <v>16940866750.186001</v>
      </c>
      <c r="AU10" s="1">
        <v>11774954997.5359</v>
      </c>
      <c r="AV10" s="1"/>
      <c r="AW10" s="1"/>
    </row>
    <row r="11" spans="1:49" x14ac:dyDescent="0.25">
      <c r="A11" t="str">
        <f t="shared" si="2"/>
        <v>R&amp;D</v>
      </c>
      <c r="M11" t="s">
        <v>36</v>
      </c>
      <c r="N11" s="1">
        <v>3410379577.1289301</v>
      </c>
      <c r="O11" s="1">
        <v>4062611634.1768198</v>
      </c>
      <c r="P11" s="1">
        <v>3604293480.9319301</v>
      </c>
      <c r="Q11" s="1">
        <v>2984499326.7775602</v>
      </c>
      <c r="R11" s="1">
        <v>3428184906.7463298</v>
      </c>
      <c r="S11" s="1">
        <v>3216276559.6152601</v>
      </c>
      <c r="T11" s="1">
        <v>2879412307.4390202</v>
      </c>
      <c r="U11" s="1">
        <v>2681488281.0477099</v>
      </c>
      <c r="V11" s="1">
        <v>2709035363.4418302</v>
      </c>
      <c r="W11" s="1">
        <v>2334857167.7033701</v>
      </c>
      <c r="X11" s="1">
        <v>2616537224.8773198</v>
      </c>
      <c r="Y11" s="1">
        <v>2305818761.90277</v>
      </c>
      <c r="Z11" s="1">
        <v>3998257425.414</v>
      </c>
      <c r="AA11" s="1">
        <v>3197842053.9940701</v>
      </c>
      <c r="AB11" s="1">
        <v>2438814700.6094599</v>
      </c>
      <c r="AC11" s="1">
        <v>2390137864.5924201</v>
      </c>
      <c r="AD11" s="1">
        <v>2081634488.0022399</v>
      </c>
      <c r="AE11" s="1">
        <v>2261551415.2077098</v>
      </c>
      <c r="AF11" s="1">
        <v>1804577433.6861899</v>
      </c>
      <c r="AG11" s="1">
        <v>1884627020.8275599</v>
      </c>
      <c r="AH11" s="1">
        <v>1420829164.9029</v>
      </c>
      <c r="AI11" s="1">
        <v>1031684442.53548</v>
      </c>
      <c r="AJ11" s="1">
        <v>1329083603.4435301</v>
      </c>
      <c r="AK11" s="1">
        <v>1021031362.15318</v>
      </c>
      <c r="AL11" s="1">
        <v>1104520301.3370199</v>
      </c>
      <c r="AM11" s="1">
        <v>901656127.39960599</v>
      </c>
      <c r="AN11" s="1">
        <v>1038978237.95294</v>
      </c>
      <c r="AO11" s="1">
        <v>835747338.01090002</v>
      </c>
      <c r="AP11" s="1">
        <v>800730756.37263501</v>
      </c>
      <c r="AQ11" s="1">
        <v>1221996678.10548</v>
      </c>
      <c r="AR11" s="1">
        <v>927635285.71466804</v>
      </c>
      <c r="AS11" s="1">
        <v>989774370.70468199</v>
      </c>
      <c r="AT11" s="1">
        <v>797894997.29159999</v>
      </c>
      <c r="AU11" s="1">
        <v>683156124.95740795</v>
      </c>
      <c r="AV11" s="1"/>
      <c r="AW11" s="1"/>
    </row>
    <row r="12" spans="1:49" x14ac:dyDescent="0.25">
      <c r="A12" t="str">
        <f t="shared" si="2"/>
        <v>Services (Non-R&amp;D)</v>
      </c>
      <c r="M12" t="s">
        <v>37</v>
      </c>
      <c r="N12" s="1">
        <v>2231807146.2027402</v>
      </c>
      <c r="O12" s="1">
        <v>3873207738.2637901</v>
      </c>
      <c r="P12" s="1">
        <v>4476908045.9178305</v>
      </c>
      <c r="Q12" s="1">
        <v>3369831859.0468202</v>
      </c>
      <c r="R12" s="1">
        <v>2524110530.2182598</v>
      </c>
      <c r="S12" s="1">
        <v>2666677576.6261501</v>
      </c>
      <c r="T12" s="1">
        <v>2714934939.9036899</v>
      </c>
      <c r="U12" s="1">
        <v>1961584586.8605499</v>
      </c>
      <c r="V12" s="1">
        <v>2462302973.9064999</v>
      </c>
      <c r="W12" s="1">
        <v>3327827026.0749898</v>
      </c>
      <c r="X12" s="1">
        <v>2705588038.5290899</v>
      </c>
      <c r="Y12" s="1">
        <v>2795238501.7009802</v>
      </c>
      <c r="Z12" s="1">
        <v>3713976572.4612699</v>
      </c>
      <c r="AA12" s="1">
        <v>4232923146.8348999</v>
      </c>
      <c r="AB12" s="1">
        <v>3350750192.6517801</v>
      </c>
      <c r="AC12" s="1">
        <v>2964572215.4316301</v>
      </c>
      <c r="AD12" s="1">
        <v>2848879617.7261801</v>
      </c>
      <c r="AE12" s="1">
        <v>5185166992.6869297</v>
      </c>
      <c r="AF12" s="1">
        <v>2931295355.1354699</v>
      </c>
      <c r="AG12" s="1">
        <v>3653610351.20544</v>
      </c>
      <c r="AH12" s="1">
        <v>2635583337.60568</v>
      </c>
      <c r="AI12" s="1">
        <v>2265279981.06949</v>
      </c>
      <c r="AJ12" s="1">
        <v>2180878747.5478501</v>
      </c>
      <c r="AK12" s="1">
        <v>1681493032.2696099</v>
      </c>
      <c r="AL12" s="1">
        <v>1838451159.7900701</v>
      </c>
      <c r="AM12" s="1">
        <v>1802083988.37712</v>
      </c>
      <c r="AN12" s="1">
        <v>2527706632.3701601</v>
      </c>
      <c r="AO12" s="1">
        <v>2930575847.7755399</v>
      </c>
      <c r="AP12" s="1">
        <v>3298540301.76089</v>
      </c>
      <c r="AQ12" s="1">
        <v>2770208331.8846202</v>
      </c>
      <c r="AR12" s="1">
        <v>3225686125.3605099</v>
      </c>
      <c r="AS12" s="1">
        <v>3513763172.34024</v>
      </c>
      <c r="AT12" s="1">
        <v>2741188742.8386998</v>
      </c>
      <c r="AU12" s="1">
        <v>2000315520.65237</v>
      </c>
      <c r="AV12" s="1"/>
      <c r="AW12" s="1"/>
    </row>
    <row r="13" spans="1:49" x14ac:dyDescent="0.25">
      <c r="A13" t="str">
        <f t="shared" si="2"/>
        <v>Unlabeled</v>
      </c>
      <c r="M13" t="s">
        <v>38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>
        <v>0</v>
      </c>
      <c r="AG13" s="1"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>
        <v>0</v>
      </c>
      <c r="AS13" s="1"/>
      <c r="AT13" s="1"/>
      <c r="AU13" s="1"/>
      <c r="AV13" s="1"/>
      <c r="AW13" s="1"/>
    </row>
    <row r="14" spans="1:49" x14ac:dyDescent="0.25">
      <c r="A14">
        <f t="shared" si="2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49" x14ac:dyDescent="0.25">
      <c r="A1" t="str">
        <f t="shared" ref="A1:B7" si="0">M1</f>
        <v>SubCustomer.JPO</v>
      </c>
      <c r="B1" t="str">
        <f t="shared" si="0"/>
        <v>SubCustomer.sum</v>
      </c>
      <c r="M1" t="s">
        <v>39</v>
      </c>
      <c r="N1" t="s">
        <v>40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</row>
    <row r="2" spans="1:49" x14ac:dyDescent="0.25">
      <c r="A2" t="str">
        <f t="shared" si="0"/>
        <v>Air Force</v>
      </c>
      <c r="B2" t="str">
        <f t="shared" si="0"/>
        <v>Air Force</v>
      </c>
      <c r="M2" t="s">
        <v>41</v>
      </c>
      <c r="N2" t="s">
        <v>41</v>
      </c>
      <c r="O2" s="1">
        <v>3002082000</v>
      </c>
      <c r="P2" s="1">
        <v>2953319000</v>
      </c>
      <c r="Q2" s="1">
        <v>2122935963</v>
      </c>
      <c r="R2" s="1">
        <v>2415777815</v>
      </c>
      <c r="S2" s="1">
        <v>2148994656</v>
      </c>
      <c r="T2" s="1">
        <v>1534704890</v>
      </c>
      <c r="U2" s="1">
        <v>1662965505</v>
      </c>
      <c r="V2" s="1">
        <v>1663203398</v>
      </c>
      <c r="W2" s="1">
        <v>1674051122</v>
      </c>
      <c r="X2" s="1">
        <v>1825333019</v>
      </c>
      <c r="Y2" s="1">
        <v>2326050045</v>
      </c>
      <c r="Z2" s="1">
        <v>2442446384</v>
      </c>
      <c r="AA2" s="1">
        <v>3747183656</v>
      </c>
      <c r="AB2" s="1">
        <v>3443369642.1093998</v>
      </c>
      <c r="AC2" s="1">
        <v>3519570083</v>
      </c>
      <c r="AD2" s="1">
        <v>3572906289.1954002</v>
      </c>
      <c r="AE2" s="1">
        <v>3196191988.1406999</v>
      </c>
      <c r="AF2" s="1">
        <v>4616007564.7889004</v>
      </c>
      <c r="AG2" s="1">
        <v>3134716316.0061002</v>
      </c>
      <c r="AH2" s="1">
        <v>3320684876.3367</v>
      </c>
      <c r="AI2" s="1">
        <v>3472097891.013</v>
      </c>
      <c r="AJ2" s="1">
        <v>3166322163.6877999</v>
      </c>
      <c r="AK2" s="1">
        <v>3250496361.0675001</v>
      </c>
      <c r="AL2" s="1">
        <v>3098309641.9292002</v>
      </c>
      <c r="AM2" s="1">
        <v>2489754350.0121002</v>
      </c>
      <c r="AN2" s="1">
        <v>2896844490.0328999</v>
      </c>
      <c r="AO2" s="1">
        <v>4636803254.6567001</v>
      </c>
      <c r="AP2" s="1">
        <v>3278078082.7389998</v>
      </c>
      <c r="AQ2" s="1">
        <v>5664534254.9595003</v>
      </c>
      <c r="AR2" s="1">
        <v>4726264507.9939003</v>
      </c>
      <c r="AS2" s="1">
        <v>5554087256.8613997</v>
      </c>
      <c r="AT2" s="1">
        <v>5635270163.8797998</v>
      </c>
      <c r="AU2" s="1">
        <v>4850965005.4583998</v>
      </c>
      <c r="AV2" s="1">
        <v>2192669299.7076998</v>
      </c>
      <c r="AW2" s="1"/>
    </row>
    <row r="3" spans="1:49" x14ac:dyDescent="0.25">
      <c r="A3" t="str">
        <f t="shared" si="0"/>
        <v>Army</v>
      </c>
      <c r="B3" t="str">
        <f t="shared" si="0"/>
        <v>Army</v>
      </c>
      <c r="M3" t="s">
        <v>42</v>
      </c>
      <c r="N3" t="s">
        <v>42</v>
      </c>
      <c r="O3" s="1">
        <v>1875929000</v>
      </c>
      <c r="P3" s="1">
        <v>5724307000</v>
      </c>
      <c r="Q3" s="1">
        <v>5408245502</v>
      </c>
      <c r="R3" s="1">
        <v>3836481421</v>
      </c>
      <c r="S3" s="1">
        <v>1534992742</v>
      </c>
      <c r="T3" s="1">
        <v>3117275635</v>
      </c>
      <c r="U3" s="1">
        <v>3512257509</v>
      </c>
      <c r="V3" s="1">
        <v>3287359149</v>
      </c>
      <c r="W3" s="1">
        <v>3332777588</v>
      </c>
      <c r="X3" s="1">
        <v>3729919098</v>
      </c>
      <c r="Y3" s="1">
        <v>3164886780.9000001</v>
      </c>
      <c r="Z3" s="1">
        <v>3790427842.1795001</v>
      </c>
      <c r="AA3" s="1">
        <v>4991019383.375</v>
      </c>
      <c r="AB3" s="1">
        <v>5147669364.3896999</v>
      </c>
      <c r="AC3" s="1">
        <v>5561606614.2227001</v>
      </c>
      <c r="AD3" s="1">
        <v>6751623928.0658998</v>
      </c>
      <c r="AE3" s="1">
        <v>6088258236.6350002</v>
      </c>
      <c r="AF3" s="1">
        <v>7497062736.7916002</v>
      </c>
      <c r="AG3" s="1">
        <v>10320162710.2859</v>
      </c>
      <c r="AH3" s="1">
        <v>9256329937.5147991</v>
      </c>
      <c r="AI3" s="1">
        <v>8033368824.9356003</v>
      </c>
      <c r="AJ3" s="1">
        <v>7242877611.9456997</v>
      </c>
      <c r="AK3" s="1">
        <v>6784074169.2560997</v>
      </c>
      <c r="AL3" s="1">
        <v>4540381153.8469</v>
      </c>
      <c r="AM3" s="1">
        <v>4251446011.2754998</v>
      </c>
      <c r="AN3" s="1">
        <v>4211841837.9123001</v>
      </c>
      <c r="AO3" s="1">
        <v>5630615191.9496002</v>
      </c>
      <c r="AP3" s="1">
        <v>7806440708.3097</v>
      </c>
      <c r="AQ3" s="1">
        <v>8169778688.7126999</v>
      </c>
      <c r="AR3" s="1">
        <v>8844716617.2865009</v>
      </c>
      <c r="AS3" s="1">
        <v>8500035221.6733999</v>
      </c>
      <c r="AT3" s="1">
        <v>8372029645.0430002</v>
      </c>
      <c r="AU3" s="1">
        <v>7846864812.5085001</v>
      </c>
      <c r="AV3" s="1">
        <v>6580123423.9673996</v>
      </c>
      <c r="AW3" s="1"/>
    </row>
    <row r="4" spans="1:49" x14ac:dyDescent="0.25">
      <c r="A4" t="str">
        <f t="shared" si="0"/>
        <v>DLA</v>
      </c>
      <c r="B4" t="str">
        <f t="shared" si="0"/>
        <v>Other DoD</v>
      </c>
      <c r="M4" t="s">
        <v>43</v>
      </c>
      <c r="N4" t="s">
        <v>44</v>
      </c>
      <c r="O4" s="1">
        <v>5220000</v>
      </c>
      <c r="P4" s="1">
        <v>48903000</v>
      </c>
      <c r="Q4" s="1">
        <v>8849003</v>
      </c>
      <c r="R4" s="1">
        <v>8415801</v>
      </c>
      <c r="S4" s="1">
        <v>10230324</v>
      </c>
      <c r="T4" s="1">
        <v>17010707</v>
      </c>
      <c r="U4" s="1">
        <v>14148246</v>
      </c>
      <c r="V4" s="1">
        <v>16446431</v>
      </c>
      <c r="W4" s="1">
        <v>18967382</v>
      </c>
      <c r="X4" s="1">
        <v>16956537</v>
      </c>
      <c r="Y4" s="1">
        <v>24454737</v>
      </c>
      <c r="Z4" s="1">
        <v>28897408</v>
      </c>
      <c r="AA4" s="1">
        <v>44042612</v>
      </c>
      <c r="AB4" s="1">
        <v>56370201</v>
      </c>
      <c r="AC4" s="1">
        <v>68584504</v>
      </c>
      <c r="AD4" s="1">
        <v>63157766</v>
      </c>
      <c r="AE4" s="1">
        <v>94406671</v>
      </c>
      <c r="AF4" s="1">
        <v>111300429.5509</v>
      </c>
      <c r="AG4" s="1">
        <v>160710067.91999999</v>
      </c>
      <c r="AH4" s="1">
        <v>133992386.0758</v>
      </c>
      <c r="AI4" s="1">
        <v>181353540.25850001</v>
      </c>
      <c r="AJ4" s="1">
        <v>186169564.1688</v>
      </c>
      <c r="AK4" s="1">
        <v>201810265.9937</v>
      </c>
      <c r="AL4" s="1">
        <v>163522038.85730001</v>
      </c>
      <c r="AM4" s="1">
        <v>125773946.5869</v>
      </c>
      <c r="AN4" s="1">
        <v>143347601.50929999</v>
      </c>
      <c r="AO4" s="1">
        <v>147858299.37959999</v>
      </c>
      <c r="AP4" s="1">
        <v>222256376.47830001</v>
      </c>
      <c r="AQ4" s="1">
        <v>312453271.48000002</v>
      </c>
      <c r="AR4" s="1">
        <v>339966647.28009999</v>
      </c>
      <c r="AS4" s="1">
        <v>330581559.889</v>
      </c>
      <c r="AT4" s="1">
        <v>258404520.90180001</v>
      </c>
      <c r="AU4" s="1">
        <v>366645955.54220003</v>
      </c>
      <c r="AV4" s="1">
        <v>589716021.02129996</v>
      </c>
      <c r="AW4" s="1"/>
    </row>
    <row r="5" spans="1:49" x14ac:dyDescent="0.25">
      <c r="A5" t="str">
        <f t="shared" si="0"/>
        <v>Navy</v>
      </c>
      <c r="B5" t="str">
        <f t="shared" si="0"/>
        <v>Navy</v>
      </c>
      <c r="M5" t="s">
        <v>45</v>
      </c>
      <c r="N5" t="s">
        <v>45</v>
      </c>
      <c r="O5" s="1">
        <v>6446972000</v>
      </c>
      <c r="P5" s="1">
        <v>6104762775</v>
      </c>
      <c r="Q5" s="1">
        <v>5920871462</v>
      </c>
      <c r="R5" s="1">
        <v>4830077969</v>
      </c>
      <c r="S5" s="1">
        <v>4603271857</v>
      </c>
      <c r="T5" s="1">
        <v>3873563560</v>
      </c>
      <c r="U5" s="1">
        <v>3576651597</v>
      </c>
      <c r="V5" s="1">
        <v>3048709858</v>
      </c>
      <c r="W5" s="1">
        <v>3599015956</v>
      </c>
      <c r="X5" s="1">
        <v>3585558759</v>
      </c>
      <c r="Y5" s="1">
        <v>3151114616.375</v>
      </c>
      <c r="Z5" s="1">
        <v>2817171117.2188001</v>
      </c>
      <c r="AA5" s="1">
        <v>3440061119.9843001</v>
      </c>
      <c r="AB5" s="1">
        <v>4812344701.5508003</v>
      </c>
      <c r="AC5" s="1">
        <v>4749731174.9375</v>
      </c>
      <c r="AD5" s="1">
        <v>4369279592.2757998</v>
      </c>
      <c r="AE5" s="1">
        <v>5503843412.9825001</v>
      </c>
      <c r="AF5" s="1">
        <v>5637306312.0507002</v>
      </c>
      <c r="AG5" s="1">
        <v>5535600452.7470999</v>
      </c>
      <c r="AH5" s="1">
        <v>5148302087.1775999</v>
      </c>
      <c r="AI5" s="1">
        <v>4986179184.9520998</v>
      </c>
      <c r="AJ5" s="1">
        <v>4789600996.4320002</v>
      </c>
      <c r="AK5" s="1">
        <v>5412112363.2901001</v>
      </c>
      <c r="AL5" s="1">
        <v>5231884529.5284996</v>
      </c>
      <c r="AM5" s="1">
        <v>5673631079.4001999</v>
      </c>
      <c r="AN5" s="1">
        <v>5933409132.3237</v>
      </c>
      <c r="AO5" s="1">
        <v>5923354299.2556</v>
      </c>
      <c r="AP5" s="1">
        <v>6654119566.8198996</v>
      </c>
      <c r="AQ5" s="1">
        <v>7505187361.7916002</v>
      </c>
      <c r="AR5" s="1">
        <v>9120467584.1707993</v>
      </c>
      <c r="AS5" s="1">
        <v>9433039452.5748997</v>
      </c>
      <c r="AT5" s="1">
        <v>7649507762.7224998</v>
      </c>
      <c r="AU5" s="1">
        <v>7401616398.4084997</v>
      </c>
      <c r="AV5" s="1">
        <v>5783194207.6859999</v>
      </c>
      <c r="AW5" s="1"/>
    </row>
    <row r="6" spans="1:49" x14ac:dyDescent="0.25">
      <c r="A6" t="str">
        <f t="shared" si="0"/>
        <v>Other DoD</v>
      </c>
      <c r="B6" t="str">
        <f t="shared" si="0"/>
        <v>Other DoD</v>
      </c>
      <c r="M6" t="s">
        <v>44</v>
      </c>
      <c r="N6" t="s">
        <v>44</v>
      </c>
      <c r="O6" s="1">
        <v>1075000</v>
      </c>
      <c r="P6" s="1">
        <v>2789000</v>
      </c>
      <c r="Q6" s="1">
        <v>3653083</v>
      </c>
      <c r="R6" s="1">
        <v>84617339</v>
      </c>
      <c r="S6" s="1">
        <v>235527780</v>
      </c>
      <c r="T6" s="1">
        <v>1105001</v>
      </c>
      <c r="U6" s="1">
        <v>51418275</v>
      </c>
      <c r="V6" s="1">
        <v>16847979</v>
      </c>
      <c r="W6" s="1">
        <v>6022155</v>
      </c>
      <c r="X6" s="1">
        <v>4050422</v>
      </c>
      <c r="Y6" s="1">
        <v>14896057</v>
      </c>
      <c r="Z6" s="1">
        <v>41830733</v>
      </c>
      <c r="AA6" s="1">
        <v>136713409</v>
      </c>
      <c r="AB6" s="1">
        <v>108082269</v>
      </c>
      <c r="AC6" s="1">
        <v>194000213</v>
      </c>
      <c r="AD6" s="1">
        <v>81668642.640599996</v>
      </c>
      <c r="AE6" s="1">
        <v>143095150.5</v>
      </c>
      <c r="AF6" s="1">
        <v>84987137.158099994</v>
      </c>
      <c r="AG6" s="1">
        <v>54858254.954800002</v>
      </c>
      <c r="AH6" s="1">
        <v>56231653.762900002</v>
      </c>
      <c r="AI6" s="1">
        <v>13896151.9638</v>
      </c>
      <c r="AJ6" s="1">
        <v>41151713.774800003</v>
      </c>
      <c r="AK6" s="1">
        <v>31441018.347399998</v>
      </c>
      <c r="AL6" s="1">
        <v>6515233.3827999998</v>
      </c>
      <c r="AM6" s="1">
        <v>37497883.177599996</v>
      </c>
      <c r="AN6" s="1">
        <v>65413668.546400003</v>
      </c>
      <c r="AO6" s="1">
        <v>137418067.60679999</v>
      </c>
      <c r="AP6" s="1">
        <v>83817867.195899993</v>
      </c>
      <c r="AQ6" s="1">
        <v>20152804.602600001</v>
      </c>
      <c r="AR6" s="1">
        <v>113199443.6304</v>
      </c>
      <c r="AS6" s="1">
        <v>45892289.161300004</v>
      </c>
      <c r="AT6" s="1">
        <v>55725005.210299999</v>
      </c>
      <c r="AU6" s="1">
        <v>13858318.398700001</v>
      </c>
      <c r="AV6" s="1">
        <v>13084224.112400001</v>
      </c>
      <c r="AW6" s="1"/>
    </row>
    <row r="7" spans="1:49" x14ac:dyDescent="0.25">
      <c r="A7" t="str">
        <f t="shared" si="0"/>
        <v>Grand Total</v>
      </c>
      <c r="B7" t="str">
        <f t="shared" si="0"/>
        <v/>
      </c>
      <c r="M7" t="s">
        <v>309</v>
      </c>
      <c r="N7" t="s">
        <v>310</v>
      </c>
      <c r="O7" s="1">
        <f t="shared" ref="O7:AU7" si="1">SUM(O2:O6)</f>
        <v>11331278000</v>
      </c>
      <c r="P7" s="1">
        <f t="shared" si="1"/>
        <v>14834080775</v>
      </c>
      <c r="Q7" s="1">
        <f t="shared" si="1"/>
        <v>13464555013</v>
      </c>
      <c r="R7" s="1">
        <f t="shared" si="1"/>
        <v>11175370345</v>
      </c>
      <c r="S7" s="1">
        <f t="shared" si="1"/>
        <v>8533017359</v>
      </c>
      <c r="T7" s="1">
        <f t="shared" si="1"/>
        <v>8543659793</v>
      </c>
      <c r="U7" s="1">
        <f t="shared" si="1"/>
        <v>8817441132</v>
      </c>
      <c r="V7" s="1">
        <f t="shared" si="1"/>
        <v>8032566815</v>
      </c>
      <c r="W7" s="1">
        <f t="shared" si="1"/>
        <v>8630834203</v>
      </c>
      <c r="X7" s="1">
        <f t="shared" si="1"/>
        <v>9161817835</v>
      </c>
      <c r="Y7" s="1">
        <f t="shared" si="1"/>
        <v>8681402236.2749996</v>
      </c>
      <c r="Z7" s="1">
        <f t="shared" si="1"/>
        <v>9120773484.3983002</v>
      </c>
      <c r="AA7" s="1">
        <f t="shared" si="1"/>
        <v>12359020180.359301</v>
      </c>
      <c r="AB7" s="1">
        <f t="shared" si="1"/>
        <v>13567836178.0499</v>
      </c>
      <c r="AC7" s="1">
        <f t="shared" si="1"/>
        <v>14093492589.1602</v>
      </c>
      <c r="AD7" s="1">
        <f t="shared" si="1"/>
        <v>14838636218.177698</v>
      </c>
      <c r="AE7" s="1">
        <f t="shared" si="1"/>
        <v>15025795459.2582</v>
      </c>
      <c r="AF7" s="1">
        <f t="shared" si="1"/>
        <v>17946664180.340202</v>
      </c>
      <c r="AG7" s="1">
        <f t="shared" si="1"/>
        <v>19206047801.913898</v>
      </c>
      <c r="AH7" s="1">
        <f t="shared" si="1"/>
        <v>17915540940.867802</v>
      </c>
      <c r="AI7" s="1">
        <f t="shared" si="1"/>
        <v>16686895593.122999</v>
      </c>
      <c r="AJ7" s="1">
        <f t="shared" si="1"/>
        <v>15426122050.009098</v>
      </c>
      <c r="AK7" s="1">
        <f t="shared" si="1"/>
        <v>15679934177.954802</v>
      </c>
      <c r="AL7" s="1">
        <f t="shared" si="1"/>
        <v>13040612597.544699</v>
      </c>
      <c r="AM7" s="1">
        <f t="shared" si="1"/>
        <v>12578103270.452301</v>
      </c>
      <c r="AN7" s="1">
        <f t="shared" si="1"/>
        <v>13250856730.3246</v>
      </c>
      <c r="AO7" s="1">
        <f t="shared" si="1"/>
        <v>16476049112.848301</v>
      </c>
      <c r="AP7" s="1">
        <f t="shared" si="1"/>
        <v>18044712601.542801</v>
      </c>
      <c r="AQ7" s="1">
        <f t="shared" si="1"/>
        <v>21672106381.546398</v>
      </c>
      <c r="AR7" s="1">
        <f t="shared" si="1"/>
        <v>23144614800.361702</v>
      </c>
      <c r="AS7" s="1">
        <f t="shared" si="1"/>
        <v>23863635780.16</v>
      </c>
      <c r="AT7" s="1">
        <f t="shared" si="1"/>
        <v>21970937097.757401</v>
      </c>
      <c r="AU7" s="1">
        <f t="shared" si="1"/>
        <v>20479950490.316299</v>
      </c>
      <c r="AV7" s="1"/>
      <c r="AW7" s="1"/>
    </row>
    <row r="10" spans="1:49" x14ac:dyDescent="0.25">
      <c r="A10" t="str">
        <f t="shared" ref="A10:B16" si="2">M10</f>
        <v>SubCustomer.JPO</v>
      </c>
      <c r="B10" t="str">
        <f t="shared" si="2"/>
        <v>SubCustomer.sum</v>
      </c>
      <c r="M10" t="s">
        <v>39</v>
      </c>
      <c r="N10" t="s">
        <v>40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8</v>
      </c>
      <c r="W10" t="s">
        <v>9</v>
      </c>
      <c r="X10" t="s">
        <v>10</v>
      </c>
      <c r="Y10" t="s">
        <v>11</v>
      </c>
      <c r="Z10" t="s">
        <v>12</v>
      </c>
      <c r="AA10" t="s">
        <v>13</v>
      </c>
      <c r="AB10" t="s">
        <v>14</v>
      </c>
      <c r="AC10" t="s">
        <v>15</v>
      </c>
      <c r="AD10" t="s">
        <v>16</v>
      </c>
      <c r="AE10" t="s">
        <v>17</v>
      </c>
      <c r="AF10" t="s">
        <v>18</v>
      </c>
      <c r="AG10" t="s">
        <v>19</v>
      </c>
      <c r="AH10" t="s">
        <v>20</v>
      </c>
      <c r="AI10" t="s">
        <v>21</v>
      </c>
      <c r="AJ10" t="s">
        <v>22</v>
      </c>
      <c r="AK10" t="s">
        <v>23</v>
      </c>
      <c r="AL10" t="s">
        <v>24</v>
      </c>
      <c r="AM10" t="s">
        <v>25</v>
      </c>
      <c r="AN10" t="s">
        <v>26</v>
      </c>
      <c r="AO10" t="s">
        <v>27</v>
      </c>
      <c r="AP10" t="s">
        <v>28</v>
      </c>
      <c r="AQ10" t="s">
        <v>29</v>
      </c>
      <c r="AR10" t="s">
        <v>30</v>
      </c>
      <c r="AS10" t="s">
        <v>31</v>
      </c>
      <c r="AT10" t="s">
        <v>32</v>
      </c>
      <c r="AU10" t="s">
        <v>33</v>
      </c>
      <c r="AV10" t="s">
        <v>34</v>
      </c>
    </row>
    <row r="11" spans="1:49" x14ac:dyDescent="0.25">
      <c r="A11" t="str">
        <f t="shared" si="2"/>
        <v>Air Force</v>
      </c>
      <c r="B11" t="str">
        <f t="shared" si="2"/>
        <v>Air Force</v>
      </c>
      <c r="M11" t="s">
        <v>41</v>
      </c>
      <c r="N11" t="s">
        <v>41</v>
      </c>
      <c r="O11" s="1">
        <v>5966732740.3648195</v>
      </c>
      <c r="P11" s="1">
        <v>5667654098.9837904</v>
      </c>
      <c r="Q11" s="1">
        <v>3974744656.1428599</v>
      </c>
      <c r="R11" s="1">
        <v>4419217031.7976303</v>
      </c>
      <c r="S11" s="1">
        <v>3847354235.2283802</v>
      </c>
      <c r="T11" s="1">
        <v>2690594274.8024902</v>
      </c>
      <c r="U11" s="1">
        <v>2861673218.76373</v>
      </c>
      <c r="V11" s="1">
        <v>2812126796.5836501</v>
      </c>
      <c r="W11" s="1">
        <v>2795561036.46913</v>
      </c>
      <c r="X11" s="1">
        <v>3010663879.4071999</v>
      </c>
      <c r="Y11" s="1">
        <v>3758268954.9734302</v>
      </c>
      <c r="Z11" s="1">
        <v>3852903335.9489598</v>
      </c>
      <c r="AA11" s="1">
        <v>5819248215.5416899</v>
      </c>
      <c r="AB11" s="1">
        <v>5247138664.5424004</v>
      </c>
      <c r="AC11" s="1">
        <v>5235287744.3231297</v>
      </c>
      <c r="AD11" s="1">
        <v>5158042978.9596596</v>
      </c>
      <c r="AE11" s="1">
        <v>4468707192.8486795</v>
      </c>
      <c r="AF11" s="1">
        <v>6281541307.4144897</v>
      </c>
      <c r="AG11" s="1">
        <v>4178626288.8912501</v>
      </c>
      <c r="AH11" s="1">
        <v>4381995669.4367399</v>
      </c>
      <c r="AI11" s="1">
        <v>4542294693.9904699</v>
      </c>
      <c r="AJ11" s="1">
        <v>4060437371.5964298</v>
      </c>
      <c r="AK11" s="1">
        <v>4093350066.7112899</v>
      </c>
      <c r="AL11" s="1">
        <v>3831583354.9512801</v>
      </c>
      <c r="AM11" s="1">
        <v>3020566140.2886901</v>
      </c>
      <c r="AN11" s="1">
        <v>3474613075.7662601</v>
      </c>
      <c r="AO11" s="1">
        <v>5515894900.6166801</v>
      </c>
      <c r="AP11" s="1">
        <v>3831168196.4288602</v>
      </c>
      <c r="AQ11" s="1">
        <v>6468396795.9149799</v>
      </c>
      <c r="AR11" s="1">
        <v>5293298555.6357603</v>
      </c>
      <c r="AS11" s="1">
        <v>6138548434.5993605</v>
      </c>
      <c r="AT11" s="1">
        <v>6025724480.2836704</v>
      </c>
      <c r="AU11" s="1">
        <v>4850965005.4583998</v>
      </c>
      <c r="AV11" s="1">
        <v>2091364424.6987801</v>
      </c>
      <c r="AW11" s="1"/>
    </row>
    <row r="12" spans="1:49" x14ac:dyDescent="0.25">
      <c r="A12" t="str">
        <f t="shared" si="2"/>
        <v>Army</v>
      </c>
      <c r="B12" t="str">
        <f t="shared" si="2"/>
        <v>Army</v>
      </c>
      <c r="M12" t="s">
        <v>42</v>
      </c>
      <c r="N12" t="s">
        <v>42</v>
      </c>
      <c r="O12" s="1">
        <v>3728468104.1023598</v>
      </c>
      <c r="P12" s="1">
        <v>10985400504.4466</v>
      </c>
      <c r="Q12" s="1">
        <v>10125785837.5557</v>
      </c>
      <c r="R12" s="1">
        <v>7018130530.2939701</v>
      </c>
      <c r="S12" s="1">
        <v>2748104007.83916</v>
      </c>
      <c r="T12" s="1">
        <v>5465105396.5901604</v>
      </c>
      <c r="U12" s="1">
        <v>6043981802.8017998</v>
      </c>
      <c r="V12" s="1">
        <v>5558232242.6792698</v>
      </c>
      <c r="W12" s="1">
        <v>5565530852.5460701</v>
      </c>
      <c r="X12" s="1">
        <v>6152046001.7820396</v>
      </c>
      <c r="Y12" s="1">
        <v>5113602676.0173502</v>
      </c>
      <c r="Z12" s="1">
        <v>5979313271.1023798</v>
      </c>
      <c r="AA12" s="1">
        <v>7750882611.2468996</v>
      </c>
      <c r="AB12" s="1">
        <v>7844215916.8316898</v>
      </c>
      <c r="AC12" s="1">
        <v>8272774872.9379501</v>
      </c>
      <c r="AD12" s="1">
        <v>9747013657.7745991</v>
      </c>
      <c r="AE12" s="1">
        <v>8512205610.5890503</v>
      </c>
      <c r="AF12" s="1">
        <v>10202130001.835899</v>
      </c>
      <c r="AG12" s="1">
        <v>13756939658.826799</v>
      </c>
      <c r="AH12" s="1">
        <v>12214708474.781099</v>
      </c>
      <c r="AI12" s="1">
        <v>10509475750.330099</v>
      </c>
      <c r="AJ12" s="1">
        <v>9288142334.5723591</v>
      </c>
      <c r="AK12" s="1">
        <v>8543184599.7141705</v>
      </c>
      <c r="AL12" s="1">
        <v>5614948428.2603502</v>
      </c>
      <c r="AM12" s="1">
        <v>5157847748.6591301</v>
      </c>
      <c r="AN12" s="1">
        <v>5051883445.3910398</v>
      </c>
      <c r="AO12" s="1">
        <v>6698123668.1583204</v>
      </c>
      <c r="AP12" s="1">
        <v>9123573817.9836807</v>
      </c>
      <c r="AQ12" s="1">
        <v>9329164219.8360291</v>
      </c>
      <c r="AR12" s="1">
        <v>9905862360.4548092</v>
      </c>
      <c r="AS12" s="1">
        <v>9394500930.7484798</v>
      </c>
      <c r="AT12" s="1">
        <v>8952107443.7829304</v>
      </c>
      <c r="AU12" s="1">
        <v>7846864812.5085001</v>
      </c>
      <c r="AV12" s="1">
        <v>6276111058.2644901</v>
      </c>
      <c r="AW12" s="1"/>
    </row>
    <row r="13" spans="1:49" x14ac:dyDescent="0.25">
      <c r="A13" t="str">
        <f t="shared" si="2"/>
        <v>DLA</v>
      </c>
      <c r="B13" t="str">
        <f t="shared" si="2"/>
        <v>Other DoD</v>
      </c>
      <c r="M13" t="s">
        <v>43</v>
      </c>
      <c r="N13" t="s">
        <v>44</v>
      </c>
      <c r="O13" s="1">
        <v>10374914.7773793</v>
      </c>
      <c r="P13" s="1">
        <v>93848747.257781699</v>
      </c>
      <c r="Q13" s="1">
        <v>16567870.156920999</v>
      </c>
      <c r="R13" s="1">
        <v>15395145.5653299</v>
      </c>
      <c r="S13" s="1">
        <v>18315392.390235201</v>
      </c>
      <c r="T13" s="1">
        <v>29822613.560931999</v>
      </c>
      <c r="U13" s="1">
        <v>24346660.558470801</v>
      </c>
      <c r="V13" s="1">
        <v>27807452.4011188</v>
      </c>
      <c r="W13" s="1">
        <v>31674345.774863299</v>
      </c>
      <c r="X13" s="1">
        <v>27967736.809855901</v>
      </c>
      <c r="Y13" s="1">
        <v>39512253.430101998</v>
      </c>
      <c r="Z13" s="1">
        <v>45585000.519494802</v>
      </c>
      <c r="AA13" s="1">
        <v>68396671.958796397</v>
      </c>
      <c r="AB13" s="1">
        <v>85899073.273449406</v>
      </c>
      <c r="AC13" s="1">
        <v>102018031.968162</v>
      </c>
      <c r="AD13" s="1">
        <v>91178006.114579305</v>
      </c>
      <c r="AE13" s="1">
        <v>131993250.504333</v>
      </c>
      <c r="AF13" s="1">
        <v>151459510.39812201</v>
      </c>
      <c r="AG13" s="1">
        <v>214229055.200638</v>
      </c>
      <c r="AH13" s="1">
        <v>176817155.91435</v>
      </c>
      <c r="AI13" s="1">
        <v>237251727.77667201</v>
      </c>
      <c r="AJ13" s="1">
        <v>238740664.00255001</v>
      </c>
      <c r="AK13" s="1">
        <v>254139667.917377</v>
      </c>
      <c r="AL13" s="1">
        <v>202222629.324808</v>
      </c>
      <c r="AM13" s="1">
        <v>152588758.15962401</v>
      </c>
      <c r="AN13" s="1">
        <v>171937931.87644899</v>
      </c>
      <c r="AO13" s="1">
        <v>175890758.08699</v>
      </c>
      <c r="AP13" s="1">
        <v>259756338.78303099</v>
      </c>
      <c r="AQ13" s="1">
        <v>356793983.25552797</v>
      </c>
      <c r="AR13" s="1">
        <v>380754179.11299199</v>
      </c>
      <c r="AS13" s="1">
        <v>365368929.78357399</v>
      </c>
      <c r="AT13" s="1">
        <v>276308748.67265099</v>
      </c>
      <c r="AU13" s="1">
        <v>366645955.54220003</v>
      </c>
      <c r="AV13" s="1">
        <v>562470185.17716098</v>
      </c>
      <c r="AW13" s="1"/>
    </row>
    <row r="14" spans="1:49" x14ac:dyDescent="0.25">
      <c r="A14" t="str">
        <f t="shared" si="2"/>
        <v>Navy</v>
      </c>
      <c r="B14" t="str">
        <f t="shared" si="2"/>
        <v>Navy</v>
      </c>
      <c r="M14" t="s">
        <v>45</v>
      </c>
      <c r="N14" t="s">
        <v>45</v>
      </c>
      <c r="O14" s="1">
        <v>12813560358.6495</v>
      </c>
      <c r="P14" s="1">
        <v>11715525402.116199</v>
      </c>
      <c r="Q14" s="1">
        <v>11085568577.4132</v>
      </c>
      <c r="R14" s="1">
        <v>8835730957.1183796</v>
      </c>
      <c r="S14" s="1">
        <v>8241257103.8690205</v>
      </c>
      <c r="T14" s="1">
        <v>6791004580.44384</v>
      </c>
      <c r="U14" s="1">
        <v>6154792782.6581202</v>
      </c>
      <c r="V14" s="1">
        <v>5154726533.7480602</v>
      </c>
      <c r="W14" s="1">
        <v>6010132333.4761896</v>
      </c>
      <c r="X14" s="1">
        <v>5913941253.9238195</v>
      </c>
      <c r="Y14" s="1">
        <v>5091350575.9439402</v>
      </c>
      <c r="Z14" s="1">
        <v>4444023036.31954</v>
      </c>
      <c r="AA14" s="1">
        <v>5342297408.2866802</v>
      </c>
      <c r="AB14" s="1">
        <v>7333235340.7008104</v>
      </c>
      <c r="AC14" s="1">
        <v>7065126939.5335903</v>
      </c>
      <c r="AD14" s="1">
        <v>6307731045.78825</v>
      </c>
      <c r="AE14" s="1">
        <v>7695114917.7416096</v>
      </c>
      <c r="AF14" s="1">
        <v>7671341947.4897003</v>
      </c>
      <c r="AG14" s="1">
        <v>7379042709.0762997</v>
      </c>
      <c r="AH14" s="1">
        <v>6793730296.9415798</v>
      </c>
      <c r="AI14" s="1">
        <v>6523057807.1304903</v>
      </c>
      <c r="AJ14" s="1">
        <v>6142102374.7934504</v>
      </c>
      <c r="AK14" s="1">
        <v>6815473097.7908297</v>
      </c>
      <c r="AL14" s="1">
        <v>6470109186.9844103</v>
      </c>
      <c r="AM14" s="1">
        <v>6883240481.4726105</v>
      </c>
      <c r="AN14" s="1">
        <v>7116813148.2296801</v>
      </c>
      <c r="AO14" s="1">
        <v>7046363190.19942</v>
      </c>
      <c r="AP14" s="1">
        <v>7776828561.1838198</v>
      </c>
      <c r="AQ14" s="1">
        <v>8570259742.2286196</v>
      </c>
      <c r="AR14" s="1">
        <v>10214696576.6217</v>
      </c>
      <c r="AS14" s="1">
        <v>10425685965.5172</v>
      </c>
      <c r="AT14" s="1">
        <v>8179523757.9562702</v>
      </c>
      <c r="AU14" s="1">
        <v>7401616398.4084997</v>
      </c>
      <c r="AV14" s="1">
        <v>5516001263.2506304</v>
      </c>
      <c r="AW14" s="1"/>
    </row>
    <row r="15" spans="1:49" x14ac:dyDescent="0.25">
      <c r="A15" t="str">
        <f t="shared" si="2"/>
        <v>Other DoD</v>
      </c>
      <c r="B15" t="str">
        <f t="shared" si="2"/>
        <v>Other DoD</v>
      </c>
      <c r="M15" t="s">
        <v>44</v>
      </c>
      <c r="N15" t="s">
        <v>44</v>
      </c>
      <c r="O15" s="1">
        <v>2136596.4340388398</v>
      </c>
      <c r="P15" s="1">
        <v>5352312.8663262604</v>
      </c>
      <c r="Q15" s="1">
        <v>6839618.5215956597</v>
      </c>
      <c r="R15" s="1">
        <v>154791712.78596801</v>
      </c>
      <c r="S15" s="1">
        <v>421666382.16942102</v>
      </c>
      <c r="T15" s="1">
        <v>1937251.50914912</v>
      </c>
      <c r="U15" s="1">
        <v>88481871.740646005</v>
      </c>
      <c r="V15" s="1">
        <v>28486385.5323717</v>
      </c>
      <c r="W15" s="1">
        <v>10056623.511870099</v>
      </c>
      <c r="X15" s="1">
        <v>6680676.3942926703</v>
      </c>
      <c r="Y15" s="1">
        <v>24068006.917974401</v>
      </c>
      <c r="Z15" s="1">
        <v>65987025.048608102</v>
      </c>
      <c r="AA15" s="1">
        <v>212311254.10413301</v>
      </c>
      <c r="AB15" s="1">
        <v>164699904.908831</v>
      </c>
      <c r="AC15" s="1">
        <v>288571306.59812403</v>
      </c>
      <c r="AD15" s="1">
        <v>117901320.29138</v>
      </c>
      <c r="AE15" s="1">
        <v>200066307.24116701</v>
      </c>
      <c r="AF15" s="1">
        <v>115651936.259753</v>
      </c>
      <c r="AG15" s="1">
        <v>73126919.060059503</v>
      </c>
      <c r="AH15" s="1">
        <v>74203627.399334505</v>
      </c>
      <c r="AI15" s="1">
        <v>18179331.146000098</v>
      </c>
      <c r="AJ15" s="1">
        <v>52772253.699485801</v>
      </c>
      <c r="AK15" s="1">
        <v>39593674.397326298</v>
      </c>
      <c r="AL15" s="1">
        <v>8057186.8754910603</v>
      </c>
      <c r="AM15" s="1">
        <v>45492374.080281802</v>
      </c>
      <c r="AN15" s="1">
        <v>78460265.591467798</v>
      </c>
      <c r="AO15" s="1">
        <v>163471162.50915101</v>
      </c>
      <c r="AP15" s="1">
        <v>97959944.512705803</v>
      </c>
      <c r="AQ15" s="1">
        <v>23012719.290385999</v>
      </c>
      <c r="AR15" s="1">
        <v>126780557.97641</v>
      </c>
      <c r="AS15" s="1">
        <v>50721572.557805598</v>
      </c>
      <c r="AT15" s="1">
        <v>59586056.798465498</v>
      </c>
      <c r="AU15" s="1">
        <v>13858318.398700001</v>
      </c>
      <c r="AV15" s="1">
        <v>12479711.7545757</v>
      </c>
      <c r="AW15" s="1"/>
    </row>
    <row r="16" spans="1:49" x14ac:dyDescent="0.25">
      <c r="A16">
        <f t="shared" si="2"/>
        <v>0</v>
      </c>
      <c r="B16">
        <f t="shared" si="2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2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50" x14ac:dyDescent="0.25">
      <c r="A1" t="str">
        <f t="shared" ref="A1:A10" si="0">N1</f>
        <v>PricingUCA.sumlong</v>
      </c>
      <c r="B1" t="str">
        <f t="shared" ref="B1:B10" si="1">O1</f>
        <v>PricingUCA</v>
      </c>
      <c r="M1" t="s">
        <v>46</v>
      </c>
      <c r="N1" t="s">
        <v>46</v>
      </c>
      <c r="O1" t="s">
        <v>47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</row>
    <row r="2" spans="1:50" x14ac:dyDescent="0.25">
      <c r="A2" t="str">
        <f t="shared" si="0"/>
        <v>Firm-Fixed-Price</v>
      </c>
      <c r="B2" t="str">
        <f t="shared" si="1"/>
        <v>FFP</v>
      </c>
      <c r="M2" t="s">
        <v>48</v>
      </c>
      <c r="N2" t="s">
        <v>48</v>
      </c>
      <c r="O2" t="s">
        <v>49</v>
      </c>
      <c r="P2" s="1"/>
      <c r="Q2" s="1"/>
      <c r="R2" s="1"/>
      <c r="S2" s="1"/>
      <c r="T2" s="1"/>
      <c r="U2" s="1"/>
      <c r="V2" s="1"/>
      <c r="W2" s="1"/>
      <c r="X2" s="1"/>
      <c r="Y2" s="1"/>
      <c r="Z2" s="1">
        <v>3140043239</v>
      </c>
      <c r="AA2" s="1">
        <v>4201842517.2399998</v>
      </c>
      <c r="AB2" s="1">
        <v>6906249606.6484003</v>
      </c>
      <c r="AC2" s="1">
        <v>6554613572.8095999</v>
      </c>
      <c r="AD2" s="1">
        <v>7542935888.7852001</v>
      </c>
      <c r="AE2" s="1">
        <v>8065828322.8783998</v>
      </c>
      <c r="AF2" s="1">
        <v>8945938179.3539009</v>
      </c>
      <c r="AG2" s="1">
        <v>10480041815.817301</v>
      </c>
      <c r="AH2" s="1">
        <v>12891702943.184</v>
      </c>
      <c r="AI2" s="1">
        <v>11228379316.9394</v>
      </c>
      <c r="AJ2" s="1">
        <v>10150811886.151199</v>
      </c>
      <c r="AK2" s="1">
        <v>9223565415.3386002</v>
      </c>
      <c r="AL2" s="1">
        <v>8701955622.3239994</v>
      </c>
      <c r="AM2" s="1">
        <v>7452142339.9020004</v>
      </c>
      <c r="AN2" s="1">
        <v>6711117831.7236996</v>
      </c>
      <c r="AO2" s="1">
        <v>6839610509.5986996</v>
      </c>
      <c r="AP2" s="1">
        <v>7560792264.6859999</v>
      </c>
      <c r="AQ2" s="1">
        <v>8784997403.6140995</v>
      </c>
      <c r="AR2" s="1">
        <v>9249124906.0079002</v>
      </c>
      <c r="AS2" s="1">
        <v>9751300208.1095009</v>
      </c>
      <c r="AT2" s="1">
        <v>10921196830.372</v>
      </c>
      <c r="AU2" s="1">
        <v>10061930650.582199</v>
      </c>
      <c r="AV2" s="1">
        <v>10547189343.442699</v>
      </c>
      <c r="AW2" s="1">
        <v>7513222430.9843998</v>
      </c>
      <c r="AX2" s="1"/>
    </row>
    <row r="3" spans="1:50" x14ac:dyDescent="0.25">
      <c r="A3" t="str">
        <f t="shared" si="0"/>
        <v>Less Common</v>
      </c>
      <c r="B3" t="str">
        <f t="shared" si="1"/>
        <v>Other FP</v>
      </c>
      <c r="M3" t="s">
        <v>50</v>
      </c>
      <c r="N3" t="s">
        <v>50</v>
      </c>
      <c r="O3" t="s">
        <v>51</v>
      </c>
      <c r="P3" s="1"/>
      <c r="Q3" s="1"/>
      <c r="R3" s="1"/>
      <c r="S3" s="1"/>
      <c r="T3" s="1"/>
      <c r="U3" s="1"/>
      <c r="V3" s="1"/>
      <c r="W3" s="1"/>
      <c r="X3" s="1"/>
      <c r="Y3" s="1"/>
      <c r="Z3" s="1">
        <v>243308654</v>
      </c>
      <c r="AA3" s="1">
        <v>291318567</v>
      </c>
      <c r="AB3" s="1">
        <v>169640369</v>
      </c>
      <c r="AC3" s="1">
        <v>140427185</v>
      </c>
      <c r="AD3" s="1">
        <v>339189597</v>
      </c>
      <c r="AE3" s="1">
        <v>301198254.65869999</v>
      </c>
      <c r="AF3" s="1">
        <v>420823299.6473</v>
      </c>
      <c r="AG3" s="1">
        <v>404555833.0535</v>
      </c>
      <c r="AH3" s="1">
        <v>464221392.17640001</v>
      </c>
      <c r="AI3" s="1">
        <v>1134434106.4638</v>
      </c>
      <c r="AJ3" s="1">
        <v>1134217345.7130001</v>
      </c>
      <c r="AK3" s="1">
        <v>944939774.33469999</v>
      </c>
      <c r="AL3" s="1">
        <v>1215854579.8417001</v>
      </c>
      <c r="AM3" s="1">
        <v>974383093.80999994</v>
      </c>
      <c r="AN3" s="1">
        <v>489522688.06</v>
      </c>
      <c r="AO3" s="1">
        <v>498305939.22710001</v>
      </c>
      <c r="AP3" s="1">
        <v>498483386.2324</v>
      </c>
      <c r="AQ3" s="1">
        <v>476897525.55339998</v>
      </c>
      <c r="AR3" s="1">
        <v>606038775.40840006</v>
      </c>
      <c r="AS3" s="1">
        <v>380975668.16350001</v>
      </c>
      <c r="AT3" s="1">
        <v>399848951.50599998</v>
      </c>
      <c r="AU3" s="1">
        <v>544037931.45679998</v>
      </c>
      <c r="AV3" s="1">
        <v>485660871.50529999</v>
      </c>
      <c r="AW3" s="1">
        <v>54933350.803199999</v>
      </c>
      <c r="AX3" s="1"/>
    </row>
    <row r="4" spans="1:50" x14ac:dyDescent="0.25">
      <c r="A4" t="str">
        <f t="shared" si="0"/>
        <v>Less Common</v>
      </c>
      <c r="B4" t="str">
        <f t="shared" si="1"/>
        <v>T&amp;M/LH/FPLOE</v>
      </c>
      <c r="M4" t="s">
        <v>50</v>
      </c>
      <c r="N4" t="s">
        <v>50</v>
      </c>
      <c r="O4" t="s">
        <v>52</v>
      </c>
      <c r="P4" s="1"/>
      <c r="Q4" s="1"/>
      <c r="R4" s="1"/>
      <c r="S4" s="1"/>
      <c r="T4" s="1"/>
      <c r="U4" s="1"/>
      <c r="V4" s="1"/>
      <c r="W4" s="1"/>
      <c r="X4" s="1"/>
      <c r="Y4" s="1"/>
      <c r="Z4" s="1">
        <v>85991847</v>
      </c>
      <c r="AA4" s="1">
        <v>51375522</v>
      </c>
      <c r="AB4" s="1">
        <v>86996030</v>
      </c>
      <c r="AC4" s="1">
        <v>57538828</v>
      </c>
      <c r="AD4" s="1">
        <v>91668428</v>
      </c>
      <c r="AE4" s="1">
        <v>90291331.4375</v>
      </c>
      <c r="AF4" s="1">
        <v>124552842.7969</v>
      </c>
      <c r="AG4" s="1">
        <v>120471078.7933</v>
      </c>
      <c r="AH4" s="1">
        <v>104147609.3629</v>
      </c>
      <c r="AI4" s="1">
        <v>90614598.600899994</v>
      </c>
      <c r="AJ4" s="1">
        <v>124597994.3127</v>
      </c>
      <c r="AK4" s="1">
        <v>544336276.37090003</v>
      </c>
      <c r="AL4" s="1">
        <v>513247921.95850003</v>
      </c>
      <c r="AM4" s="1">
        <v>49840782.201899998</v>
      </c>
      <c r="AN4" s="1">
        <v>81774892.783800006</v>
      </c>
      <c r="AO4" s="1">
        <v>125096728.956</v>
      </c>
      <c r="AP4" s="1">
        <v>131702863.87019999</v>
      </c>
      <c r="AQ4" s="1">
        <v>143739130.00549999</v>
      </c>
      <c r="AR4" s="1">
        <v>184328152.38249999</v>
      </c>
      <c r="AS4" s="1">
        <v>168844940.91499999</v>
      </c>
      <c r="AT4" s="1">
        <v>178341984.66819999</v>
      </c>
      <c r="AU4" s="1">
        <v>186023807.74790001</v>
      </c>
      <c r="AV4" s="1">
        <v>198001000.23460001</v>
      </c>
      <c r="AW4" s="1">
        <v>361697052.93540001</v>
      </c>
      <c r="AX4" s="1"/>
    </row>
    <row r="5" spans="1:50" x14ac:dyDescent="0.25">
      <c r="A5" t="str">
        <f t="shared" si="0"/>
        <v>Incentive</v>
      </c>
      <c r="B5" t="str">
        <f t="shared" si="1"/>
        <v>Incentive</v>
      </c>
      <c r="M5" t="s">
        <v>53</v>
      </c>
      <c r="N5" t="s">
        <v>53</v>
      </c>
      <c r="O5" t="s">
        <v>53</v>
      </c>
      <c r="P5" s="1"/>
      <c r="Q5" s="1"/>
      <c r="R5" s="1"/>
      <c r="S5" s="1"/>
      <c r="T5" s="1"/>
      <c r="U5" s="1"/>
      <c r="V5" s="1"/>
      <c r="W5" s="1"/>
      <c r="X5" s="1"/>
      <c r="Y5" s="1"/>
      <c r="Z5" s="1">
        <v>1347721151</v>
      </c>
      <c r="AA5" s="1">
        <v>1316111608</v>
      </c>
      <c r="AB5" s="1">
        <v>1630834274</v>
      </c>
      <c r="AC5" s="1">
        <v>2168931643</v>
      </c>
      <c r="AD5" s="1">
        <v>1387107713</v>
      </c>
      <c r="AE5" s="1">
        <v>1465344953</v>
      </c>
      <c r="AF5" s="1">
        <v>1758595351</v>
      </c>
      <c r="AG5" s="1">
        <v>2184704912.8867002</v>
      </c>
      <c r="AH5" s="1">
        <v>1998198608.9447999</v>
      </c>
      <c r="AI5" s="1">
        <v>1110007994.5969999</v>
      </c>
      <c r="AJ5" s="1">
        <v>1258453770.7495</v>
      </c>
      <c r="AK5" s="1">
        <v>1254027140.1484001</v>
      </c>
      <c r="AL5" s="1">
        <v>1620729916.701</v>
      </c>
      <c r="AM5" s="1">
        <v>2156750833.4949999</v>
      </c>
      <c r="AN5" s="1">
        <v>2452088850.8274999</v>
      </c>
      <c r="AO5" s="1">
        <v>3102874745.4956002</v>
      </c>
      <c r="AP5" s="1">
        <v>3326671265.0440001</v>
      </c>
      <c r="AQ5" s="1">
        <v>4062354945.6279001</v>
      </c>
      <c r="AR5" s="1">
        <v>5586764507.9498997</v>
      </c>
      <c r="AS5" s="1">
        <v>7646849912.6752005</v>
      </c>
      <c r="AT5" s="1">
        <v>7266363992.2004995</v>
      </c>
      <c r="AU5" s="1">
        <v>6435793243.0657997</v>
      </c>
      <c r="AV5" s="1">
        <v>4852503484.7870998</v>
      </c>
      <c r="AW5" s="1">
        <v>2960825801.9074998</v>
      </c>
      <c r="AX5" s="1"/>
    </row>
    <row r="6" spans="1:50" x14ac:dyDescent="0.25">
      <c r="A6" t="str">
        <f t="shared" si="0"/>
        <v>Other Cost-Based</v>
      </c>
      <c r="B6" t="str">
        <f t="shared" si="1"/>
        <v>Other CB</v>
      </c>
      <c r="M6" t="s">
        <v>54</v>
      </c>
      <c r="N6" t="s">
        <v>54</v>
      </c>
      <c r="O6" t="s">
        <v>55</v>
      </c>
      <c r="P6" s="1"/>
      <c r="Q6" s="1"/>
      <c r="R6" s="1"/>
      <c r="S6" s="1"/>
      <c r="T6" s="1"/>
      <c r="U6" s="1"/>
      <c r="V6" s="1"/>
      <c r="W6" s="1"/>
      <c r="X6" s="1"/>
      <c r="Y6" s="1"/>
      <c r="Z6" s="1">
        <v>2795926985.375</v>
      </c>
      <c r="AA6" s="1">
        <v>2796157381.2188001</v>
      </c>
      <c r="AB6" s="1">
        <v>3282611241.5858998</v>
      </c>
      <c r="AC6" s="1">
        <v>3852412548.4102001</v>
      </c>
      <c r="AD6" s="1">
        <v>3045985592.375</v>
      </c>
      <c r="AE6" s="1">
        <v>2999908419.2031002</v>
      </c>
      <c r="AF6" s="1">
        <v>2789079776.7198</v>
      </c>
      <c r="AG6" s="1">
        <v>3535252956.1704998</v>
      </c>
      <c r="AH6" s="1">
        <v>2275036551.4738998</v>
      </c>
      <c r="AI6" s="1">
        <v>2079536007.4360001</v>
      </c>
      <c r="AJ6" s="1">
        <v>2279444999.8506999</v>
      </c>
      <c r="AK6" s="1">
        <v>2203933568.9899998</v>
      </c>
      <c r="AL6" s="1">
        <v>2330897469.2119002</v>
      </c>
      <c r="AM6" s="1">
        <v>2051997608.9233</v>
      </c>
      <c r="AN6" s="1">
        <v>2487580121.9208002</v>
      </c>
      <c r="AO6" s="1">
        <v>2526669998.6822</v>
      </c>
      <c r="AP6" s="1">
        <v>2640395378.7156</v>
      </c>
      <c r="AQ6" s="1">
        <v>2629351175.7988</v>
      </c>
      <c r="AR6" s="1">
        <v>3255666918.1855001</v>
      </c>
      <c r="AS6" s="1">
        <v>3214395561.8442998</v>
      </c>
      <c r="AT6" s="1">
        <v>3199090831.8449001</v>
      </c>
      <c r="AU6" s="1">
        <v>3037362587.6587</v>
      </c>
      <c r="AV6" s="1">
        <v>2823137497.5384002</v>
      </c>
      <c r="AW6" s="1">
        <v>1665758909.8611</v>
      </c>
      <c r="AX6" s="1"/>
    </row>
    <row r="7" spans="1:50" x14ac:dyDescent="0.25">
      <c r="A7" t="str">
        <f t="shared" si="0"/>
        <v>Undefinitized
Contract Award</v>
      </c>
      <c r="B7" t="str">
        <f t="shared" si="1"/>
        <v>UCA</v>
      </c>
      <c r="M7" t="s">
        <v>56</v>
      </c>
      <c r="N7" t="s">
        <v>56</v>
      </c>
      <c r="O7" t="s">
        <v>57</v>
      </c>
      <c r="P7" s="1"/>
      <c r="Q7" s="1"/>
      <c r="R7" s="1"/>
      <c r="S7" s="1"/>
      <c r="T7" s="1"/>
      <c r="U7" s="1"/>
      <c r="V7" s="1"/>
      <c r="W7" s="1"/>
      <c r="X7" s="1"/>
      <c r="Y7" s="1"/>
      <c r="Z7" s="1">
        <v>225135523</v>
      </c>
      <c r="AA7" s="1">
        <v>447692754</v>
      </c>
      <c r="AB7" s="1">
        <v>246831216</v>
      </c>
      <c r="AC7" s="1">
        <v>755204057.25</v>
      </c>
      <c r="AD7" s="1">
        <v>1614643024</v>
      </c>
      <c r="AE7" s="1">
        <v>1673662914</v>
      </c>
      <c r="AF7" s="1">
        <v>860491200.85940003</v>
      </c>
      <c r="AG7" s="1">
        <v>726343565.15040004</v>
      </c>
      <c r="AH7" s="1">
        <v>651681537.08759999</v>
      </c>
      <c r="AI7" s="1">
        <v>699221803.38269997</v>
      </c>
      <c r="AJ7" s="1">
        <v>1736977845.217</v>
      </c>
      <c r="AK7" s="1">
        <v>1255951571.2465</v>
      </c>
      <c r="AL7" s="1">
        <v>1287154104.6417999</v>
      </c>
      <c r="AM7" s="1">
        <v>356226972.0625</v>
      </c>
      <c r="AN7" s="1">
        <v>345046632.16049999</v>
      </c>
      <c r="AO7" s="1">
        <v>155057056.77000001</v>
      </c>
      <c r="AP7" s="1">
        <v>2317662899.2179999</v>
      </c>
      <c r="AQ7" s="1">
        <v>1914361156.6814001</v>
      </c>
      <c r="AR7" s="1">
        <v>2790183121.6121998</v>
      </c>
      <c r="AS7" s="1">
        <v>1982248508.6542001</v>
      </c>
      <c r="AT7" s="1">
        <v>1898728139.1465001</v>
      </c>
      <c r="AU7" s="1">
        <v>1705788877.2460001</v>
      </c>
      <c r="AV7" s="1">
        <v>1573458292.8081999</v>
      </c>
      <c r="AW7" s="1">
        <v>2602349630.0032001</v>
      </c>
      <c r="AX7" s="1"/>
    </row>
    <row r="8" spans="1:50" x14ac:dyDescent="0.25">
      <c r="A8" t="str">
        <f t="shared" si="0"/>
        <v>Unclear</v>
      </c>
      <c r="B8" t="str">
        <f t="shared" si="1"/>
        <v>Combination/Other</v>
      </c>
      <c r="M8" t="s">
        <v>58</v>
      </c>
      <c r="N8" t="s">
        <v>58</v>
      </c>
      <c r="O8" t="s">
        <v>59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>
        <v>24429.580099999999</v>
      </c>
      <c r="AD8" s="1"/>
      <c r="AE8" s="1">
        <v>0</v>
      </c>
      <c r="AF8" s="1">
        <v>33531281</v>
      </c>
      <c r="AG8" s="1">
        <v>492856836.45310003</v>
      </c>
      <c r="AH8" s="1">
        <v>621569325.36880004</v>
      </c>
      <c r="AI8" s="1">
        <v>1441905486.7423</v>
      </c>
      <c r="AJ8" s="1">
        <v>1203725.9901999999</v>
      </c>
      <c r="AK8" s="1">
        <v>-631696.42000000004</v>
      </c>
      <c r="AL8" s="1">
        <v>-591936.27489999996</v>
      </c>
      <c r="AM8" s="1">
        <v>-1068232.8500000001</v>
      </c>
      <c r="AN8" s="1">
        <v>-1066664.3999999999</v>
      </c>
      <c r="AO8" s="1">
        <v>-252</v>
      </c>
      <c r="AP8" s="1"/>
      <c r="AQ8" s="1"/>
      <c r="AR8" s="1">
        <v>0</v>
      </c>
      <c r="AS8" s="1">
        <v>0</v>
      </c>
      <c r="AT8" s="1">
        <v>65050.421900000001</v>
      </c>
      <c r="AU8" s="1">
        <v>0</v>
      </c>
      <c r="AV8" s="1"/>
      <c r="AW8" s="1"/>
      <c r="AX8" s="1"/>
    </row>
    <row r="9" spans="1:50" x14ac:dyDescent="0.25">
      <c r="A9" t="str">
        <f t="shared" si="0"/>
        <v>Unclear</v>
      </c>
      <c r="B9">
        <f t="shared" si="1"/>
        <v>0</v>
      </c>
      <c r="M9" t="s">
        <v>58</v>
      </c>
      <c r="N9" t="s">
        <v>58</v>
      </c>
      <c r="P9" s="1">
        <v>11331278000</v>
      </c>
      <c r="Q9" s="1">
        <v>14834080775</v>
      </c>
      <c r="R9" s="1">
        <v>13464555013</v>
      </c>
      <c r="S9" s="1">
        <v>11175370345</v>
      </c>
      <c r="T9" s="1">
        <v>8533017359</v>
      </c>
      <c r="U9" s="1">
        <v>8543659793</v>
      </c>
      <c r="V9" s="1">
        <v>8817441132</v>
      </c>
      <c r="W9" s="1">
        <v>8032566815</v>
      </c>
      <c r="X9" s="1">
        <v>8630834203</v>
      </c>
      <c r="Y9" s="1">
        <v>9161817835</v>
      </c>
      <c r="Z9" s="1">
        <v>843274836.89999998</v>
      </c>
      <c r="AA9" s="1">
        <v>16275134.9395</v>
      </c>
      <c r="AB9" s="1">
        <v>35857443.125</v>
      </c>
      <c r="AC9" s="1">
        <v>38683914</v>
      </c>
      <c r="AD9" s="1">
        <v>71962346</v>
      </c>
      <c r="AE9" s="1">
        <v>242402023</v>
      </c>
      <c r="AF9" s="1">
        <v>92783527.880899996</v>
      </c>
      <c r="AG9" s="1">
        <v>2437182.0153999999</v>
      </c>
      <c r="AH9" s="1">
        <v>199489834.31549999</v>
      </c>
      <c r="AI9" s="1">
        <v>131441626.7057</v>
      </c>
      <c r="AJ9" s="1">
        <v>1188025.1387</v>
      </c>
      <c r="AK9" s="1">
        <v>0</v>
      </c>
      <c r="AL9" s="1">
        <v>10686499.550799999</v>
      </c>
      <c r="AM9" s="1">
        <v>339200</v>
      </c>
      <c r="AN9" s="1">
        <v>12038917.376</v>
      </c>
      <c r="AO9" s="1">
        <v>3242003.5950000002</v>
      </c>
      <c r="AP9" s="1">
        <v>341055.0821</v>
      </c>
      <c r="AQ9" s="1">
        <v>33011264.261700001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/>
    </row>
    <row r="10" spans="1:50" x14ac:dyDescent="0.25">
      <c r="A10" t="str">
        <f t="shared" si="0"/>
        <v>Grand Total</v>
      </c>
      <c r="B10" t="str">
        <f t="shared" si="1"/>
        <v/>
      </c>
      <c r="N10" t="s">
        <v>309</v>
      </c>
      <c r="O10" t="s">
        <v>310</v>
      </c>
      <c r="P10" s="1">
        <f t="shared" ref="P10:AV10" si="2">SUM(P2:P9)</f>
        <v>11331278000</v>
      </c>
      <c r="Q10" s="1">
        <f t="shared" si="2"/>
        <v>14834080775</v>
      </c>
      <c r="R10" s="1">
        <f t="shared" si="2"/>
        <v>13464555013</v>
      </c>
      <c r="S10" s="1">
        <f t="shared" si="2"/>
        <v>11175370345</v>
      </c>
      <c r="T10" s="1">
        <f t="shared" si="2"/>
        <v>8533017359</v>
      </c>
      <c r="U10" s="1">
        <f t="shared" si="2"/>
        <v>8543659793</v>
      </c>
      <c r="V10" s="1">
        <f t="shared" si="2"/>
        <v>8817441132</v>
      </c>
      <c r="W10" s="1">
        <f t="shared" si="2"/>
        <v>8032566815</v>
      </c>
      <c r="X10" s="1">
        <f t="shared" si="2"/>
        <v>8630834203</v>
      </c>
      <c r="Y10" s="1">
        <f t="shared" si="2"/>
        <v>9161817835</v>
      </c>
      <c r="Z10" s="1">
        <f t="shared" si="2"/>
        <v>8681402236.2749996</v>
      </c>
      <c r="AA10" s="1">
        <f t="shared" si="2"/>
        <v>9120773484.3983002</v>
      </c>
      <c r="AB10" s="1">
        <f t="shared" si="2"/>
        <v>12359020180.359299</v>
      </c>
      <c r="AC10" s="1">
        <f t="shared" si="2"/>
        <v>13567836178.0499</v>
      </c>
      <c r="AD10" s="1">
        <f t="shared" si="2"/>
        <v>14093492589.1602</v>
      </c>
      <c r="AE10" s="1">
        <f t="shared" si="2"/>
        <v>14838636218.1777</v>
      </c>
      <c r="AF10" s="1">
        <f t="shared" si="2"/>
        <v>15025795459.258202</v>
      </c>
      <c r="AG10" s="1">
        <f t="shared" si="2"/>
        <v>17946664180.340199</v>
      </c>
      <c r="AH10" s="1">
        <f t="shared" si="2"/>
        <v>19206047801.913898</v>
      </c>
      <c r="AI10" s="1">
        <f t="shared" si="2"/>
        <v>17915540940.867802</v>
      </c>
      <c r="AJ10" s="1">
        <f t="shared" si="2"/>
        <v>16686895593.122999</v>
      </c>
      <c r="AK10" s="1">
        <f t="shared" si="2"/>
        <v>15426122050.009098</v>
      </c>
      <c r="AL10" s="1">
        <f t="shared" si="2"/>
        <v>15679934177.9548</v>
      </c>
      <c r="AM10" s="1">
        <f t="shared" si="2"/>
        <v>13040612597.544699</v>
      </c>
      <c r="AN10" s="1">
        <f t="shared" si="2"/>
        <v>12578103270.452299</v>
      </c>
      <c r="AO10" s="1">
        <f t="shared" si="2"/>
        <v>13250856730.3246</v>
      </c>
      <c r="AP10" s="1">
        <f t="shared" si="2"/>
        <v>16476049112.848299</v>
      </c>
      <c r="AQ10" s="1">
        <f t="shared" si="2"/>
        <v>18044712601.542797</v>
      </c>
      <c r="AR10" s="1">
        <f t="shared" si="2"/>
        <v>21672106381.546402</v>
      </c>
      <c r="AS10" s="1">
        <f t="shared" si="2"/>
        <v>23144614800.361702</v>
      </c>
      <c r="AT10" s="1">
        <f t="shared" si="2"/>
        <v>23863635780.16</v>
      </c>
      <c r="AU10" s="1">
        <f t="shared" si="2"/>
        <v>21970937097.757397</v>
      </c>
      <c r="AV10" s="1">
        <f t="shared" si="2"/>
        <v>20479950490.316299</v>
      </c>
      <c r="AW10" s="1"/>
      <c r="AX10" s="1"/>
    </row>
    <row r="13" spans="1:50" x14ac:dyDescent="0.25">
      <c r="A13" t="str">
        <f t="shared" ref="A13:A22" si="3">N13</f>
        <v>PricingUCA.sumlong</v>
      </c>
      <c r="B13" t="str">
        <f t="shared" ref="B13:B22" si="4">O13</f>
        <v>PricingUCA</v>
      </c>
      <c r="M13" t="s">
        <v>46</v>
      </c>
      <c r="N13" t="s">
        <v>46</v>
      </c>
      <c r="O13" t="s">
        <v>47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  <c r="W13" t="s">
        <v>8</v>
      </c>
      <c r="X13" t="s">
        <v>9</v>
      </c>
      <c r="Y13" t="s">
        <v>10</v>
      </c>
      <c r="Z13" t="s">
        <v>11</v>
      </c>
      <c r="AA13" t="s">
        <v>12</v>
      </c>
      <c r="AB13" t="s">
        <v>13</v>
      </c>
      <c r="AC13" t="s">
        <v>14</v>
      </c>
      <c r="AD13" t="s">
        <v>15</v>
      </c>
      <c r="AE13" t="s">
        <v>16</v>
      </c>
      <c r="AF13" t="s">
        <v>17</v>
      </c>
      <c r="AG13" t="s">
        <v>18</v>
      </c>
      <c r="AH13" t="s">
        <v>19</v>
      </c>
      <c r="AI13" t="s">
        <v>20</v>
      </c>
      <c r="AJ13" t="s">
        <v>21</v>
      </c>
      <c r="AK13" t="s">
        <v>22</v>
      </c>
      <c r="AL13" t="s">
        <v>23</v>
      </c>
      <c r="AM13" t="s">
        <v>24</v>
      </c>
      <c r="AN13" t="s">
        <v>25</v>
      </c>
      <c r="AO13" t="s">
        <v>26</v>
      </c>
      <c r="AP13" t="s">
        <v>27</v>
      </c>
      <c r="AQ13" t="s">
        <v>28</v>
      </c>
      <c r="AR13" t="s">
        <v>29</v>
      </c>
      <c r="AS13" t="s">
        <v>30</v>
      </c>
      <c r="AT13" t="s">
        <v>31</v>
      </c>
      <c r="AU13" t="s">
        <v>32</v>
      </c>
      <c r="AV13" t="s">
        <v>33</v>
      </c>
      <c r="AW13" t="s">
        <v>34</v>
      </c>
    </row>
    <row r="14" spans="1:50" x14ac:dyDescent="0.25">
      <c r="A14" t="str">
        <f t="shared" si="3"/>
        <v>Firm-Fixed-Price</v>
      </c>
      <c r="B14" t="str">
        <f t="shared" si="4"/>
        <v>FFP</v>
      </c>
      <c r="M14" t="s">
        <v>48</v>
      </c>
      <c r="N14" t="s">
        <v>48</v>
      </c>
      <c r="O14" t="s">
        <v>49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5073462218.8268204</v>
      </c>
      <c r="AA14" s="1">
        <v>6628310515.9888601</v>
      </c>
      <c r="AB14" s="1">
        <v>10725169724.527201</v>
      </c>
      <c r="AC14" s="1">
        <v>9988171437.7764606</v>
      </c>
      <c r="AD14" s="1">
        <v>11219961212.1695</v>
      </c>
      <c r="AE14" s="1">
        <v>11644271017.162901</v>
      </c>
      <c r="AF14" s="1">
        <v>12507627338.154301</v>
      </c>
      <c r="AG14" s="1">
        <v>14261418475.9245</v>
      </c>
      <c r="AH14" s="1">
        <v>17184843346.717899</v>
      </c>
      <c r="AI14" s="1">
        <v>14817036657.7815</v>
      </c>
      <c r="AJ14" s="1">
        <v>13279573450.248501</v>
      </c>
      <c r="AK14" s="1">
        <v>11828142486.987301</v>
      </c>
      <c r="AL14" s="1">
        <v>10958372713.101801</v>
      </c>
      <c r="AM14" s="1">
        <v>9215833098.7592907</v>
      </c>
      <c r="AN14" s="1">
        <v>8141917810.4433203</v>
      </c>
      <c r="AO14" s="1">
        <v>8203754185.4827204</v>
      </c>
      <c r="AP14" s="1">
        <v>8994243060.7811604</v>
      </c>
      <c r="AQ14" s="1">
        <v>10267236413.818001</v>
      </c>
      <c r="AR14" s="1">
        <v>10561682075.566601</v>
      </c>
      <c r="AS14" s="1">
        <v>10921213406.455299</v>
      </c>
      <c r="AT14" s="1">
        <v>12070443370.188601</v>
      </c>
      <c r="AU14" s="1">
        <v>10759097625.656099</v>
      </c>
      <c r="AV14" s="1">
        <v>10547189343.442699</v>
      </c>
      <c r="AW14" s="1">
        <v>7166099379.0100098</v>
      </c>
      <c r="AX14" s="1"/>
    </row>
    <row r="15" spans="1:50" x14ac:dyDescent="0.25">
      <c r="A15" t="str">
        <f t="shared" si="3"/>
        <v>Less Common</v>
      </c>
      <c r="B15" t="str">
        <f t="shared" si="4"/>
        <v>Other FP</v>
      </c>
      <c r="M15" t="s">
        <v>50</v>
      </c>
      <c r="N15" t="s">
        <v>50</v>
      </c>
      <c r="O15" t="s">
        <v>51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393121103.63669002</v>
      </c>
      <c r="AA15" s="1">
        <v>459548379.84200799</v>
      </c>
      <c r="AB15" s="1">
        <v>263445698.212953</v>
      </c>
      <c r="AC15" s="1">
        <v>213988327.873786</v>
      </c>
      <c r="AD15" s="1">
        <v>504537514.04273498</v>
      </c>
      <c r="AE15" s="1">
        <v>434826277.81627899</v>
      </c>
      <c r="AF15" s="1">
        <v>588367692.87634599</v>
      </c>
      <c r="AG15" s="1">
        <v>550526432.37972105</v>
      </c>
      <c r="AH15" s="1">
        <v>618814437.30942905</v>
      </c>
      <c r="AI15" s="1">
        <v>1497006047.5204401</v>
      </c>
      <c r="AJ15" s="1">
        <v>1483814567.72839</v>
      </c>
      <c r="AK15" s="1">
        <v>1211774600.0766201</v>
      </c>
      <c r="AL15" s="1">
        <v>1531125672.10251</v>
      </c>
      <c r="AM15" s="1">
        <v>1204989324.84477</v>
      </c>
      <c r="AN15" s="1">
        <v>593888170.71449304</v>
      </c>
      <c r="AO15" s="1">
        <v>597691846.46525598</v>
      </c>
      <c r="AP15" s="1">
        <v>592990863.99666595</v>
      </c>
      <c r="AQ15" s="1">
        <v>557361535.24725997</v>
      </c>
      <c r="AR15" s="1">
        <v>692042645.80441904</v>
      </c>
      <c r="AS15" s="1">
        <v>426683261.29681498</v>
      </c>
      <c r="AT15" s="1">
        <v>441925386.08591801</v>
      </c>
      <c r="AU15" s="1">
        <v>581733011.27503002</v>
      </c>
      <c r="AV15" s="1">
        <v>485660871.50529999</v>
      </c>
      <c r="AW15" s="1">
        <v>52395340.973044097</v>
      </c>
      <c r="AX15" s="1"/>
    </row>
    <row r="16" spans="1:50" x14ac:dyDescent="0.25">
      <c r="A16" t="str">
        <f t="shared" si="3"/>
        <v>Less Common</v>
      </c>
      <c r="B16" t="str">
        <f t="shared" si="4"/>
        <v>T&amp;M/LH/FPLOE</v>
      </c>
      <c r="M16" t="s">
        <v>50</v>
      </c>
      <c r="N16" t="s">
        <v>50</v>
      </c>
      <c r="O16" t="s">
        <v>52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138939611.233053</v>
      </c>
      <c r="AA16" s="1">
        <v>81043711.500329494</v>
      </c>
      <c r="AB16" s="1">
        <v>135101862.842004</v>
      </c>
      <c r="AC16" s="1">
        <v>87679871.896153107</v>
      </c>
      <c r="AD16" s="1">
        <v>136354891.74311399</v>
      </c>
      <c r="AE16" s="1">
        <v>130349505.552522</v>
      </c>
      <c r="AF16" s="1">
        <v>174141661.87808999</v>
      </c>
      <c r="AG16" s="1">
        <v>163939085.27390099</v>
      </c>
      <c r="AH16" s="1">
        <v>138830405.86060601</v>
      </c>
      <c r="AI16" s="1">
        <v>119575567.52417099</v>
      </c>
      <c r="AJ16" s="1">
        <v>163002549.52872601</v>
      </c>
      <c r="AK16" s="1">
        <v>698047528.02468598</v>
      </c>
      <c r="AL16" s="1">
        <v>646333107.99901903</v>
      </c>
      <c r="AM16" s="1">
        <v>61636548.167484798</v>
      </c>
      <c r="AN16" s="1">
        <v>99209173.895924196</v>
      </c>
      <c r="AO16" s="1">
        <v>150046967.19538701</v>
      </c>
      <c r="AP16" s="1">
        <v>156672413.15202901</v>
      </c>
      <c r="AQ16" s="1">
        <v>167991356.386269</v>
      </c>
      <c r="AR16" s="1">
        <v>210486436.58990699</v>
      </c>
      <c r="AS16" s="1">
        <v>189102129.252417</v>
      </c>
      <c r="AT16" s="1">
        <v>197109058.64071101</v>
      </c>
      <c r="AU16" s="1">
        <v>198912949.98541099</v>
      </c>
      <c r="AV16" s="1">
        <v>198001000.23460001</v>
      </c>
      <c r="AW16" s="1">
        <v>344986062.936315</v>
      </c>
      <c r="AX16" s="1"/>
    </row>
    <row r="17" spans="1:50" x14ac:dyDescent="0.25">
      <c r="A17" t="str">
        <f t="shared" si="3"/>
        <v>Incentive</v>
      </c>
      <c r="B17" t="str">
        <f t="shared" si="4"/>
        <v>Incentive</v>
      </c>
      <c r="M17" t="s">
        <v>53</v>
      </c>
      <c r="N17" t="s">
        <v>53</v>
      </c>
      <c r="O17" t="s">
        <v>53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>
        <v>2177553562.3801899</v>
      </c>
      <c r="AA17" s="1">
        <v>2076135975.04638</v>
      </c>
      <c r="AB17" s="1">
        <v>2532629918.9053502</v>
      </c>
      <c r="AC17" s="1">
        <v>3305101185.0598202</v>
      </c>
      <c r="AD17" s="1">
        <v>2063294049.7479999</v>
      </c>
      <c r="AE17" s="1">
        <v>2115452137.5028</v>
      </c>
      <c r="AF17" s="1">
        <v>2458753330.0512099</v>
      </c>
      <c r="AG17" s="1">
        <v>2972983462.9152699</v>
      </c>
      <c r="AH17" s="1">
        <v>2663630260.6166701</v>
      </c>
      <c r="AI17" s="1">
        <v>1464773203.8729701</v>
      </c>
      <c r="AJ17" s="1">
        <v>1646344102.3087101</v>
      </c>
      <c r="AK17" s="1">
        <v>1608142949.9657199</v>
      </c>
      <c r="AL17" s="1">
        <v>2040985183.7121501</v>
      </c>
      <c r="AM17" s="1">
        <v>2667186804.88345</v>
      </c>
      <c r="AN17" s="1">
        <v>2974870414.7270398</v>
      </c>
      <c r="AO17" s="1">
        <v>3721735564.4249501</v>
      </c>
      <c r="AP17" s="1">
        <v>3957374954.06041</v>
      </c>
      <c r="AQ17" s="1">
        <v>4747771309.1235905</v>
      </c>
      <c r="AR17" s="1">
        <v>6379590627.61693</v>
      </c>
      <c r="AS17" s="1">
        <v>8564281480.5360699</v>
      </c>
      <c r="AT17" s="1">
        <v>8031009461.4461699</v>
      </c>
      <c r="AU17" s="1">
        <v>6881713878.3078604</v>
      </c>
      <c r="AV17" s="1">
        <v>4852503484.7870998</v>
      </c>
      <c r="AW17" s="1">
        <v>2824030851.6496501</v>
      </c>
      <c r="AX17" s="1"/>
    </row>
    <row r="18" spans="1:50" x14ac:dyDescent="0.25">
      <c r="A18" t="str">
        <f t="shared" si="3"/>
        <v>Other Cost-Based</v>
      </c>
      <c r="B18" t="str">
        <f t="shared" si="4"/>
        <v>Other CB</v>
      </c>
      <c r="M18" t="s">
        <v>54</v>
      </c>
      <c r="N18" t="s">
        <v>54</v>
      </c>
      <c r="O18" t="s">
        <v>55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4517463247.2309198</v>
      </c>
      <c r="AA18" s="1">
        <v>4410874348.1577396</v>
      </c>
      <c r="AB18" s="1">
        <v>5097783125.5559502</v>
      </c>
      <c r="AC18" s="1">
        <v>5870453926.0990696</v>
      </c>
      <c r="AD18" s="1">
        <v>4530840604.1322899</v>
      </c>
      <c r="AE18" s="1">
        <v>4330831907.3426104</v>
      </c>
      <c r="AF18" s="1">
        <v>3899509449.3390899</v>
      </c>
      <c r="AG18" s="1">
        <v>4810832123.79002</v>
      </c>
      <c r="AH18" s="1">
        <v>3032659604.1996799</v>
      </c>
      <c r="AI18" s="1">
        <v>2744168181.6779399</v>
      </c>
      <c r="AJ18" s="1">
        <v>2982033126.1006398</v>
      </c>
      <c r="AK18" s="1">
        <v>2826286702.8098302</v>
      </c>
      <c r="AL18" s="1">
        <v>2935299182.4184899</v>
      </c>
      <c r="AM18" s="1">
        <v>2537641743.8557601</v>
      </c>
      <c r="AN18" s="1">
        <v>3017928370.1191902</v>
      </c>
      <c r="AO18" s="1">
        <v>3030608182.7222199</v>
      </c>
      <c r="AP18" s="1">
        <v>3140988005.1396599</v>
      </c>
      <c r="AQ18" s="1">
        <v>3072985556.6912799</v>
      </c>
      <c r="AR18" s="1">
        <v>3717683487.16748</v>
      </c>
      <c r="AS18" s="1">
        <v>3600042984.4698801</v>
      </c>
      <c r="AT18" s="1">
        <v>3535733795.6299801</v>
      </c>
      <c r="AU18" s="1">
        <v>3247814136.2706099</v>
      </c>
      <c r="AV18" s="1">
        <v>2823137497.5384002</v>
      </c>
      <c r="AW18" s="1">
        <v>1588798148.75546</v>
      </c>
      <c r="AX18" s="1"/>
    </row>
    <row r="19" spans="1:50" x14ac:dyDescent="0.25">
      <c r="A19" t="str">
        <f t="shared" si="3"/>
        <v>Undefinitized
Contract Award</v>
      </c>
      <c r="B19" t="str">
        <f t="shared" si="4"/>
        <v>UCA</v>
      </c>
      <c r="M19" t="s">
        <v>56</v>
      </c>
      <c r="N19" t="s">
        <v>56</v>
      </c>
      <c r="O19" t="s">
        <v>57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363758229.78159797</v>
      </c>
      <c r="AA19" s="1">
        <v>706225085.089432</v>
      </c>
      <c r="AB19" s="1">
        <v>383320446.79690701</v>
      </c>
      <c r="AC19" s="1">
        <v>1150808893.6940999</v>
      </c>
      <c r="AD19" s="1">
        <v>2401748121.40658</v>
      </c>
      <c r="AE19" s="1">
        <v>2416191342.2719302</v>
      </c>
      <c r="AF19" s="1">
        <v>1203082678.6786001</v>
      </c>
      <c r="AG19" s="1">
        <v>988420630.56185603</v>
      </c>
      <c r="AH19" s="1">
        <v>868701767.03224301</v>
      </c>
      <c r="AI19" s="1">
        <v>922697283.392591</v>
      </c>
      <c r="AJ19" s="1">
        <v>2272362559.34198</v>
      </c>
      <c r="AK19" s="1">
        <v>1610610807.48174</v>
      </c>
      <c r="AL19" s="1">
        <v>1620913163.6661501</v>
      </c>
      <c r="AM19" s="1">
        <v>440534838.180179</v>
      </c>
      <c r="AN19" s="1">
        <v>418610042.36003703</v>
      </c>
      <c r="AO19" s="1">
        <v>185982809.50067601</v>
      </c>
      <c r="AP19" s="1">
        <v>2757068666.7169199</v>
      </c>
      <c r="AQ19" s="1">
        <v>2237359634.1635699</v>
      </c>
      <c r="AR19" s="1">
        <v>3186142187.78018</v>
      </c>
      <c r="AS19" s="1">
        <v>2220068967.7912502</v>
      </c>
      <c r="AT19" s="1">
        <v>2098532865.48364</v>
      </c>
      <c r="AU19" s="1">
        <v>1823978885.9989901</v>
      </c>
      <c r="AV19" s="1">
        <v>1573458292.8081999</v>
      </c>
      <c r="AW19" s="1">
        <v>2482116859.8211598</v>
      </c>
      <c r="AX19" s="1"/>
    </row>
    <row r="20" spans="1:50" x14ac:dyDescent="0.25">
      <c r="A20" t="str">
        <f t="shared" si="3"/>
        <v>Unclear</v>
      </c>
      <c r="B20" t="str">
        <f t="shared" si="4"/>
        <v>Combination/Other</v>
      </c>
      <c r="M20" t="s">
        <v>58</v>
      </c>
      <c r="N20" t="s">
        <v>58</v>
      </c>
      <c r="O20" t="s">
        <v>59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37226.730680798901</v>
      </c>
      <c r="AD20" s="1"/>
      <c r="AE20" s="1">
        <v>0</v>
      </c>
      <c r="AF20" s="1">
        <v>46881250.296011299</v>
      </c>
      <c r="AG20" s="1">
        <v>670687933.970783</v>
      </c>
      <c r="AH20" s="1">
        <v>828561713.89175606</v>
      </c>
      <c r="AI20" s="1">
        <v>1902747124.1451099</v>
      </c>
      <c r="AJ20" s="1">
        <v>1574747.70295392</v>
      </c>
      <c r="AK20" s="1">
        <v>-810076.68161103094</v>
      </c>
      <c r="AL20" s="1">
        <v>-745425.35083934304</v>
      </c>
      <c r="AM20" s="1">
        <v>-1321050.4049955399</v>
      </c>
      <c r="AN20" s="1">
        <v>-1294075.60616399</v>
      </c>
      <c r="AO20" s="1">
        <v>-302.26078690304598</v>
      </c>
      <c r="AP20" s="1"/>
      <c r="AQ20" s="1"/>
      <c r="AR20" s="1">
        <v>0</v>
      </c>
      <c r="AS20" s="1">
        <v>0</v>
      </c>
      <c r="AT20" s="1">
        <v>71895.731387901295</v>
      </c>
      <c r="AU20" s="1">
        <v>0</v>
      </c>
      <c r="AV20" s="1"/>
      <c r="AW20" s="1"/>
      <c r="AX20" s="1"/>
    </row>
    <row r="21" spans="1:50" x14ac:dyDescent="0.25">
      <c r="A21" t="str">
        <f t="shared" si="3"/>
        <v>Unclear</v>
      </c>
      <c r="B21">
        <f t="shared" si="4"/>
        <v>0</v>
      </c>
      <c r="M21" t="s">
        <v>58</v>
      </c>
      <c r="N21" t="s">
        <v>58</v>
      </c>
      <c r="P21" s="1">
        <v>22521272714.328098</v>
      </c>
      <c r="Q21" s="1">
        <v>28467781065.6707</v>
      </c>
      <c r="R21" s="1">
        <v>25209506559.790298</v>
      </c>
      <c r="S21" s="1">
        <v>20443265377.561298</v>
      </c>
      <c r="T21" s="1">
        <v>15276697121.496201</v>
      </c>
      <c r="U21" s="1">
        <v>14978464116.906601</v>
      </c>
      <c r="V21" s="1">
        <v>15173276336.5228</v>
      </c>
      <c r="W21" s="1">
        <v>13581379410.9445</v>
      </c>
      <c r="X21" s="1">
        <v>14412955191.778099</v>
      </c>
      <c r="Y21" s="1">
        <v>15111299548.3172</v>
      </c>
      <c r="Z21" s="1">
        <v>1362504494.1935301</v>
      </c>
      <c r="AA21" s="1">
        <v>25673653.3142334</v>
      </c>
      <c r="AB21" s="1">
        <v>55685384.297866397</v>
      </c>
      <c r="AC21" s="1">
        <v>58948031.127116501</v>
      </c>
      <c r="AD21" s="1">
        <v>107042502.118728</v>
      </c>
      <c r="AE21" s="1">
        <v>349944821.27946699</v>
      </c>
      <c r="AF21" s="1">
        <v>129723877.651182</v>
      </c>
      <c r="AG21" s="1">
        <v>3316558.58196647</v>
      </c>
      <c r="AH21" s="1">
        <v>265923095.42682299</v>
      </c>
      <c r="AI21" s="1">
        <v>173451158.558442</v>
      </c>
      <c r="AJ21" s="1">
        <v>1554207.41385546</v>
      </c>
      <c r="AK21" s="1">
        <v>0</v>
      </c>
      <c r="AL21" s="1">
        <v>13457508.8817547</v>
      </c>
      <c r="AM21" s="1">
        <v>419478.11038996599</v>
      </c>
      <c r="AN21" s="1">
        <v>14605596.0064904</v>
      </c>
      <c r="AO21" s="1">
        <v>3888613.3244730299</v>
      </c>
      <c r="AP21" s="1">
        <v>405715.72371450003</v>
      </c>
      <c r="AQ21" s="1">
        <v>38581053.462173797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/>
    </row>
    <row r="22" spans="1:50" x14ac:dyDescent="0.25">
      <c r="A22">
        <f t="shared" si="3"/>
        <v>0</v>
      </c>
      <c r="B22">
        <f t="shared" si="4"/>
        <v>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N1:AX2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50" x14ac:dyDescent="0.25">
      <c r="N1" t="s">
        <v>60</v>
      </c>
      <c r="O1" t="s">
        <v>61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</row>
    <row r="2" spans="14:50" x14ac:dyDescent="0.25">
      <c r="N2" t="s">
        <v>62</v>
      </c>
      <c r="O2" t="s">
        <v>63</v>
      </c>
      <c r="P2" s="1"/>
      <c r="Q2" s="1"/>
      <c r="R2" s="1"/>
      <c r="S2" s="1"/>
      <c r="T2" s="1"/>
      <c r="U2" s="1"/>
      <c r="V2" s="1"/>
      <c r="W2" s="1"/>
      <c r="X2" s="1"/>
      <c r="Y2" s="1"/>
      <c r="Z2" s="1">
        <v>7588795550.375</v>
      </c>
      <c r="AA2" s="1">
        <v>7772239695.2187996</v>
      </c>
      <c r="AB2" s="1">
        <v>10170421178.6875</v>
      </c>
      <c r="AC2" s="1">
        <v>11041052637</v>
      </c>
      <c r="AD2" s="1">
        <v>10841503364.5</v>
      </c>
      <c r="AE2" s="1">
        <v>11068721928.700399</v>
      </c>
      <c r="AF2" s="1">
        <v>11064334234.028</v>
      </c>
      <c r="AG2" s="1">
        <v>12969824699.289801</v>
      </c>
      <c r="AH2" s="1">
        <v>13107247265.5501</v>
      </c>
      <c r="AI2" s="1">
        <v>12896073312.035999</v>
      </c>
      <c r="AJ2" s="1">
        <v>12691711812.4849</v>
      </c>
      <c r="AK2" s="1">
        <v>11502735931.9326</v>
      </c>
      <c r="AL2" s="1">
        <v>12254561110.1042</v>
      </c>
      <c r="AM2" s="1">
        <v>10206640078.3461</v>
      </c>
      <c r="AN2" s="1">
        <v>9434454301.3603992</v>
      </c>
      <c r="AO2" s="1">
        <v>9794237411.2593002</v>
      </c>
      <c r="AP2" s="1">
        <v>11169942905.497601</v>
      </c>
      <c r="AQ2" s="1">
        <v>12612544608.363701</v>
      </c>
      <c r="AR2" s="1">
        <v>14017682682.7061</v>
      </c>
      <c r="AS2" s="1">
        <v>14723221525.3396</v>
      </c>
      <c r="AT2" s="1">
        <v>16582819977.470699</v>
      </c>
      <c r="AU2" s="1">
        <v>14295607926.2467</v>
      </c>
      <c r="AV2" s="1">
        <v>12238337982.7075</v>
      </c>
      <c r="AW2" s="1">
        <v>10072188278.8664</v>
      </c>
      <c r="AX2" s="1"/>
    </row>
    <row r="3" spans="14:50" x14ac:dyDescent="0.25">
      <c r="N3" t="s">
        <v>62</v>
      </c>
      <c r="O3" t="s">
        <v>64</v>
      </c>
      <c r="P3" s="1"/>
      <c r="Q3" s="1"/>
      <c r="R3" s="1"/>
      <c r="S3" s="1"/>
      <c r="T3" s="1"/>
      <c r="U3" s="1"/>
      <c r="V3" s="1"/>
      <c r="W3" s="1"/>
      <c r="X3" s="1"/>
      <c r="Y3" s="1"/>
      <c r="Z3" s="1">
        <v>33918970</v>
      </c>
      <c r="AA3" s="1">
        <v>51684911</v>
      </c>
      <c r="AB3" s="1">
        <v>69744466.398399994</v>
      </c>
      <c r="AC3" s="1">
        <v>98349101</v>
      </c>
      <c r="AD3" s="1">
        <v>138093134</v>
      </c>
      <c r="AE3" s="1">
        <v>186222464.9014</v>
      </c>
      <c r="AF3" s="1">
        <v>146298587.2001</v>
      </c>
      <c r="AG3" s="1">
        <v>146100577.7703</v>
      </c>
      <c r="AH3" s="1">
        <v>167476260.98879999</v>
      </c>
      <c r="AI3" s="1">
        <v>156928915.46970001</v>
      </c>
      <c r="AJ3" s="1">
        <v>163778516.5801</v>
      </c>
      <c r="AK3" s="1">
        <v>177866732.51460001</v>
      </c>
      <c r="AL3" s="1">
        <v>114722512.7351</v>
      </c>
      <c r="AM3" s="1">
        <v>121974942.8232</v>
      </c>
      <c r="AN3" s="1">
        <v>104650683.36929999</v>
      </c>
      <c r="AO3" s="1">
        <v>109841050.8865</v>
      </c>
      <c r="AP3" s="1">
        <v>121319280.6812</v>
      </c>
      <c r="AQ3" s="1">
        <v>123684673.17900001</v>
      </c>
      <c r="AR3" s="1">
        <v>184217737.3251</v>
      </c>
      <c r="AS3" s="1">
        <v>189976927.6257</v>
      </c>
      <c r="AT3" s="1">
        <v>178339958.3847</v>
      </c>
      <c r="AU3" s="1">
        <v>129027682.5932</v>
      </c>
      <c r="AV3" s="1">
        <v>123254801.0254</v>
      </c>
      <c r="AW3" s="1">
        <v>65288540.8935</v>
      </c>
      <c r="AX3" s="1"/>
    </row>
    <row r="4" spans="14:50" x14ac:dyDescent="0.25">
      <c r="N4" t="s">
        <v>65</v>
      </c>
      <c r="O4" t="s">
        <v>66</v>
      </c>
      <c r="P4" s="1"/>
      <c r="Q4" s="1"/>
      <c r="R4" s="1"/>
      <c r="S4" s="1"/>
      <c r="T4" s="1"/>
      <c r="U4" s="1"/>
      <c r="V4" s="1"/>
      <c r="W4" s="1"/>
      <c r="X4" s="1"/>
      <c r="Y4" s="1"/>
      <c r="Z4" s="1">
        <v>-201219</v>
      </c>
      <c r="AA4" s="1">
        <v>109645</v>
      </c>
      <c r="AB4" s="1">
        <v>-140884</v>
      </c>
      <c r="AC4" s="1">
        <v>-353647</v>
      </c>
      <c r="AD4" s="1">
        <v>-6216</v>
      </c>
      <c r="AE4" s="1">
        <v>491260</v>
      </c>
      <c r="AF4" s="1"/>
      <c r="AG4" s="1"/>
      <c r="AH4" s="1"/>
      <c r="AI4" s="1">
        <v>20152.649799999999</v>
      </c>
      <c r="AJ4" s="1">
        <v>39025476.8882</v>
      </c>
      <c r="AK4" s="1">
        <v>150607691.69960001</v>
      </c>
      <c r="AL4" s="1">
        <v>325852361.47149998</v>
      </c>
      <c r="AM4" s="1">
        <v>131029685.097</v>
      </c>
      <c r="AN4" s="1">
        <v>200532766.69479999</v>
      </c>
      <c r="AO4" s="1">
        <v>228807160.31869999</v>
      </c>
      <c r="AP4" s="1">
        <v>412893152.28070003</v>
      </c>
      <c r="AQ4" s="1">
        <v>687174965.04349995</v>
      </c>
      <c r="AR4" s="1">
        <v>606764807.69640005</v>
      </c>
      <c r="AS4" s="1">
        <v>615122908.51289999</v>
      </c>
      <c r="AT4" s="1">
        <v>478746904.06819999</v>
      </c>
      <c r="AU4" s="1">
        <v>363048406.29750001</v>
      </c>
      <c r="AV4" s="1">
        <v>379493430.44989997</v>
      </c>
      <c r="AW4" s="1">
        <v>162956724.93720001</v>
      </c>
      <c r="AX4" s="1"/>
    </row>
    <row r="5" spans="14:50" x14ac:dyDescent="0.25">
      <c r="N5" t="s">
        <v>65</v>
      </c>
      <c r="O5" t="s">
        <v>67</v>
      </c>
      <c r="P5" s="1"/>
      <c r="Q5" s="1"/>
      <c r="R5" s="1"/>
      <c r="S5" s="1"/>
      <c r="T5" s="1"/>
      <c r="U5" s="1"/>
      <c r="V5" s="1"/>
      <c r="W5" s="1"/>
      <c r="X5" s="1"/>
      <c r="Y5" s="1"/>
      <c r="Z5" s="1">
        <v>11661688</v>
      </c>
      <c r="AA5" s="1">
        <v>10360917</v>
      </c>
      <c r="AB5" s="1">
        <v>33432153</v>
      </c>
      <c r="AC5" s="1">
        <v>37119127</v>
      </c>
      <c r="AD5" s="1">
        <v>62334535.5625</v>
      </c>
      <c r="AE5" s="1">
        <v>71569695.667199999</v>
      </c>
      <c r="AF5" s="1">
        <v>67522411.199699998</v>
      </c>
      <c r="AG5" s="1">
        <v>44314739.654799998</v>
      </c>
      <c r="AH5" s="1">
        <v>37164453.443300001</v>
      </c>
      <c r="AI5" s="1">
        <v>42515330.462899998</v>
      </c>
      <c r="AJ5" s="1">
        <v>42618719.341200002</v>
      </c>
      <c r="AK5" s="1">
        <v>39808827.838200003</v>
      </c>
      <c r="AL5" s="1">
        <v>28663356.786899999</v>
      </c>
      <c r="AM5" s="1">
        <v>20917404.7667</v>
      </c>
      <c r="AN5" s="1">
        <v>27197305.013099998</v>
      </c>
      <c r="AO5" s="1">
        <v>33695818.420699999</v>
      </c>
      <c r="AP5" s="1">
        <v>25149752.2436</v>
      </c>
      <c r="AQ5" s="1">
        <v>16287046.9756</v>
      </c>
      <c r="AR5" s="1">
        <v>26203533.216899998</v>
      </c>
      <c r="AS5" s="1">
        <v>13237733.116699999</v>
      </c>
      <c r="AT5" s="1">
        <v>19916283.1098</v>
      </c>
      <c r="AU5" s="1">
        <v>14919908.3793</v>
      </c>
      <c r="AV5" s="1">
        <v>17049798.044100001</v>
      </c>
      <c r="AW5" s="1">
        <v>4269534.0136000002</v>
      </c>
      <c r="AX5" s="1"/>
    </row>
    <row r="6" spans="14:50" x14ac:dyDescent="0.25">
      <c r="N6" t="s">
        <v>65</v>
      </c>
      <c r="O6" t="s">
        <v>68</v>
      </c>
      <c r="P6" s="1"/>
      <c r="Q6" s="1"/>
      <c r="R6" s="1"/>
      <c r="S6" s="1"/>
      <c r="T6" s="1"/>
      <c r="U6" s="1"/>
      <c r="V6" s="1"/>
      <c r="W6" s="1"/>
      <c r="X6" s="1"/>
      <c r="Y6" s="1"/>
      <c r="Z6" s="1">
        <v>32824492</v>
      </c>
      <c r="AA6" s="1">
        <v>173986168</v>
      </c>
      <c r="AB6" s="1">
        <v>140200642</v>
      </c>
      <c r="AC6" s="1">
        <v>456724619.10939997</v>
      </c>
      <c r="AD6" s="1">
        <v>447009338</v>
      </c>
      <c r="AE6" s="1">
        <v>447783742</v>
      </c>
      <c r="AF6" s="1">
        <v>428190219.14649999</v>
      </c>
      <c r="AG6" s="1">
        <v>591233238.34850001</v>
      </c>
      <c r="AH6" s="1">
        <v>650952124.7076</v>
      </c>
      <c r="AI6" s="1">
        <v>521230082.03399998</v>
      </c>
      <c r="AJ6" s="1">
        <v>338051119.39679998</v>
      </c>
      <c r="AK6" s="1">
        <v>623163194.42159998</v>
      </c>
      <c r="AL6" s="1">
        <v>349894573.1401</v>
      </c>
      <c r="AM6" s="1">
        <v>560146468.15489995</v>
      </c>
      <c r="AN6" s="1">
        <v>900212494.06760001</v>
      </c>
      <c r="AO6" s="1">
        <v>747157481.19439995</v>
      </c>
      <c r="AP6" s="1">
        <v>1275229971.4006</v>
      </c>
      <c r="AQ6" s="1">
        <v>1240266279.4841001</v>
      </c>
      <c r="AR6" s="1">
        <v>1375054737.5778999</v>
      </c>
      <c r="AS6" s="1">
        <v>1398673021.7542</v>
      </c>
      <c r="AT6" s="1">
        <v>1199620685.3859999</v>
      </c>
      <c r="AU6" s="1">
        <v>1045964382.978</v>
      </c>
      <c r="AV6" s="1">
        <v>1621609208.7028999</v>
      </c>
      <c r="AW6" s="1">
        <v>1228242313.7590001</v>
      </c>
      <c r="AX6" s="1"/>
    </row>
    <row r="7" spans="14:50" x14ac:dyDescent="0.25">
      <c r="N7" t="s">
        <v>65</v>
      </c>
      <c r="O7" t="s">
        <v>69</v>
      </c>
      <c r="P7" s="1"/>
      <c r="Q7" s="1"/>
      <c r="R7" s="1"/>
      <c r="S7" s="1"/>
      <c r="T7" s="1"/>
      <c r="U7" s="1"/>
      <c r="V7" s="1"/>
      <c r="W7" s="1"/>
      <c r="X7" s="1"/>
      <c r="Y7" s="1"/>
      <c r="Z7" s="1">
        <v>1012019738.9</v>
      </c>
      <c r="AA7" s="1">
        <v>1111864187.1795001</v>
      </c>
      <c r="AB7" s="1">
        <v>1940057452.2734001</v>
      </c>
      <c r="AC7" s="1">
        <v>1930730159.9405</v>
      </c>
      <c r="AD7" s="1">
        <v>2604595794.0977001</v>
      </c>
      <c r="AE7" s="1">
        <v>3067349593.9087</v>
      </c>
      <c r="AF7" s="1">
        <v>3319450007.6838999</v>
      </c>
      <c r="AG7" s="1">
        <v>4195186541.2768002</v>
      </c>
      <c r="AH7" s="1">
        <v>5243126765.2241001</v>
      </c>
      <c r="AI7" s="1">
        <v>4302950517.9653997</v>
      </c>
      <c r="AJ7" s="1">
        <v>3411480804.1810999</v>
      </c>
      <c r="AK7" s="1">
        <v>2931303479.1549001</v>
      </c>
      <c r="AL7" s="1">
        <v>2605827148.2912002</v>
      </c>
      <c r="AM7" s="1">
        <v>1999108549.0567999</v>
      </c>
      <c r="AN7" s="1">
        <v>1909797163.0671</v>
      </c>
      <c r="AO7" s="1">
        <v>2336432018.5043998</v>
      </c>
      <c r="AP7" s="1">
        <v>3471514050.7445998</v>
      </c>
      <c r="AQ7" s="1">
        <v>3364169213.8801999</v>
      </c>
      <c r="AR7" s="1">
        <v>5462182883.0240002</v>
      </c>
      <c r="AS7" s="1">
        <v>6204382684.0125999</v>
      </c>
      <c r="AT7" s="1">
        <v>5404191971.7405996</v>
      </c>
      <c r="AU7" s="1">
        <v>6122368791.2627001</v>
      </c>
      <c r="AV7" s="1">
        <v>6100205269.3865004</v>
      </c>
      <c r="AW7" s="1">
        <v>3625841784.0251002</v>
      </c>
      <c r="AX7" s="1"/>
    </row>
    <row r="8" spans="14:50" x14ac:dyDescent="0.25">
      <c r="N8" t="s">
        <v>65</v>
      </c>
      <c r="O8" t="s">
        <v>70</v>
      </c>
      <c r="P8" s="1"/>
      <c r="Q8" s="1"/>
      <c r="R8" s="1"/>
      <c r="S8" s="1"/>
      <c r="T8" s="1"/>
      <c r="U8" s="1"/>
      <c r="V8" s="1"/>
      <c r="W8" s="1"/>
      <c r="X8" s="1"/>
      <c r="Y8" s="1"/>
      <c r="Z8" s="1">
        <v>2383016</v>
      </c>
      <c r="AA8" s="1">
        <v>527961</v>
      </c>
      <c r="AB8" s="1">
        <v>5305172</v>
      </c>
      <c r="AC8" s="1">
        <v>4214181</v>
      </c>
      <c r="AD8" s="1">
        <v>-37361</v>
      </c>
      <c r="AE8" s="1">
        <v>-3502467</v>
      </c>
      <c r="AF8" s="1"/>
      <c r="AG8" s="1">
        <v>4384</v>
      </c>
      <c r="AH8" s="1">
        <v>80932</v>
      </c>
      <c r="AI8" s="1">
        <v>-4177369.75</v>
      </c>
      <c r="AJ8" s="1">
        <v>229144.2507</v>
      </c>
      <c r="AK8" s="1">
        <v>636192.44759999996</v>
      </c>
      <c r="AL8" s="1">
        <v>413115.42580000003</v>
      </c>
      <c r="AM8" s="1">
        <v>795469.3</v>
      </c>
      <c r="AN8" s="1">
        <v>1258556.8799999999</v>
      </c>
      <c r="AO8" s="1">
        <v>685789.74060000002</v>
      </c>
      <c r="AP8" s="1"/>
      <c r="AQ8" s="1">
        <v>585814.61670000001</v>
      </c>
      <c r="AR8" s="1"/>
      <c r="AS8" s="1"/>
      <c r="AT8" s="1"/>
      <c r="AU8" s="1"/>
      <c r="AV8" s="1"/>
      <c r="AW8" s="1"/>
      <c r="AX8" s="1"/>
    </row>
    <row r="9" spans="14:50" x14ac:dyDescent="0.25">
      <c r="P9" s="1">
        <v>11331278000</v>
      </c>
      <c r="Q9" s="1">
        <v>14834080775</v>
      </c>
      <c r="R9" s="1">
        <v>13464555013</v>
      </c>
      <c r="S9" s="1">
        <v>11175370345</v>
      </c>
      <c r="T9" s="1">
        <v>8533017359</v>
      </c>
      <c r="U9" s="1">
        <v>8543659793</v>
      </c>
      <c r="V9" s="1">
        <v>8817441132</v>
      </c>
      <c r="W9" s="1">
        <v>8032566815</v>
      </c>
      <c r="X9" s="1">
        <v>8630834203</v>
      </c>
      <c r="Y9" s="1">
        <v>9161817835</v>
      </c>
      <c r="Z9" s="1">
        <v>0</v>
      </c>
      <c r="AA9" s="1"/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/>
      <c r="AS9" s="1"/>
      <c r="AT9" s="1">
        <v>0</v>
      </c>
      <c r="AU9" s="1"/>
      <c r="AV9" s="1"/>
      <c r="AW9" s="1">
        <v>0</v>
      </c>
      <c r="AX9" s="1"/>
    </row>
    <row r="13" spans="14:50" x14ac:dyDescent="0.25">
      <c r="N13" t="s">
        <v>60</v>
      </c>
      <c r="O13" t="s">
        <v>61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  <c r="W13" t="s">
        <v>8</v>
      </c>
      <c r="X13" t="s">
        <v>9</v>
      </c>
      <c r="Y13" t="s">
        <v>10</v>
      </c>
      <c r="Z13" t="s">
        <v>11</v>
      </c>
      <c r="AA13" t="s">
        <v>12</v>
      </c>
      <c r="AB13" t="s">
        <v>13</v>
      </c>
      <c r="AC13" t="s">
        <v>14</v>
      </c>
      <c r="AD13" t="s">
        <v>15</v>
      </c>
      <c r="AE13" t="s">
        <v>16</v>
      </c>
      <c r="AF13" t="s">
        <v>17</v>
      </c>
      <c r="AG13" t="s">
        <v>18</v>
      </c>
      <c r="AH13" t="s">
        <v>19</v>
      </c>
      <c r="AI13" t="s">
        <v>20</v>
      </c>
      <c r="AJ13" t="s">
        <v>21</v>
      </c>
      <c r="AK13" t="s">
        <v>22</v>
      </c>
      <c r="AL13" t="s">
        <v>23</v>
      </c>
      <c r="AM13" t="s">
        <v>24</v>
      </c>
      <c r="AN13" t="s">
        <v>25</v>
      </c>
      <c r="AO13" t="s">
        <v>26</v>
      </c>
      <c r="AP13" t="s">
        <v>27</v>
      </c>
      <c r="AQ13" t="s">
        <v>28</v>
      </c>
      <c r="AR13" t="s">
        <v>29</v>
      </c>
      <c r="AS13" t="s">
        <v>30</v>
      </c>
      <c r="AT13" t="s">
        <v>31</v>
      </c>
      <c r="AU13" t="s">
        <v>32</v>
      </c>
      <c r="AV13" t="s">
        <v>33</v>
      </c>
      <c r="AW13" t="s">
        <v>34</v>
      </c>
    </row>
    <row r="14" spans="14:50" x14ac:dyDescent="0.25">
      <c r="N14" t="s">
        <v>62</v>
      </c>
      <c r="O14" t="s">
        <v>63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12261445012.2955</v>
      </c>
      <c r="AA14" s="1">
        <v>12260530444.259501</v>
      </c>
      <c r="AB14" s="1">
        <v>15794316673.168301</v>
      </c>
      <c r="AC14" s="1">
        <v>16824779274.4552</v>
      </c>
      <c r="AD14" s="1">
        <v>16126512146.570299</v>
      </c>
      <c r="AE14" s="1">
        <v>15979412503.216499</v>
      </c>
      <c r="AF14" s="1">
        <v>15469430547.0821</v>
      </c>
      <c r="AG14" s="1">
        <v>17649557210.428699</v>
      </c>
      <c r="AH14" s="1">
        <v>17472167327.921902</v>
      </c>
      <c r="AI14" s="1">
        <v>17017735651.093</v>
      </c>
      <c r="AJ14" s="1">
        <v>16603649157.6817</v>
      </c>
      <c r="AK14" s="1">
        <v>14750911764.210899</v>
      </c>
      <c r="AL14" s="1">
        <v>15432168803.0098</v>
      </c>
      <c r="AM14" s="1">
        <v>12622234945.445499</v>
      </c>
      <c r="AN14" s="1">
        <v>11445865418.2698</v>
      </c>
      <c r="AO14" s="1">
        <v>11747674234.295601</v>
      </c>
      <c r="AP14" s="1">
        <v>13287652662.5832</v>
      </c>
      <c r="AQ14" s="1">
        <v>14740582304.6255</v>
      </c>
      <c r="AR14" s="1">
        <v>16006953029.118401</v>
      </c>
      <c r="AS14" s="1">
        <v>16489641471.096001</v>
      </c>
      <c r="AT14" s="1">
        <v>18327843785.347599</v>
      </c>
      <c r="AU14" s="1">
        <v>15286116217.437</v>
      </c>
      <c r="AV14" s="1">
        <v>12238337982.7075</v>
      </c>
      <c r="AW14" s="1">
        <v>9606836857.7501907</v>
      </c>
      <c r="AX14" s="1"/>
    </row>
    <row r="15" spans="14:50" x14ac:dyDescent="0.25">
      <c r="N15" t="s">
        <v>62</v>
      </c>
      <c r="O15" t="s">
        <v>64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54803899.086218998</v>
      </c>
      <c r="AA15" s="1">
        <v>81531765.575135395</v>
      </c>
      <c r="AB15" s="1">
        <v>108310773.874916</v>
      </c>
      <c r="AC15" s="1">
        <v>149868130.382875</v>
      </c>
      <c r="AD15" s="1">
        <v>205410682.258425</v>
      </c>
      <c r="AE15" s="1">
        <v>268840937.84210002</v>
      </c>
      <c r="AF15" s="1">
        <v>204545143.51780099</v>
      </c>
      <c r="AG15" s="1">
        <v>198816141.74590999</v>
      </c>
      <c r="AH15" s="1">
        <v>223248497.27539101</v>
      </c>
      <c r="AI15" s="1">
        <v>207084337.60093501</v>
      </c>
      <c r="AJ15" s="1">
        <v>214259594.68970299</v>
      </c>
      <c r="AK15" s="1">
        <v>228093254.73844501</v>
      </c>
      <c r="AL15" s="1">
        <v>144470060.259747</v>
      </c>
      <c r="AM15" s="1">
        <v>150842625.38443401</v>
      </c>
      <c r="AN15" s="1">
        <v>126962047.778667</v>
      </c>
      <c r="AO15" s="1">
        <v>131748581.250837</v>
      </c>
      <c r="AP15" s="1">
        <v>144320206.16442099</v>
      </c>
      <c r="AQ15" s="1">
        <v>144553233.421808</v>
      </c>
      <c r="AR15" s="1">
        <v>210360352.36632201</v>
      </c>
      <c r="AS15" s="1">
        <v>212769428.14021099</v>
      </c>
      <c r="AT15" s="1">
        <v>197106819.129729</v>
      </c>
      <c r="AU15" s="1">
        <v>137967700.398738</v>
      </c>
      <c r="AV15" s="1">
        <v>123254801.0254</v>
      </c>
      <c r="AW15" s="1">
        <v>62272104.499916904</v>
      </c>
      <c r="AX15" s="1"/>
    </row>
    <row r="16" spans="14:50" x14ac:dyDescent="0.25">
      <c r="N16" t="s">
        <v>65</v>
      </c>
      <c r="O16" t="s">
        <v>66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-325115.58488450298</v>
      </c>
      <c r="AA16" s="1">
        <v>172962.480993451</v>
      </c>
      <c r="AB16" s="1">
        <v>-218788.03946148901</v>
      </c>
      <c r="AC16" s="1">
        <v>-538900.85589610704</v>
      </c>
      <c r="AD16" s="1">
        <v>-9246.1715071103408</v>
      </c>
      <c r="AE16" s="1">
        <v>709209.81093359506</v>
      </c>
      <c r="AF16" s="1"/>
      <c r="AG16" s="1"/>
      <c r="AH16" s="1"/>
      <c r="AI16" s="1">
        <v>26593.557485856702</v>
      </c>
      <c r="AJ16" s="1">
        <v>51054210.4986564</v>
      </c>
      <c r="AK16" s="1">
        <v>193136727.159399</v>
      </c>
      <c r="AL16" s="1">
        <v>410345878.72276598</v>
      </c>
      <c r="AM16" s="1">
        <v>162040344.07276499</v>
      </c>
      <c r="AN16" s="1">
        <v>243286043.49813899</v>
      </c>
      <c r="AO16" s="1">
        <v>274442191.77373701</v>
      </c>
      <c r="AP16" s="1">
        <v>491173575.43204099</v>
      </c>
      <c r="AQ16" s="1">
        <v>803117804.09361899</v>
      </c>
      <c r="AR16" s="1">
        <v>692871710.42192304</v>
      </c>
      <c r="AS16" s="1">
        <v>688922339.75957704</v>
      </c>
      <c r="AT16" s="1">
        <v>529125835.19580001</v>
      </c>
      <c r="AU16" s="1">
        <v>388203157.21095198</v>
      </c>
      <c r="AV16" s="1">
        <v>379493430.44989997</v>
      </c>
      <c r="AW16" s="1">
        <v>155427860.16318801</v>
      </c>
      <c r="AX16" s="1"/>
    </row>
    <row r="17" spans="14:50" x14ac:dyDescent="0.25">
      <c r="N17" t="s">
        <v>65</v>
      </c>
      <c r="O17" t="s">
        <v>67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>
        <v>18842139.732632499</v>
      </c>
      <c r="AA17" s="1">
        <v>16344109.7148728</v>
      </c>
      <c r="AB17" s="1">
        <v>51918991.580637597</v>
      </c>
      <c r="AC17" s="1">
        <v>56563548.709352203</v>
      </c>
      <c r="AD17" s="1">
        <v>92721333.112442702</v>
      </c>
      <c r="AE17" s="1">
        <v>103321927.96627</v>
      </c>
      <c r="AF17" s="1">
        <v>94405431.753213793</v>
      </c>
      <c r="AG17" s="1">
        <v>60304248.587529197</v>
      </c>
      <c r="AH17" s="1">
        <v>49540802.584748499</v>
      </c>
      <c r="AI17" s="1">
        <v>56103484.9469437</v>
      </c>
      <c r="AJ17" s="1">
        <v>55754989.866291501</v>
      </c>
      <c r="AK17" s="1">
        <v>51050159.749193899</v>
      </c>
      <c r="AL17" s="1">
        <v>36095765.1948561</v>
      </c>
      <c r="AM17" s="1">
        <v>25867905.1468083</v>
      </c>
      <c r="AN17" s="1">
        <v>32995728.526099101</v>
      </c>
      <c r="AO17" s="1">
        <v>40416367.425329097</v>
      </c>
      <c r="AP17" s="1">
        <v>29917894.4055751</v>
      </c>
      <c r="AQ17" s="1">
        <v>19035061.036290001</v>
      </c>
      <c r="AR17" s="1">
        <v>29922115.865651101</v>
      </c>
      <c r="AS17" s="1">
        <v>14825931.445013899</v>
      </c>
      <c r="AT17" s="1">
        <v>22012089.989343699</v>
      </c>
      <c r="AU17" s="1">
        <v>15953672.947392499</v>
      </c>
      <c r="AV17" s="1">
        <v>17049798.044100001</v>
      </c>
      <c r="AW17" s="1">
        <v>4072274.6231156602</v>
      </c>
      <c r="AX17" s="1"/>
    </row>
    <row r="18" spans="14:50" x14ac:dyDescent="0.25">
      <c r="N18" t="s">
        <v>65</v>
      </c>
      <c r="O18" t="s">
        <v>68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53035518.0928078</v>
      </c>
      <c r="AA18" s="1">
        <v>274459202.66153002</v>
      </c>
      <c r="AB18" s="1">
        <v>217726807.830713</v>
      </c>
      <c r="AC18" s="1">
        <v>695974483.445014</v>
      </c>
      <c r="AD18" s="1">
        <v>664917150.00448096</v>
      </c>
      <c r="AE18" s="1">
        <v>646445106.46695805</v>
      </c>
      <c r="AF18" s="1">
        <v>598667639.27423501</v>
      </c>
      <c r="AG18" s="1">
        <v>804560208.55164695</v>
      </c>
      <c r="AH18" s="1">
        <v>867729448.825665</v>
      </c>
      <c r="AI18" s="1">
        <v>687818340.88780701</v>
      </c>
      <c r="AJ18" s="1">
        <v>442247843.84913403</v>
      </c>
      <c r="AK18" s="1">
        <v>799133819.12023401</v>
      </c>
      <c r="AL18" s="1">
        <v>440622235.87125701</v>
      </c>
      <c r="AM18" s="1">
        <v>692715748.83027899</v>
      </c>
      <c r="AN18" s="1">
        <v>1092136410.4182401</v>
      </c>
      <c r="AO18" s="1">
        <v>896176223.040941</v>
      </c>
      <c r="AP18" s="1">
        <v>1517000853.8313301</v>
      </c>
      <c r="AQ18" s="1">
        <v>1449528841.33021</v>
      </c>
      <c r="AR18" s="1">
        <v>1570190815.0646701</v>
      </c>
      <c r="AS18" s="1">
        <v>1566478954.64504</v>
      </c>
      <c r="AT18" s="1">
        <v>1325857758.4088199</v>
      </c>
      <c r="AU18" s="1">
        <v>1118436739.45102</v>
      </c>
      <c r="AV18" s="1">
        <v>1621609208.7028999</v>
      </c>
      <c r="AW18" s="1">
        <v>1171495528.4172201</v>
      </c>
      <c r="AX18" s="1"/>
    </row>
    <row r="19" spans="14:50" x14ac:dyDescent="0.25">
      <c r="N19" t="s">
        <v>65</v>
      </c>
      <c r="O19" t="s">
        <v>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1635150703.10028</v>
      </c>
      <c r="AA19" s="1">
        <v>1753940337.8387799</v>
      </c>
      <c r="AB19" s="1">
        <v>3012842951.8295102</v>
      </c>
      <c r="AC19" s="1">
        <v>2942120633.55935</v>
      </c>
      <c r="AD19" s="1">
        <v>3874282403.3020601</v>
      </c>
      <c r="AE19" s="1">
        <v>4428193676.5933104</v>
      </c>
      <c r="AF19" s="1">
        <v>4641038517.2974997</v>
      </c>
      <c r="AG19" s="1">
        <v>5708880928.26266</v>
      </c>
      <c r="AH19" s="1">
        <v>6989170670.8149004</v>
      </c>
      <c r="AI19" s="1">
        <v>5678199298.5512896</v>
      </c>
      <c r="AJ19" s="1">
        <v>4462993740.9285297</v>
      </c>
      <c r="AK19" s="1">
        <v>3759053431.3755798</v>
      </c>
      <c r="AL19" s="1">
        <v>3281518127.21699</v>
      </c>
      <c r="AM19" s="1">
        <v>2472235485.32657</v>
      </c>
      <c r="AN19" s="1">
        <v>2316962974.9022598</v>
      </c>
      <c r="AO19" s="1">
        <v>2802427700.2325902</v>
      </c>
      <c r="AP19" s="1">
        <v>4129678487.1539698</v>
      </c>
      <c r="AQ19" s="1">
        <v>3931784958.84202</v>
      </c>
      <c r="AR19" s="1">
        <v>6237329437.68855</v>
      </c>
      <c r="AS19" s="1">
        <v>6948754104.7158499</v>
      </c>
      <c r="AT19" s="1">
        <v>5972879545.1350498</v>
      </c>
      <c r="AU19" s="1">
        <v>6546573000.0488596</v>
      </c>
      <c r="AV19" s="1">
        <v>6100205269.3865004</v>
      </c>
      <c r="AW19" s="1">
        <v>3458322017.6920099</v>
      </c>
      <c r="AX19" s="1"/>
    </row>
    <row r="20" spans="14:50" x14ac:dyDescent="0.25">
      <c r="N20" t="s">
        <v>65</v>
      </c>
      <c r="O20" t="s">
        <v>70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3850310.56028073</v>
      </c>
      <c r="AA20" s="1">
        <v>832846.40820633399</v>
      </c>
      <c r="AB20" s="1">
        <v>8238750.8935435396</v>
      </c>
      <c r="AC20" s="1">
        <v>6421730.56126903</v>
      </c>
      <c r="AD20" s="1">
        <v>-55573.715199026599</v>
      </c>
      <c r="AE20" s="1">
        <v>-5056352.9676162396</v>
      </c>
      <c r="AF20" s="1"/>
      <c r="AG20" s="1">
        <v>5965.8214821327902</v>
      </c>
      <c r="AH20" s="1">
        <v>107883.63243134601</v>
      </c>
      <c r="AI20" s="1">
        <v>-5512482.1643208396</v>
      </c>
      <c r="AJ20" s="1">
        <v>299772.85974773101</v>
      </c>
      <c r="AK20" s="1">
        <v>815842.31048484903</v>
      </c>
      <c r="AL20" s="1">
        <v>520236.25561067899</v>
      </c>
      <c r="AM20" s="1">
        <v>983732.18996824604</v>
      </c>
      <c r="AN20" s="1">
        <v>1526879.26716019</v>
      </c>
      <c r="AO20" s="1">
        <v>822568.83588806202</v>
      </c>
      <c r="AP20" s="1"/>
      <c r="AQ20" s="1">
        <v>684655.54262482002</v>
      </c>
      <c r="AR20" s="1"/>
      <c r="AS20" s="1"/>
      <c r="AT20" s="1"/>
      <c r="AU20" s="1"/>
      <c r="AV20" s="1"/>
      <c r="AW20" s="1"/>
      <c r="AX20" s="1"/>
    </row>
    <row r="21" spans="14:50" x14ac:dyDescent="0.25">
      <c r="P21" s="1">
        <v>22521272714.328098</v>
      </c>
      <c r="Q21" s="1">
        <v>28467781065.6707</v>
      </c>
      <c r="R21" s="1">
        <v>25209506559.790298</v>
      </c>
      <c r="S21" s="1">
        <v>20443265377.561298</v>
      </c>
      <c r="T21" s="1">
        <v>15276697121.496201</v>
      </c>
      <c r="U21" s="1">
        <v>14978464116.906601</v>
      </c>
      <c r="V21" s="1">
        <v>15173276336.5228</v>
      </c>
      <c r="W21" s="1">
        <v>13581379410.9445</v>
      </c>
      <c r="X21" s="1">
        <v>14412955191.778099</v>
      </c>
      <c r="Y21" s="1">
        <v>15111299548.3172</v>
      </c>
      <c r="Z21" s="1">
        <v>0</v>
      </c>
      <c r="AA21" s="1"/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>
        <v>0</v>
      </c>
      <c r="AU21" s="1"/>
      <c r="AV21" s="1"/>
      <c r="AW21" s="1">
        <v>0</v>
      </c>
      <c r="AX21" s="1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M1:AW2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3:49" x14ac:dyDescent="0.25">
      <c r="M1" t="s">
        <v>60</v>
      </c>
      <c r="N1" t="s">
        <v>61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</row>
    <row r="2" spans="13:49" x14ac:dyDescent="0.25">
      <c r="M2" t="s">
        <v>62</v>
      </c>
      <c r="N2" t="s">
        <v>63</v>
      </c>
      <c r="O2" s="1"/>
      <c r="P2" s="1"/>
      <c r="Q2" s="1"/>
      <c r="R2" s="1"/>
      <c r="S2" s="1"/>
      <c r="T2" s="1"/>
      <c r="U2" s="1"/>
      <c r="V2" s="1"/>
      <c r="W2" s="1"/>
      <c r="X2" s="1"/>
      <c r="Y2" s="1">
        <v>7588795550.375</v>
      </c>
      <c r="Z2" s="1">
        <v>7772239695.2187996</v>
      </c>
      <c r="AA2" s="1">
        <v>10170421178.6875</v>
      </c>
      <c r="AB2" s="1">
        <v>11041052637</v>
      </c>
      <c r="AC2" s="1">
        <v>10841503364.5</v>
      </c>
      <c r="AD2" s="1">
        <v>11068721928.700399</v>
      </c>
      <c r="AE2" s="1">
        <v>11064334234.028</v>
      </c>
      <c r="AF2" s="1">
        <v>12969824699.289801</v>
      </c>
      <c r="AG2" s="1">
        <v>13107247265.5501</v>
      </c>
      <c r="AH2" s="1">
        <v>12896073312.035999</v>
      </c>
      <c r="AI2" s="1">
        <v>12691711812.4849</v>
      </c>
      <c r="AJ2" s="1">
        <v>11502735931.9326</v>
      </c>
      <c r="AK2" s="1">
        <v>12254561110.1042</v>
      </c>
      <c r="AL2" s="1">
        <v>10206640078.3461</v>
      </c>
      <c r="AM2" s="1">
        <v>9434454301.3603992</v>
      </c>
      <c r="AN2" s="1">
        <v>9794237411.2593002</v>
      </c>
      <c r="AO2" s="1">
        <v>11169942905.497601</v>
      </c>
      <c r="AP2" s="1">
        <v>12612544608.363701</v>
      </c>
      <c r="AQ2" s="1">
        <v>14017682682.7061</v>
      </c>
      <c r="AR2" s="1">
        <v>14723221525.3396</v>
      </c>
      <c r="AS2" s="1">
        <v>16582819977.470699</v>
      </c>
      <c r="AT2" s="1">
        <v>14295607926.2467</v>
      </c>
      <c r="AU2" s="1">
        <v>12238337982.7075</v>
      </c>
      <c r="AV2" s="1">
        <v>10072188278.8664</v>
      </c>
      <c r="AW2" s="1"/>
    </row>
    <row r="3" spans="13:49" x14ac:dyDescent="0.25">
      <c r="M3" t="s">
        <v>62</v>
      </c>
      <c r="N3" t="s">
        <v>64</v>
      </c>
      <c r="O3" s="1"/>
      <c r="P3" s="1"/>
      <c r="Q3" s="1"/>
      <c r="R3" s="1"/>
      <c r="S3" s="1"/>
      <c r="T3" s="1"/>
      <c r="U3" s="1"/>
      <c r="V3" s="1"/>
      <c r="W3" s="1"/>
      <c r="X3" s="1"/>
      <c r="Y3" s="1">
        <v>33918970</v>
      </c>
      <c r="Z3" s="1">
        <v>51684911</v>
      </c>
      <c r="AA3" s="1">
        <v>69744466.398399994</v>
      </c>
      <c r="AB3" s="1">
        <v>98349101</v>
      </c>
      <c r="AC3" s="1">
        <v>138093134</v>
      </c>
      <c r="AD3" s="1">
        <v>186222464.9014</v>
      </c>
      <c r="AE3" s="1">
        <v>146298587.2001</v>
      </c>
      <c r="AF3" s="1">
        <v>146100577.7703</v>
      </c>
      <c r="AG3" s="1">
        <v>167476260.98879999</v>
      </c>
      <c r="AH3" s="1">
        <v>156928915.46970001</v>
      </c>
      <c r="AI3" s="1">
        <v>163778516.5801</v>
      </c>
      <c r="AJ3" s="1">
        <v>177866732.51460001</v>
      </c>
      <c r="AK3" s="1">
        <v>114722512.7351</v>
      </c>
      <c r="AL3" s="1">
        <v>121974942.8232</v>
      </c>
      <c r="AM3" s="1">
        <v>104650683.36929999</v>
      </c>
      <c r="AN3" s="1">
        <v>109841050.8865</v>
      </c>
      <c r="AO3" s="1">
        <v>121319280.6812</v>
      </c>
      <c r="AP3" s="1">
        <v>123684673.17900001</v>
      </c>
      <c r="AQ3" s="1">
        <v>184217737.3251</v>
      </c>
      <c r="AR3" s="1">
        <v>189976927.6257</v>
      </c>
      <c r="AS3" s="1">
        <v>178339958.3847</v>
      </c>
      <c r="AT3" s="1">
        <v>129027682.5932</v>
      </c>
      <c r="AU3" s="1">
        <v>123254801.0254</v>
      </c>
      <c r="AV3" s="1">
        <v>65288540.8935</v>
      </c>
      <c r="AW3" s="1"/>
    </row>
    <row r="4" spans="13:49" x14ac:dyDescent="0.25">
      <c r="M4" t="s">
        <v>65</v>
      </c>
      <c r="N4" t="s">
        <v>66</v>
      </c>
      <c r="O4" s="1"/>
      <c r="P4" s="1"/>
      <c r="Q4" s="1"/>
      <c r="R4" s="1"/>
      <c r="S4" s="1"/>
      <c r="T4" s="1"/>
      <c r="U4" s="1"/>
      <c r="V4" s="1"/>
      <c r="W4" s="1"/>
      <c r="X4" s="1"/>
      <c r="Y4" s="1">
        <v>-201219</v>
      </c>
      <c r="Z4" s="1">
        <v>109645</v>
      </c>
      <c r="AA4" s="1">
        <v>-140884</v>
      </c>
      <c r="AB4" s="1">
        <v>-353647</v>
      </c>
      <c r="AC4" s="1">
        <v>-6216</v>
      </c>
      <c r="AD4" s="1">
        <v>491260</v>
      </c>
      <c r="AE4" s="1"/>
      <c r="AF4" s="1"/>
      <c r="AG4" s="1"/>
      <c r="AH4" s="1">
        <v>20152.649799999999</v>
      </c>
      <c r="AI4" s="1">
        <v>39025476.8882</v>
      </c>
      <c r="AJ4" s="1">
        <v>150607691.69960001</v>
      </c>
      <c r="AK4" s="1">
        <v>325852361.47149998</v>
      </c>
      <c r="AL4" s="1">
        <v>131029685.097</v>
      </c>
      <c r="AM4" s="1">
        <v>200532766.69479999</v>
      </c>
      <c r="AN4" s="1">
        <v>228807160.31869999</v>
      </c>
      <c r="AO4" s="1">
        <v>412893152.28070003</v>
      </c>
      <c r="AP4" s="1">
        <v>687174965.04349995</v>
      </c>
      <c r="AQ4" s="1">
        <v>606764807.69640005</v>
      </c>
      <c r="AR4" s="1">
        <v>615122908.51289999</v>
      </c>
      <c r="AS4" s="1">
        <v>478746904.06819999</v>
      </c>
      <c r="AT4" s="1">
        <v>363048406.29750001</v>
      </c>
      <c r="AU4" s="1">
        <v>379493430.44989997</v>
      </c>
      <c r="AV4" s="1">
        <v>162956724.93720001</v>
      </c>
      <c r="AW4" s="1"/>
    </row>
    <row r="5" spans="13:49" x14ac:dyDescent="0.25">
      <c r="M5" t="s">
        <v>65</v>
      </c>
      <c r="N5" t="s">
        <v>67</v>
      </c>
      <c r="O5" s="1"/>
      <c r="P5" s="1"/>
      <c r="Q5" s="1"/>
      <c r="R5" s="1"/>
      <c r="S5" s="1"/>
      <c r="T5" s="1"/>
      <c r="U5" s="1"/>
      <c r="V5" s="1"/>
      <c r="W5" s="1"/>
      <c r="X5" s="1"/>
      <c r="Y5" s="1">
        <v>11661688</v>
      </c>
      <c r="Z5" s="1">
        <v>10360917</v>
      </c>
      <c r="AA5" s="1">
        <v>33432153</v>
      </c>
      <c r="AB5" s="1">
        <v>37119127</v>
      </c>
      <c r="AC5" s="1">
        <v>62334535.5625</v>
      </c>
      <c r="AD5" s="1">
        <v>71569695.667199999</v>
      </c>
      <c r="AE5" s="1">
        <v>67522411.199699998</v>
      </c>
      <c r="AF5" s="1">
        <v>44314739.654799998</v>
      </c>
      <c r="AG5" s="1">
        <v>37164453.443300001</v>
      </c>
      <c r="AH5" s="1">
        <v>42515330.462899998</v>
      </c>
      <c r="AI5" s="1">
        <v>42618719.341200002</v>
      </c>
      <c r="AJ5" s="1">
        <v>39808827.838200003</v>
      </c>
      <c r="AK5" s="1">
        <v>28663356.786899999</v>
      </c>
      <c r="AL5" s="1">
        <v>20917404.7667</v>
      </c>
      <c r="AM5" s="1">
        <v>27197305.013099998</v>
      </c>
      <c r="AN5" s="1">
        <v>33695818.420699999</v>
      </c>
      <c r="AO5" s="1">
        <v>25149752.2436</v>
      </c>
      <c r="AP5" s="1">
        <v>16287046.9756</v>
      </c>
      <c r="AQ5" s="1">
        <v>26203533.216899998</v>
      </c>
      <c r="AR5" s="1">
        <v>13237733.116699999</v>
      </c>
      <c r="AS5" s="1">
        <v>19916283.1098</v>
      </c>
      <c r="AT5" s="1">
        <v>14919908.3793</v>
      </c>
      <c r="AU5" s="1">
        <v>17049798.044100001</v>
      </c>
      <c r="AV5" s="1">
        <v>4269534.0136000002</v>
      </c>
      <c r="AW5" s="1"/>
    </row>
    <row r="6" spans="13:49" x14ac:dyDescent="0.25">
      <c r="M6" t="s">
        <v>65</v>
      </c>
      <c r="N6" t="s">
        <v>68</v>
      </c>
      <c r="O6" s="1"/>
      <c r="P6" s="1"/>
      <c r="Q6" s="1"/>
      <c r="R6" s="1"/>
      <c r="S6" s="1"/>
      <c r="T6" s="1"/>
      <c r="U6" s="1"/>
      <c r="V6" s="1"/>
      <c r="W6" s="1"/>
      <c r="X6" s="1"/>
      <c r="Y6" s="1">
        <v>32824492</v>
      </c>
      <c r="Z6" s="1">
        <v>173986168</v>
      </c>
      <c r="AA6" s="1">
        <v>140200642</v>
      </c>
      <c r="AB6" s="1">
        <v>456724619.10939997</v>
      </c>
      <c r="AC6" s="1">
        <v>447009338</v>
      </c>
      <c r="AD6" s="1">
        <v>447783742</v>
      </c>
      <c r="AE6" s="1">
        <v>428190219.14649999</v>
      </c>
      <c r="AF6" s="1">
        <v>591233238.34850001</v>
      </c>
      <c r="AG6" s="1">
        <v>650952124.7076</v>
      </c>
      <c r="AH6" s="1">
        <v>521230082.03399998</v>
      </c>
      <c r="AI6" s="1">
        <v>338051119.39679998</v>
      </c>
      <c r="AJ6" s="1">
        <v>623163194.42159998</v>
      </c>
      <c r="AK6" s="1">
        <v>349894573.1401</v>
      </c>
      <c r="AL6" s="1">
        <v>560146468.15489995</v>
      </c>
      <c r="AM6" s="1">
        <v>900212494.06760001</v>
      </c>
      <c r="AN6" s="1">
        <v>747157481.19439995</v>
      </c>
      <c r="AO6" s="1">
        <v>1275229971.4006</v>
      </c>
      <c r="AP6" s="1">
        <v>1240266279.4841001</v>
      </c>
      <c r="AQ6" s="1">
        <v>1375054737.5778999</v>
      </c>
      <c r="AR6" s="1">
        <v>1398673021.7542</v>
      </c>
      <c r="AS6" s="1">
        <v>1199620685.3859999</v>
      </c>
      <c r="AT6" s="1">
        <v>1045964382.978</v>
      </c>
      <c r="AU6" s="1">
        <v>1621609208.7028999</v>
      </c>
      <c r="AV6" s="1">
        <v>1228242313.7590001</v>
      </c>
      <c r="AW6" s="1"/>
    </row>
    <row r="7" spans="13:49" x14ac:dyDescent="0.25">
      <c r="M7" t="s">
        <v>65</v>
      </c>
      <c r="N7" t="s">
        <v>69</v>
      </c>
      <c r="O7" s="1"/>
      <c r="P7" s="1"/>
      <c r="Q7" s="1"/>
      <c r="R7" s="1"/>
      <c r="S7" s="1"/>
      <c r="T7" s="1"/>
      <c r="U7" s="1"/>
      <c r="V7" s="1"/>
      <c r="W7" s="1"/>
      <c r="X7" s="1"/>
      <c r="Y7" s="1">
        <v>1012019738.9</v>
      </c>
      <c r="Z7" s="1">
        <v>1111864187.1795001</v>
      </c>
      <c r="AA7" s="1">
        <v>1940057452.2734001</v>
      </c>
      <c r="AB7" s="1">
        <v>1930730159.9405</v>
      </c>
      <c r="AC7" s="1">
        <v>2604595794.0977001</v>
      </c>
      <c r="AD7" s="1">
        <v>3067349593.9087</v>
      </c>
      <c r="AE7" s="1">
        <v>3319450007.6838999</v>
      </c>
      <c r="AF7" s="1">
        <v>4195186541.2768002</v>
      </c>
      <c r="AG7" s="1">
        <v>5243126765.2241001</v>
      </c>
      <c r="AH7" s="1">
        <v>4302950517.9653997</v>
      </c>
      <c r="AI7" s="1">
        <v>3411480804.1810999</v>
      </c>
      <c r="AJ7" s="1">
        <v>2931303479.1549001</v>
      </c>
      <c r="AK7" s="1">
        <v>2605827148.2912002</v>
      </c>
      <c r="AL7" s="1">
        <v>1999108549.0567999</v>
      </c>
      <c r="AM7" s="1">
        <v>1909797163.0671</v>
      </c>
      <c r="AN7" s="1">
        <v>2336432018.5043998</v>
      </c>
      <c r="AO7" s="1">
        <v>3471514050.7445998</v>
      </c>
      <c r="AP7" s="1">
        <v>3364169213.8801999</v>
      </c>
      <c r="AQ7" s="1">
        <v>5462182883.0240002</v>
      </c>
      <c r="AR7" s="1">
        <v>6204382684.0125999</v>
      </c>
      <c r="AS7" s="1">
        <v>5404191971.7405996</v>
      </c>
      <c r="AT7" s="1">
        <v>6122368791.2627001</v>
      </c>
      <c r="AU7" s="1">
        <v>6100205269.3865004</v>
      </c>
      <c r="AV7" s="1">
        <v>3625841784.0251002</v>
      </c>
      <c r="AW7" s="1"/>
    </row>
    <row r="8" spans="13:49" x14ac:dyDescent="0.25">
      <c r="M8" t="s">
        <v>65</v>
      </c>
      <c r="N8" t="s">
        <v>70</v>
      </c>
      <c r="O8" s="1"/>
      <c r="P8" s="1"/>
      <c r="Q8" s="1"/>
      <c r="R8" s="1"/>
      <c r="S8" s="1"/>
      <c r="T8" s="1"/>
      <c r="U8" s="1"/>
      <c r="V8" s="1"/>
      <c r="W8" s="1"/>
      <c r="X8" s="1"/>
      <c r="Y8" s="1">
        <v>2383016</v>
      </c>
      <c r="Z8" s="1">
        <v>527961</v>
      </c>
      <c r="AA8" s="1">
        <v>5305172</v>
      </c>
      <c r="AB8" s="1">
        <v>4214181</v>
      </c>
      <c r="AC8" s="1">
        <v>-37361</v>
      </c>
      <c r="AD8" s="1">
        <v>-3502467</v>
      </c>
      <c r="AE8" s="1"/>
      <c r="AF8" s="1">
        <v>4384</v>
      </c>
      <c r="AG8" s="1">
        <v>80932</v>
      </c>
      <c r="AH8" s="1">
        <v>-4177369.75</v>
      </c>
      <c r="AI8" s="1">
        <v>229144.2507</v>
      </c>
      <c r="AJ8" s="1">
        <v>636192.44759999996</v>
      </c>
      <c r="AK8" s="1">
        <v>413115.42580000003</v>
      </c>
      <c r="AL8" s="1">
        <v>795469.3</v>
      </c>
      <c r="AM8" s="1">
        <v>1258556.8799999999</v>
      </c>
      <c r="AN8" s="1">
        <v>685789.74060000002</v>
      </c>
      <c r="AO8" s="1"/>
      <c r="AP8" s="1">
        <v>585814.61670000001</v>
      </c>
      <c r="AQ8" s="1"/>
      <c r="AR8" s="1"/>
      <c r="AS8" s="1"/>
      <c r="AT8" s="1"/>
      <c r="AU8" s="1"/>
      <c r="AV8" s="1"/>
      <c r="AW8" s="1"/>
    </row>
    <row r="9" spans="13:49" x14ac:dyDescent="0.25">
      <c r="O9" s="1">
        <v>11331278000</v>
      </c>
      <c r="P9" s="1">
        <v>14834080775</v>
      </c>
      <c r="Q9" s="1">
        <v>13464555013</v>
      </c>
      <c r="R9" s="1">
        <v>11175370345</v>
      </c>
      <c r="S9" s="1">
        <v>8533017359</v>
      </c>
      <c r="T9" s="1">
        <v>8543659793</v>
      </c>
      <c r="U9" s="1">
        <v>8817441132</v>
      </c>
      <c r="V9" s="1">
        <v>8032566815</v>
      </c>
      <c r="W9" s="1">
        <v>8630834203</v>
      </c>
      <c r="X9" s="1">
        <v>9161817835</v>
      </c>
      <c r="Y9" s="1">
        <v>0</v>
      </c>
      <c r="Z9" s="1"/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/>
      <c r="AR9" s="1"/>
      <c r="AS9" s="1">
        <v>0</v>
      </c>
      <c r="AT9" s="1"/>
      <c r="AU9" s="1"/>
      <c r="AV9" s="1">
        <v>0</v>
      </c>
      <c r="AW9" s="1"/>
    </row>
    <row r="13" spans="13:49" x14ac:dyDescent="0.25">
      <c r="M13" t="s">
        <v>60</v>
      </c>
      <c r="N13" t="s">
        <v>61</v>
      </c>
      <c r="O13" t="s">
        <v>1</v>
      </c>
      <c r="P13" t="s">
        <v>2</v>
      </c>
      <c r="Q13" t="s">
        <v>3</v>
      </c>
      <c r="R13" t="s">
        <v>4</v>
      </c>
      <c r="S13" t="s">
        <v>5</v>
      </c>
      <c r="T13" t="s">
        <v>6</v>
      </c>
      <c r="U13" t="s">
        <v>7</v>
      </c>
      <c r="V13" t="s">
        <v>8</v>
      </c>
      <c r="W13" t="s">
        <v>9</v>
      </c>
      <c r="X13" t="s">
        <v>10</v>
      </c>
      <c r="Y13" t="s">
        <v>11</v>
      </c>
      <c r="Z13" t="s">
        <v>12</v>
      </c>
      <c r="AA13" t="s">
        <v>13</v>
      </c>
      <c r="AB13" t="s">
        <v>14</v>
      </c>
      <c r="AC13" t="s">
        <v>15</v>
      </c>
      <c r="AD13" t="s">
        <v>16</v>
      </c>
      <c r="AE13" t="s">
        <v>17</v>
      </c>
      <c r="AF13" t="s">
        <v>18</v>
      </c>
      <c r="AG13" t="s">
        <v>19</v>
      </c>
      <c r="AH13" t="s">
        <v>20</v>
      </c>
      <c r="AI13" t="s">
        <v>21</v>
      </c>
      <c r="AJ13" t="s">
        <v>22</v>
      </c>
      <c r="AK13" t="s">
        <v>23</v>
      </c>
      <c r="AL13" t="s">
        <v>24</v>
      </c>
      <c r="AM13" t="s">
        <v>25</v>
      </c>
      <c r="AN13" t="s">
        <v>26</v>
      </c>
      <c r="AO13" t="s">
        <v>27</v>
      </c>
      <c r="AP13" t="s">
        <v>28</v>
      </c>
      <c r="AQ13" t="s">
        <v>29</v>
      </c>
      <c r="AR13" t="s">
        <v>30</v>
      </c>
      <c r="AS13" t="s">
        <v>31</v>
      </c>
      <c r="AT13" t="s">
        <v>32</v>
      </c>
      <c r="AU13" t="s">
        <v>33</v>
      </c>
      <c r="AV13" t="s">
        <v>34</v>
      </c>
    </row>
    <row r="14" spans="13:49" x14ac:dyDescent="0.25">
      <c r="M14" t="s">
        <v>62</v>
      </c>
      <c r="N14" t="s">
        <v>63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12261445012.2955</v>
      </c>
      <c r="Z14" s="1">
        <v>12260530444.259501</v>
      </c>
      <c r="AA14" s="1">
        <v>15794316673.168301</v>
      </c>
      <c r="AB14" s="1">
        <v>16824779274.4552</v>
      </c>
      <c r="AC14" s="1">
        <v>16126512146.570299</v>
      </c>
      <c r="AD14" s="1">
        <v>15979412503.216499</v>
      </c>
      <c r="AE14" s="1">
        <v>15469430547.0821</v>
      </c>
      <c r="AF14" s="1">
        <v>17649557210.428699</v>
      </c>
      <c r="AG14" s="1">
        <v>17472167327.921902</v>
      </c>
      <c r="AH14" s="1">
        <v>17017735651.093</v>
      </c>
      <c r="AI14" s="1">
        <v>16603649157.6817</v>
      </c>
      <c r="AJ14" s="1">
        <v>14750911764.210899</v>
      </c>
      <c r="AK14" s="1">
        <v>15432168803.0098</v>
      </c>
      <c r="AL14" s="1">
        <v>12622234945.445499</v>
      </c>
      <c r="AM14" s="1">
        <v>11445865418.2698</v>
      </c>
      <c r="AN14" s="1">
        <v>11747674234.295601</v>
      </c>
      <c r="AO14" s="1">
        <v>13287652662.5832</v>
      </c>
      <c r="AP14" s="1">
        <v>14740582304.6255</v>
      </c>
      <c r="AQ14" s="1">
        <v>16006953029.118401</v>
      </c>
      <c r="AR14" s="1">
        <v>16489641471.096001</v>
      </c>
      <c r="AS14" s="1">
        <v>18327843785.347599</v>
      </c>
      <c r="AT14" s="1">
        <v>15286116217.437</v>
      </c>
      <c r="AU14" s="1">
        <v>12238337982.7075</v>
      </c>
      <c r="AV14" s="1">
        <v>9606836857.7501907</v>
      </c>
      <c r="AW14" s="1"/>
    </row>
    <row r="15" spans="13:49" x14ac:dyDescent="0.25">
      <c r="M15" t="s">
        <v>62</v>
      </c>
      <c r="N15" t="s">
        <v>64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54803899.086218998</v>
      </c>
      <c r="Z15" s="1">
        <v>81531765.575135395</v>
      </c>
      <c r="AA15" s="1">
        <v>108310773.874916</v>
      </c>
      <c r="AB15" s="1">
        <v>149868130.382875</v>
      </c>
      <c r="AC15" s="1">
        <v>205410682.258425</v>
      </c>
      <c r="AD15" s="1">
        <v>268840937.84210002</v>
      </c>
      <c r="AE15" s="1">
        <v>204545143.51780099</v>
      </c>
      <c r="AF15" s="1">
        <v>198816141.74590999</v>
      </c>
      <c r="AG15" s="1">
        <v>223248497.27539101</v>
      </c>
      <c r="AH15" s="1">
        <v>207084337.60093501</v>
      </c>
      <c r="AI15" s="1">
        <v>214259594.68970299</v>
      </c>
      <c r="AJ15" s="1">
        <v>228093254.73844501</v>
      </c>
      <c r="AK15" s="1">
        <v>144470060.259747</v>
      </c>
      <c r="AL15" s="1">
        <v>150842625.38443401</v>
      </c>
      <c r="AM15" s="1">
        <v>126962047.778667</v>
      </c>
      <c r="AN15" s="1">
        <v>131748581.250837</v>
      </c>
      <c r="AO15" s="1">
        <v>144320206.16442099</v>
      </c>
      <c r="AP15" s="1">
        <v>144553233.421808</v>
      </c>
      <c r="AQ15" s="1">
        <v>210360352.36632201</v>
      </c>
      <c r="AR15" s="1">
        <v>212769428.14021099</v>
      </c>
      <c r="AS15" s="1">
        <v>197106819.129729</v>
      </c>
      <c r="AT15" s="1">
        <v>137967700.398738</v>
      </c>
      <c r="AU15" s="1">
        <v>123254801.0254</v>
      </c>
      <c r="AV15" s="1">
        <v>62272104.499916904</v>
      </c>
      <c r="AW15" s="1"/>
    </row>
    <row r="16" spans="13:49" x14ac:dyDescent="0.25">
      <c r="M16" t="s">
        <v>65</v>
      </c>
      <c r="N16" t="s">
        <v>66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-325115.58488450298</v>
      </c>
      <c r="Z16" s="1">
        <v>172962.480993451</v>
      </c>
      <c r="AA16" s="1">
        <v>-218788.03946148901</v>
      </c>
      <c r="AB16" s="1">
        <v>-538900.85589610704</v>
      </c>
      <c r="AC16" s="1">
        <v>-9246.1715071103408</v>
      </c>
      <c r="AD16" s="1">
        <v>709209.81093359506</v>
      </c>
      <c r="AE16" s="1"/>
      <c r="AF16" s="1"/>
      <c r="AG16" s="1"/>
      <c r="AH16" s="1">
        <v>26593.557485856702</v>
      </c>
      <c r="AI16" s="1">
        <v>51054210.4986564</v>
      </c>
      <c r="AJ16" s="1">
        <v>193136727.159399</v>
      </c>
      <c r="AK16" s="1">
        <v>410345878.72276598</v>
      </c>
      <c r="AL16" s="1">
        <v>162040344.07276499</v>
      </c>
      <c r="AM16" s="1">
        <v>243286043.49813899</v>
      </c>
      <c r="AN16" s="1">
        <v>274442191.77373701</v>
      </c>
      <c r="AO16" s="1">
        <v>491173575.43204099</v>
      </c>
      <c r="AP16" s="1">
        <v>803117804.09361899</v>
      </c>
      <c r="AQ16" s="1">
        <v>692871710.42192304</v>
      </c>
      <c r="AR16" s="1">
        <v>688922339.75957704</v>
      </c>
      <c r="AS16" s="1">
        <v>529125835.19580001</v>
      </c>
      <c r="AT16" s="1">
        <v>388203157.21095198</v>
      </c>
      <c r="AU16" s="1">
        <v>379493430.44989997</v>
      </c>
      <c r="AV16" s="1">
        <v>155427860.16318801</v>
      </c>
      <c r="AW16" s="1"/>
    </row>
    <row r="17" spans="13:49" x14ac:dyDescent="0.25">
      <c r="M17" t="s">
        <v>65</v>
      </c>
      <c r="N17" t="s">
        <v>67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18842139.732632499</v>
      </c>
      <c r="Z17" s="1">
        <v>16344109.7148728</v>
      </c>
      <c r="AA17" s="1">
        <v>51918991.580637597</v>
      </c>
      <c r="AB17" s="1">
        <v>56563548.709352203</v>
      </c>
      <c r="AC17" s="1">
        <v>92721333.112442702</v>
      </c>
      <c r="AD17" s="1">
        <v>103321927.96627</v>
      </c>
      <c r="AE17" s="1">
        <v>94405431.753213793</v>
      </c>
      <c r="AF17" s="1">
        <v>60304248.587529197</v>
      </c>
      <c r="AG17" s="1">
        <v>49540802.584748499</v>
      </c>
      <c r="AH17" s="1">
        <v>56103484.9469437</v>
      </c>
      <c r="AI17" s="1">
        <v>55754989.866291501</v>
      </c>
      <c r="AJ17" s="1">
        <v>51050159.749193899</v>
      </c>
      <c r="AK17" s="1">
        <v>36095765.1948561</v>
      </c>
      <c r="AL17" s="1">
        <v>25867905.1468083</v>
      </c>
      <c r="AM17" s="1">
        <v>32995728.526099101</v>
      </c>
      <c r="AN17" s="1">
        <v>40416367.425329097</v>
      </c>
      <c r="AO17" s="1">
        <v>29917894.4055751</v>
      </c>
      <c r="AP17" s="1">
        <v>19035061.036290001</v>
      </c>
      <c r="AQ17" s="1">
        <v>29922115.865651101</v>
      </c>
      <c r="AR17" s="1">
        <v>14825931.445013899</v>
      </c>
      <c r="AS17" s="1">
        <v>22012089.989343699</v>
      </c>
      <c r="AT17" s="1">
        <v>15953672.947392499</v>
      </c>
      <c r="AU17" s="1">
        <v>17049798.044100001</v>
      </c>
      <c r="AV17" s="1">
        <v>4072274.6231156602</v>
      </c>
      <c r="AW17" s="1"/>
    </row>
    <row r="18" spans="13:49" x14ac:dyDescent="0.25">
      <c r="M18" t="s">
        <v>65</v>
      </c>
      <c r="N18" t="s">
        <v>68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53035518.0928078</v>
      </c>
      <c r="Z18" s="1">
        <v>274459202.66153002</v>
      </c>
      <c r="AA18" s="1">
        <v>217726807.830713</v>
      </c>
      <c r="AB18" s="1">
        <v>695974483.445014</v>
      </c>
      <c r="AC18" s="1">
        <v>664917150.00448096</v>
      </c>
      <c r="AD18" s="1">
        <v>646445106.46695805</v>
      </c>
      <c r="AE18" s="1">
        <v>598667639.27423501</v>
      </c>
      <c r="AF18" s="1">
        <v>804560208.55164695</v>
      </c>
      <c r="AG18" s="1">
        <v>867729448.825665</v>
      </c>
      <c r="AH18" s="1">
        <v>687818340.88780701</v>
      </c>
      <c r="AI18" s="1">
        <v>442247843.84913403</v>
      </c>
      <c r="AJ18" s="1">
        <v>799133819.12023401</v>
      </c>
      <c r="AK18" s="1">
        <v>440622235.87125701</v>
      </c>
      <c r="AL18" s="1">
        <v>692715748.83027899</v>
      </c>
      <c r="AM18" s="1">
        <v>1092136410.4182401</v>
      </c>
      <c r="AN18" s="1">
        <v>896176223.040941</v>
      </c>
      <c r="AO18" s="1">
        <v>1517000853.8313301</v>
      </c>
      <c r="AP18" s="1">
        <v>1449528841.33021</v>
      </c>
      <c r="AQ18" s="1">
        <v>1570190815.0646701</v>
      </c>
      <c r="AR18" s="1">
        <v>1566478954.64504</v>
      </c>
      <c r="AS18" s="1">
        <v>1325857758.4088199</v>
      </c>
      <c r="AT18" s="1">
        <v>1118436739.45102</v>
      </c>
      <c r="AU18" s="1">
        <v>1621609208.7028999</v>
      </c>
      <c r="AV18" s="1">
        <v>1171495528.4172201</v>
      </c>
      <c r="AW18" s="1"/>
    </row>
    <row r="19" spans="13:49" x14ac:dyDescent="0.25">
      <c r="M19" t="s">
        <v>65</v>
      </c>
      <c r="N19" t="s">
        <v>69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1635150703.10028</v>
      </c>
      <c r="Z19" s="1">
        <v>1753940337.8387799</v>
      </c>
      <c r="AA19" s="1">
        <v>3012842951.8295102</v>
      </c>
      <c r="AB19" s="1">
        <v>2942120633.55935</v>
      </c>
      <c r="AC19" s="1">
        <v>3874282403.3020601</v>
      </c>
      <c r="AD19" s="1">
        <v>4428193676.5933104</v>
      </c>
      <c r="AE19" s="1">
        <v>4641038517.2974997</v>
      </c>
      <c r="AF19" s="1">
        <v>5708880928.26266</v>
      </c>
      <c r="AG19" s="1">
        <v>6989170670.8149004</v>
      </c>
      <c r="AH19" s="1">
        <v>5678199298.5512896</v>
      </c>
      <c r="AI19" s="1">
        <v>4462993740.9285297</v>
      </c>
      <c r="AJ19" s="1">
        <v>3759053431.3755798</v>
      </c>
      <c r="AK19" s="1">
        <v>3281518127.21699</v>
      </c>
      <c r="AL19" s="1">
        <v>2472235485.32657</v>
      </c>
      <c r="AM19" s="1">
        <v>2316962974.9022598</v>
      </c>
      <c r="AN19" s="1">
        <v>2802427700.2325902</v>
      </c>
      <c r="AO19" s="1">
        <v>4129678487.1539698</v>
      </c>
      <c r="AP19" s="1">
        <v>3931784958.84202</v>
      </c>
      <c r="AQ19" s="1">
        <v>6237329437.68855</v>
      </c>
      <c r="AR19" s="1">
        <v>6948754104.7158499</v>
      </c>
      <c r="AS19" s="1">
        <v>5972879545.1350498</v>
      </c>
      <c r="AT19" s="1">
        <v>6546573000.0488596</v>
      </c>
      <c r="AU19" s="1">
        <v>6100205269.3865004</v>
      </c>
      <c r="AV19" s="1">
        <v>3458322017.6920099</v>
      </c>
      <c r="AW19" s="1"/>
    </row>
    <row r="20" spans="13:49" x14ac:dyDescent="0.25">
      <c r="M20" t="s">
        <v>65</v>
      </c>
      <c r="N20" t="s">
        <v>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3850310.56028073</v>
      </c>
      <c r="Z20" s="1">
        <v>832846.40820633399</v>
      </c>
      <c r="AA20" s="1">
        <v>8238750.8935435396</v>
      </c>
      <c r="AB20" s="1">
        <v>6421730.56126903</v>
      </c>
      <c r="AC20" s="1">
        <v>-55573.715199026599</v>
      </c>
      <c r="AD20" s="1">
        <v>-5056352.9676162396</v>
      </c>
      <c r="AE20" s="1"/>
      <c r="AF20" s="1">
        <v>5965.8214821327902</v>
      </c>
      <c r="AG20" s="1">
        <v>107883.63243134601</v>
      </c>
      <c r="AH20" s="1">
        <v>-5512482.1643208396</v>
      </c>
      <c r="AI20" s="1">
        <v>299772.85974773101</v>
      </c>
      <c r="AJ20" s="1">
        <v>815842.31048484903</v>
      </c>
      <c r="AK20" s="1">
        <v>520236.25561067899</v>
      </c>
      <c r="AL20" s="1">
        <v>983732.18996824604</v>
      </c>
      <c r="AM20" s="1">
        <v>1526879.26716019</v>
      </c>
      <c r="AN20" s="1">
        <v>822568.83588806202</v>
      </c>
      <c r="AO20" s="1"/>
      <c r="AP20" s="1">
        <v>684655.54262482002</v>
      </c>
      <c r="AQ20" s="1"/>
      <c r="AR20" s="1"/>
      <c r="AS20" s="1"/>
      <c r="AT20" s="1"/>
      <c r="AU20" s="1"/>
      <c r="AV20" s="1"/>
      <c r="AW20" s="1"/>
    </row>
    <row r="21" spans="13:49" x14ac:dyDescent="0.25">
      <c r="O21" s="1">
        <v>22521272714.328098</v>
      </c>
      <c r="P21" s="1">
        <v>28467781065.6707</v>
      </c>
      <c r="Q21" s="1">
        <v>25209506559.790298</v>
      </c>
      <c r="R21" s="1">
        <v>20443265377.561298</v>
      </c>
      <c r="S21" s="1">
        <v>15276697121.496201</v>
      </c>
      <c r="T21" s="1">
        <v>14978464116.906601</v>
      </c>
      <c r="U21" s="1">
        <v>15173276336.5228</v>
      </c>
      <c r="V21" s="1">
        <v>13581379410.9445</v>
      </c>
      <c r="W21" s="1">
        <v>14412955191.778099</v>
      </c>
      <c r="X21" s="1">
        <v>15111299548.3172</v>
      </c>
      <c r="Y21" s="1">
        <v>0</v>
      </c>
      <c r="Z21" s="1"/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/>
      <c r="AR21" s="1"/>
      <c r="AS21" s="1">
        <v>0</v>
      </c>
      <c r="AT21" s="1"/>
      <c r="AU21" s="1"/>
      <c r="AV21" s="1">
        <v>0</v>
      </c>
      <c r="AW21" s="1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18" sqref="E18"/>
    </sheetView>
  </sheetViews>
  <sheetFormatPr defaultColWidth="11.42578125" defaultRowHeight="15" x14ac:dyDescent="0.25"/>
  <sheetData>
    <row r="1" spans="1:39" x14ac:dyDescent="0.25">
      <c r="A1" t="str">
        <f t="shared" ref="A1:A12" si="0">M1</f>
        <v>TopProject</v>
      </c>
      <c r="M1" t="s">
        <v>71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9" x14ac:dyDescent="0.25">
      <c r="A2" t="str">
        <f t="shared" si="0"/>
        <v>AMRAAM</v>
      </c>
      <c r="M2" t="s">
        <v>72</v>
      </c>
      <c r="N2" s="1">
        <v>227204986</v>
      </c>
      <c r="O2" s="1">
        <v>265222633</v>
      </c>
      <c r="P2" s="1">
        <v>371688688</v>
      </c>
      <c r="Q2" s="1">
        <v>188449669</v>
      </c>
      <c r="R2" s="1">
        <v>186542528</v>
      </c>
      <c r="S2" s="1">
        <v>255518619</v>
      </c>
      <c r="T2" s="1">
        <v>348027385.29689997</v>
      </c>
      <c r="U2" s="1">
        <v>235005312.36210001</v>
      </c>
      <c r="V2" s="1">
        <v>584446944.04639995</v>
      </c>
      <c r="W2" s="1">
        <v>964723666.63230002</v>
      </c>
      <c r="X2" s="1">
        <v>750619203.3908</v>
      </c>
      <c r="Y2" s="1">
        <v>665539056.17390001</v>
      </c>
      <c r="Z2" s="1">
        <v>657097142.95899999</v>
      </c>
      <c r="AA2" s="1">
        <v>626008193.04999995</v>
      </c>
      <c r="AB2" s="1">
        <v>244174115.13999999</v>
      </c>
      <c r="AC2" s="1">
        <v>1145311289.2346001</v>
      </c>
      <c r="AD2" s="1">
        <v>876137237.55869997</v>
      </c>
      <c r="AE2" s="1">
        <v>178742604.47279999</v>
      </c>
      <c r="AF2" s="1">
        <v>1339375965.5562</v>
      </c>
      <c r="AG2" s="1">
        <v>254437890.64449999</v>
      </c>
      <c r="AH2" s="1">
        <v>1014132781.6739</v>
      </c>
      <c r="AI2" s="1">
        <v>1377963869.0044999</v>
      </c>
      <c r="AJ2" s="1">
        <v>1189368825.4702001</v>
      </c>
      <c r="AK2" s="1">
        <v>86859964.847200006</v>
      </c>
      <c r="AL2" s="1"/>
      <c r="AM2" s="1"/>
    </row>
    <row r="3" spans="1:39" x14ac:dyDescent="0.25">
      <c r="A3" t="str">
        <f t="shared" si="0"/>
        <v>BGM-109 TOMAHAWK</v>
      </c>
      <c r="M3" t="s">
        <v>73</v>
      </c>
      <c r="N3" s="1">
        <v>69929743</v>
      </c>
      <c r="O3" s="1">
        <v>101192081</v>
      </c>
      <c r="P3" s="1">
        <v>354927912</v>
      </c>
      <c r="Q3" s="1">
        <v>124613995</v>
      </c>
      <c r="R3" s="1"/>
      <c r="S3" s="1"/>
      <c r="T3" s="1"/>
      <c r="U3" s="1"/>
      <c r="V3" s="1"/>
      <c r="W3" s="1"/>
      <c r="X3" s="1">
        <v>-7050.5897999999997</v>
      </c>
      <c r="Y3" s="1"/>
      <c r="Z3" s="1"/>
      <c r="AA3" s="1"/>
      <c r="AB3" s="1"/>
      <c r="AC3" s="1"/>
      <c r="AD3" s="1"/>
      <c r="AE3" s="1">
        <v>-80370.5</v>
      </c>
      <c r="AF3" s="1"/>
      <c r="AG3" s="1">
        <v>0</v>
      </c>
      <c r="AH3" s="1"/>
      <c r="AI3" s="1"/>
      <c r="AJ3" s="1"/>
      <c r="AK3" s="1"/>
      <c r="AL3" s="1"/>
      <c r="AM3" s="1"/>
    </row>
    <row r="4" spans="1:39" x14ac:dyDescent="0.25">
      <c r="A4" t="str">
        <f t="shared" si="0"/>
        <v>GMLRS</v>
      </c>
      <c r="M4" t="s">
        <v>74</v>
      </c>
      <c r="N4" s="1"/>
      <c r="O4" s="1"/>
      <c r="P4" s="1">
        <v>69354488</v>
      </c>
      <c r="Q4" s="1"/>
      <c r="R4" s="1">
        <v>7698750</v>
      </c>
      <c r="S4" s="1">
        <v>169579393</v>
      </c>
      <c r="T4" s="1">
        <v>167419060</v>
      </c>
      <c r="U4" s="1">
        <v>306149822.68540001</v>
      </c>
      <c r="V4" s="1">
        <v>362758251.62699997</v>
      </c>
      <c r="W4" s="1">
        <v>651835831.77740002</v>
      </c>
      <c r="X4" s="1">
        <v>2773765.1288000001</v>
      </c>
      <c r="Y4" s="1">
        <v>-8190264.2381999996</v>
      </c>
      <c r="Z4" s="1">
        <v>353053872.53899997</v>
      </c>
      <c r="AA4" s="1">
        <v>191653274.43000001</v>
      </c>
      <c r="AB4" s="1">
        <v>-6803874.9699999997</v>
      </c>
      <c r="AC4" s="1">
        <v>92023294.6241</v>
      </c>
      <c r="AD4" s="1">
        <v>350207773.01990002</v>
      </c>
      <c r="AE4" s="1">
        <v>495339070.41430002</v>
      </c>
      <c r="AF4" s="1">
        <v>1333936322.3755</v>
      </c>
      <c r="AG4" s="1">
        <v>1835352827.6092</v>
      </c>
      <c r="AH4" s="1">
        <v>1853962304.2309</v>
      </c>
      <c r="AI4" s="1">
        <v>1692885664.7788999</v>
      </c>
      <c r="AJ4" s="1">
        <v>1267113243.3921001</v>
      </c>
      <c r="AK4" s="1">
        <v>2288141505.3183999</v>
      </c>
      <c r="AL4" s="1"/>
      <c r="AM4" s="1"/>
    </row>
    <row r="5" spans="1:39" x14ac:dyDescent="0.25">
      <c r="A5" t="str">
        <f t="shared" si="0"/>
        <v>JASSM</v>
      </c>
      <c r="M5" t="s">
        <v>75</v>
      </c>
      <c r="N5" s="1"/>
      <c r="O5" s="1"/>
      <c r="P5" s="1"/>
      <c r="Q5" s="1"/>
      <c r="R5" s="1">
        <v>112007225</v>
      </c>
      <c r="S5" s="1">
        <v>145884790</v>
      </c>
      <c r="T5" s="1">
        <v>197420097</v>
      </c>
      <c r="U5" s="1">
        <v>161612871.57269999</v>
      </c>
      <c r="V5" s="1">
        <v>171290769.95770001</v>
      </c>
      <c r="W5" s="1">
        <v>55772029.982299998</v>
      </c>
      <c r="X5" s="1">
        <v>172477825.82030001</v>
      </c>
      <c r="Y5" s="1">
        <v>257669710.70120001</v>
      </c>
      <c r="Z5" s="1">
        <v>263783134.55230001</v>
      </c>
      <c r="AA5" s="1">
        <v>86098968.069999993</v>
      </c>
      <c r="AB5" s="1">
        <v>521613267.44</v>
      </c>
      <c r="AC5" s="1">
        <v>84058772.432500005</v>
      </c>
      <c r="AD5" s="1">
        <v>834237926.17369998</v>
      </c>
      <c r="AE5" s="1">
        <v>654747930.26499999</v>
      </c>
      <c r="AF5" s="1">
        <v>161796003.9948</v>
      </c>
      <c r="AG5" s="1">
        <v>774606176.25310004</v>
      </c>
      <c r="AH5" s="1">
        <v>1304657812.0402999</v>
      </c>
      <c r="AI5" s="1">
        <v>1082046283.9196999</v>
      </c>
      <c r="AJ5" s="1">
        <v>980912151.5704</v>
      </c>
      <c r="AK5" s="1">
        <v>96161665.372500002</v>
      </c>
      <c r="AL5" s="1"/>
      <c r="AM5" s="1"/>
    </row>
    <row r="6" spans="1:39" x14ac:dyDescent="0.25">
      <c r="A6" t="str">
        <f t="shared" si="0"/>
        <v>JDAM</v>
      </c>
      <c r="M6" t="s">
        <v>76</v>
      </c>
      <c r="N6" s="1"/>
      <c r="O6" s="1"/>
      <c r="P6" s="1"/>
      <c r="Q6" s="1"/>
      <c r="R6" s="1">
        <v>84665834</v>
      </c>
      <c r="S6" s="1">
        <v>816795816</v>
      </c>
      <c r="T6" s="1">
        <v>401493724</v>
      </c>
      <c r="U6" s="1">
        <v>370590250.73989999</v>
      </c>
      <c r="V6" s="1">
        <v>248295571.4073</v>
      </c>
      <c r="W6" s="1">
        <v>234651142.65419999</v>
      </c>
      <c r="X6" s="1">
        <v>372143703.42339998</v>
      </c>
      <c r="Y6" s="1">
        <v>254644104.84779999</v>
      </c>
      <c r="Z6" s="1">
        <v>311364143.57450002</v>
      </c>
      <c r="AA6" s="1">
        <v>320720211.36000001</v>
      </c>
      <c r="AB6" s="1">
        <v>33129911.300000001</v>
      </c>
      <c r="AC6" s="1">
        <v>266874105.90189999</v>
      </c>
      <c r="AD6" s="1">
        <v>878989166.51559997</v>
      </c>
      <c r="AE6" s="1">
        <v>857339875.43659997</v>
      </c>
      <c r="AF6" s="1">
        <v>1271501869.2469001</v>
      </c>
      <c r="AG6" s="1">
        <v>971018270.8506</v>
      </c>
      <c r="AH6" s="1">
        <v>37126918.5418</v>
      </c>
      <c r="AI6" s="1">
        <v>436239651.00089997</v>
      </c>
      <c r="AJ6" s="1">
        <v>283583798.29640001</v>
      </c>
      <c r="AK6" s="1">
        <v>391022049.34460002</v>
      </c>
      <c r="AL6" s="1"/>
      <c r="AM6" s="1"/>
    </row>
    <row r="7" spans="1:39" x14ac:dyDescent="0.25">
      <c r="A7" t="str">
        <f t="shared" si="0"/>
        <v>Other Labeled Project</v>
      </c>
      <c r="M7" t="s">
        <v>77</v>
      </c>
      <c r="N7" s="1">
        <v>1116910968</v>
      </c>
      <c r="O7" s="1">
        <v>1446188830</v>
      </c>
      <c r="P7" s="1">
        <v>2153309849</v>
      </c>
      <c r="Q7" s="1">
        <v>2014400454.2002001</v>
      </c>
      <c r="R7" s="1">
        <v>1365986634</v>
      </c>
      <c r="S7" s="1">
        <v>1628620877.2969</v>
      </c>
      <c r="T7" s="1">
        <v>1809455421.3539</v>
      </c>
      <c r="U7" s="1">
        <v>2487426976.0432</v>
      </c>
      <c r="V7" s="1">
        <v>3452005864.7497001</v>
      </c>
      <c r="W7" s="1">
        <v>2781452932.8144999</v>
      </c>
      <c r="X7" s="1">
        <v>3735175695.5026999</v>
      </c>
      <c r="Y7" s="1">
        <v>2716313430.1360998</v>
      </c>
      <c r="Z7" s="1">
        <v>3065535001.5802002</v>
      </c>
      <c r="AA7" s="1">
        <v>2313742035.8318</v>
      </c>
      <c r="AB7" s="1">
        <v>2065881793.7685001</v>
      </c>
      <c r="AC7" s="1">
        <v>1764346708.9108</v>
      </c>
      <c r="AD7" s="1">
        <v>1346561982.3478</v>
      </c>
      <c r="AE7" s="1">
        <v>1143117711.8813</v>
      </c>
      <c r="AF7" s="1">
        <v>1475014641.7746999</v>
      </c>
      <c r="AG7" s="1">
        <v>1981101682.0373001</v>
      </c>
      <c r="AH7" s="1">
        <v>1289809219.4984</v>
      </c>
      <c r="AI7" s="1">
        <v>1459853063.2553999</v>
      </c>
      <c r="AJ7" s="1">
        <v>1021941736.6932</v>
      </c>
      <c r="AK7" s="1">
        <v>1382090185.0078001</v>
      </c>
      <c r="AL7" s="1"/>
      <c r="AM7" s="1"/>
    </row>
    <row r="8" spans="1:39" x14ac:dyDescent="0.25">
      <c r="A8" t="str">
        <f t="shared" si="0"/>
        <v>TACTICAL TOMAHAWK</v>
      </c>
      <c r="M8" t="s">
        <v>78</v>
      </c>
      <c r="N8" s="1"/>
      <c r="O8" s="1"/>
      <c r="P8" s="1"/>
      <c r="Q8" s="1"/>
      <c r="R8" s="1">
        <v>480325042</v>
      </c>
      <c r="S8" s="1">
        <v>311883468</v>
      </c>
      <c r="T8" s="1">
        <v>442054866</v>
      </c>
      <c r="U8" s="1">
        <v>366216982</v>
      </c>
      <c r="V8" s="1">
        <v>463786392.96880001</v>
      </c>
      <c r="W8" s="1">
        <v>267953170.10319999</v>
      </c>
      <c r="X8" s="1">
        <v>335251815.68150002</v>
      </c>
      <c r="Y8" s="1">
        <v>287042643.19090003</v>
      </c>
      <c r="Z8" s="1">
        <v>41559121.5458</v>
      </c>
      <c r="AA8" s="1">
        <v>41512579.479999997</v>
      </c>
      <c r="AB8" s="1">
        <v>290988693.79000002</v>
      </c>
      <c r="AC8" s="1">
        <v>309549907.40399998</v>
      </c>
      <c r="AD8" s="1">
        <v>52112236.607000001</v>
      </c>
      <c r="AE8" s="1">
        <v>366859047.68279999</v>
      </c>
      <c r="AF8" s="1">
        <v>544807464.56760001</v>
      </c>
      <c r="AG8" s="1">
        <v>245010202.81490001</v>
      </c>
      <c r="AH8" s="1">
        <v>536516484.36260003</v>
      </c>
      <c r="AI8" s="1">
        <v>491653535.77880001</v>
      </c>
      <c r="AJ8" s="1">
        <v>596305484.42850006</v>
      </c>
      <c r="AK8" s="1">
        <v>284173830.0402</v>
      </c>
      <c r="AL8" s="1"/>
      <c r="AM8" s="1"/>
    </row>
    <row r="9" spans="1:39" x14ac:dyDescent="0.25">
      <c r="A9" t="str">
        <f t="shared" si="0"/>
        <v>TRIDENT II MISSILE</v>
      </c>
      <c r="M9" t="s">
        <v>79</v>
      </c>
      <c r="N9" s="1">
        <v>15220416</v>
      </c>
      <c r="O9" s="1">
        <v>527767997</v>
      </c>
      <c r="P9" s="1">
        <v>101339351</v>
      </c>
      <c r="Q9" s="1">
        <v>3758648</v>
      </c>
      <c r="R9" s="1">
        <v>677563676</v>
      </c>
      <c r="S9" s="1">
        <v>1346729316</v>
      </c>
      <c r="T9" s="1">
        <v>1580781998</v>
      </c>
      <c r="U9" s="1">
        <v>1785059373.2256999</v>
      </c>
      <c r="V9" s="1">
        <v>1786137093.5755</v>
      </c>
      <c r="W9" s="1">
        <v>1820844410.4926</v>
      </c>
      <c r="X9" s="1">
        <v>1737796437.1912</v>
      </c>
      <c r="Y9" s="1">
        <v>1674685637.8225</v>
      </c>
      <c r="Z9" s="1">
        <v>1886000696.0013001</v>
      </c>
      <c r="AA9" s="1">
        <v>1925814966.3037</v>
      </c>
      <c r="AB9" s="1">
        <v>2329221894.3024001</v>
      </c>
      <c r="AC9" s="1">
        <v>2261565782.6405001</v>
      </c>
      <c r="AD9" s="1">
        <v>2321100790.1700001</v>
      </c>
      <c r="AE9" s="1">
        <v>2328499402.9938002</v>
      </c>
      <c r="AF9" s="1">
        <v>2112124483.615</v>
      </c>
      <c r="AG9" s="1">
        <v>3707266810.1220999</v>
      </c>
      <c r="AH9" s="1">
        <v>1543152856.8134999</v>
      </c>
      <c r="AI9" s="1">
        <v>2924739638.5857</v>
      </c>
      <c r="AJ9" s="1">
        <v>2517048390.0236001</v>
      </c>
      <c r="AK9" s="1">
        <v>2210084115.8193998</v>
      </c>
      <c r="AL9" s="1"/>
      <c r="AM9" s="1"/>
    </row>
    <row r="10" spans="1:39" x14ac:dyDescent="0.25">
      <c r="A10" t="str">
        <f t="shared" si="0"/>
        <v>UGM-96 TRIDENT</v>
      </c>
      <c r="M10" t="s">
        <v>80</v>
      </c>
      <c r="N10" s="1">
        <v>1013764994</v>
      </c>
      <c r="O10" s="1">
        <v>487938615</v>
      </c>
      <c r="P10" s="1">
        <v>493741458</v>
      </c>
      <c r="Q10" s="1">
        <v>1508036605</v>
      </c>
      <c r="R10" s="1">
        <v>19937500</v>
      </c>
      <c r="S10" s="1">
        <v>4936401</v>
      </c>
      <c r="T10" s="1">
        <v>4140268</v>
      </c>
      <c r="U10" s="1">
        <v>5571685</v>
      </c>
      <c r="V10" s="1">
        <v>149199</v>
      </c>
      <c r="W10" s="1">
        <v>-2600008.6993</v>
      </c>
      <c r="X10" s="1">
        <v>-302665.10430000001</v>
      </c>
      <c r="Y10" s="1">
        <v>-80408.319799999997</v>
      </c>
      <c r="Z10" s="1">
        <v>460774.7096</v>
      </c>
      <c r="AA10" s="1">
        <v>-1620976.02</v>
      </c>
      <c r="AB10" s="1">
        <v>-3240481.09</v>
      </c>
      <c r="AC10" s="1">
        <v>-693845.55299999996</v>
      </c>
      <c r="AD10" s="1">
        <v>-72407.289099999995</v>
      </c>
      <c r="AE10" s="1">
        <v>-3742459.1408000002</v>
      </c>
      <c r="AF10" s="1">
        <v>-376693</v>
      </c>
      <c r="AG10" s="1">
        <v>-6124535.1719000004</v>
      </c>
      <c r="AH10" s="1">
        <v>0</v>
      </c>
      <c r="AI10" s="1">
        <v>0</v>
      </c>
      <c r="AJ10" s="1">
        <v>0</v>
      </c>
      <c r="AK10" s="1"/>
      <c r="AL10" s="1"/>
      <c r="AM10" s="1"/>
    </row>
    <row r="11" spans="1:39" x14ac:dyDescent="0.25">
      <c r="A11">
        <f t="shared" si="0"/>
        <v>0</v>
      </c>
      <c r="N11" s="1">
        <v>6238371129.2749996</v>
      </c>
      <c r="O11" s="1">
        <v>6292463328.3983002</v>
      </c>
      <c r="P11" s="1">
        <v>8814658434.3593006</v>
      </c>
      <c r="Q11" s="1">
        <v>9728576806.8497009</v>
      </c>
      <c r="R11" s="1">
        <v>11158765400.1602</v>
      </c>
      <c r="S11" s="1">
        <v>10158687537.8808</v>
      </c>
      <c r="T11" s="1">
        <v>10075002639.607401</v>
      </c>
      <c r="U11" s="1">
        <v>12229030906.711201</v>
      </c>
      <c r="V11" s="1">
        <v>12137177714.581499</v>
      </c>
      <c r="W11" s="1">
        <v>11140907765.1106</v>
      </c>
      <c r="X11" s="1">
        <v>9580966862.6784</v>
      </c>
      <c r="Y11" s="1">
        <v>9578498139.6947002</v>
      </c>
      <c r="Z11" s="1">
        <v>9101080290.4930992</v>
      </c>
      <c r="AA11" s="1">
        <v>7536683345.0391998</v>
      </c>
      <c r="AB11" s="1">
        <v>7103137950.7714005</v>
      </c>
      <c r="AC11" s="1">
        <v>7327820714.7292004</v>
      </c>
      <c r="AD11" s="1">
        <v>9816774407.7446995</v>
      </c>
      <c r="AE11" s="1">
        <v>12023889788.037001</v>
      </c>
      <c r="AF11" s="1">
        <v>13433926323.415701</v>
      </c>
      <c r="AG11" s="1">
        <v>13381945475.2019</v>
      </c>
      <c r="AH11" s="1">
        <v>16284277402.9986</v>
      </c>
      <c r="AI11" s="1">
        <v>12505555391.4335</v>
      </c>
      <c r="AJ11" s="1">
        <v>12623676860.4419</v>
      </c>
      <c r="AK11" s="1">
        <v>11534691021.537901</v>
      </c>
      <c r="AL11" s="1"/>
      <c r="AM11" s="1"/>
    </row>
    <row r="12" spans="1:39" x14ac:dyDescent="0.25">
      <c r="A12" t="str">
        <f t="shared" si="0"/>
        <v>Grand Total</v>
      </c>
      <c r="M12" t="s">
        <v>309</v>
      </c>
      <c r="N12" s="1">
        <f t="shared" ref="N12:AK12" si="1">SUM(N2:N11)</f>
        <v>8681402236.2749996</v>
      </c>
      <c r="O12" s="1">
        <f t="shared" si="1"/>
        <v>9120773484.3983002</v>
      </c>
      <c r="P12" s="1">
        <f t="shared" si="1"/>
        <v>12359020180.359301</v>
      </c>
      <c r="Q12" s="1">
        <f t="shared" si="1"/>
        <v>13567836178.0499</v>
      </c>
      <c r="R12" s="1">
        <f t="shared" si="1"/>
        <v>14093492589.1602</v>
      </c>
      <c r="S12" s="1">
        <f t="shared" si="1"/>
        <v>14838636218.1777</v>
      </c>
      <c r="T12" s="1">
        <f t="shared" si="1"/>
        <v>15025795459.258202</v>
      </c>
      <c r="U12" s="1">
        <f t="shared" si="1"/>
        <v>17946664180.340202</v>
      </c>
      <c r="V12" s="1">
        <f t="shared" si="1"/>
        <v>19206047801.913898</v>
      </c>
      <c r="W12" s="1">
        <f t="shared" si="1"/>
        <v>17915540940.867798</v>
      </c>
      <c r="X12" s="1">
        <f t="shared" si="1"/>
        <v>16686895593.123001</v>
      </c>
      <c r="Y12" s="1">
        <f t="shared" si="1"/>
        <v>15426122050.0091</v>
      </c>
      <c r="Z12" s="1">
        <f t="shared" si="1"/>
        <v>15679934177.9548</v>
      </c>
      <c r="AA12" s="1">
        <f t="shared" si="1"/>
        <v>13040612597.544699</v>
      </c>
      <c r="AB12" s="1">
        <f t="shared" si="1"/>
        <v>12578103270.452301</v>
      </c>
      <c r="AC12" s="1">
        <f t="shared" si="1"/>
        <v>13250856730.3246</v>
      </c>
      <c r="AD12" s="1">
        <f t="shared" si="1"/>
        <v>16476049112.848301</v>
      </c>
      <c r="AE12" s="1">
        <f t="shared" si="1"/>
        <v>18044712601.542801</v>
      </c>
      <c r="AF12" s="1">
        <f t="shared" si="1"/>
        <v>21672106381.546402</v>
      </c>
      <c r="AG12" s="1">
        <f t="shared" si="1"/>
        <v>23144614800.361702</v>
      </c>
      <c r="AH12" s="1">
        <f t="shared" si="1"/>
        <v>23863635780.16</v>
      </c>
      <c r="AI12" s="1">
        <f t="shared" si="1"/>
        <v>21970937097.757401</v>
      </c>
      <c r="AJ12" s="1">
        <f t="shared" si="1"/>
        <v>20479950490.316299</v>
      </c>
      <c r="AK12" s="1">
        <f t="shared" si="1"/>
        <v>18273224337.288002</v>
      </c>
      <c r="AL12" s="1"/>
      <c r="AM12" s="1"/>
    </row>
    <row r="15" spans="1:39" x14ac:dyDescent="0.25">
      <c r="A15" t="str">
        <f t="shared" ref="A15:A26" si="2">M15</f>
        <v>TopProject</v>
      </c>
      <c r="B15" t="str">
        <f t="shared" ref="B15:B26" si="3">AC15</f>
        <v>2015</v>
      </c>
      <c r="C15" t="str">
        <f t="shared" ref="C15:C26" si="4">AI15</f>
        <v>2021</v>
      </c>
      <c r="D15" t="str">
        <f t="shared" ref="D15:D26" si="5">AJ15</f>
        <v>2022</v>
      </c>
      <c r="E15" t="str">
        <f t="shared" ref="E15:E26" si="6">AK15</f>
        <v>2023</v>
      </c>
      <c r="F15" t="str">
        <f>AI15&amp;"-"&amp;AJ15</f>
        <v>2021-2022</v>
      </c>
      <c r="G15" t="str">
        <f>AC15&amp;"-"&amp;AJ15</f>
        <v>2015-2022</v>
      </c>
      <c r="H15" t="str">
        <f>AK15&amp;"/"&amp;AJ15</f>
        <v>2023/2022</v>
      </c>
      <c r="I15" t="str">
        <f>"Share "&amp;AJ15</f>
        <v>Share 2022</v>
      </c>
      <c r="J15" t="str">
        <f>"Share "&amp;AK15</f>
        <v>Share 2023</v>
      </c>
      <c r="M15" t="s">
        <v>71</v>
      </c>
      <c r="N15" t="s">
        <v>11</v>
      </c>
      <c r="O15" t="s">
        <v>12</v>
      </c>
      <c r="P15" t="s">
        <v>13</v>
      </c>
      <c r="Q15" t="s">
        <v>14</v>
      </c>
      <c r="R15" t="s">
        <v>15</v>
      </c>
      <c r="S15" t="s">
        <v>16</v>
      </c>
      <c r="T15" t="s">
        <v>17</v>
      </c>
      <c r="U15" t="s">
        <v>18</v>
      </c>
      <c r="V15" t="s">
        <v>19</v>
      </c>
      <c r="W15" t="s">
        <v>20</v>
      </c>
      <c r="X15" t="s">
        <v>21</v>
      </c>
      <c r="Y15" t="s">
        <v>22</v>
      </c>
      <c r="Z15" t="s">
        <v>23</v>
      </c>
      <c r="AA15" t="s">
        <v>24</v>
      </c>
      <c r="AB15" t="s">
        <v>25</v>
      </c>
      <c r="AC15" t="s">
        <v>26</v>
      </c>
      <c r="AD15" t="s">
        <v>27</v>
      </c>
      <c r="AE15" t="s">
        <v>28</v>
      </c>
      <c r="AF15" t="s">
        <v>29</v>
      </c>
      <c r="AG15" t="s">
        <v>30</v>
      </c>
      <c r="AH15" t="s">
        <v>31</v>
      </c>
      <c r="AI15" t="s">
        <v>32</v>
      </c>
      <c r="AJ15" t="s">
        <v>33</v>
      </c>
      <c r="AK15" t="s">
        <v>34</v>
      </c>
    </row>
    <row r="16" spans="1:39" x14ac:dyDescent="0.25">
      <c r="A16" t="str">
        <f t="shared" si="2"/>
        <v>AMRAAM</v>
      </c>
      <c r="B16" s="5">
        <f t="shared" si="3"/>
        <v>1373740839.41664</v>
      </c>
      <c r="C16" s="5">
        <f t="shared" si="4"/>
        <v>1473439671.3803999</v>
      </c>
      <c r="D16" s="5">
        <f t="shared" si="5"/>
        <v>1189368825.4702001</v>
      </c>
      <c r="E16" s="1">
        <f t="shared" si="6"/>
        <v>82846893.709068194</v>
      </c>
      <c r="F16" s="2">
        <f t="shared" ref="F16:F26" si="7">AJ16/AI16-1</f>
        <v>-0.19279435149459945</v>
      </c>
      <c r="G16" s="2">
        <f t="shared" ref="G16:G26" si="8">AJ16/AC16-1</f>
        <v>-0.13421164214986403</v>
      </c>
      <c r="H16" s="2">
        <f t="shared" ref="H16:H26" si="9">AK16/AJ16</f>
        <v>6.9656183964899074E-2</v>
      </c>
      <c r="I16" s="2">
        <f t="shared" ref="I16:I25" si="10">AJ16/SUM(AJ$15:AJ$25)</f>
        <v>5.807479007493592E-2</v>
      </c>
      <c r="J16" s="2">
        <f>AK16/SUM(AK15:AK$25)</f>
        <v>4.7534011099483481E-3</v>
      </c>
      <c r="M16" t="s">
        <v>72</v>
      </c>
      <c r="N16" s="1">
        <v>367101923.33758402</v>
      </c>
      <c r="O16" s="1">
        <v>418382640.51525903</v>
      </c>
      <c r="P16" s="1">
        <v>577219835.73388898</v>
      </c>
      <c r="Q16" s="1">
        <v>287166829.967278</v>
      </c>
      <c r="R16" s="1">
        <v>277478154.32077402</v>
      </c>
      <c r="S16" s="1">
        <v>368880656.823277</v>
      </c>
      <c r="T16" s="1">
        <v>486589192.93809098</v>
      </c>
      <c r="U16" s="1">
        <v>319799210.97288901</v>
      </c>
      <c r="V16" s="1">
        <v>779076994.10771406</v>
      </c>
      <c r="W16" s="1">
        <v>1273055133.74983</v>
      </c>
      <c r="X16" s="1">
        <v>981980846.10300004</v>
      </c>
      <c r="Y16" s="1">
        <v>853475899.24269402</v>
      </c>
      <c r="Z16" s="1">
        <v>827482431.97038496</v>
      </c>
      <c r="AA16" s="1">
        <v>774164899.49661303</v>
      </c>
      <c r="AB16" s="1">
        <v>296231660.172921</v>
      </c>
      <c r="AC16" s="1">
        <v>1373740839.41664</v>
      </c>
      <c r="AD16" s="1">
        <v>1042244118.5178601</v>
      </c>
      <c r="AE16" s="1">
        <v>208900753.52655199</v>
      </c>
      <c r="AF16" s="1">
        <v>1529448815.0625899</v>
      </c>
      <c r="AG16" s="1">
        <v>284964101.51602101</v>
      </c>
      <c r="AH16" s="1">
        <v>1120850809.7760999</v>
      </c>
      <c r="AI16" s="1">
        <v>1473439671.3803999</v>
      </c>
      <c r="AJ16" s="1">
        <v>1189368825.4702001</v>
      </c>
      <c r="AK16" s="1">
        <v>82846893.709068194</v>
      </c>
      <c r="AL16" s="1"/>
      <c r="AM16" s="1"/>
    </row>
    <row r="17" spans="1:39" x14ac:dyDescent="0.25">
      <c r="A17" t="str">
        <f t="shared" si="2"/>
        <v>BGM-109 TOMAHAWK</v>
      </c>
      <c r="B17" s="5">
        <f t="shared" si="3"/>
        <v>0</v>
      </c>
      <c r="C17" s="5">
        <f t="shared" si="4"/>
        <v>0</v>
      </c>
      <c r="D17" s="5">
        <f t="shared" si="5"/>
        <v>0</v>
      </c>
      <c r="E17" s="1">
        <f t="shared" si="6"/>
        <v>0</v>
      </c>
      <c r="F17" s="2" t="e">
        <f t="shared" si="7"/>
        <v>#DIV/0!</v>
      </c>
      <c r="G17" s="2" t="e">
        <f t="shared" si="8"/>
        <v>#DIV/0!</v>
      </c>
      <c r="H17" s="2" t="e">
        <f t="shared" si="9"/>
        <v>#DIV/0!</v>
      </c>
      <c r="I17" s="2">
        <f t="shared" si="10"/>
        <v>0</v>
      </c>
      <c r="J17" s="2">
        <f>AK17/SUM(AK15:AK$25)</f>
        <v>0</v>
      </c>
      <c r="M17" t="s">
        <v>73</v>
      </c>
      <c r="N17" s="1">
        <v>112987587.13773499</v>
      </c>
      <c r="O17" s="1">
        <v>159628194.50636399</v>
      </c>
      <c r="P17" s="1">
        <v>551190923.14698601</v>
      </c>
      <c r="Q17" s="1">
        <v>189891582.74248901</v>
      </c>
      <c r="R17" s="1"/>
      <c r="S17" s="1"/>
      <c r="T17" s="1"/>
      <c r="U17" s="1"/>
      <c r="V17" s="1"/>
      <c r="W17" s="1"/>
      <c r="X17" s="1">
        <v>-9223.7769911203904</v>
      </c>
      <c r="Y17" s="1"/>
      <c r="Z17" s="1"/>
      <c r="AA17" s="1"/>
      <c r="AB17" s="1"/>
      <c r="AC17" s="1"/>
      <c r="AD17" s="1"/>
      <c r="AE17" s="1">
        <v>-93930.924083970705</v>
      </c>
      <c r="AF17" s="1"/>
      <c r="AG17" s="1">
        <v>0</v>
      </c>
      <c r="AH17" s="1"/>
      <c r="AI17" s="1"/>
      <c r="AJ17" s="1"/>
      <c r="AK17" s="1"/>
      <c r="AL17" s="1"/>
      <c r="AM17" s="1"/>
    </row>
    <row r="18" spans="1:39" x14ac:dyDescent="0.25">
      <c r="A18" t="str">
        <f t="shared" si="2"/>
        <v>GMLRS</v>
      </c>
      <c r="B18" s="5">
        <f t="shared" si="3"/>
        <v>110377116.851156</v>
      </c>
      <c r="C18" s="4">
        <f t="shared" si="4"/>
        <v>1810181640.9732499</v>
      </c>
      <c r="D18" s="4">
        <f t="shared" si="5"/>
        <v>1267113243.3921001</v>
      </c>
      <c r="E18" s="4">
        <f t="shared" si="6"/>
        <v>2182425659.69138</v>
      </c>
      <c r="F18" s="2">
        <f t="shared" si="7"/>
        <v>-0.3000076817093158</v>
      </c>
      <c r="G18" s="2">
        <f t="shared" si="8"/>
        <v>10.479854516410386</v>
      </c>
      <c r="H18" s="2">
        <f t="shared" si="9"/>
        <v>1.722360389706733</v>
      </c>
      <c r="I18" s="2">
        <f t="shared" si="10"/>
        <v>6.1870913408274081E-2</v>
      </c>
      <c r="J18" s="2">
        <f>AK18/SUM(AK15:AK$25)</f>
        <v>0.12521826816569295</v>
      </c>
      <c r="K18" t="s">
        <v>311</v>
      </c>
      <c r="M18" t="s">
        <v>74</v>
      </c>
      <c r="N18" s="1"/>
      <c r="O18" s="1"/>
      <c r="P18" s="1">
        <v>107705150.7437</v>
      </c>
      <c r="Q18" s="1"/>
      <c r="R18" s="1">
        <v>11451731.481719101</v>
      </c>
      <c r="S18" s="1">
        <v>244814088.767178</v>
      </c>
      <c r="T18" s="1">
        <v>234074411.179905</v>
      </c>
      <c r="U18" s="1">
        <v>416613866.087524</v>
      </c>
      <c r="V18" s="1">
        <v>483562470.71572602</v>
      </c>
      <c r="W18" s="1">
        <v>860166471.19593799</v>
      </c>
      <c r="X18" s="1">
        <v>3628716.4194118199</v>
      </c>
      <c r="Y18" s="1">
        <v>-10503054.735688601</v>
      </c>
      <c r="Z18" s="1">
        <v>444600741.60353303</v>
      </c>
      <c r="AA18" s="1">
        <v>237011655.09417999</v>
      </c>
      <c r="AB18" s="1">
        <v>-8254450.6276451899</v>
      </c>
      <c r="AC18" s="1">
        <v>110377116.851156</v>
      </c>
      <c r="AD18" s="1">
        <v>416603673.53667402</v>
      </c>
      <c r="AE18" s="1">
        <v>578914609.45135701</v>
      </c>
      <c r="AF18" s="1">
        <v>1523237223.97014</v>
      </c>
      <c r="AG18" s="1">
        <v>2055549463.01332</v>
      </c>
      <c r="AH18" s="1">
        <v>2049056284.8798299</v>
      </c>
      <c r="AI18" s="1">
        <v>1810181640.9732499</v>
      </c>
      <c r="AJ18" s="1">
        <v>1267113243.3921001</v>
      </c>
      <c r="AK18" s="1">
        <v>2182425659.69138</v>
      </c>
      <c r="AL18" s="1"/>
      <c r="AM18" s="1"/>
    </row>
    <row r="19" spans="1:39" x14ac:dyDescent="0.25">
      <c r="A19" t="str">
        <f t="shared" si="2"/>
        <v>JASSM</v>
      </c>
      <c r="B19" s="5">
        <f t="shared" si="3"/>
        <v>100824090.085522</v>
      </c>
      <c r="C19" s="5">
        <f t="shared" si="4"/>
        <v>1157018668.5292699</v>
      </c>
      <c r="D19" s="5">
        <f t="shared" si="5"/>
        <v>980912151.5704</v>
      </c>
      <c r="E19" s="1">
        <f t="shared" si="6"/>
        <v>91718840.596092001</v>
      </c>
      <c r="F19" s="2">
        <f t="shared" si="7"/>
        <v>-0.15220715252825223</v>
      </c>
      <c r="G19" s="2">
        <f t="shared" si="8"/>
        <v>8.7289462343608673</v>
      </c>
      <c r="H19" s="2">
        <f t="shared" si="9"/>
        <v>9.3503623590811782E-2</v>
      </c>
      <c r="I19" s="2">
        <f t="shared" si="10"/>
        <v>4.7896216938327692E-2</v>
      </c>
      <c r="J19" s="2">
        <f>AK19/SUM(AK15:AK$25)</f>
        <v>5.2624355503737919E-3</v>
      </c>
      <c r="M19" t="s">
        <v>75</v>
      </c>
      <c r="N19" s="1"/>
      <c r="O19" s="1"/>
      <c r="P19" s="1"/>
      <c r="Q19" s="1"/>
      <c r="R19" s="1">
        <v>166608431.85094899</v>
      </c>
      <c r="S19" s="1">
        <v>210607263.636338</v>
      </c>
      <c r="T19" s="1">
        <v>276019904.54584301</v>
      </c>
      <c r="U19" s="1">
        <v>219925533.99123701</v>
      </c>
      <c r="V19" s="1">
        <v>228333297.89204299</v>
      </c>
      <c r="W19" s="1">
        <v>73597105.103132397</v>
      </c>
      <c r="X19" s="1">
        <v>225640272.148545</v>
      </c>
      <c r="Y19" s="1">
        <v>330431228.65331799</v>
      </c>
      <c r="Z19" s="1">
        <v>332182101.27833098</v>
      </c>
      <c r="AA19" s="1">
        <v>106475921.086467</v>
      </c>
      <c r="AB19" s="1">
        <v>632820412.16112602</v>
      </c>
      <c r="AC19" s="1">
        <v>100824090.085522</v>
      </c>
      <c r="AD19" s="1">
        <v>992401115.63095295</v>
      </c>
      <c r="AE19" s="1">
        <v>765219553.59066701</v>
      </c>
      <c r="AF19" s="1">
        <v>184756717.27388901</v>
      </c>
      <c r="AG19" s="1">
        <v>867539628.18036306</v>
      </c>
      <c r="AH19" s="1">
        <v>1441948028.4351001</v>
      </c>
      <c r="AI19" s="1">
        <v>1157018668.5292699</v>
      </c>
      <c r="AJ19" s="1">
        <v>980912151.5704</v>
      </c>
      <c r="AK19" s="1">
        <v>91718840.596092001</v>
      </c>
      <c r="AL19" s="1"/>
      <c r="AM19" s="1"/>
    </row>
    <row r="20" spans="1:39" x14ac:dyDescent="0.25">
      <c r="A20" t="str">
        <f t="shared" si="2"/>
        <v>JDAM</v>
      </c>
      <c r="B20" s="5">
        <f t="shared" si="3"/>
        <v>320101497.03950399</v>
      </c>
      <c r="C20" s="5">
        <f t="shared" si="4"/>
        <v>466465647.229366</v>
      </c>
      <c r="D20" s="5">
        <f t="shared" si="5"/>
        <v>283583798.29640001</v>
      </c>
      <c r="E20" s="1">
        <f t="shared" si="6"/>
        <v>372956196.98835701</v>
      </c>
      <c r="F20" s="2">
        <f t="shared" si="7"/>
        <v>-0.39205855783639543</v>
      </c>
      <c r="G20" s="2">
        <f t="shared" si="8"/>
        <v>-0.11408162436240432</v>
      </c>
      <c r="H20" s="2">
        <f t="shared" si="9"/>
        <v>1.315153401671225</v>
      </c>
      <c r="I20" s="2">
        <f t="shared" si="10"/>
        <v>1.3846898625584532E-2</v>
      </c>
      <c r="J20" s="2">
        <f>AK20/SUM(AK15:AK$25)</f>
        <v>2.1398634533626743E-2</v>
      </c>
      <c r="M20" t="s">
        <v>76</v>
      </c>
      <c r="N20" s="1"/>
      <c r="O20" s="1"/>
      <c r="P20" s="1"/>
      <c r="Q20" s="1"/>
      <c r="R20" s="1">
        <v>125938677.920935</v>
      </c>
      <c r="S20" s="1">
        <v>1179171123.7159801</v>
      </c>
      <c r="T20" s="1">
        <v>561342340.81667495</v>
      </c>
      <c r="U20" s="1">
        <v>504305492.457362</v>
      </c>
      <c r="V20" s="1">
        <v>330981912.71729702</v>
      </c>
      <c r="W20" s="1">
        <v>309647054.51768601</v>
      </c>
      <c r="X20" s="1">
        <v>486848707.18575698</v>
      </c>
      <c r="Y20" s="1">
        <v>326551243.470586</v>
      </c>
      <c r="Z20" s="1">
        <v>392100865.92855501</v>
      </c>
      <c r="AA20" s="1">
        <v>396624729.437392</v>
      </c>
      <c r="AB20" s="1">
        <v>40193157.330184497</v>
      </c>
      <c r="AC20" s="1">
        <v>320101497.03950399</v>
      </c>
      <c r="AD20" s="1">
        <v>1045636744.75761</v>
      </c>
      <c r="AE20" s="1">
        <v>1001993601.55525</v>
      </c>
      <c r="AF20" s="1">
        <v>1451942604.07829</v>
      </c>
      <c r="AG20" s="1">
        <v>1087516283.0806301</v>
      </c>
      <c r="AH20" s="1">
        <v>41033814.7667225</v>
      </c>
      <c r="AI20" s="1">
        <v>466465647.229366</v>
      </c>
      <c r="AJ20" s="1">
        <v>283583798.29640001</v>
      </c>
      <c r="AK20" s="1">
        <v>372956196.98835701</v>
      </c>
      <c r="AL20" s="1"/>
      <c r="AM20" s="1"/>
    </row>
    <row r="21" spans="1:39" x14ac:dyDescent="0.25">
      <c r="A21" t="str">
        <f t="shared" si="2"/>
        <v>Other Labeled Project</v>
      </c>
      <c r="B21" s="5">
        <f t="shared" si="3"/>
        <v>2116241367.48086</v>
      </c>
      <c r="C21" s="5">
        <f t="shared" si="4"/>
        <v>1561002770.95123</v>
      </c>
      <c r="D21" s="5">
        <f t="shared" si="5"/>
        <v>1021941736.6932</v>
      </c>
      <c r="E21" s="1">
        <f t="shared" si="6"/>
        <v>1318235378.6939001</v>
      </c>
      <c r="F21" s="2">
        <f t="shared" si="7"/>
        <v>-0.34532996628157286</v>
      </c>
      <c r="G21" s="2">
        <f t="shared" si="8"/>
        <v>-0.51709585097577826</v>
      </c>
      <c r="H21" s="2">
        <f t="shared" si="9"/>
        <v>1.289932029745108</v>
      </c>
      <c r="I21" s="2">
        <f t="shared" si="10"/>
        <v>4.9899619492557515E-2</v>
      </c>
      <c r="J21" s="2">
        <f>AK21/SUM(AK15:AK$25)</f>
        <v>7.5634718837634535E-2</v>
      </c>
      <c r="M21" t="s">
        <v>77</v>
      </c>
      <c r="N21" s="1">
        <v>1804626613.9143701</v>
      </c>
      <c r="O21" s="1">
        <v>2281329819.1601701</v>
      </c>
      <c r="P21" s="1">
        <v>3344016639.33325</v>
      </c>
      <c r="Q21" s="1">
        <v>3069620635.5093999</v>
      </c>
      <c r="R21" s="1">
        <v>2031876881.3359599</v>
      </c>
      <c r="S21" s="1">
        <v>2351166194.0118098</v>
      </c>
      <c r="T21" s="1">
        <v>2529862563.4960599</v>
      </c>
      <c r="U21" s="1">
        <v>3384932775.7561898</v>
      </c>
      <c r="V21" s="1">
        <v>4601578261.5468397</v>
      </c>
      <c r="W21" s="1">
        <v>3670421964.2127299</v>
      </c>
      <c r="X21" s="1">
        <v>4886460369.3112202</v>
      </c>
      <c r="Y21" s="1">
        <v>3483353870.6775198</v>
      </c>
      <c r="Z21" s="1">
        <v>3860428226.7533798</v>
      </c>
      <c r="AA21" s="1">
        <v>2861332951.4167299</v>
      </c>
      <c r="AB21" s="1">
        <v>2506324608.3155398</v>
      </c>
      <c r="AC21" s="1">
        <v>2116241367.48086</v>
      </c>
      <c r="AD21" s="1">
        <v>1601856702.5325401</v>
      </c>
      <c r="AE21" s="1">
        <v>1335988988.6682899</v>
      </c>
      <c r="AF21" s="1">
        <v>1684336178.99471</v>
      </c>
      <c r="AG21" s="1">
        <v>2218784550.5385699</v>
      </c>
      <c r="AH21" s="1">
        <v>1425536906.2671001</v>
      </c>
      <c r="AI21" s="1">
        <v>1561002770.95123</v>
      </c>
      <c r="AJ21" s="1">
        <v>1021941736.6932</v>
      </c>
      <c r="AK21" s="1">
        <v>1318235378.6939001</v>
      </c>
      <c r="AL21" s="1"/>
      <c r="AM21" s="1"/>
    </row>
    <row r="22" spans="1:39" x14ac:dyDescent="0.25">
      <c r="A22" t="str">
        <f t="shared" si="2"/>
        <v>TACTICAL TOMAHAWK</v>
      </c>
      <c r="B22" s="5">
        <f t="shared" si="3"/>
        <v>371288883.32419902</v>
      </c>
      <c r="C22" s="5">
        <f t="shared" si="4"/>
        <v>525719026.80893898</v>
      </c>
      <c r="D22" s="5">
        <f t="shared" si="5"/>
        <v>596305484.42850006</v>
      </c>
      <c r="E22" s="1">
        <f t="shared" si="6"/>
        <v>271044538.57027102</v>
      </c>
      <c r="F22" s="2">
        <f t="shared" si="7"/>
        <v>0.13426650743081092</v>
      </c>
      <c r="G22" s="2">
        <f t="shared" si="8"/>
        <v>0.60604184830339469</v>
      </c>
      <c r="H22" s="2">
        <f t="shared" si="9"/>
        <v>0.45453973784936835</v>
      </c>
      <c r="I22" s="2">
        <f t="shared" si="10"/>
        <v>2.9116549120099484E-2</v>
      </c>
      <c r="J22" s="2">
        <f>AK22/SUM(AK15:AK$25)</f>
        <v>1.5551378607021221E-2</v>
      </c>
      <c r="M22" t="s">
        <v>78</v>
      </c>
      <c r="N22" s="1"/>
      <c r="O22" s="1"/>
      <c r="P22" s="1"/>
      <c r="Q22" s="1"/>
      <c r="R22" s="1">
        <v>714473571.02509296</v>
      </c>
      <c r="S22" s="1">
        <v>450252036.34245402</v>
      </c>
      <c r="T22" s="1">
        <v>618052284.29882395</v>
      </c>
      <c r="U22" s="1">
        <v>498354274.25580299</v>
      </c>
      <c r="V22" s="1">
        <v>618234576.50504196</v>
      </c>
      <c r="W22" s="1">
        <v>353592609.576186</v>
      </c>
      <c r="X22" s="1">
        <v>438585717.14303303</v>
      </c>
      <c r="Y22" s="1">
        <v>368098574.75042099</v>
      </c>
      <c r="Z22" s="1">
        <v>52335401.752640299</v>
      </c>
      <c r="AA22" s="1">
        <v>51337318.389397599</v>
      </c>
      <c r="AB22" s="1">
        <v>353027034.84166503</v>
      </c>
      <c r="AC22" s="1">
        <v>371288883.32419902</v>
      </c>
      <c r="AD22" s="1">
        <v>61992196.859248199</v>
      </c>
      <c r="AE22" s="1">
        <v>428756936.40590602</v>
      </c>
      <c r="AF22" s="1">
        <v>622121907.924595</v>
      </c>
      <c r="AG22" s="1">
        <v>274405325.91490901</v>
      </c>
      <c r="AH22" s="1">
        <v>592974556.01767099</v>
      </c>
      <c r="AI22" s="1">
        <v>525719026.80893898</v>
      </c>
      <c r="AJ22" s="1">
        <v>596305484.42850006</v>
      </c>
      <c r="AK22" s="1">
        <v>271044538.57027102</v>
      </c>
      <c r="AL22" s="1"/>
      <c r="AM22" s="1"/>
    </row>
    <row r="23" spans="1:39" x14ac:dyDescent="0.25">
      <c r="A23" t="str">
        <f t="shared" si="2"/>
        <v>TRIDENT II MISSILE</v>
      </c>
      <c r="B23" s="5">
        <f t="shared" si="3"/>
        <v>2712629575.7695298</v>
      </c>
      <c r="C23" s="4">
        <f t="shared" si="4"/>
        <v>3127387813.9230599</v>
      </c>
      <c r="D23" s="4">
        <f t="shared" si="5"/>
        <v>2517048390.0236001</v>
      </c>
      <c r="E23" s="1">
        <f t="shared" si="6"/>
        <v>2107974648.08428</v>
      </c>
      <c r="F23" s="2">
        <f t="shared" si="7"/>
        <v>-0.19515949418944545</v>
      </c>
      <c r="G23" s="2">
        <f t="shared" si="8"/>
        <v>-7.2100218729808097E-2</v>
      </c>
      <c r="H23" s="2">
        <f t="shared" si="9"/>
        <v>0.83747879319257568</v>
      </c>
      <c r="I23" s="2">
        <f t="shared" si="10"/>
        <v>0.12290305053294716</v>
      </c>
      <c r="J23" s="2">
        <f>AK23/SUM(AK15:AK$25)</f>
        <v>0.12094658693099591</v>
      </c>
      <c r="M23" t="s">
        <v>79</v>
      </c>
      <c r="N23" s="1">
        <v>24592083.5011875</v>
      </c>
      <c r="O23" s="1">
        <v>832541950.385921</v>
      </c>
      <c r="P23" s="1">
        <v>157376550.39315799</v>
      </c>
      <c r="Q23" s="1">
        <v>5727571.9127044501</v>
      </c>
      <c r="R23" s="1">
        <v>1007861961.9183</v>
      </c>
      <c r="S23" s="1">
        <v>1944212114.9270999</v>
      </c>
      <c r="T23" s="1">
        <v>2210146296.2797899</v>
      </c>
      <c r="U23" s="1">
        <v>2429139040.9836602</v>
      </c>
      <c r="V23" s="1">
        <v>2380948916.0689602</v>
      </c>
      <c r="W23" s="1">
        <v>2402797199.5640898</v>
      </c>
      <c r="X23" s="1">
        <v>2273433464.0507898</v>
      </c>
      <c r="Y23" s="1">
        <v>2147588210.5345898</v>
      </c>
      <c r="Z23" s="1">
        <v>2375040676.0212798</v>
      </c>
      <c r="AA23" s="1">
        <v>2381595586.7505698</v>
      </c>
      <c r="AB23" s="1">
        <v>2825808412.4302101</v>
      </c>
      <c r="AC23" s="1">
        <v>2712629575.7695298</v>
      </c>
      <c r="AD23" s="1">
        <v>2761158347.5011902</v>
      </c>
      <c r="AE23" s="1">
        <v>2721372899.9095702</v>
      </c>
      <c r="AF23" s="1">
        <v>2411859232.80934</v>
      </c>
      <c r="AG23" s="1">
        <v>4152046509.0738502</v>
      </c>
      <c r="AH23" s="3">
        <v>1705540103.2523701</v>
      </c>
      <c r="AI23" s="1">
        <v>3127387813.9230599</v>
      </c>
      <c r="AJ23" s="1">
        <v>2517048390.0236001</v>
      </c>
      <c r="AK23" s="1">
        <v>2107974648.08428</v>
      </c>
      <c r="AL23" s="1"/>
      <c r="AM23" s="1"/>
    </row>
    <row r="24" spans="1:39" x14ac:dyDescent="0.25">
      <c r="A24" t="str">
        <f t="shared" si="2"/>
        <v>UGM-96 TRIDENT</v>
      </c>
      <c r="B24" s="5">
        <f t="shared" si="3"/>
        <v>-832231.36047205899</v>
      </c>
      <c r="C24" s="5">
        <f t="shared" si="4"/>
        <v>0</v>
      </c>
      <c r="D24" s="5">
        <f t="shared" si="5"/>
        <v>0</v>
      </c>
      <c r="E24" s="1">
        <f t="shared" si="6"/>
        <v>0</v>
      </c>
      <c r="F24" s="2" t="e">
        <f t="shared" si="7"/>
        <v>#DIV/0!</v>
      </c>
      <c r="G24" s="2">
        <f t="shared" si="8"/>
        <v>-1</v>
      </c>
      <c r="H24" s="2" t="e">
        <f t="shared" si="9"/>
        <v>#DIV/0!</v>
      </c>
      <c r="I24" s="2">
        <f t="shared" si="10"/>
        <v>0</v>
      </c>
      <c r="J24" s="2">
        <f>AK24/SUM(AK15:AK$25)</f>
        <v>0</v>
      </c>
      <c r="M24" t="s">
        <v>80</v>
      </c>
      <c r="N24" s="1">
        <v>1637970564.2098601</v>
      </c>
      <c r="O24" s="1">
        <v>769712010.78852999</v>
      </c>
      <c r="P24" s="1">
        <v>766763618.27231801</v>
      </c>
      <c r="Q24" s="1">
        <v>2298003990.2986798</v>
      </c>
      <c r="R24" s="1">
        <v>29656619.115671199</v>
      </c>
      <c r="S24" s="1">
        <v>7126458.5349965598</v>
      </c>
      <c r="T24" s="1">
        <v>5788652.7031450504</v>
      </c>
      <c r="U24" s="1">
        <v>7582043.35416904</v>
      </c>
      <c r="V24" s="1">
        <v>198884.620114719</v>
      </c>
      <c r="W24" s="1">
        <v>-3430987.0659570601</v>
      </c>
      <c r="X24" s="1">
        <v>-395954.87813762698</v>
      </c>
      <c r="Y24" s="1">
        <v>-103114.253643392</v>
      </c>
      <c r="Z24" s="1">
        <v>580253.59168856801</v>
      </c>
      <c r="AA24" s="1">
        <v>-2004610.7248144101</v>
      </c>
      <c r="AB24" s="1">
        <v>-3931346.6642410802</v>
      </c>
      <c r="AC24" s="1">
        <v>-832231.36047205899</v>
      </c>
      <c r="AD24" s="1">
        <v>-86134.988866103493</v>
      </c>
      <c r="AE24" s="1">
        <v>-4373901.4369930197</v>
      </c>
      <c r="AF24" s="1">
        <v>-430150.067873678</v>
      </c>
      <c r="AG24" s="1">
        <v>-6859326.8795104297</v>
      </c>
      <c r="AH24" s="1">
        <v>0</v>
      </c>
      <c r="AI24" s="1">
        <v>0</v>
      </c>
      <c r="AJ24" s="1">
        <v>0</v>
      </c>
      <c r="AK24" s="1"/>
      <c r="AL24" s="1"/>
      <c r="AM24" s="1"/>
    </row>
    <row r="25" spans="1:39" x14ac:dyDescent="0.25">
      <c r="A25">
        <f t="shared" si="2"/>
        <v>0</v>
      </c>
      <c r="B25" s="5">
        <f t="shared" si="3"/>
        <v>8789336728.2479706</v>
      </c>
      <c r="C25" s="5">
        <f t="shared" si="4"/>
        <v>13372035247.6985</v>
      </c>
      <c r="D25" s="5">
        <f t="shared" si="5"/>
        <v>12623676860.4419</v>
      </c>
      <c r="E25" s="1">
        <f t="shared" si="6"/>
        <v>11001769603.629999</v>
      </c>
      <c r="F25" s="2">
        <f t="shared" si="7"/>
        <v>-5.596443423864006E-2</v>
      </c>
      <c r="G25" s="2">
        <f t="shared" si="8"/>
        <v>0.43624908804219298</v>
      </c>
      <c r="H25" s="2">
        <f t="shared" si="9"/>
        <v>0.87151863322053336</v>
      </c>
      <c r="I25" s="2">
        <f t="shared" si="10"/>
        <v>0.61639196180727363</v>
      </c>
      <c r="J25" s="2">
        <f>AK25/SUM(AK15:AK$25)</f>
        <v>0.63123457626470647</v>
      </c>
      <c r="N25" s="1">
        <v>10079523695.1821</v>
      </c>
      <c r="O25" s="1">
        <v>9926217053.5827408</v>
      </c>
      <c r="P25" s="1">
        <v>13688863443.5149</v>
      </c>
      <c r="Q25" s="1">
        <v>14824778289.826599</v>
      </c>
      <c r="R25" s="1">
        <v>16598432866.3916</v>
      </c>
      <c r="S25" s="1">
        <v>14665637072.1693</v>
      </c>
      <c r="T25" s="1">
        <v>14086211632.6665</v>
      </c>
      <c r="U25" s="1">
        <v>16641472465.539101</v>
      </c>
      <c r="V25" s="1">
        <v>16179049316.8813</v>
      </c>
      <c r="W25" s="1">
        <v>14701608673.619499</v>
      </c>
      <c r="X25" s="1">
        <v>12534086396.667101</v>
      </c>
      <c r="Y25" s="1">
        <v>12283302140.324499</v>
      </c>
      <c r="Z25" s="1">
        <v>11460990407.631201</v>
      </c>
      <c r="AA25" s="1">
        <v>9320382335.4498005</v>
      </c>
      <c r="AB25" s="1">
        <v>8617516014.7005692</v>
      </c>
      <c r="AC25" s="1">
        <v>8789336728.2479706</v>
      </c>
      <c r="AD25" s="1">
        <v>11677936915.2234</v>
      </c>
      <c r="AE25" s="1">
        <v>14052607348.145599</v>
      </c>
      <c r="AF25" s="1">
        <v>15340354930.4799</v>
      </c>
      <c r="AG25" s="1">
        <v>14987445695.3636</v>
      </c>
      <c r="AH25" s="1">
        <v>17997885329.811501</v>
      </c>
      <c r="AI25" s="1">
        <v>13372035247.6985</v>
      </c>
      <c r="AJ25" s="1">
        <v>12623676860.4419</v>
      </c>
      <c r="AK25" s="1">
        <v>11001769603.629999</v>
      </c>
      <c r="AL25" s="1"/>
      <c r="AM25" s="1"/>
    </row>
    <row r="26" spans="1:39" x14ac:dyDescent="0.25">
      <c r="A26" t="str">
        <f t="shared" si="2"/>
        <v>Grand Total</v>
      </c>
      <c r="B26" s="5">
        <f t="shared" si="3"/>
        <v>15893707866.85491</v>
      </c>
      <c r="C26" s="5">
        <f t="shared" si="4"/>
        <v>23493250487.494015</v>
      </c>
      <c r="D26" s="5">
        <f t="shared" si="5"/>
        <v>20479950490.316299</v>
      </c>
      <c r="E26" s="1">
        <f t="shared" si="6"/>
        <v>17428971759.963348</v>
      </c>
      <c r="F26" s="2">
        <f t="shared" si="7"/>
        <v>-0.12826237045323985</v>
      </c>
      <c r="G26" s="2">
        <f t="shared" si="8"/>
        <v>0.28855712347813078</v>
      </c>
      <c r="H26" s="2">
        <f t="shared" si="9"/>
        <v>0.85102606904271716</v>
      </c>
      <c r="I26" s="2">
        <f>SUM(I$15:I$25)</f>
        <v>1</v>
      </c>
      <c r="J26" s="2">
        <f>SUM(J$15:J$25)</f>
        <v>1</v>
      </c>
      <c r="M26" t="s">
        <v>309</v>
      </c>
      <c r="N26" s="1">
        <f t="shared" ref="N26:AK26" si="11">SUM(N16:N25)</f>
        <v>14026802467.282837</v>
      </c>
      <c r="O26" s="1">
        <f t="shared" si="11"/>
        <v>14387811668.938984</v>
      </c>
      <c r="P26" s="1">
        <f t="shared" si="11"/>
        <v>19193136161.138199</v>
      </c>
      <c r="Q26" s="1">
        <f t="shared" si="11"/>
        <v>20675188900.257149</v>
      </c>
      <c r="R26" s="1">
        <f t="shared" si="11"/>
        <v>20963778895.361</v>
      </c>
      <c r="S26" s="1">
        <f t="shared" si="11"/>
        <v>21421867008.928436</v>
      </c>
      <c r="T26" s="1">
        <f t="shared" si="11"/>
        <v>21008087278.924835</v>
      </c>
      <c r="U26" s="1">
        <f t="shared" si="11"/>
        <v>24422124703.397934</v>
      </c>
      <c r="V26" s="1">
        <f t="shared" si="11"/>
        <v>25601964631.055038</v>
      </c>
      <c r="W26" s="1">
        <f t="shared" si="11"/>
        <v>23641455224.473137</v>
      </c>
      <c r="X26" s="1">
        <f t="shared" si="11"/>
        <v>21830259310.37373</v>
      </c>
      <c r="Y26" s="1">
        <f t="shared" si="11"/>
        <v>19782194998.664295</v>
      </c>
      <c r="Z26" s="1">
        <f t="shared" si="11"/>
        <v>19745741106.530991</v>
      </c>
      <c r="AA26" s="1">
        <f t="shared" si="11"/>
        <v>16126920786.396336</v>
      </c>
      <c r="AB26" s="1">
        <f t="shared" si="11"/>
        <v>15259735502.66033</v>
      </c>
      <c r="AC26" s="1">
        <f t="shared" si="11"/>
        <v>15893707866.85491</v>
      </c>
      <c r="AD26" s="1">
        <f t="shared" si="11"/>
        <v>19599743679.57061</v>
      </c>
      <c r="AE26" s="1">
        <f t="shared" si="11"/>
        <v>21089286858.892113</v>
      </c>
      <c r="AF26" s="1">
        <f t="shared" si="11"/>
        <v>24747627460.525581</v>
      </c>
      <c r="AG26" s="1">
        <f t="shared" si="11"/>
        <v>25921392229.80175</v>
      </c>
      <c r="AH26" s="1">
        <f t="shared" si="11"/>
        <v>26374825833.206394</v>
      </c>
      <c r="AI26" s="1">
        <f t="shared" si="11"/>
        <v>23493250487.494015</v>
      </c>
      <c r="AJ26" s="1">
        <f t="shared" si="11"/>
        <v>20479950490.316299</v>
      </c>
      <c r="AK26" s="1">
        <f t="shared" si="11"/>
        <v>17428971759.963348</v>
      </c>
      <c r="AL26" s="1"/>
      <c r="AM26" s="1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0"/>
  <sheetViews>
    <sheetView workbookViewId="0">
      <pane xSplit="1" ySplit="1" topLeftCell="B8" activePane="bottomRight" state="frozen"/>
      <selection pane="topRight"/>
      <selection pane="bottomLeft"/>
      <selection pane="bottomRight" activeCell="B18" sqref="B18:E30"/>
    </sheetView>
  </sheetViews>
  <sheetFormatPr defaultColWidth="11.42578125" defaultRowHeight="15" x14ac:dyDescent="0.25"/>
  <cols>
    <col min="1" max="1" width="40" customWidth="1"/>
  </cols>
  <sheetData>
    <row r="1" spans="1:39" x14ac:dyDescent="0.25">
      <c r="A1" t="str">
        <f t="shared" ref="A1:A14" si="0">M1</f>
        <v>TopPStext</v>
      </c>
      <c r="M1" t="s">
        <v>81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9" x14ac:dyDescent="0.25">
      <c r="A2" t="str">
        <f t="shared" si="0"/>
        <v>AMMUNITION, THROUGH
30 MM</v>
      </c>
      <c r="M2" t="s">
        <v>82</v>
      </c>
      <c r="N2" s="1">
        <v>196263432</v>
      </c>
      <c r="O2" s="1">
        <v>331896930</v>
      </c>
      <c r="P2" s="1">
        <v>314882702</v>
      </c>
      <c r="Q2" s="1">
        <v>465299869.5801</v>
      </c>
      <c r="R2" s="1">
        <v>454129362</v>
      </c>
      <c r="S2" s="1">
        <v>991827979.59379995</v>
      </c>
      <c r="T2" s="1">
        <v>895250637.30710006</v>
      </c>
      <c r="U2" s="1">
        <v>1059113946.3024</v>
      </c>
      <c r="V2" s="1">
        <v>1338782226.9272001</v>
      </c>
      <c r="W2" s="1">
        <v>1170973745.6478</v>
      </c>
      <c r="X2" s="1">
        <v>1218003384.7140999</v>
      </c>
      <c r="Y2" s="1">
        <v>1175956748.3220999</v>
      </c>
      <c r="Z2" s="1">
        <v>977972546.65499997</v>
      </c>
      <c r="AA2" s="1">
        <v>749460986.96000004</v>
      </c>
      <c r="AB2" s="1">
        <v>619445316.90079999</v>
      </c>
      <c r="AC2" s="1">
        <v>664351566.26569998</v>
      </c>
      <c r="AD2" s="1">
        <v>599686877.79900002</v>
      </c>
      <c r="AE2" s="1">
        <v>738326545.02069998</v>
      </c>
      <c r="AF2" s="1">
        <v>882531556.90030003</v>
      </c>
      <c r="AG2" s="1">
        <v>759444011.42040002</v>
      </c>
      <c r="AH2" s="1">
        <v>815456262.89090002</v>
      </c>
      <c r="AI2" s="1">
        <v>666494945.49179995</v>
      </c>
      <c r="AJ2" s="1">
        <v>723887533.99829996</v>
      </c>
      <c r="AK2" s="1">
        <v>141627736.98120001</v>
      </c>
      <c r="AL2" s="1"/>
      <c r="AM2" s="1"/>
    </row>
    <row r="3" spans="1:39" x14ac:dyDescent="0.25">
      <c r="A3" t="str">
        <f t="shared" si="0"/>
        <v>BOMBS</v>
      </c>
      <c r="M3" t="s">
        <v>83</v>
      </c>
      <c r="N3" s="1">
        <v>294336329</v>
      </c>
      <c r="O3" s="1">
        <v>325601759</v>
      </c>
      <c r="P3" s="1">
        <v>1091903778.5625</v>
      </c>
      <c r="Q3" s="1">
        <v>1315460307</v>
      </c>
      <c r="R3" s="1">
        <v>1216249000</v>
      </c>
      <c r="S3" s="1">
        <v>1073382273.7031</v>
      </c>
      <c r="T3" s="1">
        <v>606857786.625</v>
      </c>
      <c r="U3" s="1">
        <v>874930949.36870003</v>
      </c>
      <c r="V3" s="1">
        <v>598526269.3017</v>
      </c>
      <c r="W3" s="1">
        <v>436463504.1961</v>
      </c>
      <c r="X3" s="1">
        <v>742903995.28509998</v>
      </c>
      <c r="Y3" s="1">
        <v>881349462.01499999</v>
      </c>
      <c r="Z3" s="1">
        <v>1101121190.405</v>
      </c>
      <c r="AA3" s="1">
        <v>998866181.77380002</v>
      </c>
      <c r="AB3" s="1">
        <v>679548443.94190001</v>
      </c>
      <c r="AC3" s="1">
        <v>615328806.63199997</v>
      </c>
      <c r="AD3" s="1">
        <v>2065165885.9818001</v>
      </c>
      <c r="AE3" s="1">
        <v>1684985515.7993</v>
      </c>
      <c r="AF3" s="1">
        <v>2778066825.8239999</v>
      </c>
      <c r="AG3" s="1">
        <v>2503793597.1199999</v>
      </c>
      <c r="AH3" s="1">
        <v>1491611854.0351</v>
      </c>
      <c r="AI3" s="1">
        <v>1814080239.398</v>
      </c>
      <c r="AJ3" s="1">
        <v>1273626107.9995</v>
      </c>
      <c r="AK3" s="1">
        <v>1087874619.5281</v>
      </c>
      <c r="AL3" s="1"/>
      <c r="AM3" s="1"/>
    </row>
    <row r="4" spans="1:39" x14ac:dyDescent="0.25">
      <c r="A4" t="str">
        <f t="shared" si="0"/>
        <v>GUIDED MISSILE
COMPONENTS</v>
      </c>
      <c r="M4" t="s">
        <v>84</v>
      </c>
      <c r="N4" s="1">
        <v>183603397</v>
      </c>
      <c r="O4" s="1">
        <v>695747982</v>
      </c>
      <c r="P4" s="1">
        <v>282214598.27340001</v>
      </c>
      <c r="Q4" s="1">
        <v>1006769889.3008</v>
      </c>
      <c r="R4" s="1">
        <v>1201046796</v>
      </c>
      <c r="S4" s="1">
        <v>1578768207</v>
      </c>
      <c r="T4" s="1">
        <v>1391034289</v>
      </c>
      <c r="U4" s="1">
        <v>1136341989.5759001</v>
      </c>
      <c r="V4" s="1">
        <v>1593667526.0376</v>
      </c>
      <c r="W4" s="1">
        <v>385376136.49940002</v>
      </c>
      <c r="X4" s="1">
        <v>1134178952.4335001</v>
      </c>
      <c r="Y4" s="1">
        <v>1112599999.1429999</v>
      </c>
      <c r="Z4" s="1">
        <v>1323645201.0230999</v>
      </c>
      <c r="AA4" s="1">
        <v>1286227356.4951</v>
      </c>
      <c r="AB4" s="1">
        <v>1286011873.4177001</v>
      </c>
      <c r="AC4" s="1">
        <v>1012341914.1274</v>
      </c>
      <c r="AD4" s="1">
        <v>273846652.39469999</v>
      </c>
      <c r="AE4" s="1">
        <v>941041565.9813</v>
      </c>
      <c r="AF4" s="1">
        <v>1512117954.8325</v>
      </c>
      <c r="AG4" s="1">
        <v>2994476652.3364</v>
      </c>
      <c r="AH4" s="1">
        <v>659612283.14199996</v>
      </c>
      <c r="AI4" s="1">
        <v>1577088381.6556001</v>
      </c>
      <c r="AJ4" s="1">
        <v>1503699709.4323001</v>
      </c>
      <c r="AK4" s="1">
        <v>1116327658.1715</v>
      </c>
      <c r="AL4" s="1"/>
      <c r="AM4" s="1"/>
    </row>
    <row r="5" spans="1:39" x14ac:dyDescent="0.25">
      <c r="A5" t="str">
        <f t="shared" si="0"/>
        <v>GUIDED MISSILE
SUBSYSTEMS</v>
      </c>
      <c r="M5" t="s">
        <v>85</v>
      </c>
      <c r="N5" s="1">
        <v>361696304</v>
      </c>
      <c r="O5" s="1">
        <v>478522002</v>
      </c>
      <c r="P5" s="1">
        <v>545974333</v>
      </c>
      <c r="Q5" s="1">
        <v>404384734</v>
      </c>
      <c r="R5" s="1">
        <v>483362616</v>
      </c>
      <c r="S5" s="1">
        <v>143883138</v>
      </c>
      <c r="T5" s="1">
        <v>163098535</v>
      </c>
      <c r="U5" s="1">
        <v>72816198.820299998</v>
      </c>
      <c r="V5" s="1">
        <v>361508881.41799998</v>
      </c>
      <c r="W5" s="1">
        <v>189911849.0176</v>
      </c>
      <c r="X5" s="1">
        <v>474729726.18540001</v>
      </c>
      <c r="Y5" s="1">
        <v>414773007.97259998</v>
      </c>
      <c r="Z5" s="1">
        <v>615103243.84599996</v>
      </c>
      <c r="AA5" s="1">
        <v>552202922.13999999</v>
      </c>
      <c r="AB5" s="1">
        <v>1053763696.92</v>
      </c>
      <c r="AC5" s="1">
        <v>730543962.75539994</v>
      </c>
      <c r="AD5" s="1">
        <v>656057384.62360001</v>
      </c>
      <c r="AE5" s="1">
        <v>771913297.38460004</v>
      </c>
      <c r="AF5" s="1">
        <v>727342792.40670002</v>
      </c>
      <c r="AG5" s="1">
        <v>717317271.84940004</v>
      </c>
      <c r="AH5" s="1">
        <v>735869237.18340003</v>
      </c>
      <c r="AI5" s="1">
        <v>653426928.31640005</v>
      </c>
      <c r="AJ5" s="1">
        <v>1027089280.2831</v>
      </c>
      <c r="AK5" s="1">
        <v>316545590.41790003</v>
      </c>
      <c r="AL5" s="1"/>
      <c r="AM5" s="1"/>
    </row>
    <row r="6" spans="1:39" x14ac:dyDescent="0.25">
      <c r="A6" t="str">
        <f t="shared" si="0"/>
        <v>GUIDED MISSILE
SYSTEMS, COMPLETE</v>
      </c>
      <c r="M6" t="s">
        <v>86</v>
      </c>
      <c r="N6" s="1">
        <v>281042451</v>
      </c>
      <c r="O6" s="1">
        <v>280381397</v>
      </c>
      <c r="P6" s="1">
        <v>348855505</v>
      </c>
      <c r="Q6" s="1">
        <v>175162355</v>
      </c>
      <c r="R6" s="1">
        <v>220115450</v>
      </c>
      <c r="S6" s="1">
        <v>154357328</v>
      </c>
      <c r="T6" s="1">
        <v>421934999</v>
      </c>
      <c r="U6" s="1">
        <v>217812568.23800001</v>
      </c>
      <c r="V6" s="1">
        <v>462674349.00779998</v>
      </c>
      <c r="W6" s="1">
        <v>172576262.14680001</v>
      </c>
      <c r="X6" s="1">
        <v>349136748.78899997</v>
      </c>
      <c r="Y6" s="1">
        <v>317466476.72750002</v>
      </c>
      <c r="Z6" s="1">
        <v>334543306.68510002</v>
      </c>
      <c r="AA6" s="1">
        <v>173190059.94</v>
      </c>
      <c r="AB6" s="1">
        <v>555392329.66999996</v>
      </c>
      <c r="AC6" s="1">
        <v>197515638.69999999</v>
      </c>
      <c r="AD6" s="1">
        <v>995739376.48619998</v>
      </c>
      <c r="AE6" s="1">
        <v>758382508.59889996</v>
      </c>
      <c r="AF6" s="1">
        <v>556059823.49090004</v>
      </c>
      <c r="AG6" s="1">
        <v>1540326663.4514999</v>
      </c>
      <c r="AH6" s="1">
        <v>2399696915.1700001</v>
      </c>
      <c r="AI6" s="1">
        <v>1749753901.7881</v>
      </c>
      <c r="AJ6" s="1">
        <v>1672750360.2051001</v>
      </c>
      <c r="AK6" s="1">
        <v>2045264846.4038</v>
      </c>
      <c r="AL6" s="1"/>
      <c r="AM6" s="1"/>
    </row>
    <row r="7" spans="1:39" x14ac:dyDescent="0.25">
      <c r="A7" t="str">
        <f t="shared" si="0"/>
        <v>GUIDED MISSILES</v>
      </c>
      <c r="M7" t="s">
        <v>87</v>
      </c>
      <c r="N7" s="1">
        <v>1677509152</v>
      </c>
      <c r="O7" s="1">
        <v>1249205774</v>
      </c>
      <c r="P7" s="1">
        <v>1885985007</v>
      </c>
      <c r="Q7" s="1">
        <v>1932910798.25</v>
      </c>
      <c r="R7" s="1">
        <v>2347909116</v>
      </c>
      <c r="S7" s="1">
        <v>1956221018</v>
      </c>
      <c r="T7" s="1">
        <v>2523356070.5</v>
      </c>
      <c r="U7" s="1">
        <v>2734511091.5447001</v>
      </c>
      <c r="V7" s="1">
        <v>3552881537.6912999</v>
      </c>
      <c r="W7" s="1">
        <v>3679936652.7800999</v>
      </c>
      <c r="X7" s="1">
        <v>2982444224.8422999</v>
      </c>
      <c r="Y7" s="1">
        <v>1958523098.9324</v>
      </c>
      <c r="Z7" s="1">
        <v>3268020374.961</v>
      </c>
      <c r="AA7" s="1">
        <v>3321041097.0100002</v>
      </c>
      <c r="AB7" s="1">
        <v>2485286480.3000002</v>
      </c>
      <c r="AC7" s="1">
        <v>3824839258.9675002</v>
      </c>
      <c r="AD7" s="1">
        <v>3527944963.4113998</v>
      </c>
      <c r="AE7" s="1">
        <v>4462222898.8479004</v>
      </c>
      <c r="AF7" s="1">
        <v>6241020808.5142002</v>
      </c>
      <c r="AG7" s="1">
        <v>5334703479.3155003</v>
      </c>
      <c r="AH7" s="1">
        <v>8680472224.3810005</v>
      </c>
      <c r="AI7" s="1">
        <v>6132730020.7531996</v>
      </c>
      <c r="AJ7" s="1">
        <v>5058661429.5676003</v>
      </c>
      <c r="AK7" s="1">
        <v>4835366982.6555004</v>
      </c>
      <c r="AL7" s="1"/>
      <c r="AM7" s="1"/>
    </row>
    <row r="8" spans="1:39" x14ac:dyDescent="0.25">
      <c r="A8" t="str">
        <f t="shared" si="0"/>
        <v>GUNS, THROUGH 30 MM</v>
      </c>
      <c r="M8" t="s">
        <v>88</v>
      </c>
      <c r="N8" s="1">
        <v>154753059</v>
      </c>
      <c r="O8" s="1">
        <v>181609024</v>
      </c>
      <c r="P8" s="1">
        <v>201070310</v>
      </c>
      <c r="Q8" s="1">
        <v>335080437</v>
      </c>
      <c r="R8" s="1">
        <v>784462751.10160005</v>
      </c>
      <c r="S8" s="1">
        <v>871209052.51950002</v>
      </c>
      <c r="T8" s="1">
        <v>673142048.98759997</v>
      </c>
      <c r="U8" s="1">
        <v>1188530239.3364</v>
      </c>
      <c r="V8" s="1">
        <v>1273051384.8403001</v>
      </c>
      <c r="W8" s="1">
        <v>1240667825.5328</v>
      </c>
      <c r="X8" s="1">
        <v>602685403.84389997</v>
      </c>
      <c r="Y8" s="1">
        <v>440939963.55519998</v>
      </c>
      <c r="Z8" s="1">
        <v>379841357.4655</v>
      </c>
      <c r="AA8" s="1">
        <v>377514729.42650002</v>
      </c>
      <c r="AB8" s="1">
        <v>274118472.87180001</v>
      </c>
      <c r="AC8" s="1">
        <v>274929691.64880002</v>
      </c>
      <c r="AD8" s="1">
        <v>336064991.52740002</v>
      </c>
      <c r="AE8" s="1">
        <v>369054948.10729998</v>
      </c>
      <c r="AF8" s="1">
        <v>338216731.41939998</v>
      </c>
      <c r="AG8" s="1">
        <v>591322850.02470005</v>
      </c>
      <c r="AH8" s="1">
        <v>319956209.83600003</v>
      </c>
      <c r="AI8" s="1">
        <v>299630724.80199999</v>
      </c>
      <c r="AJ8" s="1">
        <v>449297694.79259998</v>
      </c>
      <c r="AK8" s="1">
        <v>172568841.9513</v>
      </c>
      <c r="AL8" s="1"/>
      <c r="AM8" s="1"/>
    </row>
    <row r="9" spans="1:39" x14ac:dyDescent="0.25">
      <c r="A9" t="str">
        <f t="shared" si="0"/>
        <v>LAUNCHERS, GUIDED
MISSILE</v>
      </c>
      <c r="M9" t="s">
        <v>89</v>
      </c>
      <c r="N9" s="1">
        <v>252409387</v>
      </c>
      <c r="O9" s="1">
        <v>178726570</v>
      </c>
      <c r="P9" s="1">
        <v>312881558</v>
      </c>
      <c r="Q9" s="1">
        <v>259196694</v>
      </c>
      <c r="R9" s="1">
        <v>380395970</v>
      </c>
      <c r="S9" s="1">
        <v>214900911</v>
      </c>
      <c r="T9" s="1">
        <v>300244550</v>
      </c>
      <c r="U9" s="1">
        <v>360058032.14410001</v>
      </c>
      <c r="V9" s="1">
        <v>482222564.93199998</v>
      </c>
      <c r="W9" s="1">
        <v>363328360.78280002</v>
      </c>
      <c r="X9" s="1">
        <v>440736920.27969998</v>
      </c>
      <c r="Y9" s="1">
        <v>467786807.68300003</v>
      </c>
      <c r="Z9" s="1">
        <v>230869266.4039</v>
      </c>
      <c r="AA9" s="1">
        <v>168776885.69</v>
      </c>
      <c r="AB9" s="1">
        <v>137491495.6063</v>
      </c>
      <c r="AC9" s="1">
        <v>498324650.97430003</v>
      </c>
      <c r="AD9" s="1">
        <v>196826945.51010001</v>
      </c>
      <c r="AE9" s="1">
        <v>189426568.36230001</v>
      </c>
      <c r="AF9" s="1">
        <v>159252187.1609</v>
      </c>
      <c r="AG9" s="1">
        <v>271349725.4267</v>
      </c>
      <c r="AH9" s="1">
        <v>536368595.37120003</v>
      </c>
      <c r="AI9" s="1">
        <v>657393238.71899998</v>
      </c>
      <c r="AJ9" s="1">
        <v>349836741.59320003</v>
      </c>
      <c r="AK9" s="1">
        <v>1184494554.2658999</v>
      </c>
      <c r="AL9" s="1"/>
      <c r="AM9" s="1"/>
    </row>
    <row r="10" spans="1:39" x14ac:dyDescent="0.25">
      <c r="A10" t="str">
        <f t="shared" si="0"/>
        <v>MISCELLANEOUS
WEAPONS</v>
      </c>
      <c r="M10" t="s">
        <v>90</v>
      </c>
      <c r="N10" s="1">
        <v>259607187</v>
      </c>
      <c r="O10" s="1">
        <v>254573120</v>
      </c>
      <c r="P10" s="1">
        <v>282728244</v>
      </c>
      <c r="Q10" s="1">
        <v>267883176</v>
      </c>
      <c r="R10" s="1">
        <v>383238485</v>
      </c>
      <c r="S10" s="1">
        <v>560448213</v>
      </c>
      <c r="T10" s="1">
        <v>506559090.78240001</v>
      </c>
      <c r="U10" s="1">
        <v>465036778.49250001</v>
      </c>
      <c r="V10" s="1">
        <v>803996648.48870003</v>
      </c>
      <c r="W10" s="1">
        <v>748517973.61380005</v>
      </c>
      <c r="X10" s="1">
        <v>485881702.4526</v>
      </c>
      <c r="Y10" s="1">
        <v>476782357.7626</v>
      </c>
      <c r="Z10" s="1">
        <v>596304727.5618</v>
      </c>
      <c r="AA10" s="1">
        <v>584797302.18439996</v>
      </c>
      <c r="AB10" s="1">
        <v>464059311.97939998</v>
      </c>
      <c r="AC10" s="1">
        <v>522000232.89120001</v>
      </c>
      <c r="AD10" s="1">
        <v>629084034.53960001</v>
      </c>
      <c r="AE10" s="1">
        <v>454772220.57620001</v>
      </c>
      <c r="AF10" s="1">
        <v>902714155.70469999</v>
      </c>
      <c r="AG10" s="1">
        <v>660570283.63859999</v>
      </c>
      <c r="AH10" s="1">
        <v>511703058.38230002</v>
      </c>
      <c r="AI10" s="1">
        <v>370716536.51529998</v>
      </c>
      <c r="AJ10" s="1">
        <v>519969539.8337</v>
      </c>
      <c r="AK10" s="1">
        <v>373107992.32980001</v>
      </c>
      <c r="AL10" s="1"/>
      <c r="AM10" s="1"/>
    </row>
    <row r="11" spans="1:39" x14ac:dyDescent="0.25">
      <c r="A11" t="str">
        <f t="shared" si="0"/>
        <v>Other Labeled PSC</v>
      </c>
      <c r="M11" t="s">
        <v>91</v>
      </c>
      <c r="N11" s="1">
        <v>4222671102.2750001</v>
      </c>
      <c r="O11" s="1">
        <v>4465556873.3983002</v>
      </c>
      <c r="P11" s="1">
        <v>6190149655.5234003</v>
      </c>
      <c r="Q11" s="1">
        <v>6313005100.9189997</v>
      </c>
      <c r="R11" s="1">
        <v>5817713735.0586004</v>
      </c>
      <c r="S11" s="1">
        <v>6454023100.3613005</v>
      </c>
      <c r="T11" s="1">
        <v>6537273899.0560999</v>
      </c>
      <c r="U11" s="1">
        <v>7838326879.0486002</v>
      </c>
      <c r="V11" s="1">
        <v>7994991970.7643995</v>
      </c>
      <c r="W11" s="1">
        <v>8972205789.9633999</v>
      </c>
      <c r="X11" s="1">
        <v>7668229849.1989002</v>
      </c>
      <c r="Y11" s="1">
        <v>7660388358.0521002</v>
      </c>
      <c r="Z11" s="1">
        <v>6245483354.3781996</v>
      </c>
      <c r="AA11" s="1">
        <v>4500737583.1449003</v>
      </c>
      <c r="AB11" s="1">
        <v>4577869682.5844002</v>
      </c>
      <c r="AC11" s="1">
        <v>4625728489.0833998</v>
      </c>
      <c r="AD11" s="1">
        <v>6862620704.2615995</v>
      </c>
      <c r="AE11" s="1">
        <v>7238830098.1297998</v>
      </c>
      <c r="AF11" s="1">
        <v>7160680251.9792004</v>
      </c>
      <c r="AG11" s="1">
        <v>7344394130.2313995</v>
      </c>
      <c r="AH11" s="1">
        <v>7320181209.6184998</v>
      </c>
      <c r="AI11" s="1">
        <v>7556247581.7625999</v>
      </c>
      <c r="AJ11" s="1">
        <v>7397840950.1160002</v>
      </c>
      <c r="AK11" s="1">
        <v>6740177906.8424997</v>
      </c>
      <c r="AL11" s="1"/>
      <c r="AM11" s="1"/>
    </row>
    <row r="12" spans="1:39" x14ac:dyDescent="0.25">
      <c r="A12" t="str">
        <f t="shared" si="0"/>
        <v>TECH REP
SVCS/GUIDED
MISSILES</v>
      </c>
      <c r="M12" t="s">
        <v>92</v>
      </c>
      <c r="N12" s="1">
        <v>797510436</v>
      </c>
      <c r="O12" s="1">
        <v>678952053</v>
      </c>
      <c r="P12" s="1">
        <v>902374489</v>
      </c>
      <c r="Q12" s="1">
        <v>1092682817</v>
      </c>
      <c r="R12" s="1">
        <v>804869308</v>
      </c>
      <c r="S12" s="1">
        <v>839614997</v>
      </c>
      <c r="T12" s="1">
        <v>1007043553</v>
      </c>
      <c r="U12" s="1">
        <v>1999185507.4686</v>
      </c>
      <c r="V12" s="1">
        <v>743744442.50489998</v>
      </c>
      <c r="W12" s="1">
        <v>555582840.68719995</v>
      </c>
      <c r="X12" s="1">
        <v>587964685.09850001</v>
      </c>
      <c r="Y12" s="1">
        <v>519555769.84359998</v>
      </c>
      <c r="Z12" s="1">
        <v>607029608.57019997</v>
      </c>
      <c r="AA12" s="1">
        <v>327797492.77999997</v>
      </c>
      <c r="AB12" s="1">
        <v>445116166.25999999</v>
      </c>
      <c r="AC12" s="1">
        <v>284952518.27890003</v>
      </c>
      <c r="AD12" s="1">
        <v>333011296.31290001</v>
      </c>
      <c r="AE12" s="1">
        <v>435756434.73449999</v>
      </c>
      <c r="AF12" s="1">
        <v>414103293.3136</v>
      </c>
      <c r="AG12" s="1">
        <v>426916135.54710001</v>
      </c>
      <c r="AH12" s="1">
        <v>392707930.14960003</v>
      </c>
      <c r="AI12" s="1">
        <v>493374598.55540001</v>
      </c>
      <c r="AJ12" s="1">
        <v>503291142.49489999</v>
      </c>
      <c r="AK12" s="1">
        <v>259867607.7405</v>
      </c>
      <c r="AL12" s="1"/>
      <c r="AM12" s="1"/>
    </row>
    <row r="13" spans="1:39" x14ac:dyDescent="0.25">
      <c r="A13">
        <f t="shared" si="0"/>
        <v>0</v>
      </c>
      <c r="N13" s="1"/>
      <c r="O13" s="1"/>
      <c r="P13" s="1"/>
      <c r="Q13" s="1"/>
      <c r="R13" s="1"/>
      <c r="S13" s="1"/>
      <c r="T13" s="1"/>
      <c r="U13" s="1"/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v>0</v>
      </c>
      <c r="AI13" s="1"/>
      <c r="AJ13" s="1"/>
      <c r="AK13" s="1"/>
      <c r="AL13" s="1"/>
      <c r="AM13" s="1"/>
    </row>
    <row r="14" spans="1:39" x14ac:dyDescent="0.25">
      <c r="A14" t="str">
        <f t="shared" si="0"/>
        <v>Grand Total</v>
      </c>
      <c r="M14" t="s">
        <v>309</v>
      </c>
      <c r="N14" s="1">
        <f t="shared" ref="N14:AK14" si="1">SUM(N2:N13)</f>
        <v>8681402236.2749996</v>
      </c>
      <c r="O14" s="1">
        <f t="shared" si="1"/>
        <v>9120773484.3983002</v>
      </c>
      <c r="P14" s="1">
        <f t="shared" si="1"/>
        <v>12359020180.359301</v>
      </c>
      <c r="Q14" s="1">
        <f t="shared" si="1"/>
        <v>13567836178.0499</v>
      </c>
      <c r="R14" s="1">
        <f t="shared" si="1"/>
        <v>14093492589.1602</v>
      </c>
      <c r="S14" s="1">
        <f t="shared" si="1"/>
        <v>14838636218.1777</v>
      </c>
      <c r="T14" s="1">
        <f t="shared" si="1"/>
        <v>15025795459.258202</v>
      </c>
      <c r="U14" s="1">
        <f t="shared" si="1"/>
        <v>17946664180.340202</v>
      </c>
      <c r="V14" s="1">
        <f t="shared" si="1"/>
        <v>19206047801.913902</v>
      </c>
      <c r="W14" s="1">
        <f t="shared" si="1"/>
        <v>17915540940.867798</v>
      </c>
      <c r="X14" s="1">
        <f t="shared" si="1"/>
        <v>16686895593.122999</v>
      </c>
      <c r="Y14" s="1">
        <f t="shared" si="1"/>
        <v>15426122050.009098</v>
      </c>
      <c r="Z14" s="1">
        <f t="shared" si="1"/>
        <v>15679934177.954798</v>
      </c>
      <c r="AA14" s="1">
        <f t="shared" si="1"/>
        <v>13040612597.544701</v>
      </c>
      <c r="AB14" s="1">
        <f t="shared" si="1"/>
        <v>12578103270.452301</v>
      </c>
      <c r="AC14" s="1">
        <f t="shared" si="1"/>
        <v>13250856730.3246</v>
      </c>
      <c r="AD14" s="1">
        <f t="shared" si="1"/>
        <v>16476049112.848301</v>
      </c>
      <c r="AE14" s="1">
        <f t="shared" si="1"/>
        <v>18044712601.542801</v>
      </c>
      <c r="AF14" s="1">
        <f t="shared" si="1"/>
        <v>21672106381.546402</v>
      </c>
      <c r="AG14" s="1">
        <f t="shared" si="1"/>
        <v>23144614800.361698</v>
      </c>
      <c r="AH14" s="1">
        <f t="shared" si="1"/>
        <v>23863635780.16</v>
      </c>
      <c r="AI14" s="1">
        <f t="shared" si="1"/>
        <v>21970937097.757401</v>
      </c>
      <c r="AJ14" s="1">
        <f t="shared" si="1"/>
        <v>20479950490.316303</v>
      </c>
      <c r="AK14" s="1">
        <f t="shared" si="1"/>
        <v>18273224337.288002</v>
      </c>
      <c r="AL14" s="1"/>
      <c r="AM14" s="1"/>
    </row>
    <row r="17" spans="1:39" x14ac:dyDescent="0.25">
      <c r="A17" t="str">
        <f t="shared" ref="A17:A30" si="2">M17</f>
        <v>TopPStext</v>
      </c>
      <c r="B17" t="str">
        <f t="shared" ref="B17:B30" si="3">AC17</f>
        <v>2015</v>
      </c>
      <c r="C17" t="str">
        <f t="shared" ref="C17:C30" si="4">AI17</f>
        <v>2021</v>
      </c>
      <c r="D17" t="str">
        <f t="shared" ref="D17:D30" si="5">AJ17</f>
        <v>2022</v>
      </c>
      <c r="E17" t="str">
        <f t="shared" ref="E17:E30" si="6">AK17</f>
        <v>2023</v>
      </c>
      <c r="F17" t="str">
        <f>AI17&amp;"-"&amp;AJ17</f>
        <v>2021-2022</v>
      </c>
      <c r="G17" t="str">
        <f>AC17&amp;"-"&amp;AJ17</f>
        <v>2015-2022</v>
      </c>
      <c r="H17" t="str">
        <f>AK17&amp;"/"&amp;AJ17</f>
        <v>2023/2022</v>
      </c>
      <c r="I17" t="str">
        <f>"Share "&amp;AJ17</f>
        <v>Share 2022</v>
      </c>
      <c r="J17" t="str">
        <f>"Share "&amp;AK17</f>
        <v>Share 2023</v>
      </c>
      <c r="M17" t="s">
        <v>81</v>
      </c>
      <c r="N17" t="s">
        <v>11</v>
      </c>
      <c r="O17" t="s">
        <v>12</v>
      </c>
      <c r="P17" t="s">
        <v>13</v>
      </c>
      <c r="Q17" t="s">
        <v>14</v>
      </c>
      <c r="R17" t="s">
        <v>15</v>
      </c>
      <c r="S17" t="s">
        <v>16</v>
      </c>
      <c r="T17" t="s">
        <v>17</v>
      </c>
      <c r="U17" t="s">
        <v>18</v>
      </c>
      <c r="V17" t="s">
        <v>19</v>
      </c>
      <c r="W17" t="s">
        <v>20</v>
      </c>
      <c r="X17" t="s">
        <v>21</v>
      </c>
      <c r="Y17" t="s">
        <v>22</v>
      </c>
      <c r="Z17" t="s">
        <v>23</v>
      </c>
      <c r="AA17" t="s">
        <v>24</v>
      </c>
      <c r="AB17" t="s">
        <v>25</v>
      </c>
      <c r="AC17" t="s">
        <v>26</v>
      </c>
      <c r="AD17" t="s">
        <v>27</v>
      </c>
      <c r="AE17" t="s">
        <v>28</v>
      </c>
      <c r="AF17" t="s">
        <v>29</v>
      </c>
      <c r="AG17" t="s">
        <v>30</v>
      </c>
      <c r="AH17" t="s">
        <v>31</v>
      </c>
      <c r="AI17" t="s">
        <v>32</v>
      </c>
      <c r="AJ17" t="s">
        <v>33</v>
      </c>
      <c r="AK17" t="s">
        <v>34</v>
      </c>
    </row>
    <row r="18" spans="1:39" x14ac:dyDescent="0.25">
      <c r="A18" t="str">
        <f t="shared" si="2"/>
        <v>AMMUNITION, THROUGH
30 MM</v>
      </c>
      <c r="B18" s="5">
        <f t="shared" si="3"/>
        <v>796854869.84024405</v>
      </c>
      <c r="C18" s="5">
        <f t="shared" si="4"/>
        <v>712674777.29412603</v>
      </c>
      <c r="D18" s="5">
        <f t="shared" si="5"/>
        <v>723887533.99829996</v>
      </c>
      <c r="E18" s="5">
        <f t="shared" si="6"/>
        <v>135084306.01576</v>
      </c>
      <c r="F18" s="2">
        <f t="shared" ref="F18:F30" si="7">AJ18/AI18-1</f>
        <v>1.5733342979733944E-2</v>
      </c>
      <c r="G18" s="2">
        <f t="shared" ref="G18:G30" si="8">AJ18/AC18-1</f>
        <v>-9.1569165984481948E-2</v>
      </c>
      <c r="H18" s="2">
        <f t="shared" ref="H18:H30" si="9">AK18/AJ18</f>
        <v>0.18660952105313813</v>
      </c>
      <c r="I18" s="2">
        <f t="shared" ref="I18:I29" si="10">AJ18/SUM(AJ$17:AJ$29)</f>
        <v>3.5346156444107685E-2</v>
      </c>
      <c r="J18" s="2">
        <f>AK18/SUM(AK17:AK$29)</f>
        <v>7.7505608406610981E-3</v>
      </c>
      <c r="M18" t="s">
        <v>82</v>
      </c>
      <c r="N18" s="1">
        <v>317108724.75322801</v>
      </c>
      <c r="O18" s="1">
        <v>523559819.84504402</v>
      </c>
      <c r="P18" s="1">
        <v>489002079.94461</v>
      </c>
      <c r="Q18" s="1">
        <v>709041778.85027301</v>
      </c>
      <c r="R18" s="1">
        <v>675508038.52422702</v>
      </c>
      <c r="S18" s="1">
        <v>1431857130.4123399</v>
      </c>
      <c r="T18" s="1">
        <v>1251681055.8253901</v>
      </c>
      <c r="U18" s="1">
        <v>1441260203.6672699</v>
      </c>
      <c r="V18" s="1">
        <v>1784617823.30146</v>
      </c>
      <c r="W18" s="1">
        <v>1545223974.4330699</v>
      </c>
      <c r="X18" s="1">
        <v>1593425786.1707799</v>
      </c>
      <c r="Y18" s="1">
        <v>1508026815.1573</v>
      </c>
      <c r="Z18" s="1">
        <v>1231560827.7676599</v>
      </c>
      <c r="AA18" s="1">
        <v>926835137.44392598</v>
      </c>
      <c r="AB18" s="1">
        <v>751510103.79070497</v>
      </c>
      <c r="AC18" s="1">
        <v>796854869.84024405</v>
      </c>
      <c r="AD18" s="1">
        <v>713381528.08106196</v>
      </c>
      <c r="AE18" s="1">
        <v>862899878.05873799</v>
      </c>
      <c r="AF18" s="1">
        <v>1007772932.07287</v>
      </c>
      <c r="AG18" s="1">
        <v>850558381.13557899</v>
      </c>
      <c r="AH18" s="1">
        <v>901267397.24321401</v>
      </c>
      <c r="AI18" s="1">
        <v>712674777.29412603</v>
      </c>
      <c r="AJ18" s="1">
        <v>723887533.99829996</v>
      </c>
      <c r="AK18" s="1">
        <v>135084306.01576</v>
      </c>
      <c r="AL18" s="1"/>
      <c r="AM18" s="1"/>
    </row>
    <row r="19" spans="1:39" x14ac:dyDescent="0.25">
      <c r="A19" t="str">
        <f t="shared" si="2"/>
        <v>BOMBS</v>
      </c>
      <c r="B19" s="5">
        <f t="shared" si="3"/>
        <v>738054640.06627202</v>
      </c>
      <c r="C19" s="5">
        <f t="shared" si="4"/>
        <v>1939773496.18558</v>
      </c>
      <c r="D19" s="5">
        <f t="shared" si="5"/>
        <v>1273626107.9995</v>
      </c>
      <c r="E19" s="5">
        <f t="shared" si="6"/>
        <v>1037613049.13472</v>
      </c>
      <c r="F19" s="2">
        <f t="shared" si="7"/>
        <v>-0.34341503762991354</v>
      </c>
      <c r="G19" s="2">
        <f t="shared" si="8"/>
        <v>0.72565287020638136</v>
      </c>
      <c r="H19" s="2">
        <f t="shared" si="9"/>
        <v>0.81469203765342979</v>
      </c>
      <c r="I19" s="2">
        <f t="shared" si="10"/>
        <v>6.2188925144214521E-2</v>
      </c>
      <c r="J19" s="2">
        <f>AK19/SUM(AK17:AK$29)</f>
        <v>5.9533807468680096E-2</v>
      </c>
      <c r="M19" t="s">
        <v>83</v>
      </c>
      <c r="N19" s="1">
        <v>475568051.50404501</v>
      </c>
      <c r="O19" s="1">
        <v>513629331.50140703</v>
      </c>
      <c r="P19" s="1">
        <v>1695689269.1312101</v>
      </c>
      <c r="Q19" s="1">
        <v>2004548844.8641</v>
      </c>
      <c r="R19" s="1">
        <v>1809145246.0346601</v>
      </c>
      <c r="S19" s="1">
        <v>1549593370.90837</v>
      </c>
      <c r="T19" s="1">
        <v>848468980.02047896</v>
      </c>
      <c r="U19" s="1">
        <v>1190620860.6584499</v>
      </c>
      <c r="V19" s="1">
        <v>797844956.72724903</v>
      </c>
      <c r="W19" s="1">
        <v>575959856.61982095</v>
      </c>
      <c r="X19" s="1">
        <v>971887597.02374399</v>
      </c>
      <c r="Y19" s="1">
        <v>1130227471.49458</v>
      </c>
      <c r="Z19" s="1">
        <v>1386641914.8124499</v>
      </c>
      <c r="AA19" s="1">
        <v>1235266799.7137799</v>
      </c>
      <c r="AB19" s="1">
        <v>824427124.88755906</v>
      </c>
      <c r="AC19" s="1">
        <v>738054640.06627202</v>
      </c>
      <c r="AD19" s="1">
        <v>2456700738.3749599</v>
      </c>
      <c r="AE19" s="1">
        <v>1969282840.9321101</v>
      </c>
      <c r="AF19" s="1">
        <v>3172306450.3078299</v>
      </c>
      <c r="AG19" s="1">
        <v>2804186479.3705401</v>
      </c>
      <c r="AH19" s="1">
        <v>1648575398.28988</v>
      </c>
      <c r="AI19" s="1">
        <v>1939773496.18558</v>
      </c>
      <c r="AJ19" s="1">
        <v>1273626107.9995</v>
      </c>
      <c r="AK19" s="1">
        <v>1037613049.13472</v>
      </c>
      <c r="AL19" s="1"/>
      <c r="AM19" s="1"/>
    </row>
    <row r="20" spans="1:39" x14ac:dyDescent="0.25">
      <c r="A20" t="str">
        <f t="shared" si="2"/>
        <v>GUIDED MISSILE
COMPONENTS</v>
      </c>
      <c r="B20" s="5">
        <f t="shared" si="3"/>
        <v>1214251045.94874</v>
      </c>
      <c r="C20" s="5">
        <f t="shared" si="4"/>
        <v>1686361042.60357</v>
      </c>
      <c r="D20" s="5">
        <f t="shared" si="5"/>
        <v>1503699709.4323001</v>
      </c>
      <c r="E20" s="5">
        <f t="shared" si="6"/>
        <v>1064751511.2828</v>
      </c>
      <c r="F20" s="2">
        <f t="shared" si="7"/>
        <v>-0.10831686012460262</v>
      </c>
      <c r="G20" s="2">
        <f t="shared" si="8"/>
        <v>0.23837629331206633</v>
      </c>
      <c r="H20" s="2">
        <f t="shared" si="9"/>
        <v>0.70808786129564483</v>
      </c>
      <c r="I20" s="2">
        <f t="shared" si="10"/>
        <v>7.342301487219445E-2</v>
      </c>
      <c r="J20" s="2">
        <f>AK20/SUM(AK17:AK$29)</f>
        <v>6.1090896579950593E-2</v>
      </c>
      <c r="M20" t="s">
        <v>84</v>
      </c>
      <c r="N20" s="1">
        <v>296653525.77259898</v>
      </c>
      <c r="O20" s="1">
        <v>1097526536.66749</v>
      </c>
      <c r="P20" s="1">
        <v>438269630.78595901</v>
      </c>
      <c r="Q20" s="1">
        <v>1534154552.5188401</v>
      </c>
      <c r="R20" s="1">
        <v>1786532281.8341999</v>
      </c>
      <c r="S20" s="1">
        <v>2279196151.92452</v>
      </c>
      <c r="T20" s="1">
        <v>1944853424.2680199</v>
      </c>
      <c r="U20" s="1">
        <v>1546353433.4994099</v>
      </c>
      <c r="V20" s="1">
        <v>2124383946.97788</v>
      </c>
      <c r="W20" s="1">
        <v>508544659.95207101</v>
      </c>
      <c r="X20" s="1">
        <v>1483764340.57604</v>
      </c>
      <c r="Y20" s="1">
        <v>1426779203.95084</v>
      </c>
      <c r="Z20" s="1">
        <v>1666866401.3303499</v>
      </c>
      <c r="AA20" s="1">
        <v>1590637444.0874</v>
      </c>
      <c r="AB20" s="1">
        <v>1560187622.8616099</v>
      </c>
      <c r="AC20" s="1">
        <v>1214251045.94874</v>
      </c>
      <c r="AD20" s="1">
        <v>325765246.12681901</v>
      </c>
      <c r="AE20" s="1">
        <v>1099817767.63925</v>
      </c>
      <c r="AF20" s="1">
        <v>1726704878.78513</v>
      </c>
      <c r="AG20" s="1">
        <v>3353739282.2360702</v>
      </c>
      <c r="AH20" s="1">
        <v>729023827.11429501</v>
      </c>
      <c r="AI20" s="1">
        <v>1686361042.60357</v>
      </c>
      <c r="AJ20" s="1">
        <v>1503699709.4323001</v>
      </c>
      <c r="AK20" s="1">
        <v>1064751511.2828</v>
      </c>
      <c r="AL20" s="1"/>
      <c r="AM20" s="1"/>
    </row>
    <row r="21" spans="1:39" x14ac:dyDescent="0.25">
      <c r="A21" t="str">
        <f t="shared" si="2"/>
        <v>GUIDED MISSILE
SUBSYSTEMS</v>
      </c>
      <c r="B21" s="5">
        <f t="shared" si="3"/>
        <v>876249178.76871705</v>
      </c>
      <c r="C21" s="5">
        <f t="shared" si="4"/>
        <v>698701308.63821304</v>
      </c>
      <c r="D21" s="5">
        <f t="shared" si="5"/>
        <v>1027089280.2831</v>
      </c>
      <c r="E21" s="5">
        <f t="shared" si="6"/>
        <v>301920671.15798903</v>
      </c>
      <c r="F21" s="2">
        <f t="shared" si="7"/>
        <v>0.46999764790039333</v>
      </c>
      <c r="G21" s="2">
        <f t="shared" si="8"/>
        <v>0.17214293053756657</v>
      </c>
      <c r="H21" s="2">
        <f t="shared" si="9"/>
        <v>0.29395757209613721</v>
      </c>
      <c r="I21" s="2">
        <f t="shared" si="10"/>
        <v>5.0150965002027065E-2</v>
      </c>
      <c r="J21" s="2">
        <f>AK21/SUM(AK17:AK$29)</f>
        <v>1.7322919293009633E-2</v>
      </c>
      <c r="M21" t="s">
        <v>85</v>
      </c>
      <c r="N21" s="1">
        <v>584403587.26324499</v>
      </c>
      <c r="O21" s="1">
        <v>754857519.04667997</v>
      </c>
      <c r="P21" s="1">
        <v>847879488.89415705</v>
      </c>
      <c r="Q21" s="1">
        <v>616216960.03053701</v>
      </c>
      <c r="R21" s="1">
        <v>718991899.55944598</v>
      </c>
      <c r="S21" s="1">
        <v>207717569.30650201</v>
      </c>
      <c r="T21" s="1">
        <v>228033734.89511999</v>
      </c>
      <c r="U21" s="1">
        <v>99089517.146304399</v>
      </c>
      <c r="V21" s="1">
        <v>481897040.522497</v>
      </c>
      <c r="W21" s="1">
        <v>250608814.43465999</v>
      </c>
      <c r="X21" s="1">
        <v>621054585.44613898</v>
      </c>
      <c r="Y21" s="1">
        <v>531897809.26773298</v>
      </c>
      <c r="Z21" s="1">
        <v>774599514.827474</v>
      </c>
      <c r="AA21" s="1">
        <v>682892212.06104004</v>
      </c>
      <c r="AB21" s="1">
        <v>1278424493.0695701</v>
      </c>
      <c r="AC21" s="1">
        <v>876249178.76871705</v>
      </c>
      <c r="AD21" s="1">
        <v>780439320.71583104</v>
      </c>
      <c r="AE21" s="1">
        <v>902153518.21925199</v>
      </c>
      <c r="AF21" s="1">
        <v>830561097.55469894</v>
      </c>
      <c r="AG21" s="1">
        <v>803377481.85504496</v>
      </c>
      <c r="AH21" s="1">
        <v>813305363.25326395</v>
      </c>
      <c r="AI21" s="1">
        <v>698701308.63821304</v>
      </c>
      <c r="AJ21" s="1">
        <v>1027089280.2831</v>
      </c>
      <c r="AK21" s="1">
        <v>301920671.15798903</v>
      </c>
      <c r="AL21" s="1"/>
      <c r="AM21" s="1"/>
    </row>
    <row r="22" spans="1:39" x14ac:dyDescent="0.25">
      <c r="A22" t="str">
        <f t="shared" si="2"/>
        <v>GUIDED MISSILE
SYSTEMS, COMPLETE</v>
      </c>
      <c r="B22" s="5">
        <f t="shared" si="3"/>
        <v>236909652.298094</v>
      </c>
      <c r="C22" s="5">
        <f t="shared" si="4"/>
        <v>1870990141.3524001</v>
      </c>
      <c r="D22" s="5">
        <f t="shared" si="5"/>
        <v>1672750360.2051001</v>
      </c>
      <c r="E22" s="5">
        <f t="shared" si="6"/>
        <v>1950770296.01597</v>
      </c>
      <c r="F22" s="2">
        <f t="shared" si="7"/>
        <v>-0.10595447659815416</v>
      </c>
      <c r="G22" s="2">
        <f t="shared" si="8"/>
        <v>6.0607100385270281</v>
      </c>
      <c r="H22" s="2">
        <f t="shared" si="9"/>
        <v>1.1662052763072077</v>
      </c>
      <c r="I22" s="2">
        <f t="shared" si="10"/>
        <v>8.1677461134295207E-2</v>
      </c>
      <c r="J22" s="2">
        <f>AK22/SUM(AK17:AK$29)</f>
        <v>0.11192687227235906</v>
      </c>
      <c r="M22" t="s">
        <v>86</v>
      </c>
      <c r="N22" s="1">
        <v>454088733.34148002</v>
      </c>
      <c r="O22" s="1">
        <v>442295244.19289303</v>
      </c>
      <c r="P22" s="1">
        <v>541760682.50687003</v>
      </c>
      <c r="Q22" s="1">
        <v>266919111.51594001</v>
      </c>
      <c r="R22" s="1">
        <v>327417181.79935199</v>
      </c>
      <c r="S22" s="1">
        <v>222838682.992906</v>
      </c>
      <c r="T22" s="1">
        <v>589921998.409971</v>
      </c>
      <c r="U22" s="1">
        <v>296403033.45638102</v>
      </c>
      <c r="V22" s="1">
        <v>616752204.36625803</v>
      </c>
      <c r="W22" s="1">
        <v>227732670.077719</v>
      </c>
      <c r="X22" s="1">
        <v>456750371.47027898</v>
      </c>
      <c r="Y22" s="1">
        <v>407113578.37069702</v>
      </c>
      <c r="Z22" s="1">
        <v>421290386.02816403</v>
      </c>
      <c r="AA22" s="1">
        <v>214178770.87840801</v>
      </c>
      <c r="AB22" s="1">
        <v>673801118.39913094</v>
      </c>
      <c r="AC22" s="1">
        <v>236909652.298094</v>
      </c>
      <c r="AD22" s="1">
        <v>1184521629.9802001</v>
      </c>
      <c r="AE22" s="1">
        <v>886339761.99992001</v>
      </c>
      <c r="AF22" s="1">
        <v>634971105.95746696</v>
      </c>
      <c r="AG22" s="1">
        <v>1725127505.89066</v>
      </c>
      <c r="AH22" s="1">
        <v>2652218998.5279398</v>
      </c>
      <c r="AI22" s="1">
        <v>1870990141.3524001</v>
      </c>
      <c r="AJ22" s="1">
        <v>1672750360.2051001</v>
      </c>
      <c r="AK22" s="1">
        <v>1950770296.01597</v>
      </c>
      <c r="AL22" s="1"/>
      <c r="AM22" s="1"/>
    </row>
    <row r="23" spans="1:39" x14ac:dyDescent="0.25">
      <c r="A23" t="str">
        <f t="shared" si="2"/>
        <v>GUIDED MISSILES</v>
      </c>
      <c r="B23" s="5">
        <f t="shared" si="3"/>
        <v>4587694143.6237297</v>
      </c>
      <c r="C23" s="4">
        <f t="shared" si="4"/>
        <v>6557652134.2112103</v>
      </c>
      <c r="D23" s="4">
        <f t="shared" si="5"/>
        <v>5058661429.5676003</v>
      </c>
      <c r="E23" s="5">
        <f t="shared" si="6"/>
        <v>4611965192.0318699</v>
      </c>
      <c r="F23" s="2">
        <f t="shared" si="7"/>
        <v>-0.2285864931479652</v>
      </c>
      <c r="G23" s="2">
        <f t="shared" si="8"/>
        <v>0.10265882406272686</v>
      </c>
      <c r="H23" s="2">
        <f t="shared" si="9"/>
        <v>0.91169675145191276</v>
      </c>
      <c r="I23" s="2">
        <f t="shared" si="10"/>
        <v>0.24700554974288277</v>
      </c>
      <c r="J23" s="2">
        <f>AK23/SUM(AK17:AK$29)</f>
        <v>0.26461487548141915</v>
      </c>
      <c r="M23" t="s">
        <v>87</v>
      </c>
      <c r="N23" s="1">
        <v>2710401945.6492</v>
      </c>
      <c r="O23" s="1">
        <v>1970593551.3920801</v>
      </c>
      <c r="P23" s="1">
        <v>2928870291.4120402</v>
      </c>
      <c r="Q23" s="1">
        <v>2945443573.8116002</v>
      </c>
      <c r="R23" s="1">
        <v>3492466275.6827302</v>
      </c>
      <c r="S23" s="1">
        <v>2824107678.8667998</v>
      </c>
      <c r="T23" s="1">
        <v>3527991892.9154601</v>
      </c>
      <c r="U23" s="1">
        <v>3721169026.7034101</v>
      </c>
      <c r="V23" s="1">
        <v>4736047124.5540104</v>
      </c>
      <c r="W23" s="1">
        <v>4856066467.2503204</v>
      </c>
      <c r="X23" s="1">
        <v>3901716196.6223502</v>
      </c>
      <c r="Y23" s="1">
        <v>2511576514.6202898</v>
      </c>
      <c r="Z23" s="1">
        <v>4115418057.4031701</v>
      </c>
      <c r="AA23" s="1">
        <v>4107028431.3124199</v>
      </c>
      <c r="AB23" s="1">
        <v>3015145727.63974</v>
      </c>
      <c r="AC23" s="1">
        <v>4587694143.6237297</v>
      </c>
      <c r="AD23" s="1">
        <v>4196808137.9760799</v>
      </c>
      <c r="AE23" s="1">
        <v>5215106542.2939796</v>
      </c>
      <c r="AF23" s="1">
        <v>7126693419.7965403</v>
      </c>
      <c r="AG23" s="1">
        <v>5974735052.1843204</v>
      </c>
      <c r="AH23" s="1">
        <v>9593925467.9028397</v>
      </c>
      <c r="AI23" s="1">
        <v>6557652134.2112103</v>
      </c>
      <c r="AJ23" s="1">
        <v>5058661429.5676003</v>
      </c>
      <c r="AK23" s="1">
        <v>4611965192.0318699</v>
      </c>
      <c r="AL23" s="1"/>
      <c r="AM23" s="1"/>
    </row>
    <row r="24" spans="1:39" x14ac:dyDescent="0.25">
      <c r="A24" t="str">
        <f t="shared" si="2"/>
        <v>GUNS, THROUGH 30 MM</v>
      </c>
      <c r="B24" s="5">
        <f t="shared" si="3"/>
        <v>329763749.764992</v>
      </c>
      <c r="C24" s="5">
        <f t="shared" si="4"/>
        <v>320391417.08895397</v>
      </c>
      <c r="D24" s="5">
        <f t="shared" si="5"/>
        <v>449297694.79259998</v>
      </c>
      <c r="E24" s="5">
        <f t="shared" si="6"/>
        <v>164595881.79418001</v>
      </c>
      <c r="F24" s="2">
        <f t="shared" si="7"/>
        <v>0.40233998424451012</v>
      </c>
      <c r="G24" s="2">
        <f t="shared" si="8"/>
        <v>0.36248358139060022</v>
      </c>
      <c r="H24" s="2">
        <f t="shared" si="9"/>
        <v>0.36634036564589767</v>
      </c>
      <c r="I24" s="2">
        <f t="shared" si="10"/>
        <v>2.1938417038900801E-2</v>
      </c>
      <c r="J24" s="2">
        <f>AK24/SUM(AK17:AK$29)</f>
        <v>9.4438090818575182E-3</v>
      </c>
      <c r="M24" t="s">
        <v>88</v>
      </c>
      <c r="N24" s="1">
        <v>250039167.72000101</v>
      </c>
      <c r="O24" s="1">
        <v>286484083.74152201</v>
      </c>
      <c r="P24" s="1">
        <v>312255322.95231497</v>
      </c>
      <c r="Q24" s="1">
        <v>510608415.435</v>
      </c>
      <c r="R24" s="1">
        <v>1166872126.3875501</v>
      </c>
      <c r="S24" s="1">
        <v>1257725048.69314</v>
      </c>
      <c r="T24" s="1">
        <v>941143312.81759298</v>
      </c>
      <c r="U24" s="1">
        <v>1617372088.04688</v>
      </c>
      <c r="V24" s="1">
        <v>1696997574.1156499</v>
      </c>
      <c r="W24" s="1">
        <v>1637192700.0467899</v>
      </c>
      <c r="X24" s="1">
        <v>788449749.38968503</v>
      </c>
      <c r="Y24" s="1">
        <v>565453865.42872202</v>
      </c>
      <c r="Z24" s="1">
        <v>478334221.36503798</v>
      </c>
      <c r="AA24" s="1">
        <v>466860746.88740402</v>
      </c>
      <c r="AB24" s="1">
        <v>332560108.823659</v>
      </c>
      <c r="AC24" s="1">
        <v>329763749.764992</v>
      </c>
      <c r="AD24" s="1">
        <v>399779561.74442399</v>
      </c>
      <c r="AE24" s="1">
        <v>431323337.71073401</v>
      </c>
      <c r="AF24" s="1">
        <v>386213574.38568902</v>
      </c>
      <c r="AG24" s="1">
        <v>662266866.92123795</v>
      </c>
      <c r="AH24" s="1">
        <v>353625465.390872</v>
      </c>
      <c r="AI24" s="1">
        <v>320391417.08895397</v>
      </c>
      <c r="AJ24" s="1">
        <v>449297694.79259998</v>
      </c>
      <c r="AK24" s="1">
        <v>164595881.79418001</v>
      </c>
      <c r="AL24" s="1"/>
      <c r="AM24" s="1"/>
    </row>
    <row r="25" spans="1:39" x14ac:dyDescent="0.25">
      <c r="A25" t="str">
        <f t="shared" si="2"/>
        <v>LAUNCHERS, GUIDED
MISSILE</v>
      </c>
      <c r="B25" s="5">
        <f t="shared" si="3"/>
        <v>597714290.22491097</v>
      </c>
      <c r="C25" s="5">
        <f t="shared" si="4"/>
        <v>702942435.149333</v>
      </c>
      <c r="D25" s="5">
        <f t="shared" si="5"/>
        <v>349836741.59320003</v>
      </c>
      <c r="E25" s="5">
        <f t="shared" si="6"/>
        <v>1129768986.30878</v>
      </c>
      <c r="F25" s="2">
        <f t="shared" si="7"/>
        <v>-0.50232519179343504</v>
      </c>
      <c r="G25" s="2">
        <f t="shared" si="8"/>
        <v>-0.4147090887494731</v>
      </c>
      <c r="H25" s="2">
        <f t="shared" si="9"/>
        <v>3.2294177597346452</v>
      </c>
      <c r="I25" s="2">
        <f t="shared" si="10"/>
        <v>1.7081913443033767E-2</v>
      </c>
      <c r="J25" s="2">
        <f>AK25/SUM(AK17:AK$29)</f>
        <v>6.4821321754850114E-2</v>
      </c>
      <c r="M25" t="s">
        <v>89</v>
      </c>
      <c r="N25" s="1">
        <v>407825431.419716</v>
      </c>
      <c r="O25" s="1">
        <v>281937078.44999498</v>
      </c>
      <c r="P25" s="1">
        <v>485894371.67085201</v>
      </c>
      <c r="Q25" s="1">
        <v>394973858.79716599</v>
      </c>
      <c r="R25" s="1">
        <v>565831142.09034705</v>
      </c>
      <c r="S25" s="1">
        <v>310242711.51684898</v>
      </c>
      <c r="T25" s="1">
        <v>419782348.86294103</v>
      </c>
      <c r="U25" s="1">
        <v>489973070.93515801</v>
      </c>
      <c r="V25" s="1">
        <v>642810284.50087702</v>
      </c>
      <c r="W25" s="1">
        <v>479450282.94589299</v>
      </c>
      <c r="X25" s="1">
        <v>576584254.61273599</v>
      </c>
      <c r="Y25" s="1">
        <v>599881799.02818203</v>
      </c>
      <c r="Z25" s="1">
        <v>290733667.12695903</v>
      </c>
      <c r="AA25" s="1">
        <v>208721135.27931699</v>
      </c>
      <c r="AB25" s="1">
        <v>166804470.571172</v>
      </c>
      <c r="AC25" s="1">
        <v>597714290.22491097</v>
      </c>
      <c r="AD25" s="1">
        <v>234143371.07203799</v>
      </c>
      <c r="AE25" s="1">
        <v>221387357.45486599</v>
      </c>
      <c r="AF25" s="1">
        <v>181851903.582739</v>
      </c>
      <c r="AG25" s="1">
        <v>303904935.33401</v>
      </c>
      <c r="AH25" s="1">
        <v>592811104.54586804</v>
      </c>
      <c r="AI25" s="1">
        <v>702942435.149333</v>
      </c>
      <c r="AJ25" s="1">
        <v>349836741.59320003</v>
      </c>
      <c r="AK25" s="1">
        <v>1129768986.30878</v>
      </c>
      <c r="AL25" s="1"/>
      <c r="AM25" s="1"/>
    </row>
    <row r="26" spans="1:39" x14ac:dyDescent="0.25">
      <c r="A26" t="str">
        <f t="shared" si="2"/>
        <v>MISCELLANEOUS
WEAPONS</v>
      </c>
      <c r="B26" s="5">
        <f t="shared" si="3"/>
        <v>626111909.35423505</v>
      </c>
      <c r="C26" s="5">
        <f t="shared" si="4"/>
        <v>396402593.72911</v>
      </c>
      <c r="D26" s="5">
        <f t="shared" si="5"/>
        <v>519969539.8337</v>
      </c>
      <c r="E26" s="5">
        <f t="shared" si="6"/>
        <v>355869798.43852901</v>
      </c>
      <c r="F26" s="2">
        <f t="shared" si="7"/>
        <v>0.31172083144600227</v>
      </c>
      <c r="G26" s="2">
        <f t="shared" si="8"/>
        <v>-0.16952619481397369</v>
      </c>
      <c r="H26" s="2">
        <f t="shared" si="9"/>
        <v>0.68440508756021667</v>
      </c>
      <c r="I26" s="2">
        <f t="shared" si="10"/>
        <v>2.5389199064693117E-2</v>
      </c>
      <c r="J26" s="2">
        <f>AK26/SUM(AK17:AK$29)</f>
        <v>2.0418289922071543E-2</v>
      </c>
      <c r="M26" t="s">
        <v>90</v>
      </c>
      <c r="N26" s="1">
        <v>419455133.17194402</v>
      </c>
      <c r="O26" s="1">
        <v>401583277.207748</v>
      </c>
      <c r="P26" s="1">
        <v>439067305.05344498</v>
      </c>
      <c r="Q26" s="1">
        <v>408210653.07090801</v>
      </c>
      <c r="R26" s="1">
        <v>570059324.39432597</v>
      </c>
      <c r="S26" s="1">
        <v>809093700.23979402</v>
      </c>
      <c r="T26" s="1">
        <v>708237884.63941002</v>
      </c>
      <c r="U26" s="1">
        <v>632829927.71724105</v>
      </c>
      <c r="V26" s="1">
        <v>1071740212.79085</v>
      </c>
      <c r="W26" s="1">
        <v>987748805.14698303</v>
      </c>
      <c r="X26" s="1">
        <v>635643909.88803506</v>
      </c>
      <c r="Y26" s="1">
        <v>611417538.54962599</v>
      </c>
      <c r="Z26" s="1">
        <v>750926543.275298</v>
      </c>
      <c r="AA26" s="1">
        <v>723200670.05148005</v>
      </c>
      <c r="AB26" s="1">
        <v>562996042.09701598</v>
      </c>
      <c r="AC26" s="1">
        <v>626111909.35423505</v>
      </c>
      <c r="AD26" s="1">
        <v>748352092.50931501</v>
      </c>
      <c r="AE26" s="1">
        <v>531503162.55892199</v>
      </c>
      <c r="AF26" s="1">
        <v>1030819673.70486</v>
      </c>
      <c r="AG26" s="1">
        <v>739822268.17099297</v>
      </c>
      <c r="AH26" s="1">
        <v>565549992.77908504</v>
      </c>
      <c r="AI26" s="1">
        <v>396402593.72911</v>
      </c>
      <c r="AJ26" s="1">
        <v>519969539.8337</v>
      </c>
      <c r="AK26" s="1">
        <v>355869798.43852901</v>
      </c>
      <c r="AL26" s="1"/>
      <c r="AM26" s="1"/>
    </row>
    <row r="27" spans="1:39" x14ac:dyDescent="0.25">
      <c r="A27" t="str">
        <f t="shared" si="2"/>
        <v>Other Labeled PSC</v>
      </c>
      <c r="B27" s="5">
        <f t="shared" si="3"/>
        <v>5548318782.18328</v>
      </c>
      <c r="C27" s="5">
        <f t="shared" si="4"/>
        <v>8079801803.3554497</v>
      </c>
      <c r="D27" s="5">
        <f t="shared" si="5"/>
        <v>7397840950.1160002</v>
      </c>
      <c r="E27" s="5">
        <f t="shared" si="6"/>
        <v>6428770764.6521196</v>
      </c>
      <c r="F27" s="2">
        <f t="shared" si="7"/>
        <v>-8.4403166047493761E-2</v>
      </c>
      <c r="G27" s="2">
        <f t="shared" si="8"/>
        <v>0.3333482160166954</v>
      </c>
      <c r="H27" s="2">
        <f t="shared" si="9"/>
        <v>0.86900635036649643</v>
      </c>
      <c r="I27" s="2">
        <f t="shared" si="10"/>
        <v>0.36122357588774345</v>
      </c>
      <c r="J27" s="2">
        <f>AK27/SUM(AK17:AK$29)</f>
        <v>0.3688554237846583</v>
      </c>
      <c r="M27" t="s">
        <v>91</v>
      </c>
      <c r="N27" s="1">
        <v>6822696590.2376299</v>
      </c>
      <c r="O27" s="1">
        <v>7044313884.2658501</v>
      </c>
      <c r="P27" s="1">
        <v>9613090962.1048393</v>
      </c>
      <c r="Q27" s="1">
        <v>9619999186.0859509</v>
      </c>
      <c r="R27" s="1">
        <v>8653728921.1105709</v>
      </c>
      <c r="S27" s="1">
        <v>9317380822.3105698</v>
      </c>
      <c r="T27" s="1">
        <v>9139990026.4839592</v>
      </c>
      <c r="U27" s="1">
        <v>10666528028.9706</v>
      </c>
      <c r="V27" s="1">
        <v>10657450391.2607</v>
      </c>
      <c r="W27" s="1">
        <v>11839776546.423599</v>
      </c>
      <c r="X27" s="1">
        <v>10031790822.047701</v>
      </c>
      <c r="Y27" s="1">
        <v>9823550972.3841991</v>
      </c>
      <c r="Z27" s="1">
        <v>7864937186.66784</v>
      </c>
      <c r="AA27" s="1">
        <v>5565922455.0080299</v>
      </c>
      <c r="AB27" s="1">
        <v>5553864443.6152401</v>
      </c>
      <c r="AC27" s="1">
        <v>5548318782.18328</v>
      </c>
      <c r="AD27" s="1">
        <v>8163705136.6126099</v>
      </c>
      <c r="AE27" s="1">
        <v>8460193732.8272495</v>
      </c>
      <c r="AF27" s="1">
        <v>8176863112.4299002</v>
      </c>
      <c r="AG27" s="1">
        <v>8225538535.9451399</v>
      </c>
      <c r="AH27" s="1">
        <v>8090489908.9900303</v>
      </c>
      <c r="AI27" s="1">
        <v>8079801803.3554497</v>
      </c>
      <c r="AJ27" s="1">
        <v>7397840950.1160002</v>
      </c>
      <c r="AK27" s="1">
        <v>6428770764.6521196</v>
      </c>
      <c r="AL27" s="1"/>
      <c r="AM27" s="1"/>
    </row>
    <row r="28" spans="1:39" x14ac:dyDescent="0.25">
      <c r="A28" t="str">
        <f t="shared" si="2"/>
        <v>TECH REP
SVCS/GUIDED
MISSILES</v>
      </c>
      <c r="B28" s="5">
        <f t="shared" si="3"/>
        <v>341785604.78168601</v>
      </c>
      <c r="C28" s="5">
        <f t="shared" si="4"/>
        <v>527559337.88604301</v>
      </c>
      <c r="D28" s="5">
        <f t="shared" si="5"/>
        <v>503291142.49489999</v>
      </c>
      <c r="E28" s="5">
        <f t="shared" si="6"/>
        <v>247861303.130622</v>
      </c>
      <c r="F28" s="2">
        <f t="shared" si="7"/>
        <v>-4.6000883025570038E-2</v>
      </c>
      <c r="G28" s="2">
        <f t="shared" si="8"/>
        <v>0.47253464000151468</v>
      </c>
      <c r="H28" s="2">
        <f t="shared" si="9"/>
        <v>0.49248095625512356</v>
      </c>
      <c r="I28" s="2">
        <f t="shared" si="10"/>
        <v>2.4574822225906998E-2</v>
      </c>
      <c r="J28" s="2">
        <f>AK28/SUM(AK17:AK$29)</f>
        <v>1.4221223520482848E-2</v>
      </c>
      <c r="M28" t="s">
        <v>92</v>
      </c>
      <c r="N28" s="1">
        <v>1288561576.4497099</v>
      </c>
      <c r="O28" s="1">
        <v>1071031342.62827</v>
      </c>
      <c r="P28" s="1">
        <v>1401356756.6819</v>
      </c>
      <c r="Q28" s="1">
        <v>1665071965.27687</v>
      </c>
      <c r="R28" s="1">
        <v>1197226457.9435699</v>
      </c>
      <c r="S28" s="1">
        <v>1212114141.75667</v>
      </c>
      <c r="T28" s="1">
        <v>1407982619.78651</v>
      </c>
      <c r="U28" s="1">
        <v>2720525512.59688</v>
      </c>
      <c r="V28" s="1">
        <v>991423071.93761802</v>
      </c>
      <c r="W28" s="1">
        <v>733150447.142223</v>
      </c>
      <c r="X28" s="1">
        <v>769191697.12623096</v>
      </c>
      <c r="Y28" s="1">
        <v>666269430.41210902</v>
      </c>
      <c r="Z28" s="1">
        <v>764432385.92659903</v>
      </c>
      <c r="AA28" s="1">
        <v>405376983.67312199</v>
      </c>
      <c r="AB28" s="1">
        <v>540014246.90493405</v>
      </c>
      <c r="AC28" s="1">
        <v>341785604.78168601</v>
      </c>
      <c r="AD28" s="1">
        <v>396146916.37721199</v>
      </c>
      <c r="AE28" s="1">
        <v>509278959.19706899</v>
      </c>
      <c r="AF28" s="1">
        <v>472869311.94781601</v>
      </c>
      <c r="AG28" s="1">
        <v>478135440.75810802</v>
      </c>
      <c r="AH28" s="1">
        <v>434032909.16909999</v>
      </c>
      <c r="AI28" s="1">
        <v>527559337.88604301</v>
      </c>
      <c r="AJ28" s="1">
        <v>503291142.49489999</v>
      </c>
      <c r="AK28" s="1">
        <v>247861303.130622</v>
      </c>
      <c r="AL28" s="1"/>
      <c r="AM28" s="1"/>
    </row>
    <row r="29" spans="1:39" x14ac:dyDescent="0.25">
      <c r="A29">
        <f t="shared" si="2"/>
        <v>0</v>
      </c>
      <c r="B29" s="5">
        <f t="shared" si="3"/>
        <v>0</v>
      </c>
      <c r="C29" s="5">
        <f t="shared" si="4"/>
        <v>0</v>
      </c>
      <c r="D29" s="5">
        <f t="shared" si="5"/>
        <v>0</v>
      </c>
      <c r="E29" s="5">
        <f t="shared" si="6"/>
        <v>0</v>
      </c>
      <c r="F29" s="2" t="e">
        <f t="shared" si="7"/>
        <v>#DIV/0!</v>
      </c>
      <c r="G29" s="2" t="e">
        <f t="shared" si="8"/>
        <v>#DIV/0!</v>
      </c>
      <c r="H29" s="2" t="e">
        <f t="shared" si="9"/>
        <v>#DIV/0!</v>
      </c>
      <c r="I29" s="2">
        <f t="shared" si="10"/>
        <v>0</v>
      </c>
      <c r="J29" s="2">
        <f>AK29/SUM(AK17:AK$29)</f>
        <v>0</v>
      </c>
      <c r="N29" s="1"/>
      <c r="O29" s="1"/>
      <c r="P29" s="1"/>
      <c r="Q29" s="1"/>
      <c r="R29" s="1"/>
      <c r="S29" s="1"/>
      <c r="T29" s="1"/>
      <c r="U29" s="1"/>
      <c r="V29" s="1">
        <v>0</v>
      </c>
      <c r="W29" s="1"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>
        <v>0</v>
      </c>
      <c r="AI29" s="1"/>
      <c r="AJ29" s="1"/>
      <c r="AK29" s="1"/>
      <c r="AL29" s="1"/>
      <c r="AM29" s="1"/>
    </row>
    <row r="30" spans="1:39" x14ac:dyDescent="0.25">
      <c r="A30" t="str">
        <f t="shared" si="2"/>
        <v>Grand Total</v>
      </c>
      <c r="B30" s="5">
        <f t="shared" si="3"/>
        <v>15893707866.854902</v>
      </c>
      <c r="C30" s="5">
        <f t="shared" si="4"/>
        <v>23493250487.493992</v>
      </c>
      <c r="D30" s="5">
        <f t="shared" si="5"/>
        <v>20479950490.316303</v>
      </c>
      <c r="E30" s="5">
        <f t="shared" si="6"/>
        <v>17428971759.963341</v>
      </c>
      <c r="F30" s="2">
        <f t="shared" si="7"/>
        <v>-0.12826237045323885</v>
      </c>
      <c r="G30" s="2">
        <f t="shared" si="8"/>
        <v>0.28855712347813145</v>
      </c>
      <c r="H30" s="2">
        <f t="shared" si="9"/>
        <v>0.8510260690427166</v>
      </c>
      <c r="I30" s="2">
        <f>SUM(I$17:I$29)</f>
        <v>0.99999999999999989</v>
      </c>
      <c r="J30" s="2">
        <f>SUM(J$17:J$29)</f>
        <v>0.99999999999999989</v>
      </c>
      <c r="M30" t="s">
        <v>309</v>
      </c>
      <c r="N30" s="1">
        <f t="shared" ref="N30:AK30" si="11">SUM(N18:N29)</f>
        <v>14026802467.282799</v>
      </c>
      <c r="O30" s="1">
        <f t="shared" si="11"/>
        <v>14387811668.93898</v>
      </c>
      <c r="P30" s="1">
        <f t="shared" si="11"/>
        <v>19193136161.138199</v>
      </c>
      <c r="Q30" s="1">
        <f t="shared" si="11"/>
        <v>20675188900.257187</v>
      </c>
      <c r="R30" s="1">
        <f t="shared" si="11"/>
        <v>20963778895.360977</v>
      </c>
      <c r="S30" s="1">
        <f t="shared" si="11"/>
        <v>21421867008.928459</v>
      </c>
      <c r="T30" s="1">
        <f t="shared" si="11"/>
        <v>21008087278.924854</v>
      </c>
      <c r="U30" s="1">
        <f t="shared" si="11"/>
        <v>24422124703.397987</v>
      </c>
      <c r="V30" s="1">
        <f t="shared" si="11"/>
        <v>25601964631.05505</v>
      </c>
      <c r="W30" s="1">
        <f t="shared" si="11"/>
        <v>23641455224.473148</v>
      </c>
      <c r="X30" s="1">
        <f t="shared" si="11"/>
        <v>21830259310.373722</v>
      </c>
      <c r="Y30" s="1">
        <f t="shared" si="11"/>
        <v>19782194998.664276</v>
      </c>
      <c r="Z30" s="1">
        <f t="shared" si="11"/>
        <v>19745741106.530998</v>
      </c>
      <c r="AA30" s="1">
        <f t="shared" si="11"/>
        <v>16126920786.396328</v>
      </c>
      <c r="AB30" s="1">
        <f t="shared" si="11"/>
        <v>15259735502.660336</v>
      </c>
      <c r="AC30" s="1">
        <f t="shared" si="11"/>
        <v>15893707866.854902</v>
      </c>
      <c r="AD30" s="1">
        <f t="shared" si="11"/>
        <v>19599743679.570553</v>
      </c>
      <c r="AE30" s="1">
        <f t="shared" si="11"/>
        <v>21089286858.89209</v>
      </c>
      <c r="AF30" s="1">
        <f t="shared" si="11"/>
        <v>24747627460.525539</v>
      </c>
      <c r="AG30" s="1">
        <f t="shared" si="11"/>
        <v>25921392229.801701</v>
      </c>
      <c r="AH30" s="1">
        <f t="shared" si="11"/>
        <v>26374825833.206387</v>
      </c>
      <c r="AI30" s="1">
        <f t="shared" si="11"/>
        <v>23493250487.493992</v>
      </c>
      <c r="AJ30" s="1">
        <f t="shared" si="11"/>
        <v>20479950490.316303</v>
      </c>
      <c r="AK30" s="1">
        <f t="shared" si="11"/>
        <v>17428971759.963341</v>
      </c>
      <c r="AL30" s="1"/>
      <c r="AM30" s="1"/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1:AM224"/>
  <sheetViews>
    <sheetView workbookViewId="0">
      <pane xSplit="2" ySplit="1" topLeftCell="C11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3:39" x14ac:dyDescent="0.25">
      <c r="M1" t="s">
        <v>93</v>
      </c>
      <c r="N1" t="s">
        <v>94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3:39" x14ac:dyDescent="0.25">
      <c r="M2" t="s">
        <v>95</v>
      </c>
      <c r="N2">
        <v>370</v>
      </c>
      <c r="O2" s="1">
        <v>61008.350949234104</v>
      </c>
      <c r="P2" s="1"/>
      <c r="Q2" s="1"/>
      <c r="R2" s="1">
        <v>2980420.5425647101</v>
      </c>
      <c r="S2" s="1"/>
      <c r="T2" s="1"/>
      <c r="U2" s="1"/>
      <c r="V2" s="1"/>
      <c r="W2" s="1"/>
      <c r="X2" s="1">
        <v>4156.9830844708804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3:39" x14ac:dyDescent="0.25">
      <c r="M3" t="s">
        <v>96</v>
      </c>
      <c r="N3">
        <v>897</v>
      </c>
      <c r="O3" s="1"/>
      <c r="P3" s="1"/>
      <c r="Q3" s="1"/>
      <c r="R3" s="1">
        <v>185437.410906506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3:39" x14ac:dyDescent="0.25">
      <c r="M4" t="s">
        <v>97</v>
      </c>
      <c r="N4">
        <v>366</v>
      </c>
      <c r="O4" s="1"/>
      <c r="P4" s="1">
        <v>264818.97484404797</v>
      </c>
      <c r="Q4" s="1"/>
      <c r="R4" s="1">
        <v>2407.6645703649401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3:39" x14ac:dyDescent="0.25">
      <c r="M5" t="s">
        <v>98</v>
      </c>
      <c r="N5">
        <v>333</v>
      </c>
      <c r="O5" s="1">
        <v>1090559.6173123999</v>
      </c>
      <c r="P5" s="1"/>
      <c r="Q5" s="1">
        <v>1270312.0807695901</v>
      </c>
      <c r="R5" s="1">
        <v>108096.52001770699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3:39" x14ac:dyDescent="0.25">
      <c r="M6" t="s">
        <v>99</v>
      </c>
      <c r="N6">
        <v>367</v>
      </c>
      <c r="O6" s="1">
        <v>483281.01518645702</v>
      </c>
      <c r="P6" s="1">
        <v>329869.39965801098</v>
      </c>
      <c r="Q6" s="1">
        <v>222267178.34012899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3:39" x14ac:dyDescent="0.25">
      <c r="M7" t="s">
        <v>100</v>
      </c>
      <c r="N7">
        <v>359</v>
      </c>
      <c r="O7" s="1">
        <v>103578808.129908</v>
      </c>
      <c r="P7" s="1">
        <v>7049197.9532019598</v>
      </c>
      <c r="Q7" s="1">
        <v>305417673.36965501</v>
      </c>
      <c r="R7" s="1">
        <v>315876866.13357002</v>
      </c>
      <c r="S7" s="1">
        <v>-55648.0891654609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3:39" x14ac:dyDescent="0.25">
      <c r="M8" t="s">
        <v>101</v>
      </c>
      <c r="N8">
        <v>688</v>
      </c>
      <c r="O8" s="1"/>
      <c r="P8" s="1"/>
      <c r="Q8" s="1"/>
      <c r="R8" s="1"/>
      <c r="S8" s="1"/>
      <c r="T8" s="1"/>
      <c r="U8" s="1"/>
      <c r="V8" s="1"/>
      <c r="W8" s="1"/>
      <c r="X8" s="1"/>
      <c r="Y8" s="1">
        <v>9748.9129402804192</v>
      </c>
      <c r="Z8" s="1"/>
      <c r="AA8" s="1">
        <v>2167.2552995864899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3:39" x14ac:dyDescent="0.25">
      <c r="M9" t="s">
        <v>102</v>
      </c>
      <c r="N9">
        <v>398</v>
      </c>
      <c r="O9" s="1">
        <v>197765.35809174701</v>
      </c>
      <c r="P9" s="1"/>
      <c r="Q9" s="1">
        <v>236150.19755736599</v>
      </c>
      <c r="R9" s="1">
        <v>3688185.5436285301</v>
      </c>
      <c r="S9" s="1"/>
      <c r="T9" s="1"/>
      <c r="U9" s="1"/>
      <c r="V9" s="1"/>
      <c r="W9" s="1"/>
      <c r="X9" s="1"/>
      <c r="Y9" s="1"/>
      <c r="Z9" s="1">
        <v>-4945.2018490612199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3:39" x14ac:dyDescent="0.25">
      <c r="M10" t="s">
        <v>103</v>
      </c>
      <c r="N10">
        <v>176</v>
      </c>
      <c r="O10" s="1"/>
      <c r="P10" s="1">
        <v>166581.585962957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3:39" x14ac:dyDescent="0.25">
      <c r="M11" t="s">
        <v>104</v>
      </c>
      <c r="N11">
        <v>401</v>
      </c>
      <c r="O11" s="1"/>
      <c r="P11" s="1">
        <v>1044187.3305339999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3:39" x14ac:dyDescent="0.25">
      <c r="M12" t="s">
        <v>105</v>
      </c>
      <c r="N12">
        <v>173</v>
      </c>
      <c r="O12" s="1"/>
      <c r="P12" s="1">
        <v>1762395.32003673</v>
      </c>
      <c r="Q12" s="1">
        <v>5893896.7117791697</v>
      </c>
      <c r="R12" s="1">
        <v>6754180.2756096898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3:39" x14ac:dyDescent="0.25">
      <c r="M13" t="s">
        <v>106</v>
      </c>
      <c r="N13">
        <v>349</v>
      </c>
      <c r="O13" s="1"/>
      <c r="P13" s="1">
        <v>3859291.5126139298</v>
      </c>
      <c r="Q13" s="1">
        <v>28017718.290434301</v>
      </c>
      <c r="R13" s="1">
        <v>13087743.074615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3:39" x14ac:dyDescent="0.25">
      <c r="M14" t="s">
        <v>107</v>
      </c>
      <c r="N14">
        <v>311</v>
      </c>
      <c r="O14" s="1"/>
      <c r="P14" s="1"/>
      <c r="Q14" s="1"/>
      <c r="R14" s="1">
        <v>69803.986480555002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3:39" x14ac:dyDescent="0.25">
      <c r="M15" t="s">
        <v>108</v>
      </c>
      <c r="N15">
        <v>309</v>
      </c>
      <c r="O15" s="1"/>
      <c r="P15" s="1">
        <v>115537.580673285</v>
      </c>
      <c r="Q15" s="1">
        <v>202941.576025861</v>
      </c>
      <c r="R15" s="1">
        <v>844524.92017555702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3:39" x14ac:dyDescent="0.25">
      <c r="M16" t="s">
        <v>109</v>
      </c>
      <c r="N16">
        <v>362</v>
      </c>
      <c r="O16" s="1"/>
      <c r="P16" s="1"/>
      <c r="Q16" s="1">
        <v>89444.620544731399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3:39" x14ac:dyDescent="0.25">
      <c r="M17" t="s">
        <v>110</v>
      </c>
      <c r="N17">
        <v>319</v>
      </c>
      <c r="O17" s="1">
        <v>394351.23324716202</v>
      </c>
      <c r="P17" s="1">
        <v>2536884.5389332799</v>
      </c>
      <c r="Q17" s="1">
        <v>2593797.7119151098</v>
      </c>
      <c r="R17" s="1">
        <v>4916056.3785562599</v>
      </c>
      <c r="S17" s="1"/>
      <c r="T17" s="1"/>
      <c r="U17" s="1">
        <v>-314447.50344683899</v>
      </c>
      <c r="V17" s="1"/>
      <c r="W17" s="1"/>
      <c r="X17" s="1"/>
      <c r="Y17" s="1"/>
      <c r="Z17" s="1"/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3:39" x14ac:dyDescent="0.25">
      <c r="M18" t="s">
        <v>111</v>
      </c>
      <c r="N18">
        <v>369</v>
      </c>
      <c r="O18" s="1">
        <v>485749.85070250399</v>
      </c>
      <c r="P18" s="1">
        <v>27535325.676023699</v>
      </c>
      <c r="Q18" s="1">
        <v>49979439.741700701</v>
      </c>
      <c r="R18" s="1">
        <v>28659402.066073701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3:39" x14ac:dyDescent="0.25">
      <c r="M19" t="s">
        <v>112</v>
      </c>
      <c r="N19">
        <v>352</v>
      </c>
      <c r="O19" s="1"/>
      <c r="P19" s="1">
        <v>27596443.450328201</v>
      </c>
      <c r="Q19" s="1">
        <v>2429495.4789646901</v>
      </c>
      <c r="R19" s="1">
        <v>70819705.799786001</v>
      </c>
      <c r="S19" s="1">
        <v>4266.0907146706004</v>
      </c>
      <c r="T19" s="1">
        <v>131475.077741997</v>
      </c>
      <c r="U19" s="1"/>
      <c r="V19" s="1">
        <v>2980897.24229575</v>
      </c>
      <c r="W19" s="1">
        <v>-0.37324441606258402</v>
      </c>
      <c r="X19" s="1">
        <v>411.49273733793098</v>
      </c>
      <c r="Y19" s="1"/>
      <c r="Z19" s="1">
        <v>13386.7950040584</v>
      </c>
      <c r="AA19" s="1"/>
      <c r="AB19" s="1"/>
      <c r="AC19" s="1">
        <v>138159.938257904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3:39" x14ac:dyDescent="0.25">
      <c r="M20" t="s">
        <v>113</v>
      </c>
      <c r="N20">
        <v>2041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>
        <v>56268042.1861398</v>
      </c>
      <c r="AE20" s="1">
        <v>80120266.932962298</v>
      </c>
      <c r="AF20" s="1">
        <v>109945923.121842</v>
      </c>
      <c r="AG20" s="1">
        <v>269689671.356489</v>
      </c>
      <c r="AH20" s="1">
        <v>343045058.35106701</v>
      </c>
      <c r="AI20" s="1">
        <v>108840286.224434</v>
      </c>
      <c r="AJ20" s="1">
        <v>647344800.11109805</v>
      </c>
      <c r="AK20" s="1">
        <v>359957274.24400002</v>
      </c>
      <c r="AL20" s="1">
        <v>394524860.93312001</v>
      </c>
      <c r="AM20" s="1"/>
    </row>
    <row r="21" spans="13:39" x14ac:dyDescent="0.25">
      <c r="M21" t="s">
        <v>114</v>
      </c>
      <c r="N21">
        <v>2042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286011040.27434999</v>
      </c>
      <c r="AE21" s="1">
        <v>413111172.40337598</v>
      </c>
      <c r="AF21" s="1">
        <v>316810086.02869099</v>
      </c>
      <c r="AG21" s="1">
        <v>39238357.329410203</v>
      </c>
      <c r="AH21" s="1">
        <v>1003698943.8523901</v>
      </c>
      <c r="AI21" s="1">
        <v>490563639.625193</v>
      </c>
      <c r="AJ21" s="1">
        <v>353850517.88848901</v>
      </c>
      <c r="AK21" s="1">
        <v>224061391.01010001</v>
      </c>
      <c r="AL21" s="1">
        <v>410329364.11113799</v>
      </c>
      <c r="AM21" s="1"/>
    </row>
    <row r="22" spans="13:39" x14ac:dyDescent="0.25">
      <c r="M22" t="s">
        <v>115</v>
      </c>
      <c r="N22">
        <v>2043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15065832.9112509</v>
      </c>
      <c r="AF22" s="1">
        <v>0</v>
      </c>
      <c r="AG22" s="1">
        <v>-61254.416569672998</v>
      </c>
      <c r="AH22" s="1"/>
      <c r="AI22" s="1"/>
      <c r="AJ22" s="1"/>
      <c r="AK22" s="1"/>
      <c r="AL22" s="1"/>
      <c r="AM22" s="1"/>
    </row>
    <row r="23" spans="13:39" x14ac:dyDescent="0.25">
      <c r="M23" t="s">
        <v>116</v>
      </c>
      <c r="N23">
        <v>2044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v>69777.782108942905</v>
      </c>
      <c r="AF23" s="1">
        <v>0</v>
      </c>
      <c r="AG23" s="1">
        <v>827251.33352967096</v>
      </c>
      <c r="AH23" s="1">
        <v>501308.13158647902</v>
      </c>
      <c r="AI23" s="1">
        <v>-3049.91761532073</v>
      </c>
      <c r="AJ23" s="1">
        <v>-4952.5125315801297</v>
      </c>
      <c r="AK23" s="1">
        <v>-121</v>
      </c>
      <c r="AL23" s="1"/>
      <c r="AM23" s="1"/>
    </row>
    <row r="24" spans="13:39" x14ac:dyDescent="0.25">
      <c r="M24" t="s">
        <v>117</v>
      </c>
      <c r="N24">
        <v>910</v>
      </c>
      <c r="O24" s="1"/>
      <c r="P24" s="1">
        <v>101368.681003595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3:39" x14ac:dyDescent="0.25">
      <c r="M25" t="s">
        <v>118</v>
      </c>
      <c r="N25">
        <v>10</v>
      </c>
      <c r="O25" s="1"/>
      <c r="P25" s="1"/>
      <c r="Q25" s="1"/>
      <c r="R25" s="1"/>
      <c r="S25" s="1"/>
      <c r="T25" s="1"/>
      <c r="U25" s="1"/>
      <c r="V25" s="1">
        <v>50968429.732752897</v>
      </c>
      <c r="W25" s="1">
        <v>267414.97426551097</v>
      </c>
      <c r="X25" s="1"/>
      <c r="Y25" s="1"/>
      <c r="Z25" s="1"/>
      <c r="AA25" s="1">
        <v>7262920.8197142296</v>
      </c>
      <c r="AB25" s="1">
        <v>0</v>
      </c>
      <c r="AC25" s="1">
        <v>2560507.3207731298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3:39" x14ac:dyDescent="0.25">
      <c r="M26" t="s">
        <v>119</v>
      </c>
      <c r="N26">
        <v>360</v>
      </c>
      <c r="O26" s="1"/>
      <c r="P26" s="1"/>
      <c r="Q26" s="1">
        <v>3014940.3063147799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3:39" x14ac:dyDescent="0.25">
      <c r="M27" t="s">
        <v>120</v>
      </c>
      <c r="N27">
        <v>313</v>
      </c>
      <c r="O27" s="1">
        <v>9882583.7662722394</v>
      </c>
      <c r="P27" s="1">
        <v>21849140.535558</v>
      </c>
      <c r="Q27" s="1">
        <v>36057492.329742499</v>
      </c>
      <c r="R27" s="1">
        <v>64249411.362584703</v>
      </c>
      <c r="S27" s="1">
        <v>4626069.6370885102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3:39" x14ac:dyDescent="0.25">
      <c r="M28" t="s">
        <v>121</v>
      </c>
      <c r="N28">
        <v>318</v>
      </c>
      <c r="O28" s="1">
        <v>15693825.101455299</v>
      </c>
      <c r="P28" s="1">
        <v>7277574.0511623304</v>
      </c>
      <c r="Q28" s="1">
        <v>7457015.8428621097</v>
      </c>
      <c r="R28" s="1">
        <v>20350882.3066631</v>
      </c>
      <c r="S28" s="1">
        <v>285948.56370855402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3:39" x14ac:dyDescent="0.25">
      <c r="M29" t="s">
        <v>122</v>
      </c>
      <c r="N29">
        <v>307</v>
      </c>
      <c r="O29" s="1"/>
      <c r="P29" s="1">
        <v>2518237.1816636901</v>
      </c>
      <c r="Q29" s="1">
        <v>1247511.4363005699</v>
      </c>
      <c r="R29" s="1">
        <v>541806.81560223701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3:39" x14ac:dyDescent="0.25">
      <c r="M30" t="s">
        <v>123</v>
      </c>
      <c r="N30">
        <v>304</v>
      </c>
      <c r="O30" s="1"/>
      <c r="P30" s="1">
        <v>61832.3714487693</v>
      </c>
      <c r="Q30" s="1">
        <v>1449337.9828530101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3:39" x14ac:dyDescent="0.25">
      <c r="M31" t="s">
        <v>124</v>
      </c>
      <c r="N31">
        <v>330</v>
      </c>
      <c r="O31" s="1">
        <v>49111.730592783701</v>
      </c>
      <c r="P31" s="1"/>
      <c r="Q31" s="1"/>
      <c r="R31" s="1">
        <v>10857.348141677299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3:39" x14ac:dyDescent="0.25">
      <c r="M32" t="s">
        <v>125</v>
      </c>
      <c r="N32">
        <v>364</v>
      </c>
      <c r="O32" s="1">
        <v>3754106.7616573698</v>
      </c>
      <c r="P32" s="1">
        <v>3448055.8420850001</v>
      </c>
      <c r="Q32" s="1">
        <v>8130443.94990109</v>
      </c>
      <c r="R32" s="1">
        <v>8889448.0766045507</v>
      </c>
      <c r="S32" s="1"/>
      <c r="T32" s="1"/>
      <c r="U32" s="1"/>
      <c r="V32" s="1"/>
      <c r="W32" s="1"/>
      <c r="X32" s="1"/>
      <c r="Y32" s="1">
        <v>-36.918186147975497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3:39" x14ac:dyDescent="0.25">
      <c r="M33" t="s">
        <v>126</v>
      </c>
      <c r="N33">
        <v>348</v>
      </c>
      <c r="O33" s="1"/>
      <c r="P33" s="1">
        <v>527453.143849471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3:39" x14ac:dyDescent="0.25">
      <c r="M34" t="s">
        <v>127</v>
      </c>
      <c r="N34">
        <v>303</v>
      </c>
      <c r="O34" s="1">
        <v>4221094.7550219595</v>
      </c>
      <c r="P34" s="1">
        <v>22015414.5134787</v>
      </c>
      <c r="Q34" s="1">
        <v>9071121.9484176598</v>
      </c>
      <c r="R34" s="1">
        <v>12760690.7956593</v>
      </c>
      <c r="S34" s="1">
        <v>21014234.805305701</v>
      </c>
      <c r="T34" s="1">
        <v>2700777.6749910102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3:39" x14ac:dyDescent="0.25">
      <c r="M35" t="s">
        <v>128</v>
      </c>
      <c r="N35">
        <v>365</v>
      </c>
      <c r="O35" s="1">
        <v>95166.499931404207</v>
      </c>
      <c r="P35" s="1"/>
      <c r="Q35" s="1">
        <v>5812.7511406856302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3:39" x14ac:dyDescent="0.25">
      <c r="M36" t="s">
        <v>129</v>
      </c>
      <c r="N36">
        <v>331</v>
      </c>
      <c r="O36" s="1"/>
      <c r="P36" s="1">
        <v>556682.21777283901</v>
      </c>
      <c r="Q36" s="1">
        <v>382596.42927465</v>
      </c>
      <c r="R36" s="1">
        <v>474084.39228821301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3:39" x14ac:dyDescent="0.25">
      <c r="M37" t="s">
        <v>130</v>
      </c>
      <c r="N37">
        <v>332</v>
      </c>
      <c r="O37" s="1"/>
      <c r="P37" s="1">
        <v>357533.61625869601</v>
      </c>
      <c r="Q37" s="1"/>
      <c r="R37" s="1">
        <v>292924.39558994398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3:39" x14ac:dyDescent="0.25">
      <c r="M38" t="s">
        <v>131</v>
      </c>
      <c r="N38">
        <v>361</v>
      </c>
      <c r="O38" s="1">
        <v>694608.81131596596</v>
      </c>
      <c r="P38" s="1">
        <v>520188.86162068899</v>
      </c>
      <c r="Q38" s="1">
        <v>549377.19570637203</v>
      </c>
      <c r="R38" s="1">
        <v>312577.33860513102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3:39" x14ac:dyDescent="0.25">
      <c r="M39" t="s">
        <v>132</v>
      </c>
      <c r="N39">
        <v>320</v>
      </c>
      <c r="O39" s="1">
        <v>498821.10680513701</v>
      </c>
      <c r="P39" s="1">
        <v>1809565.0414710499</v>
      </c>
      <c r="Q39" s="1">
        <v>4300541.3357832897</v>
      </c>
      <c r="R39" s="1">
        <v>2760507.8131519202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3:39" x14ac:dyDescent="0.25">
      <c r="M40" t="s">
        <v>133</v>
      </c>
      <c r="N40">
        <v>1878</v>
      </c>
      <c r="O40" s="1"/>
      <c r="P40" s="1"/>
      <c r="Q40" s="1"/>
      <c r="R40" s="1"/>
      <c r="S40" s="1"/>
      <c r="T40" s="1"/>
      <c r="U40" s="1"/>
      <c r="V40" s="1">
        <v>1360.81694391715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3:39" x14ac:dyDescent="0.25">
      <c r="M41" t="s">
        <v>134</v>
      </c>
      <c r="N41">
        <v>2192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>
        <v>17409.545170501999</v>
      </c>
      <c r="AG41" s="1"/>
      <c r="AH41" s="1"/>
      <c r="AI41" s="1"/>
      <c r="AJ41" s="1"/>
      <c r="AK41" s="1"/>
      <c r="AL41" s="1"/>
      <c r="AM41" s="1"/>
    </row>
    <row r="42" spans="13:39" x14ac:dyDescent="0.25">
      <c r="M42" t="s">
        <v>135</v>
      </c>
      <c r="N42">
        <v>2190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>
        <v>82618.214543945898</v>
      </c>
      <c r="AJ42" s="1"/>
      <c r="AK42" s="1"/>
      <c r="AL42" s="1"/>
      <c r="AM42" s="1"/>
    </row>
    <row r="43" spans="13:39" x14ac:dyDescent="0.25">
      <c r="M43" t="s">
        <v>136</v>
      </c>
      <c r="N43">
        <v>872</v>
      </c>
      <c r="O43" s="1"/>
      <c r="P43" s="1"/>
      <c r="Q43" s="1">
        <v>13016377.312195901</v>
      </c>
      <c r="R43" s="1">
        <v>93627.675020482493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3:39" x14ac:dyDescent="0.25">
      <c r="M44" t="s">
        <v>137</v>
      </c>
      <c r="N44">
        <v>1527</v>
      </c>
      <c r="O44" s="1"/>
      <c r="P44" s="1">
        <v>55953.114148731896</v>
      </c>
      <c r="Q44" s="1">
        <v>3121104.15709745</v>
      </c>
      <c r="R44" s="1">
        <v>-63086.907096903997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3:39" x14ac:dyDescent="0.25">
      <c r="M45" t="s">
        <v>138</v>
      </c>
      <c r="N45">
        <v>1553</v>
      </c>
      <c r="O45" s="1">
        <v>-1120547.56703611</v>
      </c>
      <c r="P45" s="1">
        <v>9126844.1922421698</v>
      </c>
      <c r="Q45" s="1">
        <v>11676843.3320555</v>
      </c>
      <c r="R45" s="1">
        <v>19687185.186428599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3:39" x14ac:dyDescent="0.25">
      <c r="M46" t="s">
        <v>139</v>
      </c>
      <c r="N46">
        <v>874</v>
      </c>
      <c r="O46" s="1">
        <v>766230.89296213398</v>
      </c>
      <c r="P46" s="1">
        <v>861693.73266186996</v>
      </c>
      <c r="Q46" s="1">
        <v>210472531.67831701</v>
      </c>
      <c r="R46" s="1">
        <v>42413147.828325003</v>
      </c>
      <c r="S46" s="1"/>
      <c r="T46" s="1"/>
      <c r="U46" s="1"/>
      <c r="V46" s="1"/>
      <c r="W46" s="1"/>
      <c r="X46" s="1">
        <v>-57669.158316355002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3:39" x14ac:dyDescent="0.25">
      <c r="M47" t="s">
        <v>140</v>
      </c>
      <c r="N47">
        <v>876</v>
      </c>
      <c r="O47" s="1"/>
      <c r="P47" s="1"/>
      <c r="Q47" s="1"/>
      <c r="R47" s="1">
        <v>18069706.985027499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3:39" x14ac:dyDescent="0.25">
      <c r="M48" t="s">
        <v>141</v>
      </c>
      <c r="N48">
        <v>840</v>
      </c>
      <c r="O48" s="1">
        <v>124605.10143819801</v>
      </c>
      <c r="P48" s="1"/>
      <c r="Q48" s="1">
        <v>49927.8517694478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3:39" x14ac:dyDescent="0.25">
      <c r="M49" t="s">
        <v>142</v>
      </c>
      <c r="N49">
        <v>1530</v>
      </c>
      <c r="O49" s="1">
        <v>81878.736002102494</v>
      </c>
      <c r="P49" s="1">
        <v>452781.685959864</v>
      </c>
      <c r="Q49" s="1">
        <v>645623.80663213495</v>
      </c>
      <c r="R49" s="1">
        <v>60777906.487259001</v>
      </c>
      <c r="S49" s="1"/>
      <c r="T49" s="1"/>
      <c r="U49" s="1"/>
      <c r="V49" s="1"/>
      <c r="W49" s="1"/>
      <c r="X49" s="1"/>
      <c r="Y49" s="1"/>
      <c r="Z49" s="1">
        <v>-147448.38486125399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3:39" x14ac:dyDescent="0.25">
      <c r="M50" t="s">
        <v>143</v>
      </c>
      <c r="N50">
        <v>1531</v>
      </c>
      <c r="O50" s="1">
        <v>70350416.4633068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3:39" x14ac:dyDescent="0.25">
      <c r="M51" t="s">
        <v>144</v>
      </c>
      <c r="N51">
        <v>859</v>
      </c>
      <c r="O51" s="1">
        <v>31746909.395206898</v>
      </c>
      <c r="P51" s="1">
        <v>134045682.99339899</v>
      </c>
      <c r="Q51" s="1">
        <v>100441640.656417</v>
      </c>
      <c r="R51" s="1">
        <v>7862118.9381665299</v>
      </c>
      <c r="S51" s="1"/>
      <c r="T51" s="1"/>
      <c r="U51" s="1"/>
      <c r="V51" s="1"/>
      <c r="W51" s="1"/>
      <c r="X51" s="1"/>
      <c r="Y51" s="1">
        <v>-93.799927243438901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3:39" x14ac:dyDescent="0.25">
      <c r="M52" t="s">
        <v>145</v>
      </c>
      <c r="N52">
        <v>1362</v>
      </c>
      <c r="O52" s="1"/>
      <c r="P52" s="1"/>
      <c r="Q52" s="1"/>
      <c r="R52" s="1"/>
      <c r="S52" s="1">
        <v>379497.62616892601</v>
      </c>
      <c r="T52" s="1">
        <v>38245.300474805197</v>
      </c>
      <c r="U52" s="1">
        <v>101196.995618071</v>
      </c>
      <c r="V52" s="1"/>
      <c r="W52" s="1"/>
      <c r="X52" s="1">
        <v>70570080.069455802</v>
      </c>
      <c r="Y52" s="1">
        <v>67887782.275067806</v>
      </c>
      <c r="Z52" s="1">
        <v>1346400.7277953799</v>
      </c>
      <c r="AA52" s="1">
        <v>195744011.541152</v>
      </c>
      <c r="AB52" s="1">
        <v>136107569.022585</v>
      </c>
      <c r="AC52" s="1">
        <v>124506114.90239</v>
      </c>
      <c r="AD52" s="1">
        <v>156582387.814134</v>
      </c>
      <c r="AE52" s="1">
        <v>164787021.26864699</v>
      </c>
      <c r="AF52" s="1">
        <v>202467432.46361199</v>
      </c>
      <c r="AG52" s="1">
        <v>305130886.15156198</v>
      </c>
      <c r="AH52" s="1">
        <v>223549101.86346599</v>
      </c>
      <c r="AI52" s="1">
        <v>197113194.186335</v>
      </c>
      <c r="AJ52" s="1">
        <v>116370319.66329101</v>
      </c>
      <c r="AK52" s="1">
        <v>62396348.671800002</v>
      </c>
      <c r="AL52" s="1">
        <v>32045546.385495201</v>
      </c>
      <c r="AM52" s="1"/>
    </row>
    <row r="53" spans="13:39" x14ac:dyDescent="0.25">
      <c r="M53" t="s">
        <v>146</v>
      </c>
      <c r="N53">
        <v>2040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>
        <v>28188.217273843198</v>
      </c>
      <c r="AE53" s="1"/>
      <c r="AF53" s="1"/>
      <c r="AG53" s="1"/>
      <c r="AH53" s="1"/>
      <c r="AI53" s="1"/>
      <c r="AJ53" s="1"/>
      <c r="AK53" s="1"/>
      <c r="AL53" s="1"/>
      <c r="AM53" s="1"/>
    </row>
    <row r="54" spans="13:39" x14ac:dyDescent="0.25">
      <c r="M54" t="s">
        <v>147</v>
      </c>
      <c r="N54">
        <v>1913</v>
      </c>
      <c r="O54" s="1">
        <v>20584908.173294902</v>
      </c>
      <c r="P54" s="1">
        <v>40680157.158620901</v>
      </c>
      <c r="Q54" s="1">
        <v>43303922.898712203</v>
      </c>
      <c r="R54" s="1">
        <v>34801488.4828481</v>
      </c>
      <c r="S54" s="1"/>
      <c r="T54" s="1"/>
      <c r="U54" s="1"/>
      <c r="V54" s="1"/>
      <c r="W54" s="1"/>
      <c r="X54" s="1"/>
      <c r="Y54" s="1">
        <v>-7849.3662965220801</v>
      </c>
      <c r="Z54" s="1">
        <v>-99479.570422916295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3:39" x14ac:dyDescent="0.25">
      <c r="M55" t="s">
        <v>148</v>
      </c>
      <c r="N55">
        <v>864</v>
      </c>
      <c r="O55" s="1">
        <v>16157300.4976917</v>
      </c>
      <c r="P55" s="1">
        <v>1647998.25533552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3:39" x14ac:dyDescent="0.25">
      <c r="M56" t="s">
        <v>149</v>
      </c>
      <c r="N56">
        <v>1842</v>
      </c>
      <c r="O56" s="1"/>
      <c r="P56" s="1"/>
      <c r="Q56" s="1"/>
      <c r="R56" s="1"/>
      <c r="S56" s="1">
        <v>691279393.61417699</v>
      </c>
      <c r="T56" s="1">
        <v>14751786.3902435</v>
      </c>
      <c r="U56" s="1">
        <v>81602286.229997694</v>
      </c>
      <c r="V56" s="1">
        <v>274096813.00264299</v>
      </c>
      <c r="W56" s="1">
        <v>234668289.442743</v>
      </c>
      <c r="X56" s="1">
        <v>299239977.47179198</v>
      </c>
      <c r="Y56" s="1">
        <v>253939387.15787399</v>
      </c>
      <c r="Z56" s="1">
        <v>163010037.09688801</v>
      </c>
      <c r="AA56" s="1">
        <v>372176891.58961803</v>
      </c>
      <c r="AB56" s="1">
        <v>345132508.34298003</v>
      </c>
      <c r="AC56" s="1">
        <v>414843247.81962502</v>
      </c>
      <c r="AD56" s="1">
        <v>47375356.398212701</v>
      </c>
      <c r="AE56" s="1">
        <v>-5761359.1759093199</v>
      </c>
      <c r="AF56" s="1">
        <v>-132633.92820296701</v>
      </c>
      <c r="AG56" s="1">
        <v>-830545.54414149199</v>
      </c>
      <c r="AH56" s="1">
        <v>-3085280.94723731</v>
      </c>
      <c r="AI56" s="1">
        <v>-1895675.8973562999</v>
      </c>
      <c r="AJ56" s="1">
        <v>6920863.2446221597</v>
      </c>
      <c r="AK56" s="1">
        <v>0</v>
      </c>
      <c r="AL56" s="1">
        <v>441298.665205236</v>
      </c>
      <c r="AM56" s="1"/>
    </row>
    <row r="57" spans="13:39" x14ac:dyDescent="0.25">
      <c r="M57" t="s">
        <v>150</v>
      </c>
      <c r="N57">
        <v>487</v>
      </c>
      <c r="O57" s="1">
        <v>18572349.976112202</v>
      </c>
      <c r="P57" s="1">
        <v>-95090.321987188101</v>
      </c>
      <c r="Q57" s="1">
        <v>-194120.73005228501</v>
      </c>
      <c r="R57" s="1">
        <v>918874.51641142799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3:39" x14ac:dyDescent="0.25">
      <c r="M58" t="s">
        <v>151</v>
      </c>
      <c r="N58">
        <v>1330</v>
      </c>
      <c r="O58" s="1"/>
      <c r="P58" s="1"/>
      <c r="Q58" s="1"/>
      <c r="R58" s="1"/>
      <c r="S58" s="1">
        <v>32232.1895732905</v>
      </c>
      <c r="T58" s="1">
        <v>165956.77039791999</v>
      </c>
      <c r="U58" s="1">
        <v>331155.21410773898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3:39" x14ac:dyDescent="0.25">
      <c r="M59" t="s">
        <v>152</v>
      </c>
      <c r="N59">
        <v>12</v>
      </c>
      <c r="O59" s="1"/>
      <c r="P59" s="1"/>
      <c r="Q59" s="1"/>
      <c r="R59" s="1"/>
      <c r="S59" s="1"/>
      <c r="T59" s="1"/>
      <c r="U59" s="1">
        <v>438236.90548032097</v>
      </c>
      <c r="V59" s="1">
        <v>4159641.1316697402</v>
      </c>
      <c r="W59" s="1">
        <v>1967364.1938295001</v>
      </c>
      <c r="X59" s="1">
        <v>102522.82894288099</v>
      </c>
      <c r="Y59" s="1">
        <v>627260.63943891798</v>
      </c>
      <c r="Z59" s="1">
        <v>1018726.25136689</v>
      </c>
      <c r="AA59" s="1">
        <v>1296508.7761196301</v>
      </c>
      <c r="AB59" s="1">
        <v>4945347.68471005</v>
      </c>
      <c r="AC59" s="1">
        <v>10406077.5662074</v>
      </c>
      <c r="AD59" s="1">
        <v>-27027.307597263502</v>
      </c>
      <c r="AE59" s="1">
        <v>-48719.659482615098</v>
      </c>
      <c r="AF59" s="1">
        <v>106149.055899809</v>
      </c>
      <c r="AG59" s="1"/>
      <c r="AH59" s="1">
        <v>0</v>
      </c>
      <c r="AI59" s="1"/>
      <c r="AJ59" s="1"/>
      <c r="AK59" s="1"/>
      <c r="AL59" s="1"/>
      <c r="AM59" s="1"/>
    </row>
    <row r="60" spans="13:39" x14ac:dyDescent="0.25">
      <c r="M60" t="s">
        <v>153</v>
      </c>
      <c r="N60">
        <v>399</v>
      </c>
      <c r="O60" s="1">
        <v>-27650631.402259599</v>
      </c>
      <c r="P60" s="1">
        <v>210745757.55506501</v>
      </c>
      <c r="Q60" s="1">
        <v>24975368.1370361</v>
      </c>
      <c r="R60" s="1">
        <v>44415419.590897202</v>
      </c>
      <c r="S60" s="1"/>
      <c r="T60" s="1"/>
      <c r="U60" s="1"/>
      <c r="V60" s="1"/>
      <c r="W60" s="1">
        <v>0</v>
      </c>
      <c r="X60" s="1">
        <v>-343165.64211863402</v>
      </c>
      <c r="Y60" s="1">
        <v>80834.081826009395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3:39" x14ac:dyDescent="0.25">
      <c r="M61" t="s">
        <v>154</v>
      </c>
      <c r="N61">
        <v>1935</v>
      </c>
      <c r="O61" s="1">
        <v>53581230.917117298</v>
      </c>
      <c r="P61" s="1">
        <v>23899927.071338899</v>
      </c>
      <c r="Q61" s="1">
        <v>15677138.9111498</v>
      </c>
      <c r="R61" s="1">
        <v>28617720.516077999</v>
      </c>
      <c r="S61" s="1">
        <v>14708864.967742199</v>
      </c>
      <c r="T61" s="1">
        <v>22355912.732476201</v>
      </c>
      <c r="U61" s="1">
        <v>19891427.144332401</v>
      </c>
      <c r="V61" s="1">
        <v>15607357.8588327</v>
      </c>
      <c r="W61" s="1">
        <v>3275117.94186961</v>
      </c>
      <c r="X61" s="1">
        <v>167488.867107736</v>
      </c>
      <c r="Y61" s="1">
        <v>-1002038.171293</v>
      </c>
      <c r="Z61" s="1">
        <v>-486406.42819251301</v>
      </c>
      <c r="AA61" s="1">
        <v>48614.558311934299</v>
      </c>
      <c r="AB61" s="1">
        <v>-52167.4330701992</v>
      </c>
      <c r="AC61" s="1">
        <v>-86.027902715314099</v>
      </c>
      <c r="AD61" s="1"/>
      <c r="AE61" s="1">
        <v>0</v>
      </c>
      <c r="AF61" s="1"/>
      <c r="AG61" s="1">
        <v>-53173.305193710701</v>
      </c>
      <c r="AH61" s="1"/>
      <c r="AI61" s="1"/>
      <c r="AJ61" s="1"/>
      <c r="AK61" s="1"/>
      <c r="AL61" s="1"/>
      <c r="AM61" s="1"/>
    </row>
    <row r="62" spans="13:39" x14ac:dyDescent="0.25">
      <c r="M62" t="s">
        <v>72</v>
      </c>
      <c r="N62">
        <v>81</v>
      </c>
      <c r="O62" s="1">
        <v>367101923.33758402</v>
      </c>
      <c r="P62" s="1">
        <v>418382640.51525903</v>
      </c>
      <c r="Q62" s="1">
        <v>577219835.73388898</v>
      </c>
      <c r="R62" s="1">
        <v>287166829.967278</v>
      </c>
      <c r="S62" s="1">
        <v>277478154.32077402</v>
      </c>
      <c r="T62" s="1">
        <v>368880656.823277</v>
      </c>
      <c r="U62" s="1">
        <v>486589192.93809098</v>
      </c>
      <c r="V62" s="1">
        <v>319799210.97288901</v>
      </c>
      <c r="W62" s="1">
        <v>779076994.10771406</v>
      </c>
      <c r="X62" s="1">
        <v>1273055133.74983</v>
      </c>
      <c r="Y62" s="1">
        <v>981980846.10300004</v>
      </c>
      <c r="Z62" s="1">
        <v>853475899.24269402</v>
      </c>
      <c r="AA62" s="1">
        <v>827482431.97038496</v>
      </c>
      <c r="AB62" s="1">
        <v>774164899.49661303</v>
      </c>
      <c r="AC62" s="1">
        <v>296231660.172921</v>
      </c>
      <c r="AD62" s="1">
        <v>1373740839.41664</v>
      </c>
      <c r="AE62" s="1">
        <v>1042244118.5178601</v>
      </c>
      <c r="AF62" s="1">
        <v>208900753.52655199</v>
      </c>
      <c r="AG62" s="1">
        <v>1529448815.0625899</v>
      </c>
      <c r="AH62" s="1">
        <v>284964101.51602101</v>
      </c>
      <c r="AI62" s="1">
        <v>1120850809.7760999</v>
      </c>
      <c r="AJ62" s="1">
        <v>1473439671.3803999</v>
      </c>
      <c r="AK62" s="1">
        <v>1189368825.4702001</v>
      </c>
      <c r="AL62" s="1">
        <v>82846893.709068194</v>
      </c>
      <c r="AM62" s="1"/>
    </row>
    <row r="63" spans="13:39" x14ac:dyDescent="0.25">
      <c r="M63" t="s">
        <v>155</v>
      </c>
      <c r="N63">
        <v>80</v>
      </c>
      <c r="O63" s="1"/>
      <c r="P63" s="1"/>
      <c r="Q63" s="1"/>
      <c r="R63" s="1"/>
      <c r="S63" s="1">
        <v>1087347.38926925</v>
      </c>
      <c r="T63" s="1">
        <v>45958222.079346597</v>
      </c>
      <c r="U63" s="1">
        <v>51471725.258126304</v>
      </c>
      <c r="V63" s="1">
        <v>450850569.97572702</v>
      </c>
      <c r="W63" s="1">
        <v>98203019.374433801</v>
      </c>
      <c r="X63" s="1">
        <v>113108324.227293</v>
      </c>
      <c r="Y63" s="1">
        <v>92872831.024152502</v>
      </c>
      <c r="Z63" s="1">
        <v>34205779.258680403</v>
      </c>
      <c r="AA63" s="1">
        <v>40010225.747205503</v>
      </c>
      <c r="AB63" s="1">
        <v>14932426.608807901</v>
      </c>
      <c r="AC63" s="1">
        <v>19911241.879076999</v>
      </c>
      <c r="AD63" s="1">
        <v>9567033.7030996699</v>
      </c>
      <c r="AE63" s="1">
        <v>10652441.1296164</v>
      </c>
      <c r="AF63" s="1">
        <v>13661875.5855029</v>
      </c>
      <c r="AG63" s="1">
        <v>-1937505.6825655601</v>
      </c>
      <c r="AH63" s="1">
        <v>-2992339.6671229098</v>
      </c>
      <c r="AI63" s="1">
        <v>-4047941.6018667798</v>
      </c>
      <c r="AJ63" s="1">
        <v>-5513053.3652054602</v>
      </c>
      <c r="AK63" s="1"/>
      <c r="AL63" s="1"/>
      <c r="AM63" s="1"/>
    </row>
    <row r="64" spans="13:39" x14ac:dyDescent="0.25">
      <c r="M64" t="s">
        <v>156</v>
      </c>
      <c r="N64">
        <v>1141</v>
      </c>
      <c r="O64" s="1"/>
      <c r="P64" s="1"/>
      <c r="Q64" s="1">
        <v>61652.7438646058</v>
      </c>
      <c r="R64" s="1">
        <v>209418.05479500801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3:39" x14ac:dyDescent="0.25">
      <c r="M65" t="s">
        <v>157</v>
      </c>
      <c r="N65">
        <v>939</v>
      </c>
      <c r="O65" s="1">
        <v>29124133.582937799</v>
      </c>
      <c r="P65" s="1">
        <v>18897092.408017699</v>
      </c>
      <c r="Q65" s="1">
        <v>10138902.4361433</v>
      </c>
      <c r="R65" s="1">
        <v>12125257.828874899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3:39" x14ac:dyDescent="0.25">
      <c r="M66" t="s">
        <v>158</v>
      </c>
      <c r="N66">
        <v>158</v>
      </c>
      <c r="O66" s="1">
        <v>3201381.66893184</v>
      </c>
      <c r="P66" s="1">
        <v>255918153.153873</v>
      </c>
      <c r="Q66" s="1">
        <v>165217373.97865099</v>
      </c>
      <c r="R66" s="1">
        <v>88848597.993758306</v>
      </c>
      <c r="S66" s="1"/>
      <c r="T66" s="1"/>
      <c r="U66" s="1"/>
      <c r="V66" s="1"/>
      <c r="W66" s="1"/>
      <c r="X66" s="1"/>
      <c r="Y66" s="1">
        <v>-2067781.62100631</v>
      </c>
      <c r="Z66" s="1"/>
      <c r="AA66" s="1"/>
      <c r="AB66" s="1"/>
      <c r="AC66" s="1"/>
      <c r="AD66" s="1"/>
      <c r="AE66" s="1">
        <v>0</v>
      </c>
      <c r="AF66" s="1"/>
      <c r="AG66" s="1"/>
      <c r="AH66" s="1"/>
      <c r="AI66" s="1"/>
      <c r="AJ66" s="1"/>
      <c r="AK66" s="1"/>
      <c r="AL66" s="1"/>
      <c r="AM66" s="1"/>
    </row>
    <row r="67" spans="13:39" x14ac:dyDescent="0.25">
      <c r="M67" t="s">
        <v>159</v>
      </c>
      <c r="N67">
        <v>1826</v>
      </c>
      <c r="O67" s="1"/>
      <c r="P67" s="1">
        <v>15617.023684027199</v>
      </c>
      <c r="Q67" s="1">
        <v>393892.70279785298</v>
      </c>
      <c r="R67" s="1">
        <v>185856.46644881601</v>
      </c>
      <c r="S67" s="1">
        <v>421917.56166438502</v>
      </c>
      <c r="T67" s="1">
        <v>7073352.2529768497</v>
      </c>
      <c r="U67" s="1"/>
      <c r="V67" s="1">
        <v>2863.8392584736498</v>
      </c>
      <c r="W67" s="1">
        <v>89168.009816690697</v>
      </c>
      <c r="X67" s="1">
        <v>17730.226145247201</v>
      </c>
      <c r="Y67" s="1">
        <v>-9114.2787237522207</v>
      </c>
      <c r="Z67" s="1"/>
      <c r="AA67" s="1">
        <v>-11425.616556679999</v>
      </c>
      <c r="AB67" s="1">
        <v>0</v>
      </c>
      <c r="AC67" s="1">
        <v>0</v>
      </c>
      <c r="AD67" s="1"/>
      <c r="AE67" s="1"/>
      <c r="AF67" s="1"/>
      <c r="AG67" s="1"/>
      <c r="AH67" s="1">
        <v>0</v>
      </c>
      <c r="AI67" s="1"/>
      <c r="AJ67" s="1"/>
      <c r="AK67" s="1"/>
      <c r="AL67" s="1"/>
      <c r="AM67" s="1"/>
    </row>
    <row r="68" spans="13:39" x14ac:dyDescent="0.25">
      <c r="M68" t="s">
        <v>160</v>
      </c>
      <c r="N68">
        <v>623</v>
      </c>
      <c r="O68" s="1"/>
      <c r="P68" s="1"/>
      <c r="Q68" s="1"/>
      <c r="R68" s="1"/>
      <c r="S68" s="1"/>
      <c r="T68" s="1"/>
      <c r="U68" s="1"/>
      <c r="V68" s="1">
        <v>1447007.3468982701</v>
      </c>
      <c r="W68" s="1">
        <v>732567.71105933003</v>
      </c>
      <c r="X68" s="1">
        <v>-687.84462475514397</v>
      </c>
      <c r="Y68" s="1">
        <v>6326.5892349967999</v>
      </c>
      <c r="Z68" s="1">
        <v>123298.550249085</v>
      </c>
      <c r="AA68" s="1">
        <v>147791.44797180101</v>
      </c>
      <c r="AB68" s="1">
        <v>715946.61457909399</v>
      </c>
      <c r="AC68" s="1">
        <v>0</v>
      </c>
      <c r="AD68" s="1">
        <v>-720269.46347645205</v>
      </c>
      <c r="AE68" s="1"/>
      <c r="AF68" s="1"/>
      <c r="AG68" s="1"/>
      <c r="AH68" s="1"/>
      <c r="AI68" s="1"/>
      <c r="AJ68" s="1"/>
      <c r="AK68" s="1"/>
      <c r="AL68" s="1">
        <v>6232.1186112303803</v>
      </c>
      <c r="AM68" s="1"/>
    </row>
    <row r="69" spans="13:39" x14ac:dyDescent="0.25">
      <c r="M69" t="s">
        <v>73</v>
      </c>
      <c r="N69">
        <v>865</v>
      </c>
      <c r="O69" s="1">
        <v>112987587.13773499</v>
      </c>
      <c r="P69" s="1">
        <v>159628194.50636399</v>
      </c>
      <c r="Q69" s="1">
        <v>551190923.14698601</v>
      </c>
      <c r="R69" s="1">
        <v>189891582.74248901</v>
      </c>
      <c r="S69" s="1"/>
      <c r="T69" s="1"/>
      <c r="U69" s="1"/>
      <c r="V69" s="1"/>
      <c r="W69" s="1"/>
      <c r="X69" s="1"/>
      <c r="Y69" s="1">
        <v>-9223.7769911203904</v>
      </c>
      <c r="Z69" s="1"/>
      <c r="AA69" s="1"/>
      <c r="AB69" s="1"/>
      <c r="AC69" s="1"/>
      <c r="AD69" s="1"/>
      <c r="AE69" s="1"/>
      <c r="AF69" s="1">
        <v>-93930.924083970705</v>
      </c>
      <c r="AG69" s="1"/>
      <c r="AH69" s="1">
        <v>0</v>
      </c>
      <c r="AI69" s="1"/>
      <c r="AJ69" s="1"/>
      <c r="AK69" s="1"/>
      <c r="AL69" s="1"/>
      <c r="AM69" s="1"/>
    </row>
    <row r="70" spans="13:39" x14ac:dyDescent="0.25">
      <c r="M70" t="s">
        <v>161</v>
      </c>
      <c r="N70">
        <v>161</v>
      </c>
      <c r="O70" s="1">
        <v>18766056.620319001</v>
      </c>
      <c r="P70" s="1">
        <v>6919573.5016702497</v>
      </c>
      <c r="Q70" s="1">
        <v>2227776.0870552398</v>
      </c>
      <c r="R70" s="1">
        <v>112590.31926961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3:39" x14ac:dyDescent="0.25">
      <c r="M71" t="s">
        <v>162</v>
      </c>
      <c r="N71">
        <v>1972</v>
      </c>
      <c r="O71" s="1"/>
      <c r="P71" s="1"/>
      <c r="Q71" s="1"/>
      <c r="R71" s="1"/>
      <c r="S71" s="1">
        <v>144948.910663107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3:39" x14ac:dyDescent="0.25">
      <c r="M72" t="s">
        <v>163</v>
      </c>
      <c r="N72">
        <v>402</v>
      </c>
      <c r="O72" s="1"/>
      <c r="P72" s="1"/>
      <c r="Q72" s="1"/>
      <c r="R72" s="1">
        <v>-7371400.3266061004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3:39" x14ac:dyDescent="0.25">
      <c r="M73" t="s">
        <v>164</v>
      </c>
      <c r="N73">
        <v>715</v>
      </c>
      <c r="O73" s="1"/>
      <c r="P73" s="1"/>
      <c r="Q73" s="1">
        <v>19966208.48827</v>
      </c>
      <c r="R73" s="1">
        <v>305788.63881970401</v>
      </c>
      <c r="S73" s="1"/>
      <c r="T73" s="1"/>
      <c r="U73" s="1"/>
      <c r="V73" s="1"/>
      <c r="W73" s="1"/>
      <c r="X73" s="1">
        <v>-110839.57037519</v>
      </c>
      <c r="Y73" s="1">
        <v>-291082.79727819603</v>
      </c>
      <c r="Z73" s="1">
        <v>-144011.19052963899</v>
      </c>
      <c r="AA73" s="1"/>
      <c r="AB73" s="1"/>
      <c r="AC73" s="1"/>
      <c r="AD73" s="1"/>
      <c r="AE73" s="1"/>
      <c r="AF73" s="1">
        <v>24048.831659326101</v>
      </c>
      <c r="AG73" s="1"/>
      <c r="AH73" s="1">
        <v>0</v>
      </c>
      <c r="AI73" s="1">
        <v>0</v>
      </c>
      <c r="AJ73" s="1"/>
      <c r="AK73" s="1"/>
      <c r="AL73" s="1"/>
      <c r="AM73" s="1"/>
    </row>
    <row r="74" spans="13:39" x14ac:dyDescent="0.25">
      <c r="M74" t="s">
        <v>165</v>
      </c>
      <c r="N74">
        <v>363</v>
      </c>
      <c r="O74" s="1">
        <v>7028425.7164958902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3:39" x14ac:dyDescent="0.25">
      <c r="M75" t="s">
        <v>166</v>
      </c>
      <c r="N75">
        <v>1344</v>
      </c>
      <c r="O75" s="1"/>
      <c r="P75" s="1"/>
      <c r="Q75" s="1"/>
      <c r="R75" s="1"/>
      <c r="S75" s="1"/>
      <c r="T75" s="1">
        <v>227196.60303197001</v>
      </c>
      <c r="U75" s="1">
        <v>659416.28921396704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3:39" x14ac:dyDescent="0.25">
      <c r="M76" t="s">
        <v>167</v>
      </c>
      <c r="N76">
        <v>1958</v>
      </c>
      <c r="O76" s="1"/>
      <c r="P76" s="1"/>
      <c r="Q76" s="1"/>
      <c r="R76" s="1"/>
      <c r="S76" s="1"/>
      <c r="T76" s="1"/>
      <c r="U76" s="1">
        <v>9535714.0422890298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3:39" x14ac:dyDescent="0.25">
      <c r="M77" t="s">
        <v>168</v>
      </c>
      <c r="N77">
        <v>2180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>
        <v>5148718</v>
      </c>
      <c r="AL77" s="1">
        <v>0</v>
      </c>
      <c r="AM77" s="1"/>
    </row>
    <row r="78" spans="13:39" x14ac:dyDescent="0.25">
      <c r="M78" t="s">
        <v>169</v>
      </c>
      <c r="N78">
        <v>1980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>
        <v>101499.57998063399</v>
      </c>
      <c r="AB78" s="1"/>
      <c r="AC78" s="1">
        <v>3639.5953764764099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3:39" x14ac:dyDescent="0.25">
      <c r="M79" t="s">
        <v>170</v>
      </c>
      <c r="N79">
        <v>1915</v>
      </c>
      <c r="O79" s="1"/>
      <c r="P79" s="1"/>
      <c r="Q79" s="1">
        <v>29527126.544960499</v>
      </c>
      <c r="R79" s="1">
        <v>155273826.49544999</v>
      </c>
      <c r="S79" s="1">
        <v>383085381.68533599</v>
      </c>
      <c r="T79" s="1">
        <v>227591734.212347</v>
      </c>
      <c r="U79" s="1">
        <v>36121490.222930796</v>
      </c>
      <c r="V79" s="1">
        <v>17265565.016039599</v>
      </c>
      <c r="W79" s="1">
        <v>243608.63226941801</v>
      </c>
      <c r="X79" s="1">
        <v>-13451.9715337815</v>
      </c>
      <c r="Y79" s="1">
        <v>-49559.982121079804</v>
      </c>
      <c r="Z79" s="1">
        <v>-519981.29731754801</v>
      </c>
      <c r="AA79" s="1">
        <v>-131589.20564610299</v>
      </c>
      <c r="AB79" s="1">
        <v>-161845.66134217099</v>
      </c>
      <c r="AC79" s="1">
        <v>-115255.03039092501</v>
      </c>
      <c r="AD79" s="1">
        <v>-179595.870587015</v>
      </c>
      <c r="AE79" s="1">
        <v>-6957.2342290768602</v>
      </c>
      <c r="AF79" s="1"/>
      <c r="AG79" s="1">
        <v>0</v>
      </c>
      <c r="AH79" s="1">
        <v>0</v>
      </c>
      <c r="AI79" s="1"/>
      <c r="AJ79" s="1"/>
      <c r="AK79" s="1"/>
      <c r="AL79" s="1"/>
      <c r="AM79" s="1"/>
    </row>
    <row r="80" spans="13:39" x14ac:dyDescent="0.25">
      <c r="M80" t="s">
        <v>171</v>
      </c>
      <c r="N80">
        <v>1917</v>
      </c>
      <c r="O80" s="1"/>
      <c r="P80" s="1">
        <v>-946486.283880439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-469664.73369084002</v>
      </c>
      <c r="AC80" s="1">
        <v>-1247211.3268575601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3:39" x14ac:dyDescent="0.25">
      <c r="M81" t="s">
        <v>172</v>
      </c>
      <c r="N81">
        <v>2070</v>
      </c>
      <c r="O81" s="1"/>
      <c r="P81" s="1"/>
      <c r="Q81" s="1">
        <v>2068684.0544994301</v>
      </c>
      <c r="R81" s="1">
        <v>137090.59203057701</v>
      </c>
      <c r="S81" s="1">
        <v>74284.717674564105</v>
      </c>
      <c r="T81" s="1">
        <v>2401609.1102396101</v>
      </c>
      <c r="U81" s="1"/>
      <c r="V81" s="1"/>
      <c r="W81" s="1">
        <v>-211272.25236719599</v>
      </c>
      <c r="X81" s="1">
        <v>-32990.1498683522</v>
      </c>
      <c r="Y81" s="1"/>
      <c r="Z81" s="1"/>
      <c r="AA81" s="1"/>
      <c r="AB81" s="1">
        <v>-71384.415368441798</v>
      </c>
      <c r="AC81" s="1"/>
      <c r="AD81" s="1"/>
      <c r="AE81" s="1">
        <v>-978.12850233147299</v>
      </c>
      <c r="AF81" s="1"/>
      <c r="AG81" s="1"/>
      <c r="AH81" s="1"/>
      <c r="AI81" s="1"/>
      <c r="AJ81" s="1"/>
      <c r="AK81" s="1"/>
      <c r="AL81" s="1"/>
      <c r="AM81" s="1"/>
    </row>
    <row r="82" spans="13:39" x14ac:dyDescent="0.25">
      <c r="M82" t="s">
        <v>173</v>
      </c>
      <c r="N82">
        <v>2072</v>
      </c>
      <c r="O82" s="1">
        <v>-4362471.1343767596</v>
      </c>
      <c r="P82" s="1"/>
      <c r="Q82" s="1">
        <v>-1475317.5483973699</v>
      </c>
      <c r="R82" s="1"/>
      <c r="S82" s="1"/>
      <c r="T82" s="1">
        <v>-180755.674790463</v>
      </c>
      <c r="U82" s="1"/>
      <c r="V82" s="1"/>
      <c r="W82" s="1"/>
      <c r="X82" s="1"/>
      <c r="Y82" s="1"/>
      <c r="Z82" s="1"/>
      <c r="AA82" s="1">
        <v>-260526.21228164199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3:39" x14ac:dyDescent="0.25">
      <c r="M83" t="s">
        <v>174</v>
      </c>
      <c r="N83">
        <v>1408</v>
      </c>
      <c r="O83" s="1"/>
      <c r="P83" s="1"/>
      <c r="Q83" s="1"/>
      <c r="R83" s="1">
        <v>134097.773539313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3:39" x14ac:dyDescent="0.25">
      <c r="M84" t="s">
        <v>175</v>
      </c>
      <c r="N84">
        <v>1994</v>
      </c>
      <c r="O84" s="1"/>
      <c r="P84" s="1"/>
      <c r="Q84" s="1"/>
      <c r="R84" s="1"/>
      <c r="S84" s="1"/>
      <c r="T84" s="1"/>
      <c r="U84" s="1"/>
      <c r="V84" s="1"/>
      <c r="W84" s="1"/>
      <c r="X84" s="1">
        <v>212905.23119039799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3:39" x14ac:dyDescent="0.25">
      <c r="M85" t="s">
        <v>176</v>
      </c>
      <c r="N85">
        <v>1995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>
        <v>90017.137521308905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3:39" x14ac:dyDescent="0.25">
      <c r="M86" t="s">
        <v>177</v>
      </c>
      <c r="N86">
        <v>2101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3075013.7089151898</v>
      </c>
      <c r="AI86" s="1"/>
      <c r="AJ86" s="1">
        <v>0</v>
      </c>
      <c r="AK86" s="1"/>
      <c r="AL86" s="1"/>
      <c r="AM86" s="1"/>
    </row>
    <row r="87" spans="13:39" x14ac:dyDescent="0.25">
      <c r="M87" t="s">
        <v>178</v>
      </c>
      <c r="N87">
        <v>1746</v>
      </c>
      <c r="O87" s="1">
        <v>79258244.832123801</v>
      </c>
      <c r="P87" s="1">
        <v>70746861.978359997</v>
      </c>
      <c r="Q87" s="1">
        <v>19128821.353731301</v>
      </c>
      <c r="R87" s="1">
        <v>12242524.8079967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>
        <v>0</v>
      </c>
      <c r="AI87" s="1"/>
      <c r="AJ87" s="1"/>
      <c r="AK87" s="1"/>
      <c r="AL87" s="1"/>
      <c r="AM87" s="1"/>
    </row>
    <row r="88" spans="13:39" x14ac:dyDescent="0.25">
      <c r="M88" t="s">
        <v>179</v>
      </c>
      <c r="N88">
        <v>1931</v>
      </c>
      <c r="O88" s="1"/>
      <c r="P88" s="1"/>
      <c r="Q88" s="1">
        <v>6327902.5222350303</v>
      </c>
      <c r="R88" s="1">
        <v>51912227.241014302</v>
      </c>
      <c r="S88" s="1">
        <v>1234319.2718193701</v>
      </c>
      <c r="T88" s="1">
        <v>258607.64212795399</v>
      </c>
      <c r="U88" s="1"/>
      <c r="V88" s="1"/>
      <c r="W88" s="1"/>
      <c r="X88" s="1"/>
      <c r="Y88" s="1">
        <v>-128306.03792735</v>
      </c>
      <c r="Z88" s="1"/>
      <c r="AA88" s="1"/>
      <c r="AB88" s="1"/>
      <c r="AC88" s="1"/>
      <c r="AD88" s="1">
        <v>0</v>
      </c>
      <c r="AE88" s="1">
        <v>-492886.77566362999</v>
      </c>
      <c r="AF88" s="1"/>
      <c r="AG88" s="1">
        <v>-78.791893354226801</v>
      </c>
      <c r="AH88" s="1"/>
      <c r="AI88" s="1"/>
      <c r="AJ88" s="1"/>
      <c r="AK88" s="1"/>
      <c r="AL88" s="1"/>
      <c r="AM88" s="1"/>
    </row>
    <row r="89" spans="13:39" x14ac:dyDescent="0.25">
      <c r="M89" t="s">
        <v>180</v>
      </c>
      <c r="N89">
        <v>1960</v>
      </c>
      <c r="O89" s="1"/>
      <c r="P89" s="1"/>
      <c r="Q89" s="1"/>
      <c r="R89" s="1"/>
      <c r="S89" s="1"/>
      <c r="T89" s="1"/>
      <c r="U89" s="1">
        <v>1330374.1810643999</v>
      </c>
      <c r="V89" s="1"/>
      <c r="W89" s="1"/>
      <c r="X89" s="1">
        <v>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3:39" x14ac:dyDescent="0.25">
      <c r="M90" t="s">
        <v>181</v>
      </c>
      <c r="N90">
        <v>1950</v>
      </c>
      <c r="O90" s="1"/>
      <c r="P90" s="1"/>
      <c r="Q90" s="1"/>
      <c r="R90" s="1"/>
      <c r="S90" s="1"/>
      <c r="T90" s="1">
        <v>89437.296354187303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3:39" x14ac:dyDescent="0.25">
      <c r="M91" t="s">
        <v>182</v>
      </c>
      <c r="N91">
        <v>1933</v>
      </c>
      <c r="O91" s="1">
        <v>2819686.44916452</v>
      </c>
      <c r="P91" s="1">
        <v>195238.03568457699</v>
      </c>
      <c r="Q91" s="1">
        <v>-228959.965716229</v>
      </c>
      <c r="R91" s="1">
        <v>-170148.740884689</v>
      </c>
      <c r="S91" s="1">
        <v>66292.491241535798</v>
      </c>
      <c r="T91" s="1"/>
      <c r="U91" s="1"/>
      <c r="V91" s="1"/>
      <c r="W91" s="1"/>
      <c r="X91" s="1"/>
      <c r="Y91" s="1"/>
      <c r="Z91" s="1"/>
      <c r="AA91" s="1">
        <v>-23298.624120554599</v>
      </c>
      <c r="AB91" s="1">
        <v>-5889.8090438315703</v>
      </c>
      <c r="AC91" s="1"/>
      <c r="AD91" s="1"/>
      <c r="AE91" s="1"/>
      <c r="AF91" s="1">
        <v>-1208751.37720379</v>
      </c>
      <c r="AG91" s="1"/>
      <c r="AH91" s="1"/>
      <c r="AI91" s="1"/>
      <c r="AJ91" s="1">
        <v>0</v>
      </c>
      <c r="AK91" s="1"/>
      <c r="AL91" s="1"/>
      <c r="AM91" s="1"/>
    </row>
    <row r="92" spans="13:39" x14ac:dyDescent="0.25">
      <c r="M92" t="s">
        <v>183</v>
      </c>
      <c r="N92">
        <v>2077</v>
      </c>
      <c r="O92" s="1">
        <v>150382775.33530599</v>
      </c>
      <c r="P92" s="1">
        <v>79245685.704136103</v>
      </c>
      <c r="Q92" s="1">
        <v>32186069.620915301</v>
      </c>
      <c r="R92" s="1">
        <v>111551722.870518</v>
      </c>
      <c r="S92" s="1">
        <v>78112134.372932598</v>
      </c>
      <c r="T92" s="1">
        <v>68980579.239396796</v>
      </c>
      <c r="U92" s="1">
        <v>-81217.846141908201</v>
      </c>
      <c r="V92" s="1"/>
      <c r="W92" s="1"/>
      <c r="X92" s="1"/>
      <c r="Y92" s="1"/>
      <c r="Z92" s="1">
        <v>-6125.1735145804096</v>
      </c>
      <c r="AA92" s="1">
        <v>-517.62267190123805</v>
      </c>
      <c r="AB92" s="1">
        <v>-21972.082868558598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3:39" x14ac:dyDescent="0.25">
      <c r="M93" t="s">
        <v>184</v>
      </c>
      <c r="N93">
        <v>2079</v>
      </c>
      <c r="O93" s="1"/>
      <c r="P93" s="1"/>
      <c r="Q93" s="1"/>
      <c r="R93" s="1">
        <v>4089767.2317437101</v>
      </c>
      <c r="S93" s="1">
        <v>1682770.48974885</v>
      </c>
      <c r="T93" s="1">
        <v>373906.56888775999</v>
      </c>
      <c r="U93" s="1"/>
      <c r="V93" s="1">
        <v>0</v>
      </c>
      <c r="W93" s="1"/>
      <c r="X93" s="1"/>
      <c r="Y93" s="1">
        <v>-1048564.9555018099</v>
      </c>
      <c r="Z93" s="1"/>
      <c r="AA93" s="1"/>
      <c r="AB93" s="1"/>
      <c r="AC93" s="1"/>
      <c r="AD93" s="1">
        <v>0</v>
      </c>
      <c r="AE93" s="1"/>
      <c r="AF93" s="1"/>
      <c r="AG93" s="1"/>
      <c r="AH93" s="1"/>
      <c r="AI93" s="1"/>
      <c r="AJ93" s="1"/>
      <c r="AK93" s="1"/>
      <c r="AL93" s="1"/>
      <c r="AM93" s="1"/>
    </row>
    <row r="94" spans="13:39" x14ac:dyDescent="0.25">
      <c r="M94" t="s">
        <v>185</v>
      </c>
      <c r="N94">
        <v>1360</v>
      </c>
      <c r="O94" s="1"/>
      <c r="P94" s="1"/>
      <c r="Q94" s="1"/>
      <c r="R94" s="1"/>
      <c r="S94" s="1"/>
      <c r="T94" s="1">
        <v>6436208.2413185704</v>
      </c>
      <c r="U94" s="1">
        <v>1059605.8063838501</v>
      </c>
      <c r="V94" s="1">
        <v>79697495.676739007</v>
      </c>
      <c r="W94" s="1">
        <v>225061147.806214</v>
      </c>
      <c r="X94" s="1">
        <v>520324.48232552898</v>
      </c>
      <c r="Y94" s="1">
        <v>-71530.779372724093</v>
      </c>
      <c r="Z94" s="1">
        <v>-9131102.6148285996</v>
      </c>
      <c r="AA94" s="1">
        <v>4285434.4188823402</v>
      </c>
      <c r="AB94" s="1">
        <v>2447923.4280897798</v>
      </c>
      <c r="AC94" s="1">
        <v>6818226.2929344103</v>
      </c>
      <c r="AD94" s="1">
        <v>12959090.595358999</v>
      </c>
      <c r="AE94" s="1">
        <v>11421018.293248899</v>
      </c>
      <c r="AF94" s="1">
        <v>17952145.646531198</v>
      </c>
      <c r="AG94" s="1">
        <v>5872166.6422874304</v>
      </c>
      <c r="AH94" s="1">
        <v>2107247.3566193702</v>
      </c>
      <c r="AI94" s="1">
        <v>1496731.5977028699</v>
      </c>
      <c r="AJ94" s="1">
        <v>6103917.02971547</v>
      </c>
      <c r="AK94" s="1">
        <v>23650</v>
      </c>
      <c r="AL94" s="1">
        <v>98609.578093496093</v>
      </c>
      <c r="AM94" s="1"/>
    </row>
    <row r="95" spans="13:39" x14ac:dyDescent="0.25">
      <c r="M95" t="s">
        <v>186</v>
      </c>
      <c r="N95">
        <v>2080</v>
      </c>
      <c r="O95" s="1">
        <v>12812863.705883401</v>
      </c>
      <c r="P95" s="1">
        <v>28071100.0117856</v>
      </c>
      <c r="Q95" s="1">
        <v>63890606.464794599</v>
      </c>
      <c r="R95" s="1">
        <v>111837281.03159299</v>
      </c>
      <c r="S95" s="1">
        <v>104933510.789617</v>
      </c>
      <c r="T95" s="1">
        <v>134401290.761278</v>
      </c>
      <c r="U95" s="1">
        <v>113482526.198861</v>
      </c>
      <c r="V95" s="1">
        <v>63646819.634176001</v>
      </c>
      <c r="W95" s="1">
        <v>-2626699.5799457999</v>
      </c>
      <c r="X95" s="1"/>
      <c r="Y95" s="1"/>
      <c r="Z95" s="1">
        <v>4140.8143565575701</v>
      </c>
      <c r="AA95" s="1">
        <v>-1410025.77414347</v>
      </c>
      <c r="AB95" s="1"/>
      <c r="AC95" s="1"/>
      <c r="AD95" s="1">
        <v>0</v>
      </c>
      <c r="AE95" s="1">
        <v>0</v>
      </c>
      <c r="AF95" s="1"/>
      <c r="AG95" s="1"/>
      <c r="AH95" s="1"/>
      <c r="AI95" s="1"/>
      <c r="AJ95" s="1"/>
      <c r="AK95" s="1"/>
      <c r="AL95" s="1"/>
      <c r="AM95" s="1"/>
    </row>
    <row r="96" spans="13:39" x14ac:dyDescent="0.25">
      <c r="M96" t="s">
        <v>187</v>
      </c>
      <c r="N96">
        <v>510</v>
      </c>
      <c r="O96" s="1"/>
      <c r="P96" s="1"/>
      <c r="Q96" s="1"/>
      <c r="R96" s="1">
        <v>107616.51094197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3:39" x14ac:dyDescent="0.25">
      <c r="M97" t="s">
        <v>188</v>
      </c>
      <c r="N97">
        <v>1587</v>
      </c>
      <c r="O97" s="1"/>
      <c r="P97" s="1">
        <v>256614.516239944</v>
      </c>
      <c r="Q97" s="1">
        <v>194620.7850529</v>
      </c>
      <c r="R97" s="1">
        <v>1773062.09547349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3:39" x14ac:dyDescent="0.25">
      <c r="M98" t="s">
        <v>189</v>
      </c>
      <c r="N98">
        <v>1597</v>
      </c>
      <c r="O98" s="1">
        <v>2383641.3019830598</v>
      </c>
      <c r="P98" s="1"/>
      <c r="Q98" s="1">
        <v>-415845.42791800603</v>
      </c>
      <c r="R98" s="1">
        <v>885645.69766372105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3:39" x14ac:dyDescent="0.25">
      <c r="M99" t="s">
        <v>190</v>
      </c>
      <c r="N99">
        <v>2178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>
        <v>71501.495514368697</v>
      </c>
      <c r="AM99" s="1"/>
    </row>
    <row r="100" spans="13:39" x14ac:dyDescent="0.25">
      <c r="M100" t="s">
        <v>191</v>
      </c>
      <c r="N100">
        <v>569</v>
      </c>
      <c r="O100" s="1"/>
      <c r="P100" s="1">
        <v>140676.25637315001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3:39" x14ac:dyDescent="0.25">
      <c r="M101" t="s">
        <v>74</v>
      </c>
      <c r="N101">
        <v>667</v>
      </c>
      <c r="O101" s="1"/>
      <c r="P101" s="1"/>
      <c r="Q101" s="1">
        <v>107705150.7437</v>
      </c>
      <c r="R101" s="1"/>
      <c r="S101" s="1">
        <v>11451731.481719101</v>
      </c>
      <c r="T101" s="1">
        <v>244814088.767178</v>
      </c>
      <c r="U101" s="1">
        <v>234074411.179905</v>
      </c>
      <c r="V101" s="1">
        <v>416613866.087524</v>
      </c>
      <c r="W101" s="1">
        <v>483562470.71572602</v>
      </c>
      <c r="X101" s="1">
        <v>860166471.19593799</v>
      </c>
      <c r="Y101" s="1">
        <v>3628716.4194118199</v>
      </c>
      <c r="Z101" s="1">
        <v>-10503054.735688601</v>
      </c>
      <c r="AA101" s="1">
        <v>444600741.60353303</v>
      </c>
      <c r="AB101" s="1">
        <v>237011655.09417999</v>
      </c>
      <c r="AC101" s="1">
        <v>-8254450.6276451899</v>
      </c>
      <c r="AD101" s="1">
        <v>110377116.851156</v>
      </c>
      <c r="AE101" s="1">
        <v>416603673.53667402</v>
      </c>
      <c r="AF101" s="1">
        <v>578914609.45135701</v>
      </c>
      <c r="AG101" s="1">
        <v>1523237223.97014</v>
      </c>
      <c r="AH101" s="1">
        <v>2055549463.01332</v>
      </c>
      <c r="AI101" s="1">
        <v>2049056284.8798299</v>
      </c>
      <c r="AJ101" s="1">
        <v>1810181640.9732499</v>
      </c>
      <c r="AK101" s="1">
        <v>1267113243.3921001</v>
      </c>
      <c r="AL101" s="1">
        <v>2182425659.69138</v>
      </c>
      <c r="AM101" s="1"/>
    </row>
    <row r="102" spans="13:39" x14ac:dyDescent="0.25">
      <c r="M102" t="s">
        <v>192</v>
      </c>
      <c r="N102">
        <v>1586</v>
      </c>
      <c r="O102" s="1"/>
      <c r="P102" s="1"/>
      <c r="Q102" s="1">
        <v>473011.65346964297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3:39" x14ac:dyDescent="0.25">
      <c r="M103" t="s">
        <v>193</v>
      </c>
      <c r="N103">
        <v>828</v>
      </c>
      <c r="O103" s="1"/>
      <c r="P103" s="1"/>
      <c r="Q103" s="1">
        <v>2800735.06904836</v>
      </c>
      <c r="R103" s="1">
        <v>3350129.6280509299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3:39" x14ac:dyDescent="0.25">
      <c r="M104" t="s">
        <v>194</v>
      </c>
      <c r="N104">
        <v>822</v>
      </c>
      <c r="O104" s="1">
        <v>37139004.503798999</v>
      </c>
      <c r="P104" s="1">
        <v>82459396.274763703</v>
      </c>
      <c r="Q104" s="1">
        <v>283770182.13247001</v>
      </c>
      <c r="R104" s="1">
        <v>41389559.713000998</v>
      </c>
      <c r="S104" s="1"/>
      <c r="T104" s="1"/>
      <c r="U104" s="1"/>
      <c r="V104" s="1"/>
      <c r="W104" s="1"/>
      <c r="X104" s="1">
        <v>-1375.02944651292</v>
      </c>
      <c r="Y104" s="1"/>
      <c r="Z104" s="1"/>
      <c r="AA104" s="1"/>
      <c r="AB104" s="1"/>
      <c r="AC104" s="1"/>
      <c r="AD104" s="1"/>
      <c r="AE104" s="1"/>
      <c r="AF104" s="1"/>
      <c r="AG104" s="1">
        <v>0</v>
      </c>
      <c r="AH104" s="1"/>
      <c r="AI104" s="1"/>
      <c r="AJ104" s="1"/>
      <c r="AK104" s="1"/>
      <c r="AL104" s="1"/>
      <c r="AM104" s="1"/>
    </row>
    <row r="105" spans="13:39" x14ac:dyDescent="0.25">
      <c r="M105" t="s">
        <v>195</v>
      </c>
      <c r="N105">
        <v>829</v>
      </c>
      <c r="O105" s="1">
        <v>6118310.8311417196</v>
      </c>
      <c r="P105" s="1">
        <v>14905501.042642999</v>
      </c>
      <c r="Q105" s="1">
        <v>6210523.1521528503</v>
      </c>
      <c r="R105" s="1">
        <v>91859807.689895302</v>
      </c>
      <c r="S105" s="1"/>
      <c r="T105" s="1"/>
      <c r="U105" s="1"/>
      <c r="V105" s="1"/>
      <c r="W105" s="1"/>
      <c r="X105" s="1"/>
      <c r="Y105" s="1">
        <v>-83483.243474376693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3:39" x14ac:dyDescent="0.25">
      <c r="M106" t="s">
        <v>196</v>
      </c>
      <c r="N106">
        <v>378</v>
      </c>
      <c r="O106" s="1"/>
      <c r="P106" s="1">
        <v>103545.59945651999</v>
      </c>
      <c r="Q106" s="1">
        <v>3540498.1119608101</v>
      </c>
      <c r="R106" s="1">
        <v>4497973.0451040696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3:39" x14ac:dyDescent="0.25">
      <c r="M107" t="s">
        <v>197</v>
      </c>
      <c r="N107">
        <v>30</v>
      </c>
      <c r="O107" s="1"/>
      <c r="P107" s="1"/>
      <c r="Q107" s="1"/>
      <c r="R107" s="1"/>
      <c r="S107" s="1"/>
      <c r="T107" s="1"/>
      <c r="U107" s="1"/>
      <c r="V107" s="1">
        <v>7378167.2872844702</v>
      </c>
      <c r="W107" s="1"/>
      <c r="X107" s="1"/>
      <c r="Y107" s="1">
        <v>3358598.0436289199</v>
      </c>
      <c r="Z107" s="1">
        <v>1464334.30675043</v>
      </c>
      <c r="AA107" s="1">
        <v>2877657.2823009398</v>
      </c>
      <c r="AB107" s="1">
        <v>0</v>
      </c>
      <c r="AC107" s="1"/>
      <c r="AD107" s="1">
        <v>-586713.53542419197</v>
      </c>
      <c r="AE107" s="1">
        <v>-42181.375306535898</v>
      </c>
      <c r="AF107" s="1">
        <v>-35955.745040086003</v>
      </c>
      <c r="AG107" s="1">
        <v>0</v>
      </c>
      <c r="AH107" s="1"/>
      <c r="AI107" s="1"/>
      <c r="AJ107" s="1"/>
      <c r="AK107" s="1">
        <v>0</v>
      </c>
      <c r="AL107" s="1"/>
      <c r="AM107" s="1"/>
    </row>
    <row r="108" spans="13:39" x14ac:dyDescent="0.25">
      <c r="M108" t="s">
        <v>198</v>
      </c>
      <c r="N108">
        <v>29</v>
      </c>
      <c r="O108" s="1"/>
      <c r="P108" s="1"/>
      <c r="Q108" s="1"/>
      <c r="R108" s="1"/>
      <c r="S108" s="1"/>
      <c r="T108" s="1"/>
      <c r="U108" s="1"/>
      <c r="V108" s="1">
        <v>115143.688470594</v>
      </c>
      <c r="W108" s="1"/>
      <c r="X108" s="1">
        <v>1374675.7921063299</v>
      </c>
      <c r="Y108" s="1">
        <v>2701365.9520866498</v>
      </c>
      <c r="Z108" s="1">
        <v>396256.31346431997</v>
      </c>
      <c r="AA108" s="1">
        <v>34255.478593464097</v>
      </c>
      <c r="AB108" s="1"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3:39" x14ac:dyDescent="0.25">
      <c r="M109" t="s">
        <v>199</v>
      </c>
      <c r="N109">
        <v>31</v>
      </c>
      <c r="O109" s="1"/>
      <c r="P109" s="1"/>
      <c r="Q109" s="1"/>
      <c r="R109" s="1"/>
      <c r="S109" s="1"/>
      <c r="T109" s="1"/>
      <c r="U109" s="1">
        <v>24589287.246616501</v>
      </c>
      <c r="V109" s="1">
        <v>143278.916949092</v>
      </c>
      <c r="W109" s="1">
        <v>2253905.8645137101</v>
      </c>
      <c r="X109" s="1">
        <v>8097149.9102219902</v>
      </c>
      <c r="Y109" s="1">
        <v>92477272.440634102</v>
      </c>
      <c r="Z109" s="1">
        <v>170750322.12207901</v>
      </c>
      <c r="AA109" s="1">
        <v>12124430.523761701</v>
      </c>
      <c r="AB109" s="1">
        <v>-250053.956175784</v>
      </c>
      <c r="AC109" s="1">
        <v>0</v>
      </c>
      <c r="AD109" s="1">
        <v>0</v>
      </c>
      <c r="AE109" s="1"/>
      <c r="AF109" s="1"/>
      <c r="AG109" s="1"/>
      <c r="AH109" s="1">
        <v>0</v>
      </c>
      <c r="AI109" s="1"/>
      <c r="AJ109" s="1"/>
      <c r="AK109" s="1"/>
      <c r="AL109" s="1"/>
      <c r="AM109" s="1"/>
    </row>
    <row r="110" spans="13:39" x14ac:dyDescent="0.25">
      <c r="M110" t="s">
        <v>200</v>
      </c>
      <c r="N110">
        <v>1312</v>
      </c>
      <c r="O110" s="1"/>
      <c r="P110" s="1"/>
      <c r="Q110" s="1"/>
      <c r="R110" s="1"/>
      <c r="S110" s="1"/>
      <c r="T110" s="1"/>
      <c r="U110" s="1"/>
      <c r="V110" s="1">
        <v>18222277.2155414</v>
      </c>
      <c r="W110" s="1">
        <v>29687195.741266299</v>
      </c>
      <c r="X110" s="1">
        <v>23250467.2565815</v>
      </c>
      <c r="Y110" s="1">
        <v>26871100.982088201</v>
      </c>
      <c r="Z110" s="1">
        <v>36029719.153235197</v>
      </c>
      <c r="AA110" s="1">
        <v>59816986.471400499</v>
      </c>
      <c r="AB110" s="1">
        <v>49028765.648349904</v>
      </c>
      <c r="AC110" s="1">
        <v>39622161.981526703</v>
      </c>
      <c r="AD110" s="1">
        <v>26352043.990953401</v>
      </c>
      <c r="AE110" s="1">
        <v>5360933.09557267</v>
      </c>
      <c r="AF110" s="1">
        <v>1928198.3881983799</v>
      </c>
      <c r="AG110" s="1">
        <v>-1081470.9396844199</v>
      </c>
      <c r="AH110" s="1">
        <v>-1868352.9735246501</v>
      </c>
      <c r="AI110" s="1">
        <v>-99967.0244436629</v>
      </c>
      <c r="AJ110" s="1">
        <v>-85594.383548088197</v>
      </c>
      <c r="AK110" s="1">
        <v>2299931.52</v>
      </c>
      <c r="AL110" s="1">
        <v>4770809.5984382099</v>
      </c>
      <c r="AM110" s="1"/>
    </row>
    <row r="111" spans="13:39" x14ac:dyDescent="0.25">
      <c r="M111" t="s">
        <v>201</v>
      </c>
      <c r="N111">
        <v>686</v>
      </c>
      <c r="O111" s="1"/>
      <c r="P111" s="1"/>
      <c r="Q111" s="1"/>
      <c r="R111" s="1"/>
      <c r="S111" s="1"/>
      <c r="T111" s="1"/>
      <c r="U111" s="1"/>
      <c r="V111" s="1"/>
      <c r="W111" s="1">
        <v>1333.01577165208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3:39" x14ac:dyDescent="0.25">
      <c r="M112" t="s">
        <v>202</v>
      </c>
      <c r="N112">
        <v>169</v>
      </c>
      <c r="O112" s="1">
        <v>2826096.0502719502</v>
      </c>
      <c r="P112" s="1">
        <v>4067673.08782733</v>
      </c>
      <c r="Q112" s="1">
        <v>21081925.925557598</v>
      </c>
      <c r="R112" s="1">
        <v>66851092.553686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3:39" x14ac:dyDescent="0.25">
      <c r="M113" t="s">
        <v>203</v>
      </c>
      <c r="N113">
        <v>1361</v>
      </c>
      <c r="O113" s="1"/>
      <c r="P113" s="1"/>
      <c r="Q113" s="1"/>
      <c r="R113" s="1"/>
      <c r="S113" s="1"/>
      <c r="T113" s="1">
        <v>1928706.80718838</v>
      </c>
      <c r="U113" s="1">
        <v>233412337.036468</v>
      </c>
      <c r="V113" s="1">
        <v>271194363.56140101</v>
      </c>
      <c r="W113" s="1">
        <v>418287521.13494802</v>
      </c>
      <c r="X113" s="1">
        <v>374440086.42400497</v>
      </c>
      <c r="Y113" s="1">
        <v>418392510.54127699</v>
      </c>
      <c r="Z113" s="1">
        <v>59367278.0546363</v>
      </c>
      <c r="AA113" s="1">
        <v>46981848.080450803</v>
      </c>
      <c r="AB113" s="1">
        <v>42057779.884473599</v>
      </c>
      <c r="AC113" s="1">
        <v>25552385.066279199</v>
      </c>
      <c r="AD113" s="1">
        <v>30169014.152358599</v>
      </c>
      <c r="AE113" s="1">
        <v>34216554.065943502</v>
      </c>
      <c r="AF113" s="1">
        <v>32632609.614538498</v>
      </c>
      <c r="AG113" s="1">
        <v>30605139.560375199</v>
      </c>
      <c r="AH113" s="1">
        <v>36468613.425861597</v>
      </c>
      <c r="AI113" s="1">
        <v>4982812.0278212102</v>
      </c>
      <c r="AJ113" s="1">
        <v>-2418681.7583864802</v>
      </c>
      <c r="AK113" s="1">
        <v>89688.773400000005</v>
      </c>
      <c r="AL113" s="1">
        <v>-408088.00175728602</v>
      </c>
      <c r="AM113" s="1"/>
    </row>
    <row r="114" spans="13:39" x14ac:dyDescent="0.25">
      <c r="M114" t="s">
        <v>204</v>
      </c>
      <c r="N114">
        <v>1973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6091346.1765377698</v>
      </c>
      <c r="AB114" s="1">
        <v>31036803.257045701</v>
      </c>
      <c r="AC114" s="1">
        <v>51968025.669338301</v>
      </c>
      <c r="AD114" s="1">
        <v>11618953.1062348</v>
      </c>
      <c r="AE114" s="1">
        <v>17838175.833929699</v>
      </c>
      <c r="AF114" s="1">
        <v>13366731.091247</v>
      </c>
      <c r="AG114" s="1">
        <v>-2221205.4401682299</v>
      </c>
      <c r="AH114" s="1">
        <v>0</v>
      </c>
      <c r="AI114" s="1"/>
      <c r="AJ114" s="1">
        <v>-294396.461125981</v>
      </c>
      <c r="AK114" s="1"/>
      <c r="AL114" s="1">
        <v>-215693.24723976501</v>
      </c>
      <c r="AM114" s="1"/>
    </row>
    <row r="115" spans="13:39" x14ac:dyDescent="0.25">
      <c r="M115" t="s">
        <v>205</v>
      </c>
      <c r="N115">
        <v>335</v>
      </c>
      <c r="O115" s="1"/>
      <c r="P115" s="1"/>
      <c r="Q115" s="1"/>
      <c r="R115" s="1">
        <v>40502.099123879503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3:39" x14ac:dyDescent="0.25">
      <c r="M116" t="s">
        <v>206</v>
      </c>
      <c r="N116">
        <v>1595</v>
      </c>
      <c r="O116" s="1"/>
      <c r="P116" s="1"/>
      <c r="Q116" s="1"/>
      <c r="R116" s="1">
        <v>1996811.84981552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3:39" x14ac:dyDescent="0.25">
      <c r="M117" t="s">
        <v>207</v>
      </c>
      <c r="N117">
        <v>492</v>
      </c>
      <c r="O117" s="1"/>
      <c r="P117" s="1"/>
      <c r="Q117" s="1"/>
      <c r="R117" s="1">
        <v>115976.288051478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3:39" x14ac:dyDescent="0.25">
      <c r="M118" t="s">
        <v>75</v>
      </c>
      <c r="N118">
        <v>1832</v>
      </c>
      <c r="O118" s="1"/>
      <c r="P118" s="1"/>
      <c r="Q118" s="1"/>
      <c r="R118" s="1"/>
      <c r="S118" s="1">
        <v>166608431.85094899</v>
      </c>
      <c r="T118" s="1">
        <v>210607263.636338</v>
      </c>
      <c r="U118" s="1">
        <v>276019904.54584301</v>
      </c>
      <c r="V118" s="1">
        <v>219925533.99123701</v>
      </c>
      <c r="W118" s="1">
        <v>228333297.89204299</v>
      </c>
      <c r="X118" s="1">
        <v>73597105.103132397</v>
      </c>
      <c r="Y118" s="1">
        <v>225640272.148545</v>
      </c>
      <c r="Z118" s="1">
        <v>330431228.65331799</v>
      </c>
      <c r="AA118" s="1">
        <v>332182101.27833098</v>
      </c>
      <c r="AB118" s="1">
        <v>106475921.086467</v>
      </c>
      <c r="AC118" s="1">
        <v>632820412.16112602</v>
      </c>
      <c r="AD118" s="1">
        <v>100824090.085522</v>
      </c>
      <c r="AE118" s="1">
        <v>992401115.63095295</v>
      </c>
      <c r="AF118" s="1">
        <v>765219553.59066701</v>
      </c>
      <c r="AG118" s="1">
        <v>184756717.27388901</v>
      </c>
      <c r="AH118" s="1">
        <v>867539628.18036306</v>
      </c>
      <c r="AI118" s="1">
        <v>1441948028.4351001</v>
      </c>
      <c r="AJ118" s="1">
        <v>1157018668.5292699</v>
      </c>
      <c r="AK118" s="1">
        <v>980912151.5704</v>
      </c>
      <c r="AL118" s="1">
        <v>91718840.596092001</v>
      </c>
      <c r="AM118" s="1"/>
    </row>
    <row r="119" spans="13:39" x14ac:dyDescent="0.25">
      <c r="M119" t="s">
        <v>208</v>
      </c>
      <c r="N119">
        <v>685</v>
      </c>
      <c r="O119" s="1">
        <v>25218277.4550061</v>
      </c>
      <c r="P119" s="1">
        <v>1822888.4133938099</v>
      </c>
      <c r="Q119" s="1">
        <v>1266210.69798505</v>
      </c>
      <c r="R119" s="1">
        <v>584701.34091312496</v>
      </c>
      <c r="S119" s="1">
        <v>141381837.05928299</v>
      </c>
      <c r="T119" s="1">
        <v>31925895.4484502</v>
      </c>
      <c r="U119" s="1">
        <v>34625305.645371199</v>
      </c>
      <c r="V119" s="1">
        <v>20200775.362331901</v>
      </c>
      <c r="W119" s="1">
        <v>29149430.143822402</v>
      </c>
      <c r="X119" s="1">
        <v>245596597.45189399</v>
      </c>
      <c r="Y119" s="1">
        <v>633598478.79411995</v>
      </c>
      <c r="Z119" s="1">
        <v>321010703.139247</v>
      </c>
      <c r="AA119" s="1">
        <v>819230097.42816198</v>
      </c>
      <c r="AB119" s="1">
        <v>558645092.62878704</v>
      </c>
      <c r="AC119" s="1">
        <v>305891807.83494502</v>
      </c>
      <c r="AD119" s="1">
        <v>404357804.94841301</v>
      </c>
      <c r="AE119" s="1">
        <v>291026634.05392897</v>
      </c>
      <c r="AF119" s="1">
        <v>219030407.29950699</v>
      </c>
      <c r="AG119" s="1">
        <v>481139840.682266</v>
      </c>
      <c r="AH119" s="1">
        <v>36848838.469513901</v>
      </c>
      <c r="AI119" s="1">
        <v>27069308.6857679</v>
      </c>
      <c r="AJ119" s="1">
        <v>-1708320.5437982699</v>
      </c>
      <c r="AK119" s="1">
        <v>-4661.6701999999996</v>
      </c>
      <c r="AL119" s="1">
        <v>417.878145998202</v>
      </c>
      <c r="AM119" s="1"/>
    </row>
    <row r="120" spans="13:39" x14ac:dyDescent="0.25">
      <c r="M120" t="s">
        <v>76</v>
      </c>
      <c r="N120">
        <v>1808</v>
      </c>
      <c r="O120" s="1"/>
      <c r="P120" s="1"/>
      <c r="Q120" s="1"/>
      <c r="R120" s="1"/>
      <c r="S120" s="1">
        <v>125938677.920935</v>
      </c>
      <c r="T120" s="1">
        <v>1179171123.7159801</v>
      </c>
      <c r="U120" s="1">
        <v>561342340.81667495</v>
      </c>
      <c r="V120" s="1">
        <v>504305492.457362</v>
      </c>
      <c r="W120" s="1">
        <v>330981912.71729702</v>
      </c>
      <c r="X120" s="1">
        <v>309647054.51768601</v>
      </c>
      <c r="Y120" s="1">
        <v>486848707.18575698</v>
      </c>
      <c r="Z120" s="1">
        <v>326551243.470586</v>
      </c>
      <c r="AA120" s="1">
        <v>392100865.92855501</v>
      </c>
      <c r="AB120" s="1">
        <v>396624729.437392</v>
      </c>
      <c r="AC120" s="1">
        <v>40193157.330184497</v>
      </c>
      <c r="AD120" s="1">
        <v>320101497.03950399</v>
      </c>
      <c r="AE120" s="1">
        <v>1045636744.75761</v>
      </c>
      <c r="AF120" s="1">
        <v>1001993601.55525</v>
      </c>
      <c r="AG120" s="1">
        <v>1451942604.07829</v>
      </c>
      <c r="AH120" s="1">
        <v>1087516283.0806301</v>
      </c>
      <c r="AI120" s="1">
        <v>41033814.7667225</v>
      </c>
      <c r="AJ120" s="1">
        <v>466465647.229366</v>
      </c>
      <c r="AK120" s="1">
        <v>283583798.29640001</v>
      </c>
      <c r="AL120" s="1">
        <v>372956196.98835701</v>
      </c>
      <c r="AM120" s="1"/>
    </row>
    <row r="121" spans="13:39" x14ac:dyDescent="0.25">
      <c r="M121" t="s">
        <v>209</v>
      </c>
      <c r="N121">
        <v>1364</v>
      </c>
      <c r="O121" s="1"/>
      <c r="P121" s="1"/>
      <c r="Q121" s="1"/>
      <c r="R121" s="1"/>
      <c r="S121" s="1">
        <v>152395724.53816599</v>
      </c>
      <c r="T121" s="1">
        <v>250283568.07108301</v>
      </c>
      <c r="U121" s="1">
        <v>169286559.43322399</v>
      </c>
      <c r="V121" s="1">
        <v>46757815.8004063</v>
      </c>
      <c r="W121" s="1">
        <v>27912493.962388299</v>
      </c>
      <c r="X121" s="1">
        <v>18685439.379832301</v>
      </c>
      <c r="Y121" s="1">
        <v>35893934.762218602</v>
      </c>
      <c r="Z121" s="1">
        <v>23884529.511048499</v>
      </c>
      <c r="AA121" s="1">
        <v>7244710.5963380402</v>
      </c>
      <c r="AB121" s="1">
        <v>6531.4918325082899</v>
      </c>
      <c r="AC121" s="1">
        <v>6897.8824773439701</v>
      </c>
      <c r="AD121" s="1">
        <v>-105064.94898226501</v>
      </c>
      <c r="AE121" s="1">
        <v>-40838.053967569198</v>
      </c>
      <c r="AF121" s="1"/>
      <c r="AG121" s="1"/>
      <c r="AH121" s="1"/>
      <c r="AI121" s="1"/>
      <c r="AJ121" s="1"/>
      <c r="AK121" s="1"/>
      <c r="AL121" s="1"/>
      <c r="AM121" s="1"/>
    </row>
    <row r="122" spans="13:39" x14ac:dyDescent="0.25">
      <c r="M122" t="s">
        <v>210</v>
      </c>
      <c r="N122">
        <v>1862</v>
      </c>
      <c r="O122" s="1"/>
      <c r="P122" s="1">
        <v>1450843.58492609</v>
      </c>
      <c r="Q122" s="1">
        <v>748049.66863692296</v>
      </c>
      <c r="R122" s="1"/>
      <c r="S122" s="1">
        <v>17638907.699304599</v>
      </c>
      <c r="T122" s="1">
        <v>32800534.373986602</v>
      </c>
      <c r="U122" s="1">
        <v>31380341.675059799</v>
      </c>
      <c r="V122" s="1">
        <v>236285652.49463299</v>
      </c>
      <c r="W122" s="1">
        <v>225133439.11946499</v>
      </c>
      <c r="X122" s="1">
        <v>254999443.933869</v>
      </c>
      <c r="Y122" s="1">
        <v>180335714.13064301</v>
      </c>
      <c r="Z122" s="1">
        <v>178198736.618817</v>
      </c>
      <c r="AA122" s="1">
        <v>149822976.45085299</v>
      </c>
      <c r="AB122" s="1">
        <v>144417375.48130801</v>
      </c>
      <c r="AC122" s="1">
        <v>141217369.64137101</v>
      </c>
      <c r="AD122" s="1">
        <v>253311321.778337</v>
      </c>
      <c r="AE122" s="1">
        <v>69436423.311465904</v>
      </c>
      <c r="AF122" s="1">
        <v>36532708.909554601</v>
      </c>
      <c r="AG122" s="1">
        <v>282907942.24488902</v>
      </c>
      <c r="AH122" s="1">
        <v>27156723.888938401</v>
      </c>
      <c r="AI122" s="1">
        <v>194693214.54367</v>
      </c>
      <c r="AJ122" s="1">
        <v>445345.28192503098</v>
      </c>
      <c r="AK122" s="1">
        <v>-251913.8437</v>
      </c>
      <c r="AL122" s="1">
        <v>-1121334.7935426999</v>
      </c>
      <c r="AM122" s="1"/>
    </row>
    <row r="123" spans="13:39" x14ac:dyDescent="0.25">
      <c r="M123" t="s">
        <v>211</v>
      </c>
      <c r="N123">
        <v>873</v>
      </c>
      <c r="O123" s="1">
        <v>9440335.8314297199</v>
      </c>
      <c r="P123" s="1">
        <v>19351088.751375198</v>
      </c>
      <c r="Q123" s="1">
        <v>37490982.296194099</v>
      </c>
      <c r="R123" s="1">
        <v>31386583.534824401</v>
      </c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3:39" x14ac:dyDescent="0.25">
      <c r="M124" t="s">
        <v>212</v>
      </c>
      <c r="N124">
        <v>9</v>
      </c>
      <c r="O124" s="1"/>
      <c r="P124" s="1">
        <v>154979.241599723</v>
      </c>
      <c r="Q124" s="1">
        <v>2373391.4820479001</v>
      </c>
      <c r="R124" s="1">
        <v>10395853.701718399</v>
      </c>
      <c r="S124" s="1"/>
      <c r="T124" s="1"/>
      <c r="U124" s="1">
        <v>178786.48541946401</v>
      </c>
      <c r="V124" s="1">
        <v>454311012.13691401</v>
      </c>
      <c r="W124" s="1">
        <v>589552120.71072102</v>
      </c>
      <c r="X124" s="1">
        <v>658149504.19902098</v>
      </c>
      <c r="Y124" s="1">
        <v>652934432.38538003</v>
      </c>
      <c r="Z124" s="1">
        <v>281121435.885252</v>
      </c>
      <c r="AA124" s="1">
        <v>628540803.68810594</v>
      </c>
      <c r="AB124" s="1">
        <v>348015915.49417597</v>
      </c>
      <c r="AC124" s="1">
        <v>224324048.42178401</v>
      </c>
      <c r="AD124" s="1">
        <v>230241511.31046</v>
      </c>
      <c r="AE124" s="1">
        <v>17606768.487689801</v>
      </c>
      <c r="AF124" s="1">
        <v>53685530.046826698</v>
      </c>
      <c r="AG124" s="1">
        <v>2283184.1419680798</v>
      </c>
      <c r="AH124" s="1">
        <v>0</v>
      </c>
      <c r="AI124" s="1">
        <v>-517349.810465182</v>
      </c>
      <c r="AJ124" s="1"/>
      <c r="AK124" s="1">
        <v>0</v>
      </c>
      <c r="AL124" s="1">
        <v>-51142.479108684602</v>
      </c>
      <c r="AM124" s="1"/>
    </row>
    <row r="125" spans="13:39" x14ac:dyDescent="0.25">
      <c r="M125" t="s">
        <v>213</v>
      </c>
      <c r="N125">
        <v>175</v>
      </c>
      <c r="O125" s="1"/>
      <c r="P125" s="1"/>
      <c r="Q125" s="1">
        <v>6730516.68119267</v>
      </c>
      <c r="R125" s="1">
        <v>3802058.9347767802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3:39" x14ac:dyDescent="0.25">
      <c r="M126" t="s">
        <v>214</v>
      </c>
      <c r="N126">
        <v>1532</v>
      </c>
      <c r="O126" s="1">
        <v>116462406.88164</v>
      </c>
      <c r="P126" s="1">
        <v>121598818.891124</v>
      </c>
      <c r="Q126" s="1">
        <v>119117862.539685</v>
      </c>
      <c r="R126" s="1">
        <v>136073501.56191599</v>
      </c>
      <c r="S126" s="1"/>
      <c r="T126" s="1"/>
      <c r="U126" s="1"/>
      <c r="V126" s="1"/>
      <c r="W126" s="1"/>
      <c r="X126" s="1">
        <v>-1972978.54364332</v>
      </c>
      <c r="Y126" s="1">
        <v>-22739.902232767501</v>
      </c>
      <c r="Z126" s="1">
        <v>-216601.22301292399</v>
      </c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/>
      <c r="AL126" s="1"/>
      <c r="AM126" s="1"/>
    </row>
    <row r="127" spans="13:39" x14ac:dyDescent="0.25">
      <c r="M127" t="s">
        <v>215</v>
      </c>
      <c r="N127">
        <v>1568</v>
      </c>
      <c r="O127" s="1">
        <v>423104.76521285402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3:39" x14ac:dyDescent="0.25">
      <c r="M128" t="s">
        <v>216</v>
      </c>
      <c r="N128">
        <v>1824</v>
      </c>
      <c r="O128" s="1">
        <v>2868735.1662853602</v>
      </c>
      <c r="P128" s="1">
        <v>4429235.5807010699</v>
      </c>
      <c r="Q128" s="1">
        <v>11583895.2205748</v>
      </c>
      <c r="R128" s="1">
        <v>125503.32532611099</v>
      </c>
      <c r="S128" s="1">
        <v>59381876.477485299</v>
      </c>
      <c r="T128" s="1">
        <v>175303344.66081101</v>
      </c>
      <c r="U128" s="1">
        <v>270779992.81736201</v>
      </c>
      <c r="V128" s="1">
        <v>11057659.0397377</v>
      </c>
      <c r="W128" s="1">
        <v>37325223.6518199</v>
      </c>
      <c r="X128" s="1">
        <v>41364287.7270336</v>
      </c>
      <c r="Y128" s="1">
        <v>3202700.4721709099</v>
      </c>
      <c r="Z128" s="1">
        <v>-740566.96284081799</v>
      </c>
      <c r="AA128" s="1">
        <v>613213.81046705903</v>
      </c>
      <c r="AB128" s="1">
        <v>-159935.527203768</v>
      </c>
      <c r="AC128" s="1">
        <v>990758.52139981999</v>
      </c>
      <c r="AD128" s="1">
        <v>611608.97754070896</v>
      </c>
      <c r="AE128" s="1">
        <v>-165335.169654286</v>
      </c>
      <c r="AF128" s="1">
        <v>-43655.006486756603</v>
      </c>
      <c r="AG128" s="1">
        <v>-776404.22812418605</v>
      </c>
      <c r="AH128" s="1"/>
      <c r="AI128" s="1">
        <v>-13036.8722001284</v>
      </c>
      <c r="AJ128" s="1"/>
      <c r="AK128" s="1"/>
      <c r="AL128" s="1"/>
      <c r="AM128" s="1"/>
    </row>
    <row r="129" spans="13:39" x14ac:dyDescent="0.25">
      <c r="M129" t="s">
        <v>217</v>
      </c>
      <c r="N129">
        <v>322</v>
      </c>
      <c r="O129" s="1"/>
      <c r="P129" s="1">
        <v>221155.98509150301</v>
      </c>
      <c r="Q129" s="1">
        <v>136752.618941394</v>
      </c>
      <c r="R129" s="1">
        <v>188786.80756831699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3:39" x14ac:dyDescent="0.25">
      <c r="M130" t="s">
        <v>218</v>
      </c>
      <c r="N130">
        <v>338</v>
      </c>
      <c r="O130" s="1">
        <v>3316224.5294093299</v>
      </c>
      <c r="P130" s="1">
        <v>11108242.241074599</v>
      </c>
      <c r="Q130" s="1">
        <v>10253846.7557877</v>
      </c>
      <c r="R130" s="1">
        <v>38796669.545258202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3:39" x14ac:dyDescent="0.25">
      <c r="M131" t="s">
        <v>219</v>
      </c>
      <c r="N131">
        <v>326</v>
      </c>
      <c r="O131" s="1">
        <v>5646365.7779844403</v>
      </c>
      <c r="P131" s="1">
        <v>712246.70339142799</v>
      </c>
      <c r="Q131" s="1">
        <v>3272709.3413366098</v>
      </c>
      <c r="R131" s="1">
        <v>5629046.6212731097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3:39" x14ac:dyDescent="0.25">
      <c r="M132" t="s">
        <v>220</v>
      </c>
      <c r="N132">
        <v>34</v>
      </c>
      <c r="O132" s="1"/>
      <c r="P132" s="1"/>
      <c r="Q132" s="1"/>
      <c r="R132" s="1"/>
      <c r="S132" s="1"/>
      <c r="T132" s="1"/>
      <c r="U132" s="1">
        <v>0</v>
      </c>
      <c r="V132" s="1">
        <v>3314467.44056036</v>
      </c>
      <c r="W132" s="1">
        <v>109568428.611322</v>
      </c>
      <c r="X132" s="1">
        <v>2914443.9026010302</v>
      </c>
      <c r="Y132" s="1">
        <v>-15205957.5860774</v>
      </c>
      <c r="Z132" s="1">
        <v>9365263.8041590191</v>
      </c>
      <c r="AA132" s="1">
        <v>14869870.766579101</v>
      </c>
      <c r="AB132" s="1">
        <v>33774.962699312498</v>
      </c>
      <c r="AC132" s="1">
        <v>3362936.01063587</v>
      </c>
      <c r="AD132" s="1">
        <v>1013707.98763375</v>
      </c>
      <c r="AE132" s="1">
        <v>107712.49946397101</v>
      </c>
      <c r="AF132" s="1">
        <v>-187064.44970713501</v>
      </c>
      <c r="AG132" s="1">
        <v>0</v>
      </c>
      <c r="AH132" s="1"/>
      <c r="AI132" s="1">
        <v>-370965.405552393</v>
      </c>
      <c r="AJ132" s="1">
        <v>57421.813135029603</v>
      </c>
      <c r="AK132" s="1">
        <v>16850</v>
      </c>
      <c r="AL132" s="1">
        <v>347564.12946622999</v>
      </c>
      <c r="AM132" s="1"/>
    </row>
    <row r="133" spans="13:39" x14ac:dyDescent="0.25">
      <c r="M133" t="s">
        <v>221</v>
      </c>
      <c r="N133">
        <v>35</v>
      </c>
      <c r="O133" s="1"/>
      <c r="P133" s="1"/>
      <c r="Q133" s="1"/>
      <c r="R133" s="1"/>
      <c r="S133" s="1"/>
      <c r="T133" s="1"/>
      <c r="U133" s="1"/>
      <c r="V133" s="1"/>
      <c r="W133" s="1">
        <v>1324664.4278426799</v>
      </c>
      <c r="X133" s="1">
        <v>102189770.946658</v>
      </c>
      <c r="Y133" s="1">
        <v>53204.967099400797</v>
      </c>
      <c r="Z133" s="1"/>
      <c r="AA133" s="1">
        <v>81028.399184539798</v>
      </c>
      <c r="AB133" s="1">
        <v>1878476.8105259901</v>
      </c>
      <c r="AC133" s="1">
        <v>608351.08798727905</v>
      </c>
      <c r="AD133" s="1">
        <v>-44506.197176149202</v>
      </c>
      <c r="AE133" s="1">
        <v>-2676.5775567301698</v>
      </c>
      <c r="AF133" s="1"/>
      <c r="AG133" s="1">
        <v>-20888.210873608099</v>
      </c>
      <c r="AH133" s="1"/>
      <c r="AI133" s="1"/>
      <c r="AJ133" s="1"/>
      <c r="AK133" s="1"/>
      <c r="AL133" s="1"/>
      <c r="AM133" s="1"/>
    </row>
    <row r="134" spans="13:39" x14ac:dyDescent="0.25">
      <c r="M134" t="s">
        <v>222</v>
      </c>
      <c r="N134">
        <v>1309</v>
      </c>
      <c r="O134" s="1"/>
      <c r="P134" s="1"/>
      <c r="Q134" s="1"/>
      <c r="R134" s="1"/>
      <c r="S134" s="1"/>
      <c r="T134" s="1"/>
      <c r="U134" s="1"/>
      <c r="V134" s="1">
        <v>15005705.0116613</v>
      </c>
      <c r="W134" s="1">
        <v>9662491.4495869502</v>
      </c>
      <c r="X134" s="1"/>
      <c r="Y134" s="1">
        <v>4186328.0373645802</v>
      </c>
      <c r="Z134" s="1">
        <v>1995356.52104479</v>
      </c>
      <c r="AA134" s="1">
        <v>0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3:39" x14ac:dyDescent="0.25">
      <c r="M135" t="s">
        <v>223</v>
      </c>
      <c r="N135">
        <v>1321</v>
      </c>
      <c r="O135" s="1"/>
      <c r="P135" s="1"/>
      <c r="Q135" s="1"/>
      <c r="R135" s="1"/>
      <c r="S135" s="1"/>
      <c r="T135" s="1"/>
      <c r="U135" s="1"/>
      <c r="V135" s="1">
        <v>62053013.138839997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3:39" x14ac:dyDescent="0.25">
      <c r="M136" t="s">
        <v>224</v>
      </c>
      <c r="N136">
        <v>149</v>
      </c>
      <c r="O136" s="1">
        <v>1321440.97850421</v>
      </c>
      <c r="P136" s="1">
        <v>1012740.32375207</v>
      </c>
      <c r="Q136" s="1"/>
      <c r="R136" s="1">
        <v>53334.341748590297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3:39" x14ac:dyDescent="0.25">
      <c r="M137" t="s">
        <v>225</v>
      </c>
      <c r="N137">
        <v>141</v>
      </c>
      <c r="O137" s="1">
        <v>66235820.938785397</v>
      </c>
      <c r="P137" s="1">
        <v>42152326.656999998</v>
      </c>
      <c r="Q137" s="1">
        <v>66526787.720426403</v>
      </c>
      <c r="R137" s="1">
        <v>73042641.2389981</v>
      </c>
      <c r="S137" s="1"/>
      <c r="T137" s="1"/>
      <c r="U137" s="1"/>
      <c r="V137" s="1"/>
      <c r="W137" s="1"/>
      <c r="X137" s="1">
        <v>-4372.5012674914597</v>
      </c>
      <c r="Y137" s="1">
        <v>-50.615330335406497</v>
      </c>
      <c r="Z137" s="1"/>
      <c r="AA137" s="1">
        <v>-81643.695179302405</v>
      </c>
      <c r="AB137" s="1"/>
      <c r="AC137" s="1"/>
      <c r="AD137" s="1"/>
      <c r="AE137" s="1"/>
      <c r="AF137" s="1"/>
      <c r="AG137" s="1"/>
      <c r="AH137" s="1"/>
      <c r="AI137" s="1">
        <v>0</v>
      </c>
      <c r="AJ137" s="1"/>
      <c r="AK137" s="1">
        <v>0</v>
      </c>
      <c r="AL137" s="1"/>
      <c r="AM137" s="1"/>
    </row>
    <row r="138" spans="13:39" x14ac:dyDescent="0.25">
      <c r="M138" t="s">
        <v>226</v>
      </c>
      <c r="N138">
        <v>148</v>
      </c>
      <c r="O138" s="1">
        <v>107607.621314627</v>
      </c>
      <c r="P138" s="1">
        <v>1010680.13860749</v>
      </c>
      <c r="Q138" s="1">
        <v>336352.21247867501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3:39" x14ac:dyDescent="0.25">
      <c r="M139" t="s">
        <v>227</v>
      </c>
      <c r="N139">
        <v>1355</v>
      </c>
      <c r="O139" s="1"/>
      <c r="P139" s="1"/>
      <c r="Q139" s="1"/>
      <c r="R139" s="1"/>
      <c r="S139" s="1"/>
      <c r="T139" s="1"/>
      <c r="U139" s="1"/>
      <c r="V139" s="1">
        <v>496387.37815830199</v>
      </c>
      <c r="W139" s="1">
        <v>0</v>
      </c>
      <c r="X139" s="1"/>
      <c r="Y139" s="1">
        <v>59578.469380296498</v>
      </c>
      <c r="Z139" s="1">
        <v>131589.95123278699</v>
      </c>
      <c r="AA139" s="1">
        <v>554522.99519326701</v>
      </c>
      <c r="AB139" s="1">
        <v>3614099.3474964802</v>
      </c>
      <c r="AC139" s="1">
        <v>3572142.8524200502</v>
      </c>
      <c r="AD139" s="1">
        <v>-13529.7685566125</v>
      </c>
      <c r="AE139" s="1"/>
      <c r="AF139" s="1">
        <v>-274349.35066085903</v>
      </c>
      <c r="AG139" s="1"/>
      <c r="AH139" s="1"/>
      <c r="AI139" s="1"/>
      <c r="AJ139" s="1"/>
      <c r="AK139" s="1">
        <v>1522835.625</v>
      </c>
      <c r="AL139" s="1">
        <v>4292092.7074589403</v>
      </c>
      <c r="AM139" s="1"/>
    </row>
    <row r="140" spans="13:39" x14ac:dyDescent="0.25">
      <c r="M140" t="s">
        <v>228</v>
      </c>
      <c r="N140">
        <v>1795</v>
      </c>
      <c r="O140" s="1"/>
      <c r="P140" s="1"/>
      <c r="Q140" s="1"/>
      <c r="R140" s="1"/>
      <c r="S140" s="1"/>
      <c r="T140" s="1"/>
      <c r="U140" s="1">
        <v>0</v>
      </c>
      <c r="V140" s="1">
        <v>96871343.806977093</v>
      </c>
      <c r="W140" s="1">
        <v>86088325.241121098</v>
      </c>
      <c r="X140" s="1">
        <v>107962451.860163</v>
      </c>
      <c r="Y140" s="1">
        <v>58544511.250619002</v>
      </c>
      <c r="Z140" s="1">
        <v>107107957.35126901</v>
      </c>
      <c r="AA140" s="1">
        <v>135676518.755216</v>
      </c>
      <c r="AB140" s="1">
        <v>231354534.98755899</v>
      </c>
      <c r="AC140" s="1">
        <v>369233316.91710001</v>
      </c>
      <c r="AD140" s="1">
        <v>224346368.924135</v>
      </c>
      <c r="AE140" s="1">
        <v>190197312.03878</v>
      </c>
      <c r="AF140" s="1">
        <v>170785123.90977901</v>
      </c>
      <c r="AG140" s="1">
        <v>202841928.60703301</v>
      </c>
      <c r="AH140" s="1">
        <v>196290011.454041</v>
      </c>
      <c r="AI140" s="1">
        <v>222352051.07531601</v>
      </c>
      <c r="AJ140" s="1">
        <v>218366615.604121</v>
      </c>
      <c r="AK140" s="1">
        <v>209829574.98559999</v>
      </c>
      <c r="AL140" s="1">
        <v>138066867.70921099</v>
      </c>
      <c r="AM140" s="1"/>
    </row>
    <row r="141" spans="13:39" x14ac:dyDescent="0.25">
      <c r="M141" t="s">
        <v>229</v>
      </c>
      <c r="N141">
        <v>1311</v>
      </c>
      <c r="O141" s="1"/>
      <c r="P141" s="1">
        <v>899113.06789508299</v>
      </c>
      <c r="Q141" s="1">
        <v>55232413.474446602</v>
      </c>
      <c r="R141" s="1">
        <v>5322118.1513783196</v>
      </c>
      <c r="S141" s="1">
        <v>54693677.803796299</v>
      </c>
      <c r="T141" s="1">
        <v>-2829563.2240154799</v>
      </c>
      <c r="U141" s="1"/>
      <c r="V141" s="1">
        <v>3528138.48572993</v>
      </c>
      <c r="W141" s="1">
        <v>117988411.584685</v>
      </c>
      <c r="X141" s="1">
        <v>56821550.247443102</v>
      </c>
      <c r="Y141" s="1">
        <v>67969482.917906195</v>
      </c>
      <c r="Z141" s="1">
        <v>116592157.128591</v>
      </c>
      <c r="AA141" s="1">
        <v>357678891.80985498</v>
      </c>
      <c r="AB141" s="1">
        <v>9613435.1908465102</v>
      </c>
      <c r="AC141" s="1">
        <v>-4909487.1816180497</v>
      </c>
      <c r="AD141" s="1">
        <v>-3052094.8241409799</v>
      </c>
      <c r="AE141" s="1">
        <v>-8170283.0290669696</v>
      </c>
      <c r="AF141" s="1">
        <v>906345.383282664</v>
      </c>
      <c r="AG141" s="1">
        <v>0</v>
      </c>
      <c r="AH141" s="1">
        <v>-111344.319381865</v>
      </c>
      <c r="AI141" s="1">
        <v>0</v>
      </c>
      <c r="AJ141" s="1">
        <v>0</v>
      </c>
      <c r="AK141" s="1">
        <v>0</v>
      </c>
      <c r="AL141" s="1"/>
      <c r="AM141" s="1"/>
    </row>
    <row r="142" spans="13:39" x14ac:dyDescent="0.25">
      <c r="M142" t="s">
        <v>230</v>
      </c>
      <c r="N142">
        <v>657</v>
      </c>
      <c r="O142" s="1"/>
      <c r="P142" s="1"/>
      <c r="Q142" s="1"/>
      <c r="R142" s="1"/>
      <c r="S142" s="1">
        <v>16419521.2324659</v>
      </c>
      <c r="T142" s="1">
        <v>642875791.17983902</v>
      </c>
      <c r="U142" s="1">
        <v>38670439.533379503</v>
      </c>
      <c r="V142" s="1">
        <v>6562567.0772527196</v>
      </c>
      <c r="W142" s="1">
        <v>64252843.479603499</v>
      </c>
      <c r="X142" s="1">
        <v>24543818.466379698</v>
      </c>
      <c r="Y142" s="1">
        <v>6479665.1012139097</v>
      </c>
      <c r="Z142" s="1">
        <v>5599270.8188780705</v>
      </c>
      <c r="AA142" s="1">
        <v>2018596.3329415701</v>
      </c>
      <c r="AB142" s="1">
        <v>353959.51268758002</v>
      </c>
      <c r="AC142" s="1">
        <v>448467.96995319898</v>
      </c>
      <c r="AD142" s="1">
        <v>75596.382362505406</v>
      </c>
      <c r="AE142" s="1">
        <v>0</v>
      </c>
      <c r="AF142" s="1"/>
      <c r="AG142" s="1">
        <v>-7491.8527269570004</v>
      </c>
      <c r="AH142" s="1"/>
      <c r="AI142" s="1">
        <v>0</v>
      </c>
      <c r="AJ142" s="1"/>
      <c r="AK142" s="1">
        <v>0</v>
      </c>
      <c r="AL142" s="1"/>
      <c r="AM142" s="1"/>
    </row>
    <row r="143" spans="13:39" x14ac:dyDescent="0.25">
      <c r="M143" t="s">
        <v>231</v>
      </c>
      <c r="N143">
        <v>405</v>
      </c>
      <c r="O143" s="1">
        <v>36079982.321328104</v>
      </c>
      <c r="P143" s="1">
        <v>178243458.003539</v>
      </c>
      <c r="Q143" s="1">
        <v>42614733.741358899</v>
      </c>
      <c r="R143" s="1">
        <v>65720602.607599497</v>
      </c>
      <c r="S143" s="1"/>
      <c r="T143" s="1"/>
      <c r="U143" s="1"/>
      <c r="V143" s="1"/>
      <c r="W143" s="1"/>
      <c r="X143" s="1">
        <v>-7630.4766398510501</v>
      </c>
      <c r="Y143" s="1">
        <v>-0.23548098889566199</v>
      </c>
      <c r="Z143" s="1">
        <v>-1.02590631317623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3:39" x14ac:dyDescent="0.25">
      <c r="M144" t="s">
        <v>232</v>
      </c>
      <c r="N144">
        <v>1028</v>
      </c>
      <c r="O144" s="1"/>
      <c r="P144" s="1">
        <v>1296462.20716235</v>
      </c>
      <c r="Q144" s="1">
        <v>0</v>
      </c>
      <c r="R144" s="1">
        <v>598868.46591988602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3:39" x14ac:dyDescent="0.25">
      <c r="M145" t="s">
        <v>233</v>
      </c>
      <c r="N145">
        <v>321</v>
      </c>
      <c r="O145" s="1">
        <v>130437.88691786501</v>
      </c>
      <c r="P145" s="1">
        <v>26532092.806993201</v>
      </c>
      <c r="Q145" s="1">
        <v>39264439.779600799</v>
      </c>
      <c r="R145" s="1">
        <v>18092759.611369502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3:39" x14ac:dyDescent="0.25">
      <c r="M146" t="s">
        <v>234</v>
      </c>
      <c r="N146">
        <v>36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>
        <v>24856.326605653299</v>
      </c>
      <c r="Z146" s="1">
        <v>64974005.374243602</v>
      </c>
      <c r="AA146" s="1">
        <v>28288449.253602602</v>
      </c>
      <c r="AB146" s="1">
        <v>48700880.558630198</v>
      </c>
      <c r="AC146" s="1">
        <v>44195372.509250499</v>
      </c>
      <c r="AD146" s="1">
        <v>25934073.870981801</v>
      </c>
      <c r="AE146" s="1">
        <v>881368.43927063898</v>
      </c>
      <c r="AF146" s="1">
        <v>6599693.8630595598</v>
      </c>
      <c r="AG146" s="1">
        <v>1828926.5638303</v>
      </c>
      <c r="AH146" s="1">
        <v>0</v>
      </c>
      <c r="AI146" s="1">
        <v>0</v>
      </c>
      <c r="AJ146" s="1">
        <v>0</v>
      </c>
      <c r="AK146" s="1"/>
      <c r="AL146" s="1">
        <v>0</v>
      </c>
      <c r="AM146" s="1"/>
    </row>
    <row r="147" spans="13:39" x14ac:dyDescent="0.25">
      <c r="M147" t="s">
        <v>235</v>
      </c>
      <c r="N147">
        <v>37</v>
      </c>
      <c r="O147" s="1"/>
      <c r="P147" s="1"/>
      <c r="Q147" s="1"/>
      <c r="R147" s="1"/>
      <c r="S147" s="1"/>
      <c r="T147" s="1">
        <v>0</v>
      </c>
      <c r="U147" s="1">
        <v>412960.75138559501</v>
      </c>
      <c r="V147" s="1">
        <v>276360.701138395</v>
      </c>
      <c r="W147" s="1">
        <v>77912.105821521007</v>
      </c>
      <c r="X147" s="1">
        <v>111744.235634083</v>
      </c>
      <c r="Y147" s="1"/>
      <c r="Z147" s="1"/>
      <c r="AA147" s="1"/>
      <c r="AB147" s="1">
        <v>9824594.1027716808</v>
      </c>
      <c r="AC147" s="1">
        <v>15585808.6716878</v>
      </c>
      <c r="AD147" s="1">
        <v>16438980.088911301</v>
      </c>
      <c r="AE147" s="1">
        <v>16708023.390965801</v>
      </c>
      <c r="AF147" s="1">
        <v>18381186.339886799</v>
      </c>
      <c r="AG147" s="1">
        <v>4041796.81731429</v>
      </c>
      <c r="AH147" s="1">
        <v>244779.93847293599</v>
      </c>
      <c r="AI147" s="1">
        <v>-83216.9388595614</v>
      </c>
      <c r="AJ147" s="1"/>
      <c r="AK147" s="1"/>
      <c r="AL147" s="1"/>
      <c r="AM147" s="1"/>
    </row>
    <row r="148" spans="13:39" x14ac:dyDescent="0.25">
      <c r="M148" t="s">
        <v>236</v>
      </c>
      <c r="N148">
        <v>906</v>
      </c>
      <c r="O148" s="1"/>
      <c r="P148" s="1"/>
      <c r="Q148" s="1">
        <v>9040814.2670760509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3:39" x14ac:dyDescent="0.25">
      <c r="M149" t="s">
        <v>237</v>
      </c>
      <c r="N149">
        <v>1592</v>
      </c>
      <c r="O149" s="1"/>
      <c r="P149" s="1"/>
      <c r="Q149" s="1"/>
      <c r="R149" s="1">
        <v>5939583.5403467696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3:39" x14ac:dyDescent="0.25">
      <c r="M150" t="s">
        <v>238</v>
      </c>
      <c r="N150">
        <v>894</v>
      </c>
      <c r="O150" s="1">
        <v>63444663.4351096</v>
      </c>
      <c r="P150" s="1">
        <v>3505537.5315822</v>
      </c>
      <c r="Q150" s="1">
        <v>90252869.381206304</v>
      </c>
      <c r="R150" s="1">
        <v>310277090.92288601</v>
      </c>
      <c r="S150" s="1">
        <v>514667.84772525402</v>
      </c>
      <c r="T150" s="1"/>
      <c r="U150" s="1"/>
      <c r="V150" s="1"/>
      <c r="W150" s="1"/>
      <c r="X150" s="1"/>
      <c r="Y150" s="1">
        <v>-1549499.41143947</v>
      </c>
      <c r="Z150" s="1"/>
      <c r="AA150" s="1"/>
      <c r="AB150" s="1"/>
      <c r="AC150" s="1"/>
      <c r="AD150" s="1"/>
      <c r="AE150" s="1"/>
      <c r="AF150" s="1"/>
      <c r="AG150" s="1"/>
      <c r="AH150" s="1">
        <v>0</v>
      </c>
      <c r="AI150" s="1"/>
      <c r="AJ150" s="1"/>
      <c r="AK150" s="1"/>
      <c r="AL150" s="1"/>
      <c r="AM150" s="1"/>
    </row>
    <row r="151" spans="13:39" x14ac:dyDescent="0.25">
      <c r="M151" t="s">
        <v>239</v>
      </c>
      <c r="N151">
        <v>895</v>
      </c>
      <c r="O151" s="1">
        <v>61200446.710581198</v>
      </c>
      <c r="P151" s="1">
        <v>-14967224.5681691</v>
      </c>
      <c r="Q151" s="1">
        <v>25354700.2321142</v>
      </c>
      <c r="R151" s="1">
        <v>16584187.0881423</v>
      </c>
      <c r="S151" s="1"/>
      <c r="T151" s="1"/>
      <c r="U151" s="1"/>
      <c r="V151" s="1"/>
      <c r="W151" s="1"/>
      <c r="X151" s="1"/>
      <c r="Y151" s="1">
        <v>-13895620.887470899</v>
      </c>
      <c r="Z151" s="1"/>
      <c r="AA151" s="1"/>
      <c r="AB151" s="1"/>
      <c r="AC151" s="1"/>
      <c r="AD151" s="1"/>
      <c r="AE151" s="1"/>
      <c r="AF151" s="1">
        <v>0</v>
      </c>
      <c r="AG151" s="1"/>
      <c r="AH151" s="1"/>
      <c r="AI151" s="1"/>
      <c r="AJ151" s="1"/>
      <c r="AK151" s="1"/>
      <c r="AL151" s="1"/>
      <c r="AM151" s="1"/>
    </row>
    <row r="152" spans="13:39" x14ac:dyDescent="0.25">
      <c r="M152" t="s">
        <v>240</v>
      </c>
      <c r="N152">
        <v>922</v>
      </c>
      <c r="O152" s="1">
        <v>1426043.3419262699</v>
      </c>
      <c r="P152" s="1">
        <v>4394486.9142655404</v>
      </c>
      <c r="Q152" s="1">
        <v>3030310.0092373998</v>
      </c>
      <c r="R152" s="1">
        <v>33766157.669309497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3:39" x14ac:dyDescent="0.25">
      <c r="M153" t="s">
        <v>241</v>
      </c>
      <c r="N153">
        <v>923</v>
      </c>
      <c r="O153" s="1">
        <v>53459632.689301699</v>
      </c>
      <c r="P153" s="1">
        <v>12279605.778619301</v>
      </c>
      <c r="Q153" s="1">
        <v>56151809.6290861</v>
      </c>
      <c r="R153" s="1">
        <v>85646215.159219399</v>
      </c>
      <c r="S153" s="1"/>
      <c r="T153" s="1"/>
      <c r="U153" s="1"/>
      <c r="V153" s="1"/>
      <c r="W153" s="1"/>
      <c r="X153" s="1">
        <v>-3455.8766833898599</v>
      </c>
      <c r="Y153" s="1"/>
      <c r="Z153" s="1">
        <v>-179533.60480584099</v>
      </c>
      <c r="AA153" s="1"/>
      <c r="AB153" s="1"/>
      <c r="AC153" s="1"/>
      <c r="AD153" s="1"/>
      <c r="AE153" s="1"/>
      <c r="AF153" s="1"/>
      <c r="AG153" s="1"/>
      <c r="AH153" s="1">
        <v>0</v>
      </c>
      <c r="AI153" s="1"/>
      <c r="AJ153" s="1"/>
      <c r="AK153" s="1"/>
      <c r="AL153" s="1"/>
      <c r="AM153" s="1"/>
    </row>
    <row r="154" spans="13:39" x14ac:dyDescent="0.25">
      <c r="M154" t="s">
        <v>242</v>
      </c>
      <c r="N154">
        <v>924</v>
      </c>
      <c r="O154" s="1"/>
      <c r="P154" s="1"/>
      <c r="Q154" s="1">
        <v>41430.022690678998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3:39" x14ac:dyDescent="0.25">
      <c r="M155" t="s">
        <v>243</v>
      </c>
      <c r="N155">
        <v>903</v>
      </c>
      <c r="O155" s="1">
        <v>1947601.00199176</v>
      </c>
      <c r="P155" s="1">
        <v>63816.837690638597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3:39" x14ac:dyDescent="0.25">
      <c r="M156" t="s">
        <v>244</v>
      </c>
      <c r="N156">
        <v>948</v>
      </c>
      <c r="O156" s="1">
        <v>289668.08332261699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3:39" x14ac:dyDescent="0.25">
      <c r="M157" t="s">
        <v>245</v>
      </c>
      <c r="N157">
        <v>952</v>
      </c>
      <c r="O157" s="1"/>
      <c r="P157" s="1"/>
      <c r="Q157" s="1">
        <v>540509.76075758296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3:39" x14ac:dyDescent="0.25">
      <c r="M158" t="s">
        <v>246</v>
      </c>
      <c r="N158">
        <v>28</v>
      </c>
      <c r="O158" s="1"/>
      <c r="P158" s="1"/>
      <c r="Q158" s="1"/>
      <c r="R158" s="1"/>
      <c r="S158" s="1">
        <v>0</v>
      </c>
      <c r="T158" s="1"/>
      <c r="U158" s="1">
        <v>0</v>
      </c>
      <c r="V158" s="1">
        <v>55777489.481510997</v>
      </c>
      <c r="W158" s="1">
        <v>181256213.74844399</v>
      </c>
      <c r="X158" s="1">
        <v>160452559.05443701</v>
      </c>
      <c r="Y158" s="1">
        <v>706427249.25288606</v>
      </c>
      <c r="Z158" s="1">
        <v>881101362.03156495</v>
      </c>
      <c r="AA158" s="1">
        <v>186513121.373943</v>
      </c>
      <c r="AB158" s="1">
        <v>146101473.852294</v>
      </c>
      <c r="AC158" s="1">
        <v>322594406.20880997</v>
      </c>
      <c r="AD158" s="1">
        <v>141312649.97220701</v>
      </c>
      <c r="AE158" s="1">
        <v>83540747.1764272</v>
      </c>
      <c r="AF158" s="1">
        <v>18682693.6810822</v>
      </c>
      <c r="AG158" s="1">
        <v>8173887.4654600499</v>
      </c>
      <c r="AH158" s="1">
        <v>-8823368.9436695594</v>
      </c>
      <c r="AI158" s="1">
        <v>-2286386.4494129801</v>
      </c>
      <c r="AJ158" s="1">
        <v>-824397.718201863</v>
      </c>
      <c r="AK158" s="1">
        <v>270711.40990000003</v>
      </c>
      <c r="AL158" s="1">
        <v>185075527.090087</v>
      </c>
      <c r="AM158" s="1"/>
    </row>
    <row r="159" spans="13:39" x14ac:dyDescent="0.25">
      <c r="M159" t="s">
        <v>247</v>
      </c>
      <c r="N159">
        <v>164</v>
      </c>
      <c r="O159" s="1">
        <v>10915849.596019801</v>
      </c>
      <c r="P159" s="1">
        <v>3850637.4730249802</v>
      </c>
      <c r="Q159" s="1">
        <v>30255315.333464298</v>
      </c>
      <c r="R159" s="1">
        <v>28877121.992121398</v>
      </c>
      <c r="S159" s="1"/>
      <c r="T159" s="1"/>
      <c r="U159" s="1"/>
      <c r="V159" s="1"/>
      <c r="W159" s="1"/>
      <c r="X159" s="1"/>
      <c r="Y159" s="1">
        <v>-115751.017352768</v>
      </c>
      <c r="Z159" s="1">
        <v>-14891.030135753001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3:39" x14ac:dyDescent="0.25">
      <c r="M160" t="s">
        <v>248</v>
      </c>
      <c r="N160">
        <v>658</v>
      </c>
      <c r="O160" s="1"/>
      <c r="P160" s="1"/>
      <c r="Q160" s="1"/>
      <c r="R160" s="1"/>
      <c r="S160" s="1"/>
      <c r="T160" s="1"/>
      <c r="U160" s="1"/>
      <c r="V160" s="1">
        <v>0</v>
      </c>
      <c r="W160" s="1">
        <v>36345.208753608997</v>
      </c>
      <c r="X160" s="1">
        <v>0</v>
      </c>
      <c r="Y160" s="1">
        <v>485450.38388941501</v>
      </c>
      <c r="Z160" s="1">
        <v>3343410.9517250699</v>
      </c>
      <c r="AA160" s="1">
        <v>5134456.68249535</v>
      </c>
      <c r="AB160" s="1">
        <v>2635017.54120311</v>
      </c>
      <c r="AC160" s="1">
        <v>2178087.4642083701</v>
      </c>
      <c r="AD160" s="1">
        <v>1383224.0446287401</v>
      </c>
      <c r="AE160" s="1">
        <v>-39762.046592758197</v>
      </c>
      <c r="AF160" s="1"/>
      <c r="AG160" s="1"/>
      <c r="AH160" s="1"/>
      <c r="AI160" s="1"/>
      <c r="AJ160" s="1"/>
      <c r="AK160" s="1"/>
      <c r="AL160" s="1"/>
      <c r="AM160" s="1"/>
    </row>
    <row r="161" spans="13:39" x14ac:dyDescent="0.25">
      <c r="M161" t="s">
        <v>249</v>
      </c>
      <c r="N161">
        <v>336</v>
      </c>
      <c r="O161" s="1"/>
      <c r="P161" s="1"/>
      <c r="Q161" s="1">
        <v>80963.874090207202</v>
      </c>
      <c r="R161" s="1">
        <v>53562.917498941497</v>
      </c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3:39" x14ac:dyDescent="0.25">
      <c r="M162" t="s">
        <v>250</v>
      </c>
      <c r="N162">
        <v>2036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>
        <v>2739104.53737175</v>
      </c>
      <c r="AH162" s="1">
        <v>227866385.02776101</v>
      </c>
      <c r="AI162" s="1">
        <v>87592430.706122205</v>
      </c>
      <c r="AJ162" s="1">
        <v>140277771.57591</v>
      </c>
      <c r="AK162" s="1">
        <v>72085889.5625</v>
      </c>
      <c r="AL162" s="1">
        <v>77067584.541342899</v>
      </c>
      <c r="AM162" s="1"/>
    </row>
    <row r="163" spans="13:39" x14ac:dyDescent="0.25">
      <c r="M163" t="s">
        <v>251</v>
      </c>
      <c r="N163">
        <v>1805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>
        <v>9763892.2808894105</v>
      </c>
      <c r="AH163" s="1">
        <v>23174962.008624699</v>
      </c>
      <c r="AI163" s="1">
        <v>12631847.6269457</v>
      </c>
      <c r="AJ163" s="1">
        <v>17696089.308700599</v>
      </c>
      <c r="AK163" s="1">
        <v>4804787.3594000004</v>
      </c>
      <c r="AL163" s="1">
        <v>1175922.15766812</v>
      </c>
      <c r="AM163" s="1"/>
    </row>
    <row r="164" spans="13:39" x14ac:dyDescent="0.25">
      <c r="M164" t="s">
        <v>252</v>
      </c>
      <c r="N164">
        <v>862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>
        <v>-37329.486078196998</v>
      </c>
      <c r="AH164" s="1"/>
      <c r="AI164" s="1"/>
      <c r="AJ164" s="1"/>
      <c r="AK164" s="1"/>
      <c r="AL164" s="1"/>
      <c r="AM164" s="1"/>
    </row>
    <row r="165" spans="13:39" x14ac:dyDescent="0.25">
      <c r="M165" t="s">
        <v>253</v>
      </c>
      <c r="N165">
        <v>662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>
        <v>5273661.2976771099</v>
      </c>
      <c r="AD165" s="1">
        <v>0</v>
      </c>
      <c r="AE165" s="1"/>
      <c r="AF165" s="1">
        <v>0</v>
      </c>
      <c r="AG165" s="1"/>
      <c r="AH165" s="1"/>
      <c r="AI165" s="1"/>
      <c r="AJ165" s="1"/>
      <c r="AK165" s="1"/>
      <c r="AL165" s="1"/>
      <c r="AM165" s="1"/>
    </row>
    <row r="166" spans="13:39" x14ac:dyDescent="0.25">
      <c r="M166" t="s">
        <v>254</v>
      </c>
      <c r="N166">
        <v>178</v>
      </c>
      <c r="O166" s="1">
        <v>4176280.8663615598</v>
      </c>
      <c r="P166" s="1">
        <v>59409172.532347098</v>
      </c>
      <c r="Q166" s="1">
        <v>228408853.85767901</v>
      </c>
      <c r="R166" s="1">
        <v>56017612.291860297</v>
      </c>
      <c r="S166" s="1"/>
      <c r="T166" s="1"/>
      <c r="U166" s="1"/>
      <c r="V166" s="1"/>
      <c r="W166" s="1"/>
      <c r="X166" s="1">
        <v>-803379.92346134805</v>
      </c>
      <c r="Y166" s="1">
        <v>-10973.7539600985</v>
      </c>
      <c r="Z166" s="1">
        <v>-634791.15287274797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3:39" x14ac:dyDescent="0.25">
      <c r="M167" t="s">
        <v>255</v>
      </c>
      <c r="N167">
        <v>411</v>
      </c>
      <c r="O167" s="1"/>
      <c r="P167" s="1">
        <v>168521.882844912</v>
      </c>
      <c r="Q167" s="1">
        <v>0</v>
      </c>
      <c r="R167" s="1">
        <v>392153.70033236401</v>
      </c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3:39" x14ac:dyDescent="0.25">
      <c r="M168" t="s">
        <v>256</v>
      </c>
      <c r="N168">
        <v>1923</v>
      </c>
      <c r="O168" s="1"/>
      <c r="P168" s="1">
        <v>2324543.4960989798</v>
      </c>
      <c r="Q168" s="1">
        <v>362904.82241814601</v>
      </c>
      <c r="R168" s="1"/>
      <c r="S168" s="1">
        <v>-32087.904078407999</v>
      </c>
      <c r="T168" s="1">
        <v>-291901.206960732</v>
      </c>
      <c r="U168" s="1">
        <v>-16107.9108388477</v>
      </c>
      <c r="V168" s="1"/>
      <c r="W168" s="1"/>
      <c r="X168" s="1">
        <v>-236232.99912503699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3:39" x14ac:dyDescent="0.25">
      <c r="M169" t="s">
        <v>257</v>
      </c>
      <c r="N169">
        <v>1538</v>
      </c>
      <c r="O169" s="1">
        <v>2795372.9433755898</v>
      </c>
      <c r="P169" s="1">
        <v>2598929.8697959199</v>
      </c>
      <c r="Q169" s="1">
        <v>-86009.460105726204</v>
      </c>
      <c r="R169" s="1">
        <v>289245.84984762699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3:39" x14ac:dyDescent="0.25">
      <c r="M170" t="s">
        <v>258</v>
      </c>
      <c r="N170">
        <v>2243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>
        <v>8849545.0107324105</v>
      </c>
      <c r="AI170" s="1">
        <v>28441164.678913102</v>
      </c>
      <c r="AJ170" s="1">
        <v>7376498.6514743604</v>
      </c>
      <c r="AK170" s="1">
        <v>8007670</v>
      </c>
      <c r="AL170" s="1">
        <v>89981.339115928</v>
      </c>
      <c r="AM170" s="1"/>
    </row>
    <row r="171" spans="13:39" x14ac:dyDescent="0.25">
      <c r="M171" t="s">
        <v>259</v>
      </c>
      <c r="N171">
        <v>1859</v>
      </c>
      <c r="O171" s="1"/>
      <c r="P171" s="1"/>
      <c r="Q171" s="1"/>
      <c r="R171" s="1"/>
      <c r="S171" s="1"/>
      <c r="T171" s="1"/>
      <c r="U171" s="1"/>
      <c r="V171" s="1"/>
      <c r="W171" s="1">
        <v>47322.059893648999</v>
      </c>
      <c r="X171" s="1">
        <v>10127.976009584099</v>
      </c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3:39" x14ac:dyDescent="0.25">
      <c r="M172" t="s">
        <v>260</v>
      </c>
      <c r="N172">
        <v>1987</v>
      </c>
      <c r="O172" s="1"/>
      <c r="P172" s="1"/>
      <c r="Q172" s="1"/>
      <c r="R172" s="1"/>
      <c r="S172" s="1"/>
      <c r="T172" s="1"/>
      <c r="U172" s="1"/>
      <c r="V172" s="1"/>
      <c r="W172" s="1"/>
      <c r="X172" s="1">
        <v>700913.92005161499</v>
      </c>
      <c r="Y172" s="1">
        <v>3178552.2116500698</v>
      </c>
      <c r="Z172" s="1">
        <v>2632133.2033781898</v>
      </c>
      <c r="AA172" s="1">
        <v>3088420.65641073</v>
      </c>
      <c r="AB172" s="1">
        <v>2929483.2600155398</v>
      </c>
      <c r="AC172" s="1">
        <v>2138140.9638340101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3:39" x14ac:dyDescent="0.25">
      <c r="M173" t="s">
        <v>261</v>
      </c>
      <c r="N173">
        <v>664</v>
      </c>
      <c r="O173" s="1"/>
      <c r="P173" s="1"/>
      <c r="Q173" s="1"/>
      <c r="R173" s="1"/>
      <c r="S173" s="1"/>
      <c r="T173" s="1"/>
      <c r="U173" s="1"/>
      <c r="V173" s="1"/>
      <c r="W173" s="1">
        <v>123303.958877818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3:39" x14ac:dyDescent="0.25">
      <c r="M174" t="s">
        <v>262</v>
      </c>
      <c r="N174">
        <v>609</v>
      </c>
      <c r="O174" s="1"/>
      <c r="P174" s="1"/>
      <c r="Q174" s="1"/>
      <c r="R174" s="1">
        <v>51761.740586174797</v>
      </c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3:39" x14ac:dyDescent="0.25">
      <c r="M175" t="s">
        <v>263</v>
      </c>
      <c r="N175">
        <v>1965</v>
      </c>
      <c r="O175" s="1"/>
      <c r="P175" s="1"/>
      <c r="Q175" s="1"/>
      <c r="R175" s="1"/>
      <c r="S175" s="1">
        <v>1443756.3612983199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3:39" x14ac:dyDescent="0.25">
      <c r="M176" t="s">
        <v>264</v>
      </c>
      <c r="N176">
        <v>2258</v>
      </c>
      <c r="O176" s="1"/>
      <c r="P176" s="1"/>
      <c r="Q176" s="1"/>
      <c r="R176" s="1"/>
      <c r="S176" s="1"/>
      <c r="T176" s="1"/>
      <c r="U176" s="1">
        <v>761090.04879315605</v>
      </c>
      <c r="V176" s="1">
        <v>52462001.173633903</v>
      </c>
      <c r="W176" s="1">
        <v>14583419.154555</v>
      </c>
      <c r="X176" s="1">
        <v>3991808.1340706199</v>
      </c>
      <c r="Y176" s="1">
        <v>3688770.44421907</v>
      </c>
      <c r="Z176" s="1">
        <v>51295.315658811603</v>
      </c>
      <c r="AA176" s="1"/>
      <c r="AB176" s="1">
        <v>-8515.1335737456502</v>
      </c>
      <c r="AC176" s="1">
        <v>-615271.54808794195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3:39" x14ac:dyDescent="0.25">
      <c r="M177" t="s">
        <v>265</v>
      </c>
      <c r="N177">
        <v>636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>
        <v>8924.7220632971603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3:39" x14ac:dyDescent="0.25">
      <c r="M178" t="s">
        <v>266</v>
      </c>
      <c r="N178">
        <v>1547</v>
      </c>
      <c r="O178" s="1">
        <v>-105092886.13932601</v>
      </c>
      <c r="P178" s="1">
        <v>14050816.0409132</v>
      </c>
      <c r="Q178" s="1">
        <v>102891.751756913</v>
      </c>
      <c r="R178" s="1">
        <v>-558479.13083284604</v>
      </c>
      <c r="S178" s="1"/>
      <c r="T178" s="1"/>
      <c r="U178" s="1"/>
      <c r="V178" s="1"/>
      <c r="W178" s="1"/>
      <c r="X178" s="1">
        <v>-860199.106005735</v>
      </c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3:39" x14ac:dyDescent="0.25">
      <c r="M179" t="s">
        <v>267</v>
      </c>
      <c r="N179">
        <v>8</v>
      </c>
      <c r="O179" s="1"/>
      <c r="P179" s="1"/>
      <c r="Q179" s="1"/>
      <c r="R179" s="1"/>
      <c r="S179" s="1"/>
      <c r="T179" s="1"/>
      <c r="U179" s="1"/>
      <c r="V179" s="1">
        <v>1088642.6685981699</v>
      </c>
      <c r="W179" s="1">
        <v>0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3:39" x14ac:dyDescent="0.25">
      <c r="M180" t="s">
        <v>268</v>
      </c>
      <c r="N180">
        <v>596</v>
      </c>
      <c r="O180" s="1"/>
      <c r="P180" s="1"/>
      <c r="Q180" s="1">
        <v>118092.181402927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3:39" x14ac:dyDescent="0.25">
      <c r="M181" t="s">
        <v>269</v>
      </c>
      <c r="N181">
        <v>154</v>
      </c>
      <c r="O181" s="1">
        <v>9934993.2018966004</v>
      </c>
      <c r="P181" s="1">
        <v>14093019.8643115</v>
      </c>
      <c r="Q181" s="1">
        <v>1036845.40818447</v>
      </c>
      <c r="R181" s="1">
        <v>152778.507696341</v>
      </c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3:39" x14ac:dyDescent="0.25">
      <c r="M182" t="s">
        <v>270</v>
      </c>
      <c r="N182">
        <v>582</v>
      </c>
      <c r="O182" s="1">
        <v>95232.744863444706</v>
      </c>
      <c r="P182" s="1"/>
      <c r="Q182" s="1">
        <v>586617.31655960204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3:39" x14ac:dyDescent="0.25">
      <c r="M183" t="s">
        <v>271</v>
      </c>
      <c r="N183">
        <v>845</v>
      </c>
      <c r="O183" s="1">
        <v>1366334.03793705</v>
      </c>
      <c r="P183" s="1">
        <v>187998.99309003199</v>
      </c>
      <c r="Q183" s="1">
        <v>280096.02490952198</v>
      </c>
      <c r="R183" s="1">
        <v>73496.246767893201</v>
      </c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3:39" x14ac:dyDescent="0.25">
      <c r="M184" t="s">
        <v>272</v>
      </c>
      <c r="N184">
        <v>1914</v>
      </c>
      <c r="O184" s="1">
        <v>84262315.906343699</v>
      </c>
      <c r="P184" s="1">
        <v>197253207.51897299</v>
      </c>
      <c r="Q184" s="1">
        <v>83860023.380490899</v>
      </c>
      <c r="R184" s="1">
        <v>54944264.759523302</v>
      </c>
      <c r="S184" s="1">
        <v>83267242.395540804</v>
      </c>
      <c r="T184" s="1">
        <v>42112415.448807098</v>
      </c>
      <c r="U184" s="1">
        <v>39096880.429241396</v>
      </c>
      <c r="V184" s="1">
        <v>-2654661.2819394199</v>
      </c>
      <c r="W184" s="1">
        <v>1133661.92998574</v>
      </c>
      <c r="X184" s="1">
        <v>-131194.69197250801</v>
      </c>
      <c r="Y184" s="1">
        <v>-831270.04890863004</v>
      </c>
      <c r="Z184" s="1">
        <v>-1327378.0915816601</v>
      </c>
      <c r="AA184" s="1">
        <v>-417199.75904150802</v>
      </c>
      <c r="AB184" s="1">
        <v>289784.87734146602</v>
      </c>
      <c r="AC184" s="1">
        <v>-147597.39693712301</v>
      </c>
      <c r="AD184" s="1"/>
      <c r="AE184" s="1">
        <v>53981.1232571531</v>
      </c>
      <c r="AF184" s="1">
        <v>31147.847848351601</v>
      </c>
      <c r="AG184" s="1">
        <v>0</v>
      </c>
      <c r="AH184" s="1"/>
      <c r="AI184" s="1"/>
      <c r="AJ184" s="1"/>
      <c r="AK184" s="1"/>
      <c r="AL184" s="1"/>
      <c r="AM184" s="1"/>
    </row>
    <row r="185" spans="13:39" x14ac:dyDescent="0.25">
      <c r="M185" t="s">
        <v>273</v>
      </c>
      <c r="N185">
        <v>841</v>
      </c>
      <c r="O185" s="1">
        <v>488659748.207537</v>
      </c>
      <c r="P185" s="1">
        <v>365281608.19024098</v>
      </c>
      <c r="Q185" s="1">
        <v>142834395.01351199</v>
      </c>
      <c r="R185" s="1">
        <v>32288493.159044798</v>
      </c>
      <c r="S185" s="1"/>
      <c r="T185" s="1"/>
      <c r="U185" s="1"/>
      <c r="V185" s="1"/>
      <c r="W185" s="1"/>
      <c r="X185" s="1"/>
      <c r="Y185" s="1">
        <v>-19268.676452165499</v>
      </c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3:39" x14ac:dyDescent="0.25">
      <c r="M186" t="s">
        <v>274</v>
      </c>
      <c r="N186">
        <v>842</v>
      </c>
      <c r="O186" s="1">
        <v>81009773.761115998</v>
      </c>
      <c r="P186" s="1">
        <v>6155389.9409280196</v>
      </c>
      <c r="Q186" s="1">
        <v>164561738.20124501</v>
      </c>
      <c r="R186" s="1">
        <v>107980289.24865399</v>
      </c>
      <c r="S186" s="1"/>
      <c r="T186" s="1"/>
      <c r="U186" s="1"/>
      <c r="V186" s="1"/>
      <c r="W186" s="1"/>
      <c r="X186" s="1">
        <v>-614109.41296425997</v>
      </c>
      <c r="Y186" s="1"/>
      <c r="Z186" s="1">
        <v>-1375564.6795132</v>
      </c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3:39" x14ac:dyDescent="0.25">
      <c r="M187" t="s">
        <v>275</v>
      </c>
      <c r="N187">
        <v>1855</v>
      </c>
      <c r="O187" s="1"/>
      <c r="P187" s="1"/>
      <c r="Q187" s="1"/>
      <c r="R187" s="1"/>
      <c r="S187" s="1"/>
      <c r="T187" s="1"/>
      <c r="U187" s="1"/>
      <c r="V187" s="1"/>
      <c r="W187" s="1"/>
      <c r="X187" s="1">
        <v>653008.46987920103</v>
      </c>
      <c r="Y187" s="1">
        <v>310049.96871262201</v>
      </c>
      <c r="Z187" s="1">
        <v>359882.19394696999</v>
      </c>
      <c r="AA187" s="1"/>
      <c r="AB187" s="1"/>
      <c r="AC187" s="1"/>
      <c r="AD187" s="1">
        <v>-7826.15548565474</v>
      </c>
      <c r="AE187" s="1"/>
      <c r="AF187" s="1">
        <v>-59692.244470458099</v>
      </c>
      <c r="AG187" s="1"/>
      <c r="AH187" s="1"/>
      <c r="AI187" s="1"/>
      <c r="AJ187" s="1"/>
      <c r="AK187" s="1"/>
      <c r="AL187" s="1"/>
      <c r="AM187" s="1"/>
    </row>
    <row r="188" spans="13:39" x14ac:dyDescent="0.25">
      <c r="M188" t="s">
        <v>276</v>
      </c>
      <c r="N188">
        <v>2008</v>
      </c>
      <c r="O188" s="1"/>
      <c r="P188" s="1"/>
      <c r="Q188" s="1"/>
      <c r="R188" s="1">
        <v>-1282857.01743219</v>
      </c>
      <c r="S188" s="1">
        <v>-24915278.755485501</v>
      </c>
      <c r="T188" s="1">
        <v>-2200591.7416486102</v>
      </c>
      <c r="U188" s="1"/>
      <c r="V188" s="1"/>
      <c r="W188" s="1"/>
      <c r="X188" s="1"/>
      <c r="Y188" s="1"/>
      <c r="Z188" s="1">
        <v>-171167.35882706201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3:39" x14ac:dyDescent="0.25">
      <c r="M189" t="s">
        <v>277</v>
      </c>
      <c r="N189">
        <v>1351</v>
      </c>
      <c r="O189" s="1"/>
      <c r="P189" s="1"/>
      <c r="Q189" s="1"/>
      <c r="R189" s="1"/>
      <c r="S189" s="1">
        <v>1840435.86119289</v>
      </c>
      <c r="T189" s="1">
        <v>33074836.7082523</v>
      </c>
      <c r="U189" s="1">
        <v>107138581.896357</v>
      </c>
      <c r="V189" s="1">
        <v>292135396.98492199</v>
      </c>
      <c r="W189" s="1">
        <v>347876769.93725097</v>
      </c>
      <c r="X189" s="1">
        <v>328726739.21704698</v>
      </c>
      <c r="Y189" s="1">
        <v>285251171.99993598</v>
      </c>
      <c r="Z189" s="1">
        <v>412835473.937253</v>
      </c>
      <c r="AA189" s="1">
        <v>224528306.530031</v>
      </c>
      <c r="AB189" s="1">
        <v>199726779.728293</v>
      </c>
      <c r="AC189" s="1">
        <v>137389282.78909999</v>
      </c>
      <c r="AD189" s="1">
        <v>54140624.2468969</v>
      </c>
      <c r="AE189" s="1">
        <v>37526804.405718997</v>
      </c>
      <c r="AF189" s="1">
        <v>21055440.934387699</v>
      </c>
      <c r="AG189" s="1">
        <v>25832928.635102499</v>
      </c>
      <c r="AH189" s="1">
        <v>11615364.153715299</v>
      </c>
      <c r="AI189" s="1">
        <v>2505436.5550457402</v>
      </c>
      <c r="AJ189" s="1">
        <v>3567074.63773691</v>
      </c>
      <c r="AK189" s="1">
        <v>11506883.9199</v>
      </c>
      <c r="AL189" s="1">
        <v>4593587.4214000599</v>
      </c>
      <c r="AM189" s="1"/>
    </row>
    <row r="190" spans="13:39" x14ac:dyDescent="0.25">
      <c r="M190" t="s">
        <v>278</v>
      </c>
      <c r="N190">
        <v>680</v>
      </c>
      <c r="O190" s="1"/>
      <c r="P190" s="1"/>
      <c r="Q190" s="1"/>
      <c r="R190" s="1"/>
      <c r="S190" s="1"/>
      <c r="T190" s="1"/>
      <c r="U190" s="1"/>
      <c r="V190" s="1">
        <v>719264.47351565503</v>
      </c>
      <c r="W190" s="1">
        <v>8566.6525168375501</v>
      </c>
      <c r="X190" s="1"/>
      <c r="Y190" s="1"/>
      <c r="Z190" s="1"/>
      <c r="AA190" s="1"/>
      <c r="AB190" s="1">
        <v>30487.847143472602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3:39" x14ac:dyDescent="0.25">
      <c r="M191" t="s">
        <v>279</v>
      </c>
      <c r="N191">
        <v>42</v>
      </c>
      <c r="O191" s="1"/>
      <c r="P191" s="1"/>
      <c r="Q191" s="1"/>
      <c r="R191" s="1"/>
      <c r="S191" s="1"/>
      <c r="T191" s="1"/>
      <c r="U191" s="1"/>
      <c r="V191" s="1"/>
      <c r="W191" s="1"/>
      <c r="X191" s="1">
        <v>5479.0040901359398</v>
      </c>
      <c r="Y191" s="1">
        <v>43171.514630871403</v>
      </c>
      <c r="Z191" s="1">
        <v>69478.017239229695</v>
      </c>
      <c r="AA191" s="1">
        <v>0</v>
      </c>
      <c r="AB191" s="1">
        <v>72578.8644477497</v>
      </c>
      <c r="AC191" s="1"/>
      <c r="AD191" s="1">
        <v>-7177.6382950330699</v>
      </c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3:39" x14ac:dyDescent="0.25">
      <c r="M192" t="s">
        <v>280</v>
      </c>
      <c r="N192">
        <v>41</v>
      </c>
      <c r="O192" s="1"/>
      <c r="P192" s="1"/>
      <c r="Q192" s="1"/>
      <c r="R192" s="1"/>
      <c r="S192" s="1"/>
      <c r="T192" s="1"/>
      <c r="U192" s="1"/>
      <c r="V192" s="1">
        <v>465286.702166498</v>
      </c>
      <c r="W192" s="1"/>
      <c r="X192" s="1"/>
      <c r="Y192" s="1">
        <v>33385.971314540599</v>
      </c>
      <c r="Z192" s="1">
        <v>0</v>
      </c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3:39" x14ac:dyDescent="0.25">
      <c r="M193" t="s">
        <v>281</v>
      </c>
      <c r="N193">
        <v>59</v>
      </c>
      <c r="O193" s="1"/>
      <c r="P193" s="1"/>
      <c r="Q193" s="1"/>
      <c r="R193" s="1"/>
      <c r="S193" s="1"/>
      <c r="T193" s="1"/>
      <c r="U193" s="1"/>
      <c r="V193" s="1">
        <v>274479.49922197702</v>
      </c>
      <c r="W193" s="1"/>
      <c r="X193" s="1"/>
      <c r="Y193" s="1">
        <v>3292737.4684190098</v>
      </c>
      <c r="Z193" s="1">
        <v>0</v>
      </c>
      <c r="AA193" s="1"/>
      <c r="AB193" s="1"/>
      <c r="AC193" s="1">
        <v>-176195.59039969399</v>
      </c>
      <c r="AD193" s="1"/>
      <c r="AE193" s="1">
        <v>-2451.0073771901998</v>
      </c>
      <c r="AF193" s="1"/>
      <c r="AG193" s="1"/>
      <c r="AH193" s="1"/>
      <c r="AI193" s="1"/>
      <c r="AJ193" s="1"/>
      <c r="AK193" s="1"/>
      <c r="AL193" s="1"/>
      <c r="AM193" s="1"/>
    </row>
    <row r="194" spans="13:39" x14ac:dyDescent="0.25">
      <c r="M194" t="s">
        <v>282</v>
      </c>
      <c r="N194">
        <v>559</v>
      </c>
      <c r="O194" s="1"/>
      <c r="P194" s="1">
        <v>641906.99772771401</v>
      </c>
      <c r="Q194" s="1">
        <v>1736361.7883766401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3:39" x14ac:dyDescent="0.25">
      <c r="M195" t="s">
        <v>283</v>
      </c>
      <c r="N195">
        <v>403</v>
      </c>
      <c r="O195" s="1"/>
      <c r="P195" s="1"/>
      <c r="Q195" s="1">
        <v>467483.095077754</v>
      </c>
      <c r="R195" s="1">
        <v>5430.9598283421701</v>
      </c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3:39" x14ac:dyDescent="0.25">
      <c r="M196" t="s">
        <v>284</v>
      </c>
      <c r="N196">
        <v>404</v>
      </c>
      <c r="O196" s="1">
        <v>8259345.4189617904</v>
      </c>
      <c r="P196" s="1">
        <v>94648.6283880439</v>
      </c>
      <c r="Q196" s="1">
        <v>17232948.232021902</v>
      </c>
      <c r="R196" s="1">
        <v>12803944.9468174</v>
      </c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3:39" x14ac:dyDescent="0.25">
      <c r="M197" t="s">
        <v>285</v>
      </c>
      <c r="N197">
        <v>673</v>
      </c>
      <c r="O197" s="1"/>
      <c r="P197" s="1"/>
      <c r="Q197" s="1"/>
      <c r="R197" s="1"/>
      <c r="S197" s="1"/>
      <c r="T197" s="1"/>
      <c r="U197" s="1"/>
      <c r="V197" s="1">
        <v>8379.9107406418207</v>
      </c>
      <c r="W197" s="1">
        <v>7366.2451541494202</v>
      </c>
      <c r="X197" s="1">
        <v>0</v>
      </c>
      <c r="Y197" s="1"/>
      <c r="Z197" s="1"/>
      <c r="AA197" s="1">
        <v>138712.18461253401</v>
      </c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3:39" x14ac:dyDescent="0.25">
      <c r="M198" t="s">
        <v>286</v>
      </c>
      <c r="N198">
        <v>1798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>
        <v>14839.7348200942</v>
      </c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3:39" x14ac:dyDescent="0.25">
      <c r="M199" t="s">
        <v>287</v>
      </c>
      <c r="N199">
        <v>60</v>
      </c>
      <c r="O199" s="1"/>
      <c r="P199" s="1"/>
      <c r="Q199" s="1"/>
      <c r="R199" s="1"/>
      <c r="S199" s="1"/>
      <c r="T199" s="1"/>
      <c r="U199" s="1"/>
      <c r="V199" s="1">
        <v>227722091.66665399</v>
      </c>
      <c r="W199" s="1">
        <v>304424189.634152</v>
      </c>
      <c r="X199" s="1">
        <v>344022937.61309397</v>
      </c>
      <c r="Y199" s="1">
        <v>323989248.84334099</v>
      </c>
      <c r="Z199" s="1">
        <v>178883993.23403999</v>
      </c>
      <c r="AA199" s="1">
        <v>178416873.42315799</v>
      </c>
      <c r="AB199" s="1">
        <v>99042393.938128695</v>
      </c>
      <c r="AC199" s="1">
        <v>48092483.392374597</v>
      </c>
      <c r="AD199" s="1">
        <v>-9867279.6993604805</v>
      </c>
      <c r="AE199" s="1">
        <v>0</v>
      </c>
      <c r="AF199" s="1">
        <v>-1179714.65108142</v>
      </c>
      <c r="AG199" s="1">
        <v>248799.014736835</v>
      </c>
      <c r="AH199" s="1">
        <v>-937448.36902198405</v>
      </c>
      <c r="AI199" s="1">
        <v>-219631.02036941101</v>
      </c>
      <c r="AJ199" s="1">
        <v>0</v>
      </c>
      <c r="AK199" s="1">
        <v>0</v>
      </c>
      <c r="AL199" s="1">
        <v>0</v>
      </c>
      <c r="AM199" s="1"/>
    </row>
    <row r="200" spans="13:39" x14ac:dyDescent="0.25">
      <c r="M200" t="s">
        <v>288</v>
      </c>
      <c r="N200">
        <v>61</v>
      </c>
      <c r="O200" s="1"/>
      <c r="P200" s="1"/>
      <c r="Q200" s="1"/>
      <c r="R200" s="1"/>
      <c r="S200" s="1"/>
      <c r="T200" s="1"/>
      <c r="U200" s="1"/>
      <c r="V200" s="1"/>
      <c r="W200" s="1"/>
      <c r="X200" s="1">
        <v>180635.58619517001</v>
      </c>
      <c r="Y200" s="1">
        <v>186243.48804634501</v>
      </c>
      <c r="Z200" s="1">
        <v>647876.60790248401</v>
      </c>
      <c r="AA200" s="1">
        <v>140866.65562445301</v>
      </c>
      <c r="AB200" s="1">
        <v>56212.3917298956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3:39" x14ac:dyDescent="0.25">
      <c r="M201" t="s">
        <v>289</v>
      </c>
      <c r="N201">
        <v>43</v>
      </c>
      <c r="O201" s="1"/>
      <c r="P201" s="1"/>
      <c r="Q201" s="1"/>
      <c r="R201" s="1"/>
      <c r="S201" s="1"/>
      <c r="T201" s="1"/>
      <c r="U201" s="1"/>
      <c r="V201" s="1">
        <v>16036057.381491899</v>
      </c>
      <c r="W201" s="1">
        <v>6078482.9351673201</v>
      </c>
      <c r="X201" s="1">
        <v>14480912.798597701</v>
      </c>
      <c r="Y201" s="1">
        <v>11562904.879454801</v>
      </c>
      <c r="Z201" s="1">
        <v>9006016.6725087501</v>
      </c>
      <c r="AA201" s="1">
        <v>12873014.1676438</v>
      </c>
      <c r="AB201" s="1">
        <v>7044061.4353443496</v>
      </c>
      <c r="AC201" s="1">
        <v>848025.72271900298</v>
      </c>
      <c r="AD201" s="1"/>
      <c r="AE201" s="1">
        <v>-25705.209546853901</v>
      </c>
      <c r="AF201" s="1"/>
      <c r="AG201" s="1">
        <v>0</v>
      </c>
      <c r="AH201" s="1"/>
      <c r="AI201" s="1"/>
      <c r="AJ201" s="1"/>
      <c r="AK201" s="1"/>
      <c r="AL201" s="1"/>
      <c r="AM201" s="1"/>
    </row>
    <row r="202" spans="13:39" x14ac:dyDescent="0.25">
      <c r="M202" t="s">
        <v>290</v>
      </c>
      <c r="N202">
        <v>1961</v>
      </c>
      <c r="O202" s="1"/>
      <c r="P202" s="1"/>
      <c r="Q202" s="1"/>
      <c r="R202" s="1"/>
      <c r="S202" s="1"/>
      <c r="T202" s="1">
        <v>704722.93210694205</v>
      </c>
      <c r="U202" s="1"/>
      <c r="V202" s="1"/>
      <c r="W202" s="1"/>
      <c r="X202" s="1">
        <v>51700.249181068</v>
      </c>
      <c r="Y202" s="1">
        <v>627294.13399313297</v>
      </c>
      <c r="Z202" s="1">
        <v>191838.46567524099</v>
      </c>
      <c r="AA202" s="1">
        <v>0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3:39" x14ac:dyDescent="0.25">
      <c r="M203" t="s">
        <v>291</v>
      </c>
      <c r="N203">
        <v>868</v>
      </c>
      <c r="O203" s="1"/>
      <c r="P203" s="1"/>
      <c r="Q203" s="1">
        <v>256209639.90283099</v>
      </c>
      <c r="R203" s="1">
        <v>298734647.92306501</v>
      </c>
      <c r="S203" s="1"/>
      <c r="T203" s="1"/>
      <c r="U203" s="1"/>
      <c r="V203" s="1"/>
      <c r="W203" s="1"/>
      <c r="X203" s="1">
        <v>-351337.30224102503</v>
      </c>
      <c r="Y203" s="1">
        <v>-391221.22634739202</v>
      </c>
      <c r="Z203" s="1">
        <v>-344830.19475057803</v>
      </c>
      <c r="AA203" s="1">
        <v>0</v>
      </c>
      <c r="AB203" s="1"/>
      <c r="AC203" s="1"/>
      <c r="AD203" s="1"/>
      <c r="AE203" s="1"/>
      <c r="AF203" s="1"/>
      <c r="AG203" s="1">
        <v>0</v>
      </c>
      <c r="AH203" s="1">
        <v>0</v>
      </c>
      <c r="AI203" s="1"/>
      <c r="AJ203" s="1"/>
      <c r="AK203" s="1"/>
      <c r="AL203" s="1"/>
      <c r="AM203" s="1"/>
    </row>
    <row r="204" spans="13:39" x14ac:dyDescent="0.25">
      <c r="M204" t="s">
        <v>292</v>
      </c>
      <c r="N204">
        <v>645</v>
      </c>
      <c r="O204" s="1">
        <v>-3559060.6772393901</v>
      </c>
      <c r="P204" s="1">
        <v>3023526.7716989601</v>
      </c>
      <c r="Q204" s="1">
        <v>-1011501.00566884</v>
      </c>
      <c r="R204" s="1">
        <v>30174652.0488878</v>
      </c>
      <c r="S204" s="1">
        <v>223013918.71594799</v>
      </c>
      <c r="T204" s="1">
        <v>609997108.46067905</v>
      </c>
      <c r="U204" s="1">
        <v>1263262816.4913499</v>
      </c>
      <c r="V204" s="1">
        <v>451318981.47775197</v>
      </c>
      <c r="W204" s="1">
        <v>673825914.88834798</v>
      </c>
      <c r="X204" s="1">
        <v>240890167.16073301</v>
      </c>
      <c r="Y204" s="1">
        <v>752086545.87284696</v>
      </c>
      <c r="Z204" s="1">
        <v>231220881.40084299</v>
      </c>
      <c r="AA204" s="1">
        <v>143364335.65560499</v>
      </c>
      <c r="AB204" s="1">
        <v>285877930.92506099</v>
      </c>
      <c r="AC204" s="1">
        <v>131835352.882126</v>
      </c>
      <c r="AD204" s="1">
        <v>106382877.47313</v>
      </c>
      <c r="AE204" s="1">
        <v>124497301.82032099</v>
      </c>
      <c r="AF204" s="1">
        <v>58762652.489455201</v>
      </c>
      <c r="AG204" s="1">
        <v>-8221004.0188558903</v>
      </c>
      <c r="AH204" s="1">
        <v>0</v>
      </c>
      <c r="AI204" s="1">
        <v>-5620.0436987489402</v>
      </c>
      <c r="AJ204" s="1"/>
      <c r="AK204" s="1">
        <v>0</v>
      </c>
      <c r="AL204" s="1">
        <v>0</v>
      </c>
      <c r="AM204" s="1"/>
    </row>
    <row r="205" spans="13:39" x14ac:dyDescent="0.25">
      <c r="M205" t="s">
        <v>293</v>
      </c>
      <c r="N205">
        <v>2202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>
        <v>25099776.201536</v>
      </c>
      <c r="AI205" s="1">
        <v>4994625.40618366</v>
      </c>
      <c r="AJ205" s="1">
        <v>0</v>
      </c>
      <c r="AK205" s="1">
        <v>3933187.9882999999</v>
      </c>
      <c r="AL205" s="1">
        <v>-119869.58373298201</v>
      </c>
      <c r="AM205" s="1"/>
    </row>
    <row r="206" spans="13:39" x14ac:dyDescent="0.25">
      <c r="M206" t="s">
        <v>294</v>
      </c>
      <c r="N206">
        <v>821</v>
      </c>
      <c r="O206" s="1">
        <v>11127162.8505789</v>
      </c>
      <c r="P206" s="1">
        <v>1331696.73655694</v>
      </c>
      <c r="Q206" s="1">
        <v>1163326.71105734</v>
      </c>
      <c r="R206" s="1">
        <v>14328085.0024818</v>
      </c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3:39" x14ac:dyDescent="0.25">
      <c r="M207" t="s">
        <v>295</v>
      </c>
      <c r="N207">
        <v>784</v>
      </c>
      <c r="O207" s="1">
        <v>271198.67312370602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3:39" x14ac:dyDescent="0.25">
      <c r="M208" t="s">
        <v>296</v>
      </c>
      <c r="N208">
        <v>1821</v>
      </c>
      <c r="O208" s="1"/>
      <c r="P208" s="1"/>
      <c r="Q208" s="1"/>
      <c r="R208" s="1"/>
      <c r="S208" s="1"/>
      <c r="T208" s="1"/>
      <c r="U208" s="1">
        <v>133696.63865678399</v>
      </c>
      <c r="V208" s="1"/>
      <c r="W208" s="1"/>
      <c r="X208" s="1">
        <v>-3692.2575732659802</v>
      </c>
      <c r="Y208" s="1"/>
      <c r="Z208" s="1"/>
      <c r="AA208" s="1"/>
      <c r="AB208" s="1">
        <v>37579.401613461501</v>
      </c>
      <c r="AC208" s="1">
        <v>31116.538691416201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3:39" x14ac:dyDescent="0.25">
      <c r="M209" t="s">
        <v>78</v>
      </c>
      <c r="N209">
        <v>694</v>
      </c>
      <c r="O209" s="1"/>
      <c r="P209" s="1"/>
      <c r="Q209" s="1"/>
      <c r="R209" s="1"/>
      <c r="S209" s="1">
        <v>714473571.02509296</v>
      </c>
      <c r="T209" s="1">
        <v>450252036.34245402</v>
      </c>
      <c r="U209" s="1">
        <v>618052284.29882395</v>
      </c>
      <c r="V209" s="1">
        <v>498354274.25580299</v>
      </c>
      <c r="W209" s="1">
        <v>618234576.50504196</v>
      </c>
      <c r="X209" s="1">
        <v>353592609.576186</v>
      </c>
      <c r="Y209" s="1">
        <v>438585717.14303303</v>
      </c>
      <c r="Z209" s="1">
        <v>368098574.75042099</v>
      </c>
      <c r="AA209" s="1">
        <v>52335401.752640299</v>
      </c>
      <c r="AB209" s="1">
        <v>51337318.389397599</v>
      </c>
      <c r="AC209" s="1">
        <v>353027034.84166503</v>
      </c>
      <c r="AD209" s="1">
        <v>371288883.32419902</v>
      </c>
      <c r="AE209" s="1">
        <v>61992196.859248199</v>
      </c>
      <c r="AF209" s="1">
        <v>428756936.40590602</v>
      </c>
      <c r="AG209" s="1">
        <v>622121907.924595</v>
      </c>
      <c r="AH209" s="1">
        <v>274405325.91490901</v>
      </c>
      <c r="AI209" s="1">
        <v>592974556.01767099</v>
      </c>
      <c r="AJ209" s="1">
        <v>525719026.80893898</v>
      </c>
      <c r="AK209" s="1">
        <v>596305484.42850006</v>
      </c>
      <c r="AL209" s="1">
        <v>271044538.57027102</v>
      </c>
      <c r="AM209" s="1"/>
    </row>
    <row r="210" spans="13:39" x14ac:dyDescent="0.25">
      <c r="M210" t="s">
        <v>297</v>
      </c>
      <c r="N210">
        <v>50</v>
      </c>
      <c r="O210" s="1"/>
      <c r="P210" s="1"/>
      <c r="Q210" s="1"/>
      <c r="R210" s="1"/>
      <c r="S210" s="1"/>
      <c r="T210" s="1"/>
      <c r="U210" s="1"/>
      <c r="V210" s="1">
        <v>4203314.9993369598</v>
      </c>
      <c r="W210" s="1">
        <v>1965172.3409235701</v>
      </c>
      <c r="X210" s="1">
        <v>5500948.09652727</v>
      </c>
      <c r="Y210" s="1">
        <v>-86419.427667198004</v>
      </c>
      <c r="Z210" s="1">
        <v>48369587.5353029</v>
      </c>
      <c r="AA210" s="1">
        <v>36682823.5322157</v>
      </c>
      <c r="AB210" s="1">
        <v>1533925.45010041</v>
      </c>
      <c r="AC210" s="1">
        <v>2995733.4479239699</v>
      </c>
      <c r="AD210" s="1">
        <v>103835.432584076</v>
      </c>
      <c r="AE210" s="1">
        <v>283970.35506445298</v>
      </c>
      <c r="AF210" s="1">
        <v>537864.07026268996</v>
      </c>
      <c r="AG210" s="1">
        <v>224509.74664798999</v>
      </c>
      <c r="AH210" s="1">
        <v>0</v>
      </c>
      <c r="AI210" s="1">
        <v>-1290.98685788374</v>
      </c>
      <c r="AJ210" s="1"/>
      <c r="AK210" s="1">
        <v>-1293.98</v>
      </c>
      <c r="AL210" s="1"/>
      <c r="AM210" s="1"/>
    </row>
    <row r="211" spans="13:39" x14ac:dyDescent="0.25">
      <c r="M211" t="s">
        <v>298</v>
      </c>
      <c r="N211">
        <v>2199</v>
      </c>
      <c r="O211" s="1">
        <v>3063637.4507289198</v>
      </c>
      <c r="P211" s="1">
        <v>3883786.5776407602</v>
      </c>
      <c r="Q211" s="1">
        <v>4016488.3539123801</v>
      </c>
      <c r="R211" s="1">
        <v>472389.88405894302</v>
      </c>
      <c r="S211" s="1">
        <v>1710601.22798856</v>
      </c>
      <c r="T211" s="1">
        <v>1725783.81438528</v>
      </c>
      <c r="U211" s="1">
        <v>520106.13940207701</v>
      </c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>
        <v>0</v>
      </c>
      <c r="AG211" s="1"/>
      <c r="AH211" s="1">
        <v>0</v>
      </c>
      <c r="AI211" s="1">
        <v>0</v>
      </c>
      <c r="AJ211" s="1"/>
      <c r="AK211" s="1"/>
      <c r="AL211" s="1"/>
      <c r="AM211" s="1"/>
    </row>
    <row r="212" spans="13:39" x14ac:dyDescent="0.25">
      <c r="M212" t="s">
        <v>299</v>
      </c>
      <c r="N212">
        <v>878</v>
      </c>
      <c r="O212" s="1">
        <v>55319.365443996903</v>
      </c>
      <c r="P212" s="1"/>
      <c r="Q212" s="1"/>
      <c r="R212" s="1">
        <v>429975.36782379303</v>
      </c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3:39" x14ac:dyDescent="0.25">
      <c r="M213" t="s">
        <v>300</v>
      </c>
      <c r="N213">
        <v>1313</v>
      </c>
      <c r="O213" s="1"/>
      <c r="P213" s="1"/>
      <c r="Q213" s="1"/>
      <c r="R213" s="1"/>
      <c r="S213" s="1"/>
      <c r="T213" s="1"/>
      <c r="U213" s="1">
        <v>0</v>
      </c>
      <c r="V213" s="1">
        <v>46499458.726895697</v>
      </c>
      <c r="W213" s="1">
        <v>364635099.89742202</v>
      </c>
      <c r="X213" s="1">
        <v>74914435.064803794</v>
      </c>
      <c r="Y213" s="1">
        <v>57787765.872116297</v>
      </c>
      <c r="Z213" s="1">
        <v>49890915.538042396</v>
      </c>
      <c r="AA213" s="1">
        <v>60585259.123189002</v>
      </c>
      <c r="AB213" s="1">
        <v>57960772.388259999</v>
      </c>
      <c r="AC213" s="1">
        <v>38856344.879322797</v>
      </c>
      <c r="AD213" s="1">
        <v>31349640.5224456</v>
      </c>
      <c r="AE213" s="1">
        <v>28295753.062732801</v>
      </c>
      <c r="AF213" s="1">
        <v>26121871.625141699</v>
      </c>
      <c r="AG213" s="1">
        <v>27554432.241951499</v>
      </c>
      <c r="AH213" s="1">
        <v>7349274.1782422103</v>
      </c>
      <c r="AI213" s="1">
        <v>-837793.30546526203</v>
      </c>
      <c r="AJ213" s="1">
        <v>-1123058.52188766</v>
      </c>
      <c r="AK213" s="1">
        <v>7564333.1172000002</v>
      </c>
      <c r="AL213" s="1">
        <v>15684597.540324301</v>
      </c>
      <c r="AM213" s="1"/>
    </row>
    <row r="214" spans="13:39" x14ac:dyDescent="0.25">
      <c r="M214" t="s">
        <v>301</v>
      </c>
      <c r="N214">
        <v>647</v>
      </c>
      <c r="O214" s="1"/>
      <c r="P214" s="1"/>
      <c r="Q214" s="1"/>
      <c r="R214" s="1"/>
      <c r="S214" s="1"/>
      <c r="T214" s="1"/>
      <c r="U214" s="1">
        <v>0</v>
      </c>
      <c r="V214" s="1">
        <v>24377642.073725201</v>
      </c>
      <c r="W214" s="1">
        <v>395640966.82975399</v>
      </c>
      <c r="X214" s="1">
        <v>96943000.712350994</v>
      </c>
      <c r="Y214" s="1">
        <v>88658513.130492494</v>
      </c>
      <c r="Z214" s="1">
        <v>6202963.2694724202</v>
      </c>
      <c r="AA214" s="1">
        <v>16921.9691730513</v>
      </c>
      <c r="AB214" s="1">
        <v>196693.43436213001</v>
      </c>
      <c r="AC214" s="1">
        <v>951410.54035313404</v>
      </c>
      <c r="AD214" s="1">
        <v>-45491.133981047198</v>
      </c>
      <c r="AE214" s="1">
        <v>0</v>
      </c>
      <c r="AF214" s="1"/>
      <c r="AG214" s="1"/>
      <c r="AH214" s="1"/>
      <c r="AI214" s="1"/>
      <c r="AJ214" s="1"/>
      <c r="AK214" s="1"/>
      <c r="AL214" s="1">
        <v>4143891.9772822098</v>
      </c>
      <c r="AM214" s="1"/>
    </row>
    <row r="215" spans="13:39" x14ac:dyDescent="0.25">
      <c r="M215" t="s">
        <v>302</v>
      </c>
      <c r="N215">
        <v>159</v>
      </c>
      <c r="O215" s="1">
        <v>3977505.6769887102</v>
      </c>
      <c r="P215" s="1">
        <v>5451204.1457209801</v>
      </c>
      <c r="Q215" s="1">
        <v>10019741.8142421</v>
      </c>
      <c r="R215" s="1">
        <v>14060785.4723446</v>
      </c>
      <c r="S215" s="1">
        <v>4313.6900531885403</v>
      </c>
      <c r="T215" s="1"/>
      <c r="U215" s="1"/>
      <c r="V215" s="1"/>
      <c r="W215" s="1"/>
      <c r="X215" s="1"/>
      <c r="Y215" s="1">
        <v>-930927.89280777704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>
        <v>0</v>
      </c>
      <c r="AJ215" s="1"/>
      <c r="AK215" s="1"/>
      <c r="AL215" s="1"/>
      <c r="AM215" s="1"/>
    </row>
    <row r="216" spans="13:39" x14ac:dyDescent="0.25">
      <c r="M216" t="s">
        <v>79</v>
      </c>
      <c r="N216">
        <v>74</v>
      </c>
      <c r="O216" s="1">
        <v>24592083.5011875</v>
      </c>
      <c r="P216" s="1">
        <v>832541950.385921</v>
      </c>
      <c r="Q216" s="1">
        <v>157376550.39315799</v>
      </c>
      <c r="R216" s="1">
        <v>5727571.9127044501</v>
      </c>
      <c r="S216" s="1">
        <v>1007861961.9183</v>
      </c>
      <c r="T216" s="1">
        <v>1944212114.9270999</v>
      </c>
      <c r="U216" s="1">
        <v>2210146296.2797899</v>
      </c>
      <c r="V216" s="1">
        <v>2429139040.9836602</v>
      </c>
      <c r="W216" s="1">
        <v>2380948916.0689602</v>
      </c>
      <c r="X216" s="1">
        <v>2402797199.5640898</v>
      </c>
      <c r="Y216" s="1">
        <v>2273433464.0507898</v>
      </c>
      <c r="Z216" s="1">
        <v>2147588210.5345898</v>
      </c>
      <c r="AA216" s="1">
        <v>2375040676.0212798</v>
      </c>
      <c r="AB216" s="1">
        <v>2381595586.7505698</v>
      </c>
      <c r="AC216" s="1">
        <v>2825808412.4302101</v>
      </c>
      <c r="AD216" s="1">
        <v>2712629575.7695298</v>
      </c>
      <c r="AE216" s="1">
        <v>2761158347.5011902</v>
      </c>
      <c r="AF216" s="1">
        <v>2721372899.9095702</v>
      </c>
      <c r="AG216" s="1">
        <v>2411859232.80934</v>
      </c>
      <c r="AH216" s="1">
        <v>4152046509.0738502</v>
      </c>
      <c r="AI216" s="1">
        <v>1705540103.2523701</v>
      </c>
      <c r="AJ216" s="1">
        <v>3127387813.9230599</v>
      </c>
      <c r="AK216" s="1">
        <v>2517048390.0236001</v>
      </c>
      <c r="AL216" s="1">
        <v>2107974648.08428</v>
      </c>
      <c r="AM216" s="1"/>
    </row>
    <row r="217" spans="13:39" x14ac:dyDescent="0.25">
      <c r="M217" t="s">
        <v>303</v>
      </c>
      <c r="N217">
        <v>73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>
        <v>84162670.230498701</v>
      </c>
      <c r="Z217" s="1">
        <v>96229518.458517402</v>
      </c>
      <c r="AA217" s="1">
        <v>117650146.55305199</v>
      </c>
      <c r="AB217" s="1">
        <v>76135896.606926501</v>
      </c>
      <c r="AC217" s="1">
        <v>14584599.937799299</v>
      </c>
      <c r="AD217" s="1">
        <v>2962967.6251445799</v>
      </c>
      <c r="AE217" s="1">
        <v>3850842.0936487499</v>
      </c>
      <c r="AF217" s="1">
        <v>-914470.35182499897</v>
      </c>
      <c r="AG217" s="1">
        <v>-1360114.4415253</v>
      </c>
      <c r="AH217" s="1">
        <v>-1108701.4286889499</v>
      </c>
      <c r="AI217" s="1">
        <v>-717982.53455453902</v>
      </c>
      <c r="AJ217" s="1">
        <v>96235.883543186603</v>
      </c>
      <c r="AK217" s="1"/>
      <c r="AL217" s="1">
        <v>0</v>
      </c>
      <c r="AM217" s="1"/>
    </row>
    <row r="218" spans="13:39" x14ac:dyDescent="0.25">
      <c r="M218" t="s">
        <v>80</v>
      </c>
      <c r="N218">
        <v>1918</v>
      </c>
      <c r="O218" s="1">
        <v>1637970564.2098601</v>
      </c>
      <c r="P218" s="1">
        <v>769712010.78852999</v>
      </c>
      <c r="Q218" s="1">
        <v>766763618.27231801</v>
      </c>
      <c r="R218" s="1">
        <v>2298003990.2986798</v>
      </c>
      <c r="S218" s="1">
        <v>29656619.115671199</v>
      </c>
      <c r="T218" s="1">
        <v>7126458.5349965598</v>
      </c>
      <c r="U218" s="1">
        <v>5788652.7031450504</v>
      </c>
      <c r="V218" s="1">
        <v>7582043.35416904</v>
      </c>
      <c r="W218" s="1">
        <v>198884.620114719</v>
      </c>
      <c r="X218" s="1">
        <v>-3430987.0659570601</v>
      </c>
      <c r="Y218" s="1">
        <v>-395954.87813762698</v>
      </c>
      <c r="Z218" s="1">
        <v>-103114.253643392</v>
      </c>
      <c r="AA218" s="1">
        <v>580253.59168856801</v>
      </c>
      <c r="AB218" s="1">
        <v>-2004610.7248144101</v>
      </c>
      <c r="AC218" s="1">
        <v>-3931346.6642410802</v>
      </c>
      <c r="AD218" s="1">
        <v>-832231.36047205899</v>
      </c>
      <c r="AE218" s="1">
        <v>-86134.988866103493</v>
      </c>
      <c r="AF218" s="1">
        <v>-4373901.4369930197</v>
      </c>
      <c r="AG218" s="1">
        <v>-430150.067873678</v>
      </c>
      <c r="AH218" s="1">
        <v>-6859326.8795104297</v>
      </c>
      <c r="AI218" s="1">
        <v>0</v>
      </c>
      <c r="AJ218" s="1">
        <v>0</v>
      </c>
      <c r="AK218" s="1">
        <v>0</v>
      </c>
      <c r="AL218" s="1"/>
      <c r="AM218" s="1"/>
    </row>
    <row r="219" spans="13:39" x14ac:dyDescent="0.25">
      <c r="M219" t="s">
        <v>304</v>
      </c>
      <c r="N219">
        <v>837</v>
      </c>
      <c r="O219" s="1"/>
      <c r="P219" s="1"/>
      <c r="Q219" s="1">
        <v>1047615.22628777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>
        <v>-432.83413513115602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3:39" x14ac:dyDescent="0.25">
      <c r="M220" t="s">
        <v>305</v>
      </c>
      <c r="N220">
        <v>379</v>
      </c>
      <c r="O220" s="1"/>
      <c r="P220" s="1">
        <v>1605177.6383756299</v>
      </c>
      <c r="Q220" s="1">
        <v>364988.90257598797</v>
      </c>
      <c r="R220" s="1">
        <v>223803.088683771</v>
      </c>
      <c r="S220" s="1"/>
      <c r="T220" s="1"/>
      <c r="U220" s="1"/>
      <c r="V220" s="1"/>
      <c r="W220" s="1"/>
      <c r="X220" s="1"/>
      <c r="Y220" s="1"/>
      <c r="Z220" s="1">
        <v>-769.42973488217399</v>
      </c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3:39" x14ac:dyDescent="0.25">
      <c r="M221" t="s">
        <v>306</v>
      </c>
      <c r="N221">
        <v>383</v>
      </c>
      <c r="O221" s="1">
        <v>40492353.662561901</v>
      </c>
      <c r="P221" s="1">
        <v>39443448.208037101</v>
      </c>
      <c r="Q221" s="1">
        <v>34174243.267349899</v>
      </c>
      <c r="R221" s="1">
        <v>459895.93354475201</v>
      </c>
      <c r="S221" s="1"/>
      <c r="T221" s="1"/>
      <c r="U221" s="1"/>
      <c r="V221" s="1"/>
      <c r="W221" s="1"/>
      <c r="X221" s="1"/>
      <c r="Y221" s="1"/>
      <c r="Z221" s="1">
        <v>47296.039312606801</v>
      </c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3:39" x14ac:dyDescent="0.25">
      <c r="M222" t="s">
        <v>307</v>
      </c>
      <c r="N222">
        <v>1536</v>
      </c>
      <c r="O222" s="1">
        <v>41923698.2147815</v>
      </c>
      <c r="P222" s="1">
        <v>27486455.434232701</v>
      </c>
      <c r="Q222" s="1">
        <v>4494199.2820151299</v>
      </c>
      <c r="R222" s="1">
        <v>6098510.7357275598</v>
      </c>
      <c r="S222" s="1"/>
      <c r="T222" s="1"/>
      <c r="U222" s="1"/>
      <c r="V222" s="1"/>
      <c r="W222" s="1"/>
      <c r="X222" s="1">
        <v>0</v>
      </c>
      <c r="Y222" s="1">
        <v>-119.97756384234</v>
      </c>
      <c r="Z222" s="1"/>
      <c r="AA222" s="1"/>
      <c r="AB222" s="1"/>
      <c r="AC222" s="1"/>
      <c r="AD222" s="1"/>
      <c r="AE222" s="1"/>
      <c r="AF222" s="1"/>
      <c r="AG222" s="1"/>
      <c r="AH222" s="1">
        <v>0</v>
      </c>
      <c r="AI222" s="1">
        <v>0</v>
      </c>
      <c r="AJ222" s="1"/>
      <c r="AK222" s="1"/>
      <c r="AL222" s="1"/>
      <c r="AM222" s="1"/>
    </row>
    <row r="223" spans="13:39" x14ac:dyDescent="0.25">
      <c r="M223" t="s">
        <v>308</v>
      </c>
      <c r="N223">
        <v>2015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>
        <v>60770440.165725201</v>
      </c>
      <c r="AI223" s="1">
        <v>53277452.921825498</v>
      </c>
      <c r="AJ223" s="1">
        <v>54501755.522156097</v>
      </c>
      <c r="AK223" s="1">
        <v>48680001</v>
      </c>
      <c r="AL223" s="1">
        <v>47325249.422162898</v>
      </c>
      <c r="AM223" s="1"/>
    </row>
    <row r="224" spans="13:39" x14ac:dyDescent="0.25">
      <c r="O224" s="1">
        <v>10079523695.1821</v>
      </c>
      <c r="P224" s="1">
        <v>9926217053.5827408</v>
      </c>
      <c r="Q224" s="1">
        <v>13688863443.5149</v>
      </c>
      <c r="R224" s="1">
        <v>14824778289.826599</v>
      </c>
      <c r="S224" s="1">
        <v>16598432866.3916</v>
      </c>
      <c r="T224" s="1">
        <v>14665637072.1693</v>
      </c>
      <c r="U224" s="1">
        <v>14086211632.6665</v>
      </c>
      <c r="V224" s="1">
        <v>16641472465.539101</v>
      </c>
      <c r="W224" s="1">
        <v>16179049316.8813</v>
      </c>
      <c r="X224" s="1">
        <v>14701608673.619499</v>
      </c>
      <c r="Y224" s="1">
        <v>12534086396.667101</v>
      </c>
      <c r="Z224" s="1">
        <v>12283302140.324499</v>
      </c>
      <c r="AA224" s="1">
        <v>11460990407.631201</v>
      </c>
      <c r="AB224" s="1">
        <v>9320382335.4498005</v>
      </c>
      <c r="AC224" s="1">
        <v>8617516014.7005692</v>
      </c>
      <c r="AD224" s="1">
        <v>8789336728.2479706</v>
      </c>
      <c r="AE224" s="1">
        <v>11677936915.2234</v>
      </c>
      <c r="AF224" s="1">
        <v>14052607348.145599</v>
      </c>
      <c r="AG224" s="1">
        <v>15340354930.4799</v>
      </c>
      <c r="AH224" s="1">
        <v>14987445695.3636</v>
      </c>
      <c r="AI224" s="1">
        <v>17997885329.811501</v>
      </c>
      <c r="AJ224" s="1">
        <v>13372035247.6985</v>
      </c>
      <c r="AK224" s="1">
        <v>12623676860.4419</v>
      </c>
      <c r="AL224" s="1">
        <v>11001769603.629999</v>
      </c>
      <c r="AM224" s="1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235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41" x14ac:dyDescent="0.25">
      <c r="A1" t="str">
        <f t="shared" ref="A1:A64" si="0">O1</f>
        <v>Project.Name</v>
      </c>
      <c r="B1" t="str">
        <f t="shared" ref="B1:B64" si="1">P1</f>
        <v>ProjectID</v>
      </c>
      <c r="C1" t="str">
        <f t="shared" ref="C1:C64" si="2">AF1</f>
        <v>2015</v>
      </c>
      <c r="D1" t="str">
        <f t="shared" ref="D1:D64" si="3">AL1</f>
        <v>2021</v>
      </c>
      <c r="E1" t="str">
        <f t="shared" ref="E1:E64" si="4">AM1</f>
        <v>2022</v>
      </c>
      <c r="F1" t="str">
        <f t="shared" ref="F1:F64" si="5">AN1</f>
        <v>2023</v>
      </c>
      <c r="G1" t="str">
        <f>AL1&amp;"-"&amp;AM1</f>
        <v>2021-2022</v>
      </c>
      <c r="H1" t="str">
        <f>AF1&amp;"-"&amp;AM1</f>
        <v>2015-2022</v>
      </c>
      <c r="I1" t="str">
        <f>AN1&amp;"/"&amp;AM1</f>
        <v>2023/2022</v>
      </c>
      <c r="J1" t="str">
        <f>"Share "&amp;AM1</f>
        <v>Share 2022</v>
      </c>
      <c r="K1" t="str">
        <f>"Share "&amp;AN1</f>
        <v>Share 2023</v>
      </c>
      <c r="O1" t="s">
        <v>93</v>
      </c>
      <c r="P1" t="s">
        <v>94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</row>
    <row r="2" spans="1:41" x14ac:dyDescent="0.25">
      <c r="A2" t="str">
        <f t="shared" si="0"/>
        <v>105MM ART AMMUNITION ALL</v>
      </c>
      <c r="B2">
        <f t="shared" si="1"/>
        <v>370</v>
      </c>
      <c r="C2" s="1">
        <f t="shared" si="2"/>
        <v>0</v>
      </c>
      <c r="D2" s="1">
        <f t="shared" si="3"/>
        <v>0</v>
      </c>
      <c r="E2" s="1">
        <f t="shared" si="4"/>
        <v>0</v>
      </c>
      <c r="F2" s="1">
        <f t="shared" si="5"/>
        <v>0</v>
      </c>
      <c r="G2" s="2" t="e">
        <f t="shared" ref="G2:G65" si="6">AM2/AL2-1</f>
        <v>#DIV/0!</v>
      </c>
      <c r="H2" s="2" t="e">
        <f t="shared" ref="H2:H65" si="7">AM2/AF2-1</f>
        <v>#DIV/0!</v>
      </c>
      <c r="I2" s="2" t="e">
        <f t="shared" ref="I2:I65" si="8">AN2/AM2</f>
        <v>#DIV/0!</v>
      </c>
      <c r="J2" s="2">
        <f t="shared" ref="J2:J65" si="9">AM2/SUM(AM$1:AM$224)</f>
        <v>0</v>
      </c>
      <c r="K2" s="2">
        <f>AN2/SUM(AN1:AN$224)</f>
        <v>0</v>
      </c>
      <c r="O2" t="s">
        <v>95</v>
      </c>
      <c r="P2">
        <v>370</v>
      </c>
      <c r="Q2" s="1">
        <v>61008.350949234104</v>
      </c>
      <c r="R2" s="1"/>
      <c r="S2" s="1"/>
      <c r="T2" s="1">
        <v>2980420.5425647101</v>
      </c>
      <c r="U2" s="1"/>
      <c r="V2" s="1"/>
      <c r="W2" s="1"/>
      <c r="X2" s="1"/>
      <c r="Y2" s="1"/>
      <c r="Z2" s="1">
        <v>4156.9830844708804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t="str">
        <f t="shared" si="0"/>
        <v>105MM GUN M-60 COMBAT</v>
      </c>
      <c r="B3">
        <f t="shared" si="1"/>
        <v>897</v>
      </c>
      <c r="C3" s="1">
        <f t="shared" si="2"/>
        <v>0</v>
      </c>
      <c r="D3" s="1">
        <f t="shared" si="3"/>
        <v>0</v>
      </c>
      <c r="E3" s="1">
        <f t="shared" si="4"/>
        <v>0</v>
      </c>
      <c r="F3" s="1">
        <f t="shared" si="5"/>
        <v>0</v>
      </c>
      <c r="G3" s="2" t="e">
        <f t="shared" si="6"/>
        <v>#DIV/0!</v>
      </c>
      <c r="H3" s="2" t="e">
        <f t="shared" si="7"/>
        <v>#DIV/0!</v>
      </c>
      <c r="I3" s="2" t="e">
        <f t="shared" si="8"/>
        <v>#DIV/0!</v>
      </c>
      <c r="J3" s="2">
        <f t="shared" si="9"/>
        <v>0</v>
      </c>
      <c r="K3" s="2">
        <f>AN3/SUM(AN1:AN$224)</f>
        <v>0</v>
      </c>
      <c r="O3" t="s">
        <v>96</v>
      </c>
      <c r="P3">
        <v>897</v>
      </c>
      <c r="Q3" s="1"/>
      <c r="R3" s="1"/>
      <c r="S3" s="1"/>
      <c r="T3" s="1">
        <v>185437.410906506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t="str">
        <f t="shared" si="0"/>
        <v>105MM TANK AMMO ALL TYPES</v>
      </c>
      <c r="B4">
        <f t="shared" si="1"/>
        <v>366</v>
      </c>
      <c r="C4" s="1">
        <f t="shared" si="2"/>
        <v>0</v>
      </c>
      <c r="D4" s="1">
        <f t="shared" si="3"/>
        <v>0</v>
      </c>
      <c r="E4" s="1">
        <f t="shared" si="4"/>
        <v>0</v>
      </c>
      <c r="F4" s="1">
        <f t="shared" si="5"/>
        <v>0</v>
      </c>
      <c r="G4" s="2" t="e">
        <f t="shared" si="6"/>
        <v>#DIV/0!</v>
      </c>
      <c r="H4" s="2" t="e">
        <f t="shared" si="7"/>
        <v>#DIV/0!</v>
      </c>
      <c r="I4" s="2" t="e">
        <f t="shared" si="8"/>
        <v>#DIV/0!</v>
      </c>
      <c r="J4" s="2">
        <f t="shared" si="9"/>
        <v>0</v>
      </c>
      <c r="K4" s="2">
        <f>AN4/SUM(AN1:AN$224)</f>
        <v>0</v>
      </c>
      <c r="O4" t="s">
        <v>97</v>
      </c>
      <c r="P4">
        <v>366</v>
      </c>
      <c r="Q4" s="1"/>
      <c r="R4" s="1">
        <v>264818.97484404797</v>
      </c>
      <c r="S4" s="1"/>
      <c r="T4" s="1">
        <v>2407.6645703649401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t="str">
        <f t="shared" si="0"/>
        <v>120MM</v>
      </c>
      <c r="B5">
        <f t="shared" si="1"/>
        <v>333</v>
      </c>
      <c r="C5" s="1">
        <f t="shared" si="2"/>
        <v>0</v>
      </c>
      <c r="D5" s="1">
        <f t="shared" si="3"/>
        <v>0</v>
      </c>
      <c r="E5" s="1">
        <f t="shared" si="4"/>
        <v>0</v>
      </c>
      <c r="F5" s="1">
        <f t="shared" si="5"/>
        <v>0</v>
      </c>
      <c r="G5" s="2" t="e">
        <f t="shared" si="6"/>
        <v>#DIV/0!</v>
      </c>
      <c r="H5" s="2" t="e">
        <f t="shared" si="7"/>
        <v>#DIV/0!</v>
      </c>
      <c r="I5" s="2" t="e">
        <f t="shared" si="8"/>
        <v>#DIV/0!</v>
      </c>
      <c r="J5" s="2">
        <f t="shared" si="9"/>
        <v>0</v>
      </c>
      <c r="K5" s="2">
        <f>AN5/SUM(AN1:AN$224)</f>
        <v>0</v>
      </c>
      <c r="O5" t="s">
        <v>98</v>
      </c>
      <c r="P5">
        <v>333</v>
      </c>
      <c r="Q5" s="1">
        <v>1090559.6173123999</v>
      </c>
      <c r="R5" s="1"/>
      <c r="S5" s="1">
        <v>1270312.0807695901</v>
      </c>
      <c r="T5" s="1">
        <v>108096.52001770699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t="str">
        <f t="shared" si="0"/>
        <v>120MM AMMUNITION ALL TYPE</v>
      </c>
      <c r="B6">
        <f t="shared" si="1"/>
        <v>367</v>
      </c>
      <c r="C6" s="1">
        <f t="shared" si="2"/>
        <v>0</v>
      </c>
      <c r="D6" s="1">
        <f t="shared" si="3"/>
        <v>0</v>
      </c>
      <c r="E6" s="1">
        <f t="shared" si="4"/>
        <v>0</v>
      </c>
      <c r="F6" s="1">
        <f t="shared" si="5"/>
        <v>0</v>
      </c>
      <c r="G6" s="2" t="e">
        <f t="shared" si="6"/>
        <v>#DIV/0!</v>
      </c>
      <c r="H6" s="2" t="e">
        <f t="shared" si="7"/>
        <v>#DIV/0!</v>
      </c>
      <c r="I6" s="2" t="e">
        <f t="shared" si="8"/>
        <v>#DIV/0!</v>
      </c>
      <c r="J6" s="2">
        <f t="shared" si="9"/>
        <v>0</v>
      </c>
      <c r="K6" s="2">
        <f>AN6/SUM(AN1:AN$224)</f>
        <v>0</v>
      </c>
      <c r="O6" t="s">
        <v>99</v>
      </c>
      <c r="P6">
        <v>367</v>
      </c>
      <c r="Q6" s="1">
        <v>483281.01518645702</v>
      </c>
      <c r="R6" s="1">
        <v>329869.39965801098</v>
      </c>
      <c r="S6" s="1">
        <v>222267178.34012899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t="str">
        <f t="shared" si="0"/>
        <v>120MM TANK AMMUNITION</v>
      </c>
      <c r="B7">
        <f t="shared" si="1"/>
        <v>359</v>
      </c>
      <c r="C7" s="1">
        <f t="shared" si="2"/>
        <v>0</v>
      </c>
      <c r="D7" s="1">
        <f t="shared" si="3"/>
        <v>0</v>
      </c>
      <c r="E7" s="1">
        <f t="shared" si="4"/>
        <v>0</v>
      </c>
      <c r="F7" s="1">
        <f t="shared" si="5"/>
        <v>0</v>
      </c>
      <c r="G7" s="2" t="e">
        <f t="shared" si="6"/>
        <v>#DIV/0!</v>
      </c>
      <c r="H7" s="2" t="e">
        <f t="shared" si="7"/>
        <v>#DIV/0!</v>
      </c>
      <c r="I7" s="2" t="e">
        <f t="shared" si="8"/>
        <v>#DIV/0!</v>
      </c>
      <c r="J7" s="2">
        <f t="shared" si="9"/>
        <v>0</v>
      </c>
      <c r="K7" s="2">
        <f>AN7/SUM(AN1:AN$224)</f>
        <v>0</v>
      </c>
      <c r="O7" t="s">
        <v>100</v>
      </c>
      <c r="P7">
        <v>359</v>
      </c>
      <c r="Q7" s="1">
        <v>103578808.129908</v>
      </c>
      <c r="R7" s="1">
        <v>7049197.9532019598</v>
      </c>
      <c r="S7" s="1">
        <v>305417673.36965501</v>
      </c>
      <c r="T7" s="1">
        <v>315876866.13357002</v>
      </c>
      <c r="U7" s="1">
        <v>-55648.0891654609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t="str">
        <f t="shared" si="0"/>
        <v>155 MM HIP</v>
      </c>
      <c r="B8">
        <f t="shared" si="1"/>
        <v>688</v>
      </c>
      <c r="C8" s="1">
        <f t="shared" si="2"/>
        <v>0</v>
      </c>
      <c r="D8" s="1">
        <f t="shared" si="3"/>
        <v>0</v>
      </c>
      <c r="E8" s="1">
        <f t="shared" si="4"/>
        <v>0</v>
      </c>
      <c r="F8" s="1">
        <f t="shared" si="5"/>
        <v>0</v>
      </c>
      <c r="G8" s="2" t="e">
        <f t="shared" si="6"/>
        <v>#DIV/0!</v>
      </c>
      <c r="H8" s="2" t="e">
        <f t="shared" si="7"/>
        <v>#DIV/0!</v>
      </c>
      <c r="I8" s="2" t="e">
        <f t="shared" si="8"/>
        <v>#DIV/0!</v>
      </c>
      <c r="J8" s="2">
        <f t="shared" si="9"/>
        <v>0</v>
      </c>
      <c r="K8" s="2">
        <f>AN8/SUM(AN1:AN$224)</f>
        <v>0</v>
      </c>
      <c r="O8" t="s">
        <v>101</v>
      </c>
      <c r="P8">
        <v>688</v>
      </c>
      <c r="Q8" s="1"/>
      <c r="R8" s="1"/>
      <c r="S8" s="1"/>
      <c r="T8" s="1"/>
      <c r="U8" s="1"/>
      <c r="V8" s="1"/>
      <c r="W8" s="1"/>
      <c r="X8" s="1"/>
      <c r="Y8" s="1"/>
      <c r="Z8" s="1"/>
      <c r="AA8" s="1">
        <v>9748.9129402804192</v>
      </c>
      <c r="AB8" s="1"/>
      <c r="AC8" s="1">
        <v>2167.2552995864899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t="str">
        <f t="shared" si="0"/>
        <v>155MM ARTY ALL (EXCLG SAD</v>
      </c>
      <c r="B9">
        <f t="shared" si="1"/>
        <v>398</v>
      </c>
      <c r="C9" s="1">
        <f t="shared" si="2"/>
        <v>0</v>
      </c>
      <c r="D9" s="1">
        <f t="shared" si="3"/>
        <v>0</v>
      </c>
      <c r="E9" s="1">
        <f t="shared" si="4"/>
        <v>0</v>
      </c>
      <c r="F9" s="1">
        <f t="shared" si="5"/>
        <v>0</v>
      </c>
      <c r="G9" s="2" t="e">
        <f t="shared" si="6"/>
        <v>#DIV/0!</v>
      </c>
      <c r="H9" s="2" t="e">
        <f t="shared" si="7"/>
        <v>#DIV/0!</v>
      </c>
      <c r="I9" s="2" t="e">
        <f t="shared" si="8"/>
        <v>#DIV/0!</v>
      </c>
      <c r="J9" s="2">
        <f t="shared" si="9"/>
        <v>0</v>
      </c>
      <c r="K9" s="2">
        <f>AN9/SUM(AN1:AN$224)</f>
        <v>0</v>
      </c>
      <c r="O9" t="s">
        <v>102</v>
      </c>
      <c r="P9">
        <v>398</v>
      </c>
      <c r="Q9" s="1">
        <v>197765.35809174701</v>
      </c>
      <c r="R9" s="1"/>
      <c r="S9" s="1">
        <v>236150.19755736599</v>
      </c>
      <c r="T9" s="1">
        <v>3688185.5436285301</v>
      </c>
      <c r="U9" s="1"/>
      <c r="V9" s="1"/>
      <c r="W9" s="1"/>
      <c r="X9" s="1"/>
      <c r="Y9" s="1"/>
      <c r="Z9" s="1"/>
      <c r="AA9" s="1"/>
      <c r="AB9" s="1">
        <v>-4945.2018490612199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t="str">
        <f t="shared" si="0"/>
        <v>1CRN</v>
      </c>
      <c r="B10">
        <f t="shared" si="1"/>
        <v>176</v>
      </c>
      <c r="C10" s="1">
        <f t="shared" si="2"/>
        <v>0</v>
      </c>
      <c r="D10" s="1">
        <f t="shared" si="3"/>
        <v>0</v>
      </c>
      <c r="E10" s="1">
        <f t="shared" si="4"/>
        <v>0</v>
      </c>
      <c r="F10" s="1">
        <f t="shared" si="5"/>
        <v>0</v>
      </c>
      <c r="G10" s="2" t="e">
        <f t="shared" si="6"/>
        <v>#DIV/0!</v>
      </c>
      <c r="H10" s="2" t="e">
        <f t="shared" si="7"/>
        <v>#DIV/0!</v>
      </c>
      <c r="I10" s="2" t="e">
        <f t="shared" si="8"/>
        <v>#DIV/0!</v>
      </c>
      <c r="J10" s="2">
        <f t="shared" si="9"/>
        <v>0</v>
      </c>
      <c r="K10" s="2">
        <f>AN10/SUM(AN1:AN$224)</f>
        <v>0</v>
      </c>
      <c r="O10" t="s">
        <v>103</v>
      </c>
      <c r="P10">
        <v>176</v>
      </c>
      <c r="Q10" s="1"/>
      <c r="R10" s="1">
        <v>166581.585962957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t="str">
        <f t="shared" si="0"/>
        <v>1FVD</v>
      </c>
      <c r="B11">
        <f t="shared" si="1"/>
        <v>401</v>
      </c>
      <c r="C11" s="1">
        <f t="shared" si="2"/>
        <v>0</v>
      </c>
      <c r="D11" s="1">
        <f t="shared" si="3"/>
        <v>0</v>
      </c>
      <c r="E11" s="1">
        <f t="shared" si="4"/>
        <v>0</v>
      </c>
      <c r="F11" s="1">
        <f t="shared" si="5"/>
        <v>0</v>
      </c>
      <c r="G11" s="2" t="e">
        <f t="shared" si="6"/>
        <v>#DIV/0!</v>
      </c>
      <c r="H11" s="2" t="e">
        <f t="shared" si="7"/>
        <v>#DIV/0!</v>
      </c>
      <c r="I11" s="2" t="e">
        <f t="shared" si="8"/>
        <v>#DIV/0!</v>
      </c>
      <c r="J11" s="2">
        <f t="shared" si="9"/>
        <v>0</v>
      </c>
      <c r="K11" s="2">
        <f>AN11/SUM(AN1:AN$224)</f>
        <v>0</v>
      </c>
      <c r="O11" t="s">
        <v>104</v>
      </c>
      <c r="P11">
        <v>401</v>
      </c>
      <c r="Q11" s="1"/>
      <c r="R11" s="1">
        <v>1044187.3305339999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t="str">
        <f t="shared" si="0"/>
        <v>2.75" ROCKET ALL TYPES</v>
      </c>
      <c r="B12">
        <f t="shared" si="1"/>
        <v>173</v>
      </c>
      <c r="C12" s="1">
        <f t="shared" si="2"/>
        <v>0</v>
      </c>
      <c r="D12" s="1">
        <f t="shared" si="3"/>
        <v>0</v>
      </c>
      <c r="E12" s="1">
        <f t="shared" si="4"/>
        <v>0</v>
      </c>
      <c r="F12" s="1">
        <f t="shared" si="5"/>
        <v>0</v>
      </c>
      <c r="G12" s="2" t="e">
        <f t="shared" si="6"/>
        <v>#DIV/0!</v>
      </c>
      <c r="H12" s="2" t="e">
        <f t="shared" si="7"/>
        <v>#DIV/0!</v>
      </c>
      <c r="I12" s="2" t="e">
        <f t="shared" si="8"/>
        <v>#DIV/0!</v>
      </c>
      <c r="J12" s="2">
        <f t="shared" si="9"/>
        <v>0</v>
      </c>
      <c r="K12" s="2">
        <f>AN12/SUM(AN1:AN$224)</f>
        <v>0</v>
      </c>
      <c r="O12" t="s">
        <v>105</v>
      </c>
      <c r="P12">
        <v>173</v>
      </c>
      <c r="Q12" s="1"/>
      <c r="R12" s="1">
        <v>1762395.32003673</v>
      </c>
      <c r="S12" s="1">
        <v>5893896.7117791697</v>
      </c>
      <c r="T12" s="1">
        <v>6754180.2756096898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t="str">
        <f t="shared" si="0"/>
        <v>20MM AMMUNITION ALL TYPES</v>
      </c>
      <c r="B13">
        <f t="shared" si="1"/>
        <v>349</v>
      </c>
      <c r="C13" s="1">
        <f t="shared" si="2"/>
        <v>0</v>
      </c>
      <c r="D13" s="1">
        <f t="shared" si="3"/>
        <v>0</v>
      </c>
      <c r="E13" s="1">
        <f t="shared" si="4"/>
        <v>0</v>
      </c>
      <c r="F13" s="1">
        <f t="shared" si="5"/>
        <v>0</v>
      </c>
      <c r="G13" s="2" t="e">
        <f t="shared" si="6"/>
        <v>#DIV/0!</v>
      </c>
      <c r="H13" s="2" t="e">
        <f t="shared" si="7"/>
        <v>#DIV/0!</v>
      </c>
      <c r="I13" s="2" t="e">
        <f t="shared" si="8"/>
        <v>#DIV/0!</v>
      </c>
      <c r="J13" s="2">
        <f t="shared" si="9"/>
        <v>0</v>
      </c>
      <c r="K13" s="2">
        <f>AN13/SUM(AN1:AN$224)</f>
        <v>0</v>
      </c>
      <c r="O13" t="s">
        <v>106</v>
      </c>
      <c r="P13">
        <v>349</v>
      </c>
      <c r="Q13" s="1"/>
      <c r="R13" s="1">
        <v>3859291.5126139298</v>
      </c>
      <c r="S13" s="1">
        <v>28017718.290434301</v>
      </c>
      <c r="T13" s="1">
        <v>13087743.074615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t="str">
        <f t="shared" si="0"/>
        <v>20MM GUN (VULCAN) M61</v>
      </c>
      <c r="B14">
        <f t="shared" si="1"/>
        <v>311</v>
      </c>
      <c r="C14" s="1">
        <f t="shared" si="2"/>
        <v>0</v>
      </c>
      <c r="D14" s="1">
        <f t="shared" si="3"/>
        <v>0</v>
      </c>
      <c r="E14" s="1">
        <f t="shared" si="4"/>
        <v>0</v>
      </c>
      <c r="F14" s="1">
        <f t="shared" si="5"/>
        <v>0</v>
      </c>
      <c r="G14" s="2" t="e">
        <f t="shared" si="6"/>
        <v>#DIV/0!</v>
      </c>
      <c r="H14" s="2" t="e">
        <f t="shared" si="7"/>
        <v>#DIV/0!</v>
      </c>
      <c r="I14" s="2" t="e">
        <f t="shared" si="8"/>
        <v>#DIV/0!</v>
      </c>
      <c r="J14" s="2">
        <f t="shared" si="9"/>
        <v>0</v>
      </c>
      <c r="K14" s="2">
        <f>AN14/SUM(AN1:AN$224)</f>
        <v>0</v>
      </c>
      <c r="O14" t="s">
        <v>107</v>
      </c>
      <c r="P14">
        <v>311</v>
      </c>
      <c r="Q14" s="1"/>
      <c r="R14" s="1"/>
      <c r="S14" s="1"/>
      <c r="T14" s="1">
        <v>69803.986480555002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t="str">
        <f t="shared" si="0"/>
        <v>20MM XM167 TOWED</v>
      </c>
      <c r="B15">
        <f t="shared" si="1"/>
        <v>309</v>
      </c>
      <c r="C15" s="1">
        <f t="shared" si="2"/>
        <v>0</v>
      </c>
      <c r="D15" s="1">
        <f t="shared" si="3"/>
        <v>0</v>
      </c>
      <c r="E15" s="1">
        <f t="shared" si="4"/>
        <v>0</v>
      </c>
      <c r="F15" s="1">
        <f t="shared" si="5"/>
        <v>0</v>
      </c>
      <c r="G15" s="2" t="e">
        <f t="shared" si="6"/>
        <v>#DIV/0!</v>
      </c>
      <c r="H15" s="2" t="e">
        <f t="shared" si="7"/>
        <v>#DIV/0!</v>
      </c>
      <c r="I15" s="2" t="e">
        <f t="shared" si="8"/>
        <v>#DIV/0!</v>
      </c>
      <c r="J15" s="2">
        <f t="shared" si="9"/>
        <v>0</v>
      </c>
      <c r="K15" s="2">
        <f>AN15/SUM(AN1:AN$224)</f>
        <v>0</v>
      </c>
      <c r="O15" t="s">
        <v>108</v>
      </c>
      <c r="P15">
        <v>309</v>
      </c>
      <c r="Q15" s="1"/>
      <c r="R15" s="1">
        <v>115537.580673285</v>
      </c>
      <c r="S15" s="1">
        <v>202941.576025861</v>
      </c>
      <c r="T15" s="1">
        <v>844524.92017555702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t="str">
        <f t="shared" si="0"/>
        <v>25MM AMMUNITION ALL TYPES</v>
      </c>
      <c r="B16">
        <f t="shared" si="1"/>
        <v>362</v>
      </c>
      <c r="C16" s="1">
        <f t="shared" si="2"/>
        <v>0</v>
      </c>
      <c r="D16" s="1">
        <f t="shared" si="3"/>
        <v>0</v>
      </c>
      <c r="E16" s="1">
        <f t="shared" si="4"/>
        <v>0</v>
      </c>
      <c r="F16" s="1">
        <f t="shared" si="5"/>
        <v>0</v>
      </c>
      <c r="G16" s="2" t="e">
        <f t="shared" si="6"/>
        <v>#DIV/0!</v>
      </c>
      <c r="H16" s="2" t="e">
        <f t="shared" si="7"/>
        <v>#DIV/0!</v>
      </c>
      <c r="I16" s="2" t="e">
        <f t="shared" si="8"/>
        <v>#DIV/0!</v>
      </c>
      <c r="J16" s="2">
        <f t="shared" si="9"/>
        <v>0</v>
      </c>
      <c r="K16" s="2">
        <f>AN16/SUM(AN1:AN$224)</f>
        <v>0</v>
      </c>
      <c r="O16" t="s">
        <v>109</v>
      </c>
      <c r="P16">
        <v>362</v>
      </c>
      <c r="Q16" s="1"/>
      <c r="R16" s="1"/>
      <c r="S16" s="1">
        <v>89444.620544731399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t="str">
        <f t="shared" si="0"/>
        <v>25MM M242 AUTOMATIC GUN</v>
      </c>
      <c r="B17">
        <f t="shared" si="1"/>
        <v>319</v>
      </c>
      <c r="C17" s="1">
        <f t="shared" si="2"/>
        <v>0</v>
      </c>
      <c r="D17" s="1">
        <f t="shared" si="3"/>
        <v>0</v>
      </c>
      <c r="E17" s="1">
        <f t="shared" si="4"/>
        <v>0</v>
      </c>
      <c r="F17" s="1">
        <f t="shared" si="5"/>
        <v>0</v>
      </c>
      <c r="G17" s="2" t="e">
        <f t="shared" si="6"/>
        <v>#DIV/0!</v>
      </c>
      <c r="H17" s="2" t="e">
        <f t="shared" si="7"/>
        <v>#DIV/0!</v>
      </c>
      <c r="I17" s="2" t="e">
        <f t="shared" si="8"/>
        <v>#DIV/0!</v>
      </c>
      <c r="J17" s="2">
        <f t="shared" si="9"/>
        <v>0</v>
      </c>
      <c r="K17" s="2">
        <f>AN17/SUM(AN1:AN$224)</f>
        <v>0</v>
      </c>
      <c r="O17" t="s">
        <v>110</v>
      </c>
      <c r="P17">
        <v>319</v>
      </c>
      <c r="Q17" s="1">
        <v>394351.23324716202</v>
      </c>
      <c r="R17" s="1">
        <v>2536884.5389332799</v>
      </c>
      <c r="S17" s="1">
        <v>2593797.7119151098</v>
      </c>
      <c r="T17" s="1">
        <v>4916056.3785562599</v>
      </c>
      <c r="U17" s="1"/>
      <c r="V17" s="1"/>
      <c r="W17" s="1">
        <v>-314447.50344683899</v>
      </c>
      <c r="X17" s="1"/>
      <c r="Y17" s="1"/>
      <c r="Z17" s="1"/>
      <c r="AA17" s="1"/>
      <c r="AB17" s="1"/>
      <c r="AC17" s="1"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t="str">
        <f t="shared" si="0"/>
        <v>30MM AMMUNITION ALL TYPES</v>
      </c>
      <c r="B18">
        <f t="shared" si="1"/>
        <v>369</v>
      </c>
      <c r="C18" s="1">
        <f t="shared" si="2"/>
        <v>0</v>
      </c>
      <c r="D18" s="1">
        <f t="shared" si="3"/>
        <v>0</v>
      </c>
      <c r="E18" s="1">
        <f t="shared" si="4"/>
        <v>0</v>
      </c>
      <c r="F18" s="1">
        <f t="shared" si="5"/>
        <v>0</v>
      </c>
      <c r="G18" s="2" t="e">
        <f t="shared" si="6"/>
        <v>#DIV/0!</v>
      </c>
      <c r="H18" s="2" t="e">
        <f t="shared" si="7"/>
        <v>#DIV/0!</v>
      </c>
      <c r="I18" s="2" t="e">
        <f t="shared" si="8"/>
        <v>#DIV/0!</v>
      </c>
      <c r="J18" s="2">
        <f t="shared" si="9"/>
        <v>0</v>
      </c>
      <c r="K18" s="2">
        <f>AN18/SUM(AN1:AN$224)</f>
        <v>0</v>
      </c>
      <c r="O18" t="s">
        <v>111</v>
      </c>
      <c r="P18">
        <v>369</v>
      </c>
      <c r="Q18" s="1">
        <v>485749.85070250399</v>
      </c>
      <c r="R18" s="1">
        <v>27535325.676023699</v>
      </c>
      <c r="S18" s="1">
        <v>49979439.741700701</v>
      </c>
      <c r="T18" s="1">
        <v>28659402.066073701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t="str">
        <f t="shared" si="0"/>
        <v>40MM AMMUNITION ALL TYPES</v>
      </c>
      <c r="B19">
        <f t="shared" si="1"/>
        <v>352</v>
      </c>
      <c r="C19" s="1">
        <f t="shared" si="2"/>
        <v>0</v>
      </c>
      <c r="D19" s="1">
        <f t="shared" si="3"/>
        <v>0</v>
      </c>
      <c r="E19" s="1">
        <f t="shared" si="4"/>
        <v>0</v>
      </c>
      <c r="F19" s="1">
        <f t="shared" si="5"/>
        <v>0</v>
      </c>
      <c r="G19" s="2" t="e">
        <f t="shared" si="6"/>
        <v>#DIV/0!</v>
      </c>
      <c r="H19" s="2" t="e">
        <f t="shared" si="7"/>
        <v>#DIV/0!</v>
      </c>
      <c r="I19" s="2" t="e">
        <f t="shared" si="8"/>
        <v>#DIV/0!</v>
      </c>
      <c r="J19" s="2">
        <f t="shared" si="9"/>
        <v>0</v>
      </c>
      <c r="K19" s="2">
        <f>AN19/SUM(AN1:AN$224)</f>
        <v>0</v>
      </c>
      <c r="O19" t="s">
        <v>112</v>
      </c>
      <c r="P19">
        <v>352</v>
      </c>
      <c r="Q19" s="1"/>
      <c r="R19" s="1">
        <v>27596443.450328201</v>
      </c>
      <c r="S19" s="1">
        <v>2429495.4789646901</v>
      </c>
      <c r="T19" s="1">
        <v>70819705.799786001</v>
      </c>
      <c r="U19" s="1">
        <v>4266.0907146706004</v>
      </c>
      <c r="V19" s="1">
        <v>131475.077741997</v>
      </c>
      <c r="W19" s="1"/>
      <c r="X19" s="1">
        <v>2980897.24229575</v>
      </c>
      <c r="Y19" s="1">
        <v>-0.37324441606258402</v>
      </c>
      <c r="Z19" s="1">
        <v>411.49273733793098</v>
      </c>
      <c r="AA19" s="1"/>
      <c r="AB19" s="1">
        <v>13386.7950040584</v>
      </c>
      <c r="AC19" s="1"/>
      <c r="AD19" s="1"/>
      <c r="AE19" s="1">
        <v>138159.938257904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t="str">
        <f t="shared" si="0"/>
        <v>439</v>
      </c>
      <c r="B20">
        <f t="shared" si="1"/>
        <v>2041</v>
      </c>
      <c r="C20" s="1">
        <f t="shared" si="2"/>
        <v>56268042.1861398</v>
      </c>
      <c r="D20" s="1">
        <f t="shared" si="3"/>
        <v>647344800.11109805</v>
      </c>
      <c r="E20" s="1">
        <f t="shared" si="4"/>
        <v>359957274.24400002</v>
      </c>
      <c r="F20" s="1">
        <f t="shared" si="5"/>
        <v>394524860.93312001</v>
      </c>
      <c r="G20" s="2">
        <f t="shared" si="6"/>
        <v>-0.44394814914366543</v>
      </c>
      <c r="H20" s="2">
        <f t="shared" si="7"/>
        <v>5.3971885329371974</v>
      </c>
      <c r="I20" s="2">
        <f t="shared" si="8"/>
        <v>1.0960324715251846</v>
      </c>
      <c r="J20" s="2">
        <f t="shared" si="9"/>
        <v>1.7576081271007054E-2</v>
      </c>
      <c r="K20" s="2">
        <f>AN20/SUM(AN1:AN$224)</f>
        <v>2.2636152399959461E-2</v>
      </c>
      <c r="O20" t="s">
        <v>113</v>
      </c>
      <c r="P20">
        <v>2041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>
        <v>56268042.1861398</v>
      </c>
      <c r="AG20" s="1">
        <v>80120266.932962298</v>
      </c>
      <c r="AH20" s="1">
        <v>109945923.121842</v>
      </c>
      <c r="AI20" s="1">
        <v>269689671.356489</v>
      </c>
      <c r="AJ20" s="1">
        <v>343045058.35106701</v>
      </c>
      <c r="AK20" s="1">
        <v>108840286.224434</v>
      </c>
      <c r="AL20" s="1">
        <v>647344800.11109805</v>
      </c>
      <c r="AM20" s="1">
        <v>359957274.24400002</v>
      </c>
      <c r="AN20" s="1">
        <v>394524860.93312001</v>
      </c>
      <c r="AO20" s="1"/>
    </row>
    <row r="21" spans="1:41" x14ac:dyDescent="0.25">
      <c r="A21" t="str">
        <f t="shared" si="0"/>
        <v>442</v>
      </c>
      <c r="B21">
        <f t="shared" si="1"/>
        <v>2042</v>
      </c>
      <c r="C21" s="1">
        <f t="shared" si="2"/>
        <v>286011040.27434999</v>
      </c>
      <c r="D21" s="1">
        <f t="shared" si="3"/>
        <v>353850517.88848901</v>
      </c>
      <c r="E21" s="1">
        <f t="shared" si="4"/>
        <v>224061391.01010001</v>
      </c>
      <c r="F21" s="1">
        <f t="shared" si="5"/>
        <v>410329364.11113799</v>
      </c>
      <c r="G21" s="2">
        <f t="shared" si="6"/>
        <v>-0.36679083487816233</v>
      </c>
      <c r="H21" s="2">
        <f t="shared" si="7"/>
        <v>-0.21659880403506837</v>
      </c>
      <c r="I21" s="2">
        <f t="shared" si="8"/>
        <v>1.831325612419507</v>
      </c>
      <c r="J21" s="2">
        <f t="shared" si="9"/>
        <v>1.0940524056249295E-2</v>
      </c>
      <c r="K21" s="2">
        <f>AN21/SUM(AN1:AN$224)</f>
        <v>2.3542947327146329E-2</v>
      </c>
      <c r="O21" t="s">
        <v>114</v>
      </c>
      <c r="P21">
        <v>2042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>
        <v>286011040.27434999</v>
      </c>
      <c r="AG21" s="1">
        <v>413111172.40337598</v>
      </c>
      <c r="AH21" s="1">
        <v>316810086.02869099</v>
      </c>
      <c r="AI21" s="1">
        <v>39238357.329410203</v>
      </c>
      <c r="AJ21" s="1">
        <v>1003698943.8523901</v>
      </c>
      <c r="AK21" s="1">
        <v>490563639.625193</v>
      </c>
      <c r="AL21" s="1">
        <v>353850517.88848901</v>
      </c>
      <c r="AM21" s="1">
        <v>224061391.01010001</v>
      </c>
      <c r="AN21" s="1">
        <v>410329364.11113799</v>
      </c>
      <c r="AO21" s="1"/>
    </row>
    <row r="22" spans="1:41" x14ac:dyDescent="0.25">
      <c r="A22" t="str">
        <f t="shared" si="0"/>
        <v>443</v>
      </c>
      <c r="B22">
        <f t="shared" si="1"/>
        <v>2043</v>
      </c>
      <c r="C22" s="1">
        <f t="shared" si="2"/>
        <v>0</v>
      </c>
      <c r="D22" s="1">
        <f t="shared" si="3"/>
        <v>0</v>
      </c>
      <c r="E22" s="1">
        <f t="shared" si="4"/>
        <v>0</v>
      </c>
      <c r="F22" s="1">
        <f t="shared" si="5"/>
        <v>0</v>
      </c>
      <c r="G22" s="2" t="e">
        <f t="shared" si="6"/>
        <v>#DIV/0!</v>
      </c>
      <c r="H22" s="2" t="e">
        <f t="shared" si="7"/>
        <v>#DIV/0!</v>
      </c>
      <c r="I22" s="2" t="e">
        <f t="shared" si="8"/>
        <v>#DIV/0!</v>
      </c>
      <c r="J22" s="2">
        <f t="shared" si="9"/>
        <v>0</v>
      </c>
      <c r="K22" s="2">
        <f>AN22/SUM(AN1:AN$224)</f>
        <v>0</v>
      </c>
      <c r="O22" t="s">
        <v>115</v>
      </c>
      <c r="P22">
        <v>2043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15065832.9112509</v>
      </c>
      <c r="AH22" s="1">
        <v>0</v>
      </c>
      <c r="AI22" s="1">
        <v>-61254.416569672998</v>
      </c>
      <c r="AJ22" s="1"/>
      <c r="AK22" s="1"/>
      <c r="AL22" s="1"/>
      <c r="AM22" s="1"/>
      <c r="AN22" s="1"/>
      <c r="AO22" s="1"/>
    </row>
    <row r="23" spans="1:41" x14ac:dyDescent="0.25">
      <c r="A23" t="str">
        <f t="shared" si="0"/>
        <v>466</v>
      </c>
      <c r="B23">
        <f t="shared" si="1"/>
        <v>2044</v>
      </c>
      <c r="C23" s="1">
        <f t="shared" si="2"/>
        <v>0</v>
      </c>
      <c r="D23" s="1">
        <f t="shared" si="3"/>
        <v>-4952.5125315801297</v>
      </c>
      <c r="E23" s="1">
        <f t="shared" si="4"/>
        <v>-121</v>
      </c>
      <c r="F23" s="1">
        <f t="shared" si="5"/>
        <v>0</v>
      </c>
      <c r="G23" s="2">
        <f t="shared" si="6"/>
        <v>-0.97556795682425179</v>
      </c>
      <c r="H23" s="2" t="e">
        <f t="shared" si="7"/>
        <v>#DIV/0!</v>
      </c>
      <c r="I23" s="2">
        <f t="shared" si="8"/>
        <v>0</v>
      </c>
      <c r="J23" s="2">
        <f t="shared" si="9"/>
        <v>-5.9082174079089407E-9</v>
      </c>
      <c r="K23" s="2">
        <f>AN23/SUM(AN1:AN$224)</f>
        <v>0</v>
      </c>
      <c r="O23" t="s">
        <v>116</v>
      </c>
      <c r="P23">
        <v>2044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>
        <v>69777.782108942905</v>
      </c>
      <c r="AH23" s="1">
        <v>0</v>
      </c>
      <c r="AI23" s="1">
        <v>827251.33352967096</v>
      </c>
      <c r="AJ23" s="1">
        <v>501308.13158647902</v>
      </c>
      <c r="AK23" s="1">
        <v>-3049.91761532073</v>
      </c>
      <c r="AL23" s="1">
        <v>-4952.5125315801297</v>
      </c>
      <c r="AM23" s="1">
        <v>-121</v>
      </c>
      <c r="AN23" s="1"/>
      <c r="AO23" s="1"/>
    </row>
    <row r="24" spans="1:41" x14ac:dyDescent="0.25">
      <c r="A24" t="str">
        <f t="shared" si="0"/>
        <v>5"/38 CAL CARTRIDGE</v>
      </c>
      <c r="B24">
        <f t="shared" si="1"/>
        <v>910</v>
      </c>
      <c r="C24" s="1">
        <f t="shared" si="2"/>
        <v>0</v>
      </c>
      <c r="D24" s="1">
        <f t="shared" si="3"/>
        <v>0</v>
      </c>
      <c r="E24" s="1">
        <f t="shared" si="4"/>
        <v>0</v>
      </c>
      <c r="F24" s="1">
        <f t="shared" si="5"/>
        <v>0</v>
      </c>
      <c r="G24" s="2" t="e">
        <f t="shared" si="6"/>
        <v>#DIV/0!</v>
      </c>
      <c r="H24" s="2" t="e">
        <f t="shared" si="7"/>
        <v>#DIV/0!</v>
      </c>
      <c r="I24" s="2" t="e">
        <f t="shared" si="8"/>
        <v>#DIV/0!</v>
      </c>
      <c r="J24" s="2">
        <f t="shared" si="9"/>
        <v>0</v>
      </c>
      <c r="K24" s="2">
        <f>AN24/SUM(AN1:AN$224)</f>
        <v>0</v>
      </c>
      <c r="O24" t="s">
        <v>117</v>
      </c>
      <c r="P24">
        <v>910</v>
      </c>
      <c r="Q24" s="1"/>
      <c r="R24" s="1">
        <v>101368.681003595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t="str">
        <f t="shared" si="0"/>
        <v>5-INCH GUIDED PROJ</v>
      </c>
      <c r="B25">
        <f t="shared" si="1"/>
        <v>10</v>
      </c>
      <c r="C25" s="1">
        <f t="shared" si="2"/>
        <v>0</v>
      </c>
      <c r="D25" s="1">
        <f t="shared" si="3"/>
        <v>0</v>
      </c>
      <c r="E25" s="1">
        <f t="shared" si="4"/>
        <v>0</v>
      </c>
      <c r="F25" s="1">
        <f t="shared" si="5"/>
        <v>0</v>
      </c>
      <c r="G25" s="2" t="e">
        <f t="shared" si="6"/>
        <v>#DIV/0!</v>
      </c>
      <c r="H25" s="2" t="e">
        <f t="shared" si="7"/>
        <v>#DIV/0!</v>
      </c>
      <c r="I25" s="2" t="e">
        <f t="shared" si="8"/>
        <v>#DIV/0!</v>
      </c>
      <c r="J25" s="2">
        <f t="shared" si="9"/>
        <v>0</v>
      </c>
      <c r="K25" s="2">
        <f>AN25/SUM(AN1:AN$224)</f>
        <v>0</v>
      </c>
      <c r="O25" t="s">
        <v>118</v>
      </c>
      <c r="P25">
        <v>10</v>
      </c>
      <c r="Q25" s="1"/>
      <c r="R25" s="1"/>
      <c r="S25" s="1"/>
      <c r="T25" s="1"/>
      <c r="U25" s="1"/>
      <c r="V25" s="1"/>
      <c r="W25" s="1"/>
      <c r="X25" s="1">
        <v>50968429.732752897</v>
      </c>
      <c r="Y25" s="1">
        <v>267414.97426551097</v>
      </c>
      <c r="Z25" s="1"/>
      <c r="AA25" s="1"/>
      <c r="AB25" s="1"/>
      <c r="AC25" s="1">
        <v>7262920.8197142296</v>
      </c>
      <c r="AD25" s="1">
        <v>0</v>
      </c>
      <c r="AE25" s="1">
        <v>2560507.3207731298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t="str">
        <f t="shared" si="0"/>
        <v>5.56MM AMMUNITION ALL TYP</v>
      </c>
      <c r="B26">
        <f t="shared" si="1"/>
        <v>360</v>
      </c>
      <c r="C26" s="1">
        <f t="shared" si="2"/>
        <v>0</v>
      </c>
      <c r="D26" s="1">
        <f t="shared" si="3"/>
        <v>0</v>
      </c>
      <c r="E26" s="1">
        <f t="shared" si="4"/>
        <v>0</v>
      </c>
      <c r="F26" s="1">
        <f t="shared" si="5"/>
        <v>0</v>
      </c>
      <c r="G26" s="2" t="e">
        <f t="shared" si="6"/>
        <v>#DIV/0!</v>
      </c>
      <c r="H26" s="2" t="e">
        <f t="shared" si="7"/>
        <v>#DIV/0!</v>
      </c>
      <c r="I26" s="2" t="e">
        <f t="shared" si="8"/>
        <v>#DIV/0!</v>
      </c>
      <c r="J26" s="2">
        <f t="shared" si="9"/>
        <v>0</v>
      </c>
      <c r="K26" s="2">
        <f>AN26/SUM(AN1:AN$224)</f>
        <v>0</v>
      </c>
      <c r="O26" t="s">
        <v>119</v>
      </c>
      <c r="P26">
        <v>360</v>
      </c>
      <c r="Q26" s="1"/>
      <c r="R26" s="1"/>
      <c r="S26" s="1">
        <v>3014940.3063147799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t="str">
        <f t="shared" si="0"/>
        <v>5.56MM CARBINE</v>
      </c>
      <c r="B27">
        <f t="shared" si="1"/>
        <v>313</v>
      </c>
      <c r="C27" s="1">
        <f t="shared" si="2"/>
        <v>0</v>
      </c>
      <c r="D27" s="1">
        <f t="shared" si="3"/>
        <v>0</v>
      </c>
      <c r="E27" s="1">
        <f t="shared" si="4"/>
        <v>0</v>
      </c>
      <c r="F27" s="1">
        <f t="shared" si="5"/>
        <v>0</v>
      </c>
      <c r="G27" s="2" t="e">
        <f t="shared" si="6"/>
        <v>#DIV/0!</v>
      </c>
      <c r="H27" s="2" t="e">
        <f t="shared" si="7"/>
        <v>#DIV/0!</v>
      </c>
      <c r="I27" s="2" t="e">
        <f t="shared" si="8"/>
        <v>#DIV/0!</v>
      </c>
      <c r="J27" s="2">
        <f t="shared" si="9"/>
        <v>0</v>
      </c>
      <c r="K27" s="2">
        <f>AN27/SUM(AN1:AN$224)</f>
        <v>0</v>
      </c>
      <c r="O27" t="s">
        <v>120</v>
      </c>
      <c r="P27">
        <v>313</v>
      </c>
      <c r="Q27" s="1">
        <v>9882583.7662722394</v>
      </c>
      <c r="R27" s="1">
        <v>21849140.535558</v>
      </c>
      <c r="S27" s="1">
        <v>36057492.329742499</v>
      </c>
      <c r="T27" s="1">
        <v>64249411.362584703</v>
      </c>
      <c r="U27" s="1">
        <v>4626069.6370885102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t="str">
        <f t="shared" si="0"/>
        <v>5.56MM M249 SQD AUTOMATIC</v>
      </c>
      <c r="B28">
        <f t="shared" si="1"/>
        <v>318</v>
      </c>
      <c r="C28" s="1">
        <f t="shared" si="2"/>
        <v>0</v>
      </c>
      <c r="D28" s="1">
        <f t="shared" si="3"/>
        <v>0</v>
      </c>
      <c r="E28" s="1">
        <f t="shared" si="4"/>
        <v>0</v>
      </c>
      <c r="F28" s="1">
        <f t="shared" si="5"/>
        <v>0</v>
      </c>
      <c r="G28" s="2" t="e">
        <f t="shared" si="6"/>
        <v>#DIV/0!</v>
      </c>
      <c r="H28" s="2" t="e">
        <f t="shared" si="7"/>
        <v>#DIV/0!</v>
      </c>
      <c r="I28" s="2" t="e">
        <f t="shared" si="8"/>
        <v>#DIV/0!</v>
      </c>
      <c r="J28" s="2">
        <f t="shared" si="9"/>
        <v>0</v>
      </c>
      <c r="K28" s="2">
        <f>AN28/SUM(AN1:AN$224)</f>
        <v>0</v>
      </c>
      <c r="O28" t="s">
        <v>121</v>
      </c>
      <c r="P28">
        <v>318</v>
      </c>
      <c r="Q28" s="1">
        <v>15693825.101455299</v>
      </c>
      <c r="R28" s="1">
        <v>7277574.0511623304</v>
      </c>
      <c r="S28" s="1">
        <v>7457015.8428621097</v>
      </c>
      <c r="T28" s="1">
        <v>20350882.3066631</v>
      </c>
      <c r="U28" s="1">
        <v>285948.56370855402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t="str">
        <f t="shared" si="0"/>
        <v>50CAL M2 MACHINE GUN</v>
      </c>
      <c r="B29">
        <f t="shared" si="1"/>
        <v>307</v>
      </c>
      <c r="C29" s="1">
        <f t="shared" si="2"/>
        <v>0</v>
      </c>
      <c r="D29" s="1">
        <f t="shared" si="3"/>
        <v>0</v>
      </c>
      <c r="E29" s="1">
        <f t="shared" si="4"/>
        <v>0</v>
      </c>
      <c r="F29" s="1">
        <f t="shared" si="5"/>
        <v>0</v>
      </c>
      <c r="G29" s="2" t="e">
        <f t="shared" si="6"/>
        <v>#DIV/0!</v>
      </c>
      <c r="H29" s="2" t="e">
        <f t="shared" si="7"/>
        <v>#DIV/0!</v>
      </c>
      <c r="I29" s="2" t="e">
        <f t="shared" si="8"/>
        <v>#DIV/0!</v>
      </c>
      <c r="J29" s="2">
        <f t="shared" si="9"/>
        <v>0</v>
      </c>
      <c r="K29" s="2">
        <f>AN29/SUM(AN1:AN$224)</f>
        <v>0</v>
      </c>
      <c r="O29" t="s">
        <v>122</v>
      </c>
      <c r="P29">
        <v>307</v>
      </c>
      <c r="Q29" s="1"/>
      <c r="R29" s="1">
        <v>2518237.1816636901</v>
      </c>
      <c r="S29" s="1">
        <v>1247511.4363005699</v>
      </c>
      <c r="T29" s="1">
        <v>541806.81560223701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t="str">
        <f t="shared" si="0"/>
        <v>50MM M85 MACHINE GUN</v>
      </c>
      <c r="B30">
        <f t="shared" si="1"/>
        <v>304</v>
      </c>
      <c r="C30" s="1">
        <f t="shared" si="2"/>
        <v>0</v>
      </c>
      <c r="D30" s="1">
        <f t="shared" si="3"/>
        <v>0</v>
      </c>
      <c r="E30" s="1">
        <f t="shared" si="4"/>
        <v>0</v>
      </c>
      <c r="F30" s="1">
        <f t="shared" si="5"/>
        <v>0</v>
      </c>
      <c r="G30" s="2" t="e">
        <f t="shared" si="6"/>
        <v>#DIV/0!</v>
      </c>
      <c r="H30" s="2" t="e">
        <f t="shared" si="7"/>
        <v>#DIV/0!</v>
      </c>
      <c r="I30" s="2" t="e">
        <f t="shared" si="8"/>
        <v>#DIV/0!</v>
      </c>
      <c r="J30" s="2">
        <f t="shared" si="9"/>
        <v>0</v>
      </c>
      <c r="K30" s="2">
        <f>AN30/SUM(AN1:AN$224)</f>
        <v>0</v>
      </c>
      <c r="O30" t="s">
        <v>123</v>
      </c>
      <c r="P30">
        <v>304</v>
      </c>
      <c r="Q30" s="1"/>
      <c r="R30" s="1">
        <v>61832.3714487693</v>
      </c>
      <c r="S30" s="1">
        <v>1449337.9828530101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t="str">
        <f t="shared" si="0"/>
        <v>60MM</v>
      </c>
      <c r="B31">
        <f t="shared" si="1"/>
        <v>330</v>
      </c>
      <c r="C31" s="1">
        <f t="shared" si="2"/>
        <v>0</v>
      </c>
      <c r="D31" s="1">
        <f t="shared" si="3"/>
        <v>0</v>
      </c>
      <c r="E31" s="1">
        <f t="shared" si="4"/>
        <v>0</v>
      </c>
      <c r="F31" s="1">
        <f t="shared" si="5"/>
        <v>0</v>
      </c>
      <c r="G31" s="2" t="e">
        <f t="shared" si="6"/>
        <v>#DIV/0!</v>
      </c>
      <c r="H31" s="2" t="e">
        <f t="shared" si="7"/>
        <v>#DIV/0!</v>
      </c>
      <c r="I31" s="2" t="e">
        <f t="shared" si="8"/>
        <v>#DIV/0!</v>
      </c>
      <c r="J31" s="2">
        <f t="shared" si="9"/>
        <v>0</v>
      </c>
      <c r="K31" s="2">
        <f>AN31/SUM(AN1:AN$224)</f>
        <v>0</v>
      </c>
      <c r="O31" t="s">
        <v>124</v>
      </c>
      <c r="P31">
        <v>330</v>
      </c>
      <c r="Q31" s="1">
        <v>49111.730592783701</v>
      </c>
      <c r="R31" s="1"/>
      <c r="S31" s="1"/>
      <c r="T31" s="1">
        <v>10857.348141677299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t="str">
        <f t="shared" si="0"/>
        <v>60MM AMMUNITION ALL TYPES</v>
      </c>
      <c r="B32">
        <f t="shared" si="1"/>
        <v>364</v>
      </c>
      <c r="C32" s="1">
        <f t="shared" si="2"/>
        <v>0</v>
      </c>
      <c r="D32" s="1">
        <f t="shared" si="3"/>
        <v>0</v>
      </c>
      <c r="E32" s="1">
        <f t="shared" si="4"/>
        <v>0</v>
      </c>
      <c r="F32" s="1">
        <f t="shared" si="5"/>
        <v>0</v>
      </c>
      <c r="G32" s="2" t="e">
        <f t="shared" si="6"/>
        <v>#DIV/0!</v>
      </c>
      <c r="H32" s="2" t="e">
        <f t="shared" si="7"/>
        <v>#DIV/0!</v>
      </c>
      <c r="I32" s="2" t="e">
        <f t="shared" si="8"/>
        <v>#DIV/0!</v>
      </c>
      <c r="J32" s="2">
        <f t="shared" si="9"/>
        <v>0</v>
      </c>
      <c r="K32" s="2">
        <f>AN32/SUM(AN1:AN$224)</f>
        <v>0</v>
      </c>
      <c r="O32" t="s">
        <v>125</v>
      </c>
      <c r="P32">
        <v>364</v>
      </c>
      <c r="Q32" s="1">
        <v>3754106.7616573698</v>
      </c>
      <c r="R32" s="1">
        <v>3448055.8420850001</v>
      </c>
      <c r="S32" s="1">
        <v>8130443.94990109</v>
      </c>
      <c r="T32" s="1">
        <v>8889448.0766045507</v>
      </c>
      <c r="U32" s="1"/>
      <c r="V32" s="1"/>
      <c r="W32" s="1"/>
      <c r="X32" s="1"/>
      <c r="Y32" s="1"/>
      <c r="Z32" s="1"/>
      <c r="AA32" s="1">
        <v>-36.918186147975497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t="str">
        <f t="shared" si="0"/>
        <v>7.62MM ALL TY EXCEPT BLAN</v>
      </c>
      <c r="B33">
        <f t="shared" si="1"/>
        <v>348</v>
      </c>
      <c r="C33" s="1">
        <f t="shared" si="2"/>
        <v>0</v>
      </c>
      <c r="D33" s="1">
        <f t="shared" si="3"/>
        <v>0</v>
      </c>
      <c r="E33" s="1">
        <f t="shared" si="4"/>
        <v>0</v>
      </c>
      <c r="F33" s="1">
        <f t="shared" si="5"/>
        <v>0</v>
      </c>
      <c r="G33" s="2" t="e">
        <f t="shared" si="6"/>
        <v>#DIV/0!</v>
      </c>
      <c r="H33" s="2" t="e">
        <f t="shared" si="7"/>
        <v>#DIV/0!</v>
      </c>
      <c r="I33" s="2" t="e">
        <f t="shared" si="8"/>
        <v>#DIV/0!</v>
      </c>
      <c r="J33" s="2">
        <f t="shared" si="9"/>
        <v>0</v>
      </c>
      <c r="K33" s="2">
        <f>AN33/SUM(AN1:AN$224)</f>
        <v>0</v>
      </c>
      <c r="O33" t="s">
        <v>126</v>
      </c>
      <c r="P33">
        <v>348</v>
      </c>
      <c r="Q33" s="1"/>
      <c r="R33" s="1">
        <v>527453.143849471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t="str">
        <f t="shared" si="0"/>
        <v>7.62MM M60 MACHINE GUN</v>
      </c>
      <c r="B34">
        <f t="shared" si="1"/>
        <v>303</v>
      </c>
      <c r="C34" s="1">
        <f t="shared" si="2"/>
        <v>0</v>
      </c>
      <c r="D34" s="1">
        <f t="shared" si="3"/>
        <v>0</v>
      </c>
      <c r="E34" s="1">
        <f t="shared" si="4"/>
        <v>0</v>
      </c>
      <c r="F34" s="1">
        <f t="shared" si="5"/>
        <v>0</v>
      </c>
      <c r="G34" s="2" t="e">
        <f t="shared" si="6"/>
        <v>#DIV/0!</v>
      </c>
      <c r="H34" s="2" t="e">
        <f t="shared" si="7"/>
        <v>#DIV/0!</v>
      </c>
      <c r="I34" s="2" t="e">
        <f t="shared" si="8"/>
        <v>#DIV/0!</v>
      </c>
      <c r="J34" s="2">
        <f t="shared" si="9"/>
        <v>0</v>
      </c>
      <c r="K34" s="2">
        <f>AN34/SUM(AN1:AN$224)</f>
        <v>0</v>
      </c>
      <c r="O34" t="s">
        <v>127</v>
      </c>
      <c r="P34">
        <v>303</v>
      </c>
      <c r="Q34" s="1">
        <v>4221094.7550219595</v>
      </c>
      <c r="R34" s="1">
        <v>22015414.5134787</v>
      </c>
      <c r="S34" s="1">
        <v>9071121.9484176598</v>
      </c>
      <c r="T34" s="1">
        <v>12760690.7956593</v>
      </c>
      <c r="U34" s="1">
        <v>21014234.805305701</v>
      </c>
      <c r="V34" s="1">
        <v>2700777.6749910102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t="str">
        <f t="shared" si="0"/>
        <v>81MM AMMUNITION ALL TYPES</v>
      </c>
      <c r="B35">
        <f t="shared" si="1"/>
        <v>365</v>
      </c>
      <c r="C35" s="1">
        <f t="shared" si="2"/>
        <v>0</v>
      </c>
      <c r="D35" s="1">
        <f t="shared" si="3"/>
        <v>0</v>
      </c>
      <c r="E35" s="1">
        <f t="shared" si="4"/>
        <v>0</v>
      </c>
      <c r="F35" s="1">
        <f t="shared" si="5"/>
        <v>0</v>
      </c>
      <c r="G35" s="2" t="e">
        <f t="shared" si="6"/>
        <v>#DIV/0!</v>
      </c>
      <c r="H35" s="2" t="e">
        <f t="shared" si="7"/>
        <v>#DIV/0!</v>
      </c>
      <c r="I35" s="2" t="e">
        <f t="shared" si="8"/>
        <v>#DIV/0!</v>
      </c>
      <c r="J35" s="2">
        <f t="shared" si="9"/>
        <v>0</v>
      </c>
      <c r="K35" s="2">
        <f>AN35/SUM(AN1:AN$224)</f>
        <v>0</v>
      </c>
      <c r="O35" t="s">
        <v>128</v>
      </c>
      <c r="P35">
        <v>365</v>
      </c>
      <c r="Q35" s="1">
        <v>95166.499931404207</v>
      </c>
      <c r="R35" s="1"/>
      <c r="S35" s="1">
        <v>5812.7511406856302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t="str">
        <f t="shared" si="0"/>
        <v>81MM M29 ON MOUNT M23</v>
      </c>
      <c r="B36">
        <f t="shared" si="1"/>
        <v>331</v>
      </c>
      <c r="C36" s="1">
        <f t="shared" si="2"/>
        <v>0</v>
      </c>
      <c r="D36" s="1">
        <f t="shared" si="3"/>
        <v>0</v>
      </c>
      <c r="E36" s="1">
        <f t="shared" si="4"/>
        <v>0</v>
      </c>
      <c r="F36" s="1">
        <f t="shared" si="5"/>
        <v>0</v>
      </c>
      <c r="G36" s="2" t="e">
        <f t="shared" si="6"/>
        <v>#DIV/0!</v>
      </c>
      <c r="H36" s="2" t="e">
        <f t="shared" si="7"/>
        <v>#DIV/0!</v>
      </c>
      <c r="I36" s="2" t="e">
        <f t="shared" si="8"/>
        <v>#DIV/0!</v>
      </c>
      <c r="J36" s="2">
        <f t="shared" si="9"/>
        <v>0</v>
      </c>
      <c r="K36" s="2">
        <f>AN36/SUM(AN1:AN$224)</f>
        <v>0</v>
      </c>
      <c r="O36" t="s">
        <v>129</v>
      </c>
      <c r="P36">
        <v>331</v>
      </c>
      <c r="Q36" s="1"/>
      <c r="R36" s="1">
        <v>556682.21777283901</v>
      </c>
      <c r="S36" s="1">
        <v>382596.42927465</v>
      </c>
      <c r="T36" s="1">
        <v>474084.39228821301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t="str">
        <f t="shared" si="0"/>
        <v>81MM SP MORTAR M125</v>
      </c>
      <c r="B37">
        <f t="shared" si="1"/>
        <v>332</v>
      </c>
      <c r="C37" s="1">
        <f t="shared" si="2"/>
        <v>0</v>
      </c>
      <c r="D37" s="1">
        <f t="shared" si="3"/>
        <v>0</v>
      </c>
      <c r="E37" s="1">
        <f t="shared" si="4"/>
        <v>0</v>
      </c>
      <c r="F37" s="1">
        <f t="shared" si="5"/>
        <v>0</v>
      </c>
      <c r="G37" s="2" t="e">
        <f t="shared" si="6"/>
        <v>#DIV/0!</v>
      </c>
      <c r="H37" s="2" t="e">
        <f t="shared" si="7"/>
        <v>#DIV/0!</v>
      </c>
      <c r="I37" s="2" t="e">
        <f t="shared" si="8"/>
        <v>#DIV/0!</v>
      </c>
      <c r="J37" s="2">
        <f t="shared" si="9"/>
        <v>0</v>
      </c>
      <c r="K37" s="2">
        <f>AN37/SUM(AN1:AN$224)</f>
        <v>0</v>
      </c>
      <c r="O37" t="s">
        <v>130</v>
      </c>
      <c r="P37">
        <v>332</v>
      </c>
      <c r="Q37" s="1"/>
      <c r="R37" s="1">
        <v>357533.61625869601</v>
      </c>
      <c r="S37" s="1"/>
      <c r="T37" s="1">
        <v>292924.39558994398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t="str">
        <f t="shared" si="0"/>
        <v>9MM AMMUNITION ALL TYPES</v>
      </c>
      <c r="B38">
        <f t="shared" si="1"/>
        <v>361</v>
      </c>
      <c r="C38" s="1">
        <f t="shared" si="2"/>
        <v>0</v>
      </c>
      <c r="D38" s="1">
        <f t="shared" si="3"/>
        <v>0</v>
      </c>
      <c r="E38" s="1">
        <f t="shared" si="4"/>
        <v>0</v>
      </c>
      <c r="F38" s="1">
        <f t="shared" si="5"/>
        <v>0</v>
      </c>
      <c r="G38" s="2" t="e">
        <f t="shared" si="6"/>
        <v>#DIV/0!</v>
      </c>
      <c r="H38" s="2" t="e">
        <f t="shared" si="7"/>
        <v>#DIV/0!</v>
      </c>
      <c r="I38" s="2" t="e">
        <f t="shared" si="8"/>
        <v>#DIV/0!</v>
      </c>
      <c r="J38" s="2">
        <f t="shared" si="9"/>
        <v>0</v>
      </c>
      <c r="K38" s="2">
        <f>AN38/SUM(AN1:AN$224)</f>
        <v>0</v>
      </c>
      <c r="O38" t="s">
        <v>131</v>
      </c>
      <c r="P38">
        <v>361</v>
      </c>
      <c r="Q38" s="1">
        <v>694608.81131596596</v>
      </c>
      <c r="R38" s="1">
        <v>520188.86162068899</v>
      </c>
      <c r="S38" s="1">
        <v>549377.19570637203</v>
      </c>
      <c r="T38" s="1">
        <v>312577.33860513102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t="str">
        <f t="shared" si="0"/>
        <v>9MM PERSONAL DEFENSE WEAP</v>
      </c>
      <c r="B39">
        <f t="shared" si="1"/>
        <v>320</v>
      </c>
      <c r="C39" s="1">
        <f t="shared" si="2"/>
        <v>0</v>
      </c>
      <c r="D39" s="1">
        <f t="shared" si="3"/>
        <v>0</v>
      </c>
      <c r="E39" s="1">
        <f t="shared" si="4"/>
        <v>0</v>
      </c>
      <c r="F39" s="1">
        <f t="shared" si="5"/>
        <v>0</v>
      </c>
      <c r="G39" s="2" t="e">
        <f t="shared" si="6"/>
        <v>#DIV/0!</v>
      </c>
      <c r="H39" s="2" t="e">
        <f t="shared" si="7"/>
        <v>#DIV/0!</v>
      </c>
      <c r="I39" s="2" t="e">
        <f t="shared" si="8"/>
        <v>#DIV/0!</v>
      </c>
      <c r="J39" s="2">
        <f t="shared" si="9"/>
        <v>0</v>
      </c>
      <c r="K39" s="2">
        <f>AN39/SUM(AN1:AN$224)</f>
        <v>0</v>
      </c>
      <c r="O39" t="s">
        <v>132</v>
      </c>
      <c r="P39">
        <v>320</v>
      </c>
      <c r="Q39" s="1">
        <v>498821.10680513701</v>
      </c>
      <c r="R39" s="1">
        <v>1809565.0414710499</v>
      </c>
      <c r="S39" s="1">
        <v>4300541.3357832897</v>
      </c>
      <c r="T39" s="1">
        <v>2760507.8131519202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t="str">
        <f t="shared" si="0"/>
        <v>A6</v>
      </c>
      <c r="B40">
        <f t="shared" si="1"/>
        <v>1878</v>
      </c>
      <c r="C40" s="1">
        <f t="shared" si="2"/>
        <v>0</v>
      </c>
      <c r="D40" s="1">
        <f t="shared" si="3"/>
        <v>0</v>
      </c>
      <c r="E40" s="1">
        <f t="shared" si="4"/>
        <v>0</v>
      </c>
      <c r="F40" s="1">
        <f t="shared" si="5"/>
        <v>0</v>
      </c>
      <c r="G40" s="2" t="e">
        <f t="shared" si="6"/>
        <v>#DIV/0!</v>
      </c>
      <c r="H40" s="2" t="e">
        <f t="shared" si="7"/>
        <v>#DIV/0!</v>
      </c>
      <c r="I40" s="2" t="e">
        <f t="shared" si="8"/>
        <v>#DIV/0!</v>
      </c>
      <c r="J40" s="2">
        <f t="shared" si="9"/>
        <v>0</v>
      </c>
      <c r="K40" s="2">
        <f>AN40/SUM(AN1:AN$224)</f>
        <v>0</v>
      </c>
      <c r="O40" t="s">
        <v>133</v>
      </c>
      <c r="P40">
        <v>1878</v>
      </c>
      <c r="Q40" s="1"/>
      <c r="R40" s="1"/>
      <c r="S40" s="1"/>
      <c r="T40" s="1"/>
      <c r="U40" s="1"/>
      <c r="V40" s="1"/>
      <c r="W40" s="1"/>
      <c r="X40" s="1">
        <v>1360.81694391715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t="str">
        <f t="shared" si="0"/>
        <v>AAG</v>
      </c>
      <c r="B41">
        <f t="shared" si="1"/>
        <v>2192</v>
      </c>
      <c r="C41" s="1">
        <f t="shared" si="2"/>
        <v>0</v>
      </c>
      <c r="D41" s="1">
        <f t="shared" si="3"/>
        <v>0</v>
      </c>
      <c r="E41" s="1">
        <f t="shared" si="4"/>
        <v>0</v>
      </c>
      <c r="F41" s="1">
        <f t="shared" si="5"/>
        <v>0</v>
      </c>
      <c r="G41" s="2" t="e">
        <f t="shared" si="6"/>
        <v>#DIV/0!</v>
      </c>
      <c r="H41" s="2" t="e">
        <f t="shared" si="7"/>
        <v>#DIV/0!</v>
      </c>
      <c r="I41" s="2" t="e">
        <f t="shared" si="8"/>
        <v>#DIV/0!</v>
      </c>
      <c r="J41" s="2">
        <f t="shared" si="9"/>
        <v>0</v>
      </c>
      <c r="K41" s="2">
        <f>AN41/SUM(AN1:AN$224)</f>
        <v>0</v>
      </c>
      <c r="O41" t="s">
        <v>134</v>
      </c>
      <c r="P41">
        <v>2192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>
        <v>17409.545170501999</v>
      </c>
      <c r="AI41" s="1"/>
      <c r="AJ41" s="1"/>
      <c r="AK41" s="1"/>
      <c r="AL41" s="1"/>
      <c r="AM41" s="1"/>
      <c r="AN41" s="1"/>
      <c r="AO41" s="1"/>
    </row>
    <row r="42" spans="1:41" x14ac:dyDescent="0.25">
      <c r="A42" t="str">
        <f t="shared" si="0"/>
        <v>ACWS</v>
      </c>
      <c r="B42">
        <f t="shared" si="1"/>
        <v>2190</v>
      </c>
      <c r="C42" s="1">
        <f t="shared" si="2"/>
        <v>0</v>
      </c>
      <c r="D42" s="1">
        <f t="shared" si="3"/>
        <v>0</v>
      </c>
      <c r="E42" s="1">
        <f t="shared" si="4"/>
        <v>0</v>
      </c>
      <c r="F42" s="1">
        <f t="shared" si="5"/>
        <v>0</v>
      </c>
      <c r="G42" s="2" t="e">
        <f t="shared" si="6"/>
        <v>#DIV/0!</v>
      </c>
      <c r="H42" s="2" t="e">
        <f t="shared" si="7"/>
        <v>#DIV/0!</v>
      </c>
      <c r="I42" s="2" t="e">
        <f t="shared" si="8"/>
        <v>#DIV/0!</v>
      </c>
      <c r="J42" s="2">
        <f t="shared" si="9"/>
        <v>0</v>
      </c>
      <c r="K42" s="2">
        <f>AN42/SUM(AN1:AN$224)</f>
        <v>0</v>
      </c>
      <c r="O42" t="s">
        <v>135</v>
      </c>
      <c r="P42">
        <v>2190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>
        <v>82618.214543945898</v>
      </c>
      <c r="AL42" s="1"/>
      <c r="AM42" s="1"/>
      <c r="AN42" s="1"/>
      <c r="AO42" s="1"/>
    </row>
    <row r="43" spans="1:41" x14ac:dyDescent="0.25">
      <c r="A43" t="str">
        <f t="shared" si="0"/>
        <v>ADM-141C ITALD</v>
      </c>
      <c r="B43">
        <f t="shared" si="1"/>
        <v>872</v>
      </c>
      <c r="C43" s="1">
        <f t="shared" si="2"/>
        <v>0</v>
      </c>
      <c r="D43" s="1">
        <f t="shared" si="3"/>
        <v>0</v>
      </c>
      <c r="E43" s="1">
        <f t="shared" si="4"/>
        <v>0</v>
      </c>
      <c r="F43" s="1">
        <f t="shared" si="5"/>
        <v>0</v>
      </c>
      <c r="G43" s="2" t="e">
        <f t="shared" si="6"/>
        <v>#DIV/0!</v>
      </c>
      <c r="H43" s="2" t="e">
        <f t="shared" si="7"/>
        <v>#DIV/0!</v>
      </c>
      <c r="I43" s="2" t="e">
        <f t="shared" si="8"/>
        <v>#DIV/0!</v>
      </c>
      <c r="J43" s="2">
        <f t="shared" si="9"/>
        <v>0</v>
      </c>
      <c r="K43" s="2">
        <f>AN43/SUM(AN1:AN$224)</f>
        <v>0</v>
      </c>
      <c r="O43" t="s">
        <v>136</v>
      </c>
      <c r="P43">
        <v>872</v>
      </c>
      <c r="Q43" s="1"/>
      <c r="R43" s="1"/>
      <c r="S43" s="1">
        <v>13016377.312195901</v>
      </c>
      <c r="T43" s="1">
        <v>93627.675020482493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t="str">
        <f t="shared" si="0"/>
        <v>ADM-20 QUAIL</v>
      </c>
      <c r="B44">
        <f t="shared" si="1"/>
        <v>1527</v>
      </c>
      <c r="C44" s="1">
        <f t="shared" si="2"/>
        <v>0</v>
      </c>
      <c r="D44" s="1">
        <f t="shared" si="3"/>
        <v>0</v>
      </c>
      <c r="E44" s="1">
        <f t="shared" si="4"/>
        <v>0</v>
      </c>
      <c r="F44" s="1">
        <f t="shared" si="5"/>
        <v>0</v>
      </c>
      <c r="G44" s="2" t="e">
        <f t="shared" si="6"/>
        <v>#DIV/0!</v>
      </c>
      <c r="H44" s="2" t="e">
        <f t="shared" si="7"/>
        <v>#DIV/0!</v>
      </c>
      <c r="I44" s="2" t="e">
        <f t="shared" si="8"/>
        <v>#DIV/0!</v>
      </c>
      <c r="J44" s="2">
        <f t="shared" si="9"/>
        <v>0</v>
      </c>
      <c r="K44" s="2">
        <f>AN44/SUM(AN1:AN$224)</f>
        <v>0</v>
      </c>
      <c r="O44" t="s">
        <v>137</v>
      </c>
      <c r="P44">
        <v>1527</v>
      </c>
      <c r="Q44" s="1"/>
      <c r="R44" s="1">
        <v>55953.114148731896</v>
      </c>
      <c r="S44" s="1">
        <v>3121104.15709745</v>
      </c>
      <c r="T44" s="1">
        <v>-63086.907096903997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t="str">
        <f t="shared" si="0"/>
        <v>AGM-129/A ADV CRUISE MISS</v>
      </c>
      <c r="B45">
        <f t="shared" si="1"/>
        <v>1553</v>
      </c>
      <c r="C45" s="1">
        <f t="shared" si="2"/>
        <v>0</v>
      </c>
      <c r="D45" s="1">
        <f t="shared" si="3"/>
        <v>0</v>
      </c>
      <c r="E45" s="1">
        <f t="shared" si="4"/>
        <v>0</v>
      </c>
      <c r="F45" s="1">
        <f t="shared" si="5"/>
        <v>0</v>
      </c>
      <c r="G45" s="2" t="e">
        <f t="shared" si="6"/>
        <v>#DIV/0!</v>
      </c>
      <c r="H45" s="2" t="e">
        <f t="shared" si="7"/>
        <v>#DIV/0!</v>
      </c>
      <c r="I45" s="2" t="e">
        <f t="shared" si="8"/>
        <v>#DIV/0!</v>
      </c>
      <c r="J45" s="2">
        <f t="shared" si="9"/>
        <v>0</v>
      </c>
      <c r="K45" s="2">
        <f>AN45/SUM(AN1:AN$224)</f>
        <v>0</v>
      </c>
      <c r="O45" t="s">
        <v>138</v>
      </c>
      <c r="P45">
        <v>1553</v>
      </c>
      <c r="Q45" s="1">
        <v>-1120547.56703611</v>
      </c>
      <c r="R45" s="1">
        <v>9126844.1922421698</v>
      </c>
      <c r="S45" s="1">
        <v>11676843.3320555</v>
      </c>
      <c r="T45" s="1">
        <v>19687185.186428599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t="str">
        <f t="shared" si="0"/>
        <v>AGM-154A</v>
      </c>
      <c r="B46">
        <f t="shared" si="1"/>
        <v>874</v>
      </c>
      <c r="C46" s="1">
        <f t="shared" si="2"/>
        <v>0</v>
      </c>
      <c r="D46" s="1">
        <f t="shared" si="3"/>
        <v>0</v>
      </c>
      <c r="E46" s="1">
        <f t="shared" si="4"/>
        <v>0</v>
      </c>
      <c r="F46" s="1">
        <f t="shared" si="5"/>
        <v>0</v>
      </c>
      <c r="G46" s="2" t="e">
        <f t="shared" si="6"/>
        <v>#DIV/0!</v>
      </c>
      <c r="H46" s="2" t="e">
        <f t="shared" si="7"/>
        <v>#DIV/0!</v>
      </c>
      <c r="I46" s="2" t="e">
        <f t="shared" si="8"/>
        <v>#DIV/0!</v>
      </c>
      <c r="J46" s="2">
        <f t="shared" si="9"/>
        <v>0</v>
      </c>
      <c r="K46" s="2">
        <f>AN46/SUM(AN1:AN$224)</f>
        <v>0</v>
      </c>
      <c r="O46" t="s">
        <v>139</v>
      </c>
      <c r="P46">
        <v>874</v>
      </c>
      <c r="Q46" s="1">
        <v>766230.89296213398</v>
      </c>
      <c r="R46" s="1">
        <v>861693.73266186996</v>
      </c>
      <c r="S46" s="1">
        <v>210472531.67831701</v>
      </c>
      <c r="T46" s="1">
        <v>42413147.828325003</v>
      </c>
      <c r="U46" s="1"/>
      <c r="V46" s="1"/>
      <c r="W46" s="1"/>
      <c r="X46" s="1"/>
      <c r="Y46" s="1"/>
      <c r="Z46" s="1">
        <v>-57669.158316355002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t="str">
        <f t="shared" si="0"/>
        <v>AGM-154C</v>
      </c>
      <c r="B47">
        <f t="shared" si="1"/>
        <v>876</v>
      </c>
      <c r="C47" s="1">
        <f t="shared" si="2"/>
        <v>0</v>
      </c>
      <c r="D47" s="1">
        <f t="shared" si="3"/>
        <v>0</v>
      </c>
      <c r="E47" s="1">
        <f t="shared" si="4"/>
        <v>0</v>
      </c>
      <c r="F47" s="1">
        <f t="shared" si="5"/>
        <v>0</v>
      </c>
      <c r="G47" s="2" t="e">
        <f t="shared" si="6"/>
        <v>#DIV/0!</v>
      </c>
      <c r="H47" s="2" t="e">
        <f t="shared" si="7"/>
        <v>#DIV/0!</v>
      </c>
      <c r="I47" s="2" t="e">
        <f t="shared" si="8"/>
        <v>#DIV/0!</v>
      </c>
      <c r="J47" s="2">
        <f t="shared" si="9"/>
        <v>0</v>
      </c>
      <c r="K47" s="2">
        <f>AN47/SUM(AN1:AN$224)</f>
        <v>0</v>
      </c>
      <c r="O47" t="s">
        <v>140</v>
      </c>
      <c r="P47">
        <v>876</v>
      </c>
      <c r="Q47" s="1"/>
      <c r="R47" s="1"/>
      <c r="S47" s="1"/>
      <c r="T47" s="1">
        <v>18069706.985027499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t="str">
        <f t="shared" si="0"/>
        <v>AGM-62 WALLEYE</v>
      </c>
      <c r="B48">
        <f t="shared" si="1"/>
        <v>840</v>
      </c>
      <c r="C48" s="1">
        <f t="shared" si="2"/>
        <v>0</v>
      </c>
      <c r="D48" s="1">
        <f t="shared" si="3"/>
        <v>0</v>
      </c>
      <c r="E48" s="1">
        <f t="shared" si="4"/>
        <v>0</v>
      </c>
      <c r="F48" s="1">
        <f t="shared" si="5"/>
        <v>0</v>
      </c>
      <c r="G48" s="2" t="e">
        <f t="shared" si="6"/>
        <v>#DIV/0!</v>
      </c>
      <c r="H48" s="2" t="e">
        <f t="shared" si="7"/>
        <v>#DIV/0!</v>
      </c>
      <c r="I48" s="2" t="e">
        <f t="shared" si="8"/>
        <v>#DIV/0!</v>
      </c>
      <c r="J48" s="2">
        <f t="shared" si="9"/>
        <v>0</v>
      </c>
      <c r="K48" s="2">
        <f>AN48/SUM(AN1:AN$224)</f>
        <v>0</v>
      </c>
      <c r="O48" t="s">
        <v>141</v>
      </c>
      <c r="P48">
        <v>840</v>
      </c>
      <c r="Q48" s="1">
        <v>124605.10143819801</v>
      </c>
      <c r="R48" s="1"/>
      <c r="S48" s="1">
        <v>49927.8517694478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t="str">
        <f t="shared" si="0"/>
        <v>AGM-65 MAVERICK</v>
      </c>
      <c r="B49">
        <f t="shared" si="1"/>
        <v>1530</v>
      </c>
      <c r="C49" s="1">
        <f t="shared" si="2"/>
        <v>0</v>
      </c>
      <c r="D49" s="1">
        <f t="shared" si="3"/>
        <v>0</v>
      </c>
      <c r="E49" s="1">
        <f t="shared" si="4"/>
        <v>0</v>
      </c>
      <c r="F49" s="1">
        <f t="shared" si="5"/>
        <v>0</v>
      </c>
      <c r="G49" s="2" t="e">
        <f t="shared" si="6"/>
        <v>#DIV/0!</v>
      </c>
      <c r="H49" s="2" t="e">
        <f t="shared" si="7"/>
        <v>#DIV/0!</v>
      </c>
      <c r="I49" s="2" t="e">
        <f t="shared" si="8"/>
        <v>#DIV/0!</v>
      </c>
      <c r="J49" s="2">
        <f t="shared" si="9"/>
        <v>0</v>
      </c>
      <c r="K49" s="2">
        <f>AN49/SUM(AN1:AN$224)</f>
        <v>0</v>
      </c>
      <c r="O49" t="s">
        <v>142</v>
      </c>
      <c r="P49">
        <v>1530</v>
      </c>
      <c r="Q49" s="1">
        <v>81878.736002102494</v>
      </c>
      <c r="R49" s="1">
        <v>452781.685959864</v>
      </c>
      <c r="S49" s="1">
        <v>645623.80663213495</v>
      </c>
      <c r="T49" s="1">
        <v>60777906.487259001</v>
      </c>
      <c r="U49" s="1"/>
      <c r="V49" s="1"/>
      <c r="W49" s="1"/>
      <c r="X49" s="1"/>
      <c r="Y49" s="1"/>
      <c r="Z49" s="1"/>
      <c r="AA49" s="1"/>
      <c r="AB49" s="1">
        <v>-147448.38486125399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t="str">
        <f t="shared" si="0"/>
        <v>AGM-69 SRAM(SHT RG ATTK M</v>
      </c>
      <c r="B50">
        <f t="shared" si="1"/>
        <v>1531</v>
      </c>
      <c r="C50" s="1">
        <f t="shared" si="2"/>
        <v>0</v>
      </c>
      <c r="D50" s="1">
        <f t="shared" si="3"/>
        <v>0</v>
      </c>
      <c r="E50" s="1">
        <f t="shared" si="4"/>
        <v>0</v>
      </c>
      <c r="F50" s="1">
        <f t="shared" si="5"/>
        <v>0</v>
      </c>
      <c r="G50" s="2" t="e">
        <f t="shared" si="6"/>
        <v>#DIV/0!</v>
      </c>
      <c r="H50" s="2" t="e">
        <f t="shared" si="7"/>
        <v>#DIV/0!</v>
      </c>
      <c r="I50" s="2" t="e">
        <f t="shared" si="8"/>
        <v>#DIV/0!</v>
      </c>
      <c r="J50" s="2">
        <f t="shared" si="9"/>
        <v>0</v>
      </c>
      <c r="K50" s="2">
        <f>AN50/SUM(AN1:AN$224)</f>
        <v>0</v>
      </c>
      <c r="O50" t="s">
        <v>143</v>
      </c>
      <c r="P50">
        <v>1531</v>
      </c>
      <c r="Q50" s="1">
        <v>70350416.4633068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t="str">
        <f t="shared" si="0"/>
        <v>AGM-88 HARM</v>
      </c>
      <c r="B51">
        <f t="shared" si="1"/>
        <v>859</v>
      </c>
      <c r="C51" s="1">
        <f t="shared" si="2"/>
        <v>0</v>
      </c>
      <c r="D51" s="1">
        <f t="shared" si="3"/>
        <v>0</v>
      </c>
      <c r="E51" s="1">
        <f t="shared" si="4"/>
        <v>0</v>
      </c>
      <c r="F51" s="1">
        <f t="shared" si="5"/>
        <v>0</v>
      </c>
      <c r="G51" s="2" t="e">
        <f t="shared" si="6"/>
        <v>#DIV/0!</v>
      </c>
      <c r="H51" s="2" t="e">
        <f t="shared" si="7"/>
        <v>#DIV/0!</v>
      </c>
      <c r="I51" s="2" t="e">
        <f t="shared" si="8"/>
        <v>#DIV/0!</v>
      </c>
      <c r="J51" s="2">
        <f t="shared" si="9"/>
        <v>0</v>
      </c>
      <c r="K51" s="2">
        <f>AN51/SUM(AN1:AN$224)</f>
        <v>0</v>
      </c>
      <c r="O51" t="s">
        <v>144</v>
      </c>
      <c r="P51">
        <v>859</v>
      </c>
      <c r="Q51" s="1">
        <v>31746909.395206898</v>
      </c>
      <c r="R51" s="1">
        <v>134045682.99339899</v>
      </c>
      <c r="S51" s="1">
        <v>100441640.656417</v>
      </c>
      <c r="T51" s="1">
        <v>7862118.9381665299</v>
      </c>
      <c r="U51" s="1"/>
      <c r="V51" s="1"/>
      <c r="W51" s="1"/>
      <c r="X51" s="1"/>
      <c r="Y51" s="1"/>
      <c r="Z51" s="1"/>
      <c r="AA51" s="1">
        <v>-93.799927243438901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t="str">
        <f t="shared" si="0"/>
        <v>AGM-88E AARGM</v>
      </c>
      <c r="B52">
        <f t="shared" si="1"/>
        <v>1362</v>
      </c>
      <c r="C52" s="1">
        <f t="shared" si="2"/>
        <v>156582387.814134</v>
      </c>
      <c r="D52" s="1">
        <f t="shared" si="3"/>
        <v>116370319.66329101</v>
      </c>
      <c r="E52" s="1">
        <f t="shared" si="4"/>
        <v>62396348.671800002</v>
      </c>
      <c r="F52" s="1">
        <f t="shared" si="5"/>
        <v>32045546.385495201</v>
      </c>
      <c r="G52" s="2">
        <f t="shared" si="6"/>
        <v>-0.4638121743384459</v>
      </c>
      <c r="H52" s="2">
        <f t="shared" si="7"/>
        <v>-0.60151106683935907</v>
      </c>
      <c r="I52" s="2">
        <f t="shared" si="8"/>
        <v>0.51358047494176806</v>
      </c>
      <c r="J52" s="2">
        <f t="shared" si="9"/>
        <v>3.0467040777907824E-3</v>
      </c>
      <c r="K52" s="2">
        <f>AN52/SUM(AN1:AN$224)</f>
        <v>1.838636657792289E-3</v>
      </c>
      <c r="O52" t="s">
        <v>145</v>
      </c>
      <c r="P52">
        <v>1362</v>
      </c>
      <c r="Q52" s="1"/>
      <c r="R52" s="1"/>
      <c r="S52" s="1"/>
      <c r="T52" s="1"/>
      <c r="U52" s="1">
        <v>379497.62616892601</v>
      </c>
      <c r="V52" s="1">
        <v>38245.300474805197</v>
      </c>
      <c r="W52" s="1">
        <v>101196.995618071</v>
      </c>
      <c r="X52" s="1"/>
      <c r="Y52" s="1"/>
      <c r="Z52" s="1">
        <v>70570080.069455802</v>
      </c>
      <c r="AA52" s="1">
        <v>67887782.275067806</v>
      </c>
      <c r="AB52" s="1">
        <v>1346400.7277953799</v>
      </c>
      <c r="AC52" s="1">
        <v>195744011.541152</v>
      </c>
      <c r="AD52" s="1">
        <v>136107569.022585</v>
      </c>
      <c r="AE52" s="1">
        <v>124506114.90239</v>
      </c>
      <c r="AF52" s="1">
        <v>156582387.814134</v>
      </c>
      <c r="AG52" s="1">
        <v>164787021.26864699</v>
      </c>
      <c r="AH52" s="1">
        <v>202467432.46361199</v>
      </c>
      <c r="AI52" s="1">
        <v>305130886.15156198</v>
      </c>
      <c r="AJ52" s="1">
        <v>223549101.86346599</v>
      </c>
      <c r="AK52" s="1">
        <v>197113194.186335</v>
      </c>
      <c r="AL52" s="1">
        <v>116370319.66329101</v>
      </c>
      <c r="AM52" s="1">
        <v>62396348.671800002</v>
      </c>
      <c r="AN52" s="1">
        <v>32045546.385495201</v>
      </c>
      <c r="AO52" s="1"/>
    </row>
    <row r="53" spans="1:41" x14ac:dyDescent="0.25">
      <c r="A53" t="str">
        <f t="shared" si="0"/>
        <v>AH-64E New Build</v>
      </c>
      <c r="B53">
        <f t="shared" si="1"/>
        <v>2040</v>
      </c>
      <c r="C53" s="1">
        <f t="shared" si="2"/>
        <v>28188.217273843198</v>
      </c>
      <c r="D53" s="1">
        <f t="shared" si="3"/>
        <v>0</v>
      </c>
      <c r="E53" s="1">
        <f t="shared" si="4"/>
        <v>0</v>
      </c>
      <c r="F53" s="1">
        <f t="shared" si="5"/>
        <v>0</v>
      </c>
      <c r="G53" s="2" t="e">
        <f t="shared" si="6"/>
        <v>#DIV/0!</v>
      </c>
      <c r="H53" s="2">
        <f t="shared" si="7"/>
        <v>-1</v>
      </c>
      <c r="I53" s="2" t="e">
        <f t="shared" si="8"/>
        <v>#DIV/0!</v>
      </c>
      <c r="J53" s="2">
        <f t="shared" si="9"/>
        <v>0</v>
      </c>
      <c r="K53" s="2">
        <f>AN53/SUM(AN1:AN$224)</f>
        <v>0</v>
      </c>
      <c r="O53" t="s">
        <v>146</v>
      </c>
      <c r="P53">
        <v>2040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>
        <v>28188.217273843198</v>
      </c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t="str">
        <f t="shared" si="0"/>
        <v>AIM-9 SIDEWINDER</v>
      </c>
      <c r="B54">
        <f t="shared" si="1"/>
        <v>1913</v>
      </c>
      <c r="C54" s="1">
        <f t="shared" si="2"/>
        <v>0</v>
      </c>
      <c r="D54" s="1">
        <f t="shared" si="3"/>
        <v>0</v>
      </c>
      <c r="E54" s="1">
        <f t="shared" si="4"/>
        <v>0</v>
      </c>
      <c r="F54" s="1">
        <f t="shared" si="5"/>
        <v>0</v>
      </c>
      <c r="G54" s="2" t="e">
        <f t="shared" si="6"/>
        <v>#DIV/0!</v>
      </c>
      <c r="H54" s="2" t="e">
        <f t="shared" si="7"/>
        <v>#DIV/0!</v>
      </c>
      <c r="I54" s="2" t="e">
        <f t="shared" si="8"/>
        <v>#DIV/0!</v>
      </c>
      <c r="J54" s="2">
        <f t="shared" si="9"/>
        <v>0</v>
      </c>
      <c r="K54" s="2">
        <f>AN54/SUM(AN1:AN$224)</f>
        <v>0</v>
      </c>
      <c r="O54" t="s">
        <v>147</v>
      </c>
      <c r="P54">
        <v>1913</v>
      </c>
      <c r="Q54" s="1">
        <v>20584908.173294902</v>
      </c>
      <c r="R54" s="1">
        <v>40680157.158620901</v>
      </c>
      <c r="S54" s="1">
        <v>43303922.898712203</v>
      </c>
      <c r="T54" s="1">
        <v>34801488.4828481</v>
      </c>
      <c r="U54" s="1"/>
      <c r="V54" s="1"/>
      <c r="W54" s="1"/>
      <c r="X54" s="1"/>
      <c r="Y54" s="1"/>
      <c r="Z54" s="1"/>
      <c r="AA54" s="1">
        <v>-7849.3662965220801</v>
      </c>
      <c r="AB54" s="1">
        <v>-99479.570422916295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t="str">
        <f t="shared" si="0"/>
        <v>AIM-95 AGILE</v>
      </c>
      <c r="B55">
        <f t="shared" si="1"/>
        <v>864</v>
      </c>
      <c r="C55" s="1">
        <f t="shared" si="2"/>
        <v>0</v>
      </c>
      <c r="D55" s="1">
        <f t="shared" si="3"/>
        <v>0</v>
      </c>
      <c r="E55" s="1">
        <f t="shared" si="4"/>
        <v>0</v>
      </c>
      <c r="F55" s="1">
        <f t="shared" si="5"/>
        <v>0</v>
      </c>
      <c r="G55" s="2" t="e">
        <f t="shared" si="6"/>
        <v>#DIV/0!</v>
      </c>
      <c r="H55" s="2" t="e">
        <f t="shared" si="7"/>
        <v>#DIV/0!</v>
      </c>
      <c r="I55" s="2" t="e">
        <f t="shared" si="8"/>
        <v>#DIV/0!</v>
      </c>
      <c r="J55" s="2">
        <f t="shared" si="9"/>
        <v>0</v>
      </c>
      <c r="K55" s="2">
        <f>AN55/SUM(AN1:AN$224)</f>
        <v>0</v>
      </c>
      <c r="O55" t="s">
        <v>148</v>
      </c>
      <c r="P55">
        <v>864</v>
      </c>
      <c r="Q55" s="1">
        <v>16157300.4976917</v>
      </c>
      <c r="R55" s="1">
        <v>1647998.25533552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t="str">
        <f t="shared" si="0"/>
        <v>AIM-9X</v>
      </c>
      <c r="B56">
        <f t="shared" si="1"/>
        <v>1842</v>
      </c>
      <c r="C56" s="1">
        <f t="shared" si="2"/>
        <v>47375356.398212701</v>
      </c>
      <c r="D56" s="1">
        <f t="shared" si="3"/>
        <v>6920863.2446221597</v>
      </c>
      <c r="E56" s="1">
        <f t="shared" si="4"/>
        <v>0</v>
      </c>
      <c r="F56" s="1">
        <f t="shared" si="5"/>
        <v>441298.665205236</v>
      </c>
      <c r="G56" s="2">
        <f t="shared" si="6"/>
        <v>-1</v>
      </c>
      <c r="H56" s="2">
        <f t="shared" si="7"/>
        <v>-1</v>
      </c>
      <c r="I56" s="2" t="e">
        <f t="shared" si="8"/>
        <v>#DIV/0!</v>
      </c>
      <c r="J56" s="2">
        <f t="shared" si="9"/>
        <v>0</v>
      </c>
      <c r="K56" s="2">
        <f>AN56/SUM(AN1:AN$224)</f>
        <v>2.5319833624319557E-5</v>
      </c>
      <c r="O56" t="s">
        <v>149</v>
      </c>
      <c r="P56">
        <v>1842</v>
      </c>
      <c r="Q56" s="1"/>
      <c r="R56" s="1"/>
      <c r="S56" s="1"/>
      <c r="T56" s="1"/>
      <c r="U56" s="1">
        <v>691279393.61417699</v>
      </c>
      <c r="V56" s="1">
        <v>14751786.3902435</v>
      </c>
      <c r="W56" s="1">
        <v>81602286.229997694</v>
      </c>
      <c r="X56" s="1">
        <v>274096813.00264299</v>
      </c>
      <c r="Y56" s="1">
        <v>234668289.442743</v>
      </c>
      <c r="Z56" s="1">
        <v>299239977.47179198</v>
      </c>
      <c r="AA56" s="1">
        <v>253939387.15787399</v>
      </c>
      <c r="AB56" s="1">
        <v>163010037.09688801</v>
      </c>
      <c r="AC56" s="1">
        <v>372176891.58961803</v>
      </c>
      <c r="AD56" s="1">
        <v>345132508.34298003</v>
      </c>
      <c r="AE56" s="1">
        <v>414843247.81962502</v>
      </c>
      <c r="AF56" s="1">
        <v>47375356.398212701</v>
      </c>
      <c r="AG56" s="1">
        <v>-5761359.1759093199</v>
      </c>
      <c r="AH56" s="1">
        <v>-132633.92820296701</v>
      </c>
      <c r="AI56" s="1">
        <v>-830545.54414149199</v>
      </c>
      <c r="AJ56" s="1">
        <v>-3085280.94723731</v>
      </c>
      <c r="AK56" s="1">
        <v>-1895675.8973562999</v>
      </c>
      <c r="AL56" s="1">
        <v>6920863.2446221597</v>
      </c>
      <c r="AM56" s="1">
        <v>0</v>
      </c>
      <c r="AN56" s="1">
        <v>441298.665205236</v>
      </c>
      <c r="AO56" s="1"/>
    </row>
    <row r="57" spans="1:41" x14ac:dyDescent="0.25">
      <c r="A57" t="str">
        <f t="shared" si="0"/>
        <v>AIR TRAFFIC CNTL COMM CON</v>
      </c>
      <c r="B57">
        <f t="shared" si="1"/>
        <v>487</v>
      </c>
      <c r="C57" s="1">
        <f t="shared" si="2"/>
        <v>0</v>
      </c>
      <c r="D57" s="1">
        <f t="shared" si="3"/>
        <v>0</v>
      </c>
      <c r="E57" s="1">
        <f t="shared" si="4"/>
        <v>0</v>
      </c>
      <c r="F57" s="1">
        <f t="shared" si="5"/>
        <v>0</v>
      </c>
      <c r="G57" s="2" t="e">
        <f t="shared" si="6"/>
        <v>#DIV/0!</v>
      </c>
      <c r="H57" s="2" t="e">
        <f t="shared" si="7"/>
        <v>#DIV/0!</v>
      </c>
      <c r="I57" s="2" t="e">
        <f t="shared" si="8"/>
        <v>#DIV/0!</v>
      </c>
      <c r="J57" s="2">
        <f t="shared" si="9"/>
        <v>0</v>
      </c>
      <c r="K57" s="2">
        <f>AN57/SUM(AN1:AN$224)</f>
        <v>0</v>
      </c>
      <c r="O57" t="s">
        <v>150</v>
      </c>
      <c r="P57">
        <v>487</v>
      </c>
      <c r="Q57" s="1">
        <v>18572349.976112202</v>
      </c>
      <c r="R57" s="1">
        <v>-95090.321987188101</v>
      </c>
      <c r="S57" s="1">
        <v>-194120.73005228501</v>
      </c>
      <c r="T57" s="1">
        <v>918874.51641142799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t="str">
        <f t="shared" si="0"/>
        <v>ALAM</v>
      </c>
      <c r="B58">
        <f t="shared" si="1"/>
        <v>1330</v>
      </c>
      <c r="C58" s="1">
        <f t="shared" si="2"/>
        <v>0</v>
      </c>
      <c r="D58" s="1">
        <f t="shared" si="3"/>
        <v>0</v>
      </c>
      <c r="E58" s="1">
        <f t="shared" si="4"/>
        <v>0</v>
      </c>
      <c r="F58" s="1">
        <f t="shared" si="5"/>
        <v>0</v>
      </c>
      <c r="G58" s="2" t="e">
        <f t="shared" si="6"/>
        <v>#DIV/0!</v>
      </c>
      <c r="H58" s="2" t="e">
        <f t="shared" si="7"/>
        <v>#DIV/0!</v>
      </c>
      <c r="I58" s="2" t="e">
        <f t="shared" si="8"/>
        <v>#DIV/0!</v>
      </c>
      <c r="J58" s="2">
        <f t="shared" si="9"/>
        <v>0</v>
      </c>
      <c r="K58" s="2">
        <f>AN58/SUM(AN1:AN$224)</f>
        <v>0</v>
      </c>
      <c r="O58" t="s">
        <v>151</v>
      </c>
      <c r="P58">
        <v>1330</v>
      </c>
      <c r="Q58" s="1"/>
      <c r="R58" s="1"/>
      <c r="S58" s="1"/>
      <c r="T58" s="1"/>
      <c r="U58" s="1">
        <v>32232.1895732905</v>
      </c>
      <c r="V58" s="1">
        <v>165956.77039791999</v>
      </c>
      <c r="W58" s="1">
        <v>331155.21410773898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t="str">
        <f t="shared" si="0"/>
        <v>ALCM</v>
      </c>
      <c r="B59">
        <f t="shared" si="1"/>
        <v>12</v>
      </c>
      <c r="C59" s="1">
        <f t="shared" si="2"/>
        <v>-27027.307597263502</v>
      </c>
      <c r="D59" s="1">
        <f t="shared" si="3"/>
        <v>0</v>
      </c>
      <c r="E59" s="1">
        <f t="shared" si="4"/>
        <v>0</v>
      </c>
      <c r="F59" s="1">
        <f t="shared" si="5"/>
        <v>0</v>
      </c>
      <c r="G59" s="2" t="e">
        <f t="shared" si="6"/>
        <v>#DIV/0!</v>
      </c>
      <c r="H59" s="2">
        <f t="shared" si="7"/>
        <v>-1</v>
      </c>
      <c r="I59" s="2" t="e">
        <f t="shared" si="8"/>
        <v>#DIV/0!</v>
      </c>
      <c r="J59" s="2">
        <f t="shared" si="9"/>
        <v>0</v>
      </c>
      <c r="K59" s="2">
        <f>AN59/SUM(AN1:AN$224)</f>
        <v>0</v>
      </c>
      <c r="O59" t="s">
        <v>152</v>
      </c>
      <c r="P59">
        <v>12</v>
      </c>
      <c r="Q59" s="1"/>
      <c r="R59" s="1"/>
      <c r="S59" s="1"/>
      <c r="T59" s="1"/>
      <c r="U59" s="1"/>
      <c r="V59" s="1"/>
      <c r="W59" s="1">
        <v>438236.90548032097</v>
      </c>
      <c r="X59" s="1">
        <v>4159641.1316697402</v>
      </c>
      <c r="Y59" s="1">
        <v>1967364.1938295001</v>
      </c>
      <c r="Z59" s="1">
        <v>102522.82894288099</v>
      </c>
      <c r="AA59" s="1">
        <v>627260.63943891798</v>
      </c>
      <c r="AB59" s="1">
        <v>1018726.25136689</v>
      </c>
      <c r="AC59" s="1">
        <v>1296508.7761196301</v>
      </c>
      <c r="AD59" s="1">
        <v>4945347.68471005</v>
      </c>
      <c r="AE59" s="1">
        <v>10406077.5662074</v>
      </c>
      <c r="AF59" s="1">
        <v>-27027.307597263502</v>
      </c>
      <c r="AG59" s="1">
        <v>-48719.659482615098</v>
      </c>
      <c r="AH59" s="1">
        <v>106149.055899809</v>
      </c>
      <c r="AI59" s="1"/>
      <c r="AJ59" s="1">
        <v>0</v>
      </c>
      <c r="AK59" s="1"/>
      <c r="AL59" s="1"/>
      <c r="AM59" s="1"/>
      <c r="AN59" s="1"/>
      <c r="AO59" s="1"/>
    </row>
    <row r="60" spans="1:41" x14ac:dyDescent="0.25">
      <c r="A60" t="str">
        <f t="shared" si="0"/>
        <v>AMMO COMPONENTS ALL TYPES</v>
      </c>
      <c r="B60">
        <f t="shared" si="1"/>
        <v>399</v>
      </c>
      <c r="C60" s="1">
        <f t="shared" si="2"/>
        <v>0</v>
      </c>
      <c r="D60" s="1">
        <f t="shared" si="3"/>
        <v>0</v>
      </c>
      <c r="E60" s="1">
        <f t="shared" si="4"/>
        <v>0</v>
      </c>
      <c r="F60" s="1">
        <f t="shared" si="5"/>
        <v>0</v>
      </c>
      <c r="G60" s="2" t="e">
        <f t="shared" si="6"/>
        <v>#DIV/0!</v>
      </c>
      <c r="H60" s="2" t="e">
        <f t="shared" si="7"/>
        <v>#DIV/0!</v>
      </c>
      <c r="I60" s="2" t="e">
        <f t="shared" si="8"/>
        <v>#DIV/0!</v>
      </c>
      <c r="J60" s="2">
        <f t="shared" si="9"/>
        <v>0</v>
      </c>
      <c r="K60" s="2">
        <f>AN60/SUM(AN1:AN$224)</f>
        <v>0</v>
      </c>
      <c r="O60" t="s">
        <v>153</v>
      </c>
      <c r="P60">
        <v>399</v>
      </c>
      <c r="Q60" s="1">
        <v>-27650631.402259599</v>
      </c>
      <c r="R60" s="1">
        <v>210745757.55506501</v>
      </c>
      <c r="S60" s="1">
        <v>24975368.1370361</v>
      </c>
      <c r="T60" s="1">
        <v>44415419.590897202</v>
      </c>
      <c r="U60" s="1"/>
      <c r="V60" s="1"/>
      <c r="W60" s="1"/>
      <c r="X60" s="1"/>
      <c r="Y60" s="1">
        <v>0</v>
      </c>
      <c r="Z60" s="1">
        <v>-343165.64211863402</v>
      </c>
      <c r="AA60" s="1">
        <v>80834.081826009395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t="str">
        <f t="shared" si="0"/>
        <v>AMMUNITION SIMULATORS, AL</v>
      </c>
      <c r="B61">
        <f t="shared" si="1"/>
        <v>1935</v>
      </c>
      <c r="C61" s="1">
        <f t="shared" si="2"/>
        <v>0</v>
      </c>
      <c r="D61" s="1">
        <f t="shared" si="3"/>
        <v>0</v>
      </c>
      <c r="E61" s="1">
        <f t="shared" si="4"/>
        <v>0</v>
      </c>
      <c r="F61" s="1">
        <f t="shared" si="5"/>
        <v>0</v>
      </c>
      <c r="G61" s="2" t="e">
        <f t="shared" si="6"/>
        <v>#DIV/0!</v>
      </c>
      <c r="H61" s="2" t="e">
        <f t="shared" si="7"/>
        <v>#DIV/0!</v>
      </c>
      <c r="I61" s="2" t="e">
        <f t="shared" si="8"/>
        <v>#DIV/0!</v>
      </c>
      <c r="J61" s="2">
        <f t="shared" si="9"/>
        <v>0</v>
      </c>
      <c r="K61" s="2">
        <f>AN61/SUM(AN1:AN$224)</f>
        <v>0</v>
      </c>
      <c r="O61" t="s">
        <v>154</v>
      </c>
      <c r="P61">
        <v>1935</v>
      </c>
      <c r="Q61" s="1">
        <v>53581230.917117298</v>
      </c>
      <c r="R61" s="1">
        <v>23899927.071338899</v>
      </c>
      <c r="S61" s="1">
        <v>15677138.9111498</v>
      </c>
      <c r="T61" s="1">
        <v>28617720.516077999</v>
      </c>
      <c r="U61" s="1">
        <v>14708864.967742199</v>
      </c>
      <c r="V61" s="1">
        <v>22355912.732476201</v>
      </c>
      <c r="W61" s="1">
        <v>19891427.144332401</v>
      </c>
      <c r="X61" s="1">
        <v>15607357.8588327</v>
      </c>
      <c r="Y61" s="1">
        <v>3275117.94186961</v>
      </c>
      <c r="Z61" s="1">
        <v>167488.867107736</v>
      </c>
      <c r="AA61" s="1">
        <v>-1002038.171293</v>
      </c>
      <c r="AB61" s="1">
        <v>-486406.42819251301</v>
      </c>
      <c r="AC61" s="1">
        <v>48614.558311934299</v>
      </c>
      <c r="AD61" s="1">
        <v>-52167.4330701992</v>
      </c>
      <c r="AE61" s="1">
        <v>-86.027902715314099</v>
      </c>
      <c r="AF61" s="1"/>
      <c r="AG61" s="1">
        <v>0</v>
      </c>
      <c r="AH61" s="1"/>
      <c r="AI61" s="1">
        <v>-53173.305193710701</v>
      </c>
      <c r="AJ61" s="1"/>
      <c r="AK61" s="1"/>
      <c r="AL61" s="1"/>
      <c r="AM61" s="1"/>
      <c r="AN61" s="1"/>
      <c r="AO61" s="1"/>
    </row>
    <row r="62" spans="1:41" x14ac:dyDescent="0.25">
      <c r="A62" t="str">
        <f t="shared" si="0"/>
        <v>AMRAAM</v>
      </c>
      <c r="B62">
        <f t="shared" si="1"/>
        <v>81</v>
      </c>
      <c r="C62" s="1">
        <f t="shared" si="2"/>
        <v>1373740839.41664</v>
      </c>
      <c r="D62" s="1">
        <f t="shared" si="3"/>
        <v>1473439671.3803999</v>
      </c>
      <c r="E62" s="1">
        <f t="shared" si="4"/>
        <v>1189368825.4702001</v>
      </c>
      <c r="F62" s="1">
        <f t="shared" si="5"/>
        <v>82846893.709068194</v>
      </c>
      <c r="G62" s="2">
        <f t="shared" si="6"/>
        <v>-0.19279435149459945</v>
      </c>
      <c r="H62" s="2">
        <f t="shared" si="7"/>
        <v>-0.13421164214986403</v>
      </c>
      <c r="I62" s="2">
        <f t="shared" si="8"/>
        <v>6.9656183964899074E-2</v>
      </c>
      <c r="J62" s="2">
        <f t="shared" si="9"/>
        <v>5.807479007493592E-2</v>
      </c>
      <c r="K62" s="2">
        <f>AN62/SUM(AN1:AN$224)</f>
        <v>4.7534011099483481E-3</v>
      </c>
      <c r="O62" t="s">
        <v>72</v>
      </c>
      <c r="P62">
        <v>81</v>
      </c>
      <c r="Q62" s="1">
        <v>367101923.33758402</v>
      </c>
      <c r="R62" s="1">
        <v>418382640.51525903</v>
      </c>
      <c r="S62" s="1">
        <v>577219835.73388898</v>
      </c>
      <c r="T62" s="1">
        <v>287166829.967278</v>
      </c>
      <c r="U62" s="1">
        <v>277478154.32077402</v>
      </c>
      <c r="V62" s="1">
        <v>368880656.823277</v>
      </c>
      <c r="W62" s="1">
        <v>486589192.93809098</v>
      </c>
      <c r="X62" s="1">
        <v>319799210.97288901</v>
      </c>
      <c r="Y62" s="1">
        <v>779076994.10771406</v>
      </c>
      <c r="Z62" s="1">
        <v>1273055133.74983</v>
      </c>
      <c r="AA62" s="1">
        <v>981980846.10300004</v>
      </c>
      <c r="AB62" s="1">
        <v>853475899.24269402</v>
      </c>
      <c r="AC62" s="1">
        <v>827482431.97038496</v>
      </c>
      <c r="AD62" s="1">
        <v>774164899.49661303</v>
      </c>
      <c r="AE62" s="1">
        <v>296231660.172921</v>
      </c>
      <c r="AF62" s="1">
        <v>1373740839.41664</v>
      </c>
      <c r="AG62" s="1">
        <v>1042244118.5178601</v>
      </c>
      <c r="AH62" s="1">
        <v>208900753.52655199</v>
      </c>
      <c r="AI62" s="1">
        <v>1529448815.0625899</v>
      </c>
      <c r="AJ62" s="1">
        <v>284964101.51602101</v>
      </c>
      <c r="AK62" s="1">
        <v>1120850809.7760999</v>
      </c>
      <c r="AL62" s="1">
        <v>1473439671.3803999</v>
      </c>
      <c r="AM62" s="1">
        <v>1189368825.4702001</v>
      </c>
      <c r="AN62" s="1">
        <v>82846893.709068194</v>
      </c>
      <c r="AO62" s="1"/>
    </row>
    <row r="63" spans="1:41" x14ac:dyDescent="0.25">
      <c r="A63" t="str">
        <f t="shared" si="0"/>
        <v>AMRAAM (NAVY)</v>
      </c>
      <c r="B63">
        <f t="shared" si="1"/>
        <v>80</v>
      </c>
      <c r="C63" s="1">
        <f t="shared" si="2"/>
        <v>9567033.7030996699</v>
      </c>
      <c r="D63" s="1">
        <f t="shared" si="3"/>
        <v>-5513053.3652054602</v>
      </c>
      <c r="E63" s="1">
        <f t="shared" si="4"/>
        <v>0</v>
      </c>
      <c r="F63" s="1">
        <f t="shared" si="5"/>
        <v>0</v>
      </c>
      <c r="G63" s="2">
        <f t="shared" si="6"/>
        <v>-1</v>
      </c>
      <c r="H63" s="2">
        <f t="shared" si="7"/>
        <v>-1</v>
      </c>
      <c r="I63" s="2" t="e">
        <f t="shared" si="8"/>
        <v>#DIV/0!</v>
      </c>
      <c r="J63" s="2">
        <f t="shared" si="9"/>
        <v>0</v>
      </c>
      <c r="K63" s="2">
        <f>AN63/SUM(AN1:AN$224)</f>
        <v>0</v>
      </c>
      <c r="O63" t="s">
        <v>155</v>
      </c>
      <c r="P63">
        <v>80</v>
      </c>
      <c r="Q63" s="1"/>
      <c r="R63" s="1"/>
      <c r="S63" s="1"/>
      <c r="T63" s="1"/>
      <c r="U63" s="1">
        <v>1087347.38926925</v>
      </c>
      <c r="V63" s="1">
        <v>45958222.079346597</v>
      </c>
      <c r="W63" s="1">
        <v>51471725.258126304</v>
      </c>
      <c r="X63" s="1">
        <v>450850569.97572702</v>
      </c>
      <c r="Y63" s="1">
        <v>98203019.374433801</v>
      </c>
      <c r="Z63" s="1">
        <v>113108324.227293</v>
      </c>
      <c r="AA63" s="1">
        <v>92872831.024152502</v>
      </c>
      <c r="AB63" s="1">
        <v>34205779.258680403</v>
      </c>
      <c r="AC63" s="1">
        <v>40010225.747205503</v>
      </c>
      <c r="AD63" s="1">
        <v>14932426.608807901</v>
      </c>
      <c r="AE63" s="1">
        <v>19911241.879076999</v>
      </c>
      <c r="AF63" s="1">
        <v>9567033.7030996699</v>
      </c>
      <c r="AG63" s="1">
        <v>10652441.1296164</v>
      </c>
      <c r="AH63" s="1">
        <v>13661875.5855029</v>
      </c>
      <c r="AI63" s="1">
        <v>-1937505.6825655601</v>
      </c>
      <c r="AJ63" s="1">
        <v>-2992339.6671229098</v>
      </c>
      <c r="AK63" s="1">
        <v>-4047941.6018667798</v>
      </c>
      <c r="AL63" s="1">
        <v>-5513053.3652054602</v>
      </c>
      <c r="AM63" s="1"/>
      <c r="AN63" s="1"/>
      <c r="AO63" s="1"/>
    </row>
    <row r="64" spans="1:41" x14ac:dyDescent="0.25">
      <c r="A64" t="str">
        <f t="shared" si="0"/>
        <v>AN/PVS-4 SIGHT</v>
      </c>
      <c r="B64">
        <f t="shared" si="1"/>
        <v>1141</v>
      </c>
      <c r="C64" s="1">
        <f t="shared" si="2"/>
        <v>0</v>
      </c>
      <c r="D64" s="1">
        <f t="shared" si="3"/>
        <v>0</v>
      </c>
      <c r="E64" s="1">
        <f t="shared" si="4"/>
        <v>0</v>
      </c>
      <c r="F64" s="1">
        <f t="shared" si="5"/>
        <v>0</v>
      </c>
      <c r="G64" s="2" t="e">
        <f t="shared" si="6"/>
        <v>#DIV/0!</v>
      </c>
      <c r="H64" s="2" t="e">
        <f t="shared" si="7"/>
        <v>#DIV/0!</v>
      </c>
      <c r="I64" s="2" t="e">
        <f t="shared" si="8"/>
        <v>#DIV/0!</v>
      </c>
      <c r="J64" s="2">
        <f t="shared" si="9"/>
        <v>0</v>
      </c>
      <c r="K64" s="2">
        <f>AN64/SUM(AN1:AN$224)</f>
        <v>0</v>
      </c>
      <c r="O64" t="s">
        <v>156</v>
      </c>
      <c r="P64">
        <v>1141</v>
      </c>
      <c r="Q64" s="1"/>
      <c r="R64" s="1"/>
      <c r="S64" s="1">
        <v>61652.7438646058</v>
      </c>
      <c r="T64" s="1">
        <v>209418.05479500801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t="str">
        <f t="shared" ref="A65:A128" si="10">O65</f>
        <v>AN/SLQ-13</v>
      </c>
      <c r="B65">
        <f t="shared" ref="B65:B128" si="11">P65</f>
        <v>939</v>
      </c>
      <c r="C65" s="1">
        <f t="shared" ref="C65:C128" si="12">AF65</f>
        <v>0</v>
      </c>
      <c r="D65" s="1">
        <f t="shared" ref="D65:D128" si="13">AL65</f>
        <v>0</v>
      </c>
      <c r="E65" s="1">
        <f t="shared" ref="E65:E128" si="14">AM65</f>
        <v>0</v>
      </c>
      <c r="F65" s="1">
        <f t="shared" ref="F65:F128" si="15">AN65</f>
        <v>0</v>
      </c>
      <c r="G65" s="2" t="e">
        <f t="shared" si="6"/>
        <v>#DIV/0!</v>
      </c>
      <c r="H65" s="2" t="e">
        <f t="shared" si="7"/>
        <v>#DIV/0!</v>
      </c>
      <c r="I65" s="2" t="e">
        <f t="shared" si="8"/>
        <v>#DIV/0!</v>
      </c>
      <c r="J65" s="2">
        <f t="shared" si="9"/>
        <v>0</v>
      </c>
      <c r="K65" s="2">
        <f>AN65/SUM(AN1:AN$224)</f>
        <v>0</v>
      </c>
      <c r="O65" t="s">
        <v>157</v>
      </c>
      <c r="P65">
        <v>939</v>
      </c>
      <c r="Q65" s="1">
        <v>29124133.582937799</v>
      </c>
      <c r="R65" s="1">
        <v>18897092.408017699</v>
      </c>
      <c r="S65" s="1">
        <v>10138902.4361433</v>
      </c>
      <c r="T65" s="1">
        <v>12125257.828874899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t="str">
        <f t="shared" si="10"/>
        <v>ARMY TACTICAL MISSILE SYS</v>
      </c>
      <c r="B66">
        <f t="shared" si="11"/>
        <v>158</v>
      </c>
      <c r="C66" s="1">
        <f t="shared" si="12"/>
        <v>0</v>
      </c>
      <c r="D66" s="1">
        <f t="shared" si="13"/>
        <v>0</v>
      </c>
      <c r="E66" s="1">
        <f t="shared" si="14"/>
        <v>0</v>
      </c>
      <c r="F66" s="1">
        <f t="shared" si="15"/>
        <v>0</v>
      </c>
      <c r="G66" s="2" t="e">
        <f t="shared" ref="G66:G129" si="16">AM66/AL66-1</f>
        <v>#DIV/0!</v>
      </c>
      <c r="H66" s="2" t="e">
        <f t="shared" ref="H66:H129" si="17">AM66/AF66-1</f>
        <v>#DIV/0!</v>
      </c>
      <c r="I66" s="2" t="e">
        <f t="shared" ref="I66:I129" si="18">AN66/AM66</f>
        <v>#DIV/0!</v>
      </c>
      <c r="J66" s="2">
        <f t="shared" ref="J66:J129" si="19">AM66/SUM(AM$1:AM$224)</f>
        <v>0</v>
      </c>
      <c r="K66" s="2">
        <f>AN66/SUM(AN1:AN$224)</f>
        <v>0</v>
      </c>
      <c r="O66" t="s">
        <v>158</v>
      </c>
      <c r="P66">
        <v>158</v>
      </c>
      <c r="Q66" s="1">
        <v>3201381.66893184</v>
      </c>
      <c r="R66" s="1">
        <v>255918153.153873</v>
      </c>
      <c r="S66" s="1">
        <v>165217373.97865099</v>
      </c>
      <c r="T66" s="1">
        <v>88848597.993758306</v>
      </c>
      <c r="U66" s="1"/>
      <c r="V66" s="1"/>
      <c r="W66" s="1"/>
      <c r="X66" s="1"/>
      <c r="Y66" s="1"/>
      <c r="Z66" s="1"/>
      <c r="AA66" s="1">
        <v>-2067781.62100631</v>
      </c>
      <c r="AB66" s="1"/>
      <c r="AC66" s="1"/>
      <c r="AD66" s="1"/>
      <c r="AE66" s="1"/>
      <c r="AF66" s="1"/>
      <c r="AG66" s="1">
        <v>0</v>
      </c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t="str">
        <f t="shared" si="10"/>
        <v>ATACMS BAT</v>
      </c>
      <c r="B67">
        <f t="shared" si="11"/>
        <v>1826</v>
      </c>
      <c r="C67" s="1">
        <f t="shared" si="12"/>
        <v>0</v>
      </c>
      <c r="D67" s="1">
        <f t="shared" si="13"/>
        <v>0</v>
      </c>
      <c r="E67" s="1">
        <f t="shared" si="14"/>
        <v>0</v>
      </c>
      <c r="F67" s="1">
        <f t="shared" si="15"/>
        <v>0</v>
      </c>
      <c r="G67" s="2" t="e">
        <f t="shared" si="16"/>
        <v>#DIV/0!</v>
      </c>
      <c r="H67" s="2" t="e">
        <f t="shared" si="17"/>
        <v>#DIV/0!</v>
      </c>
      <c r="I67" s="2" t="e">
        <f t="shared" si="18"/>
        <v>#DIV/0!</v>
      </c>
      <c r="J67" s="2">
        <f t="shared" si="19"/>
        <v>0</v>
      </c>
      <c r="K67" s="2">
        <f>AN67/SUM(AN1:AN$224)</f>
        <v>0</v>
      </c>
      <c r="O67" t="s">
        <v>159</v>
      </c>
      <c r="P67">
        <v>1826</v>
      </c>
      <c r="Q67" s="1"/>
      <c r="R67" s="1">
        <v>15617.023684027199</v>
      </c>
      <c r="S67" s="1">
        <v>393892.70279785298</v>
      </c>
      <c r="T67" s="1">
        <v>185856.46644881601</v>
      </c>
      <c r="U67" s="1">
        <v>421917.56166438502</v>
      </c>
      <c r="V67" s="1">
        <v>7073352.2529768497</v>
      </c>
      <c r="W67" s="1"/>
      <c r="X67" s="1">
        <v>2863.8392584736498</v>
      </c>
      <c r="Y67" s="1">
        <v>89168.009816690697</v>
      </c>
      <c r="Z67" s="1">
        <v>17730.226145247201</v>
      </c>
      <c r="AA67" s="1">
        <v>-9114.2787237522207</v>
      </c>
      <c r="AB67" s="1"/>
      <c r="AC67" s="1">
        <v>-11425.616556679999</v>
      </c>
      <c r="AD67" s="1">
        <v>0</v>
      </c>
      <c r="AE67" s="1">
        <v>0</v>
      </c>
      <c r="AF67" s="1"/>
      <c r="AG67" s="1"/>
      <c r="AH67" s="1"/>
      <c r="AI67" s="1"/>
      <c r="AJ67" s="1">
        <v>0</v>
      </c>
      <c r="AK67" s="1"/>
      <c r="AL67" s="1"/>
      <c r="AM67" s="1"/>
      <c r="AN67" s="1"/>
      <c r="AO67" s="1"/>
    </row>
    <row r="68" spans="1:41" x14ac:dyDescent="0.25">
      <c r="A68" t="str">
        <f t="shared" si="10"/>
        <v>ATACMS-APAM</v>
      </c>
      <c r="B68">
        <f t="shared" si="11"/>
        <v>623</v>
      </c>
      <c r="C68" s="1">
        <f t="shared" si="12"/>
        <v>-720269.46347645205</v>
      </c>
      <c r="D68" s="1">
        <f t="shared" si="13"/>
        <v>0</v>
      </c>
      <c r="E68" s="1">
        <f t="shared" si="14"/>
        <v>0</v>
      </c>
      <c r="F68" s="1">
        <f t="shared" si="15"/>
        <v>6232.1186112303803</v>
      </c>
      <c r="G68" s="2" t="e">
        <f t="shared" si="16"/>
        <v>#DIV/0!</v>
      </c>
      <c r="H68" s="2">
        <f t="shared" si="17"/>
        <v>-1</v>
      </c>
      <c r="I68" s="2" t="e">
        <f t="shared" si="18"/>
        <v>#DIV/0!</v>
      </c>
      <c r="J68" s="2">
        <f t="shared" si="19"/>
        <v>0</v>
      </c>
      <c r="K68" s="2">
        <f>AN68/SUM(AN1:AN$224)</f>
        <v>3.5757236267640185E-7</v>
      </c>
      <c r="O68" t="s">
        <v>160</v>
      </c>
      <c r="P68">
        <v>623</v>
      </c>
      <c r="Q68" s="1"/>
      <c r="R68" s="1"/>
      <c r="S68" s="1"/>
      <c r="T68" s="1"/>
      <c r="U68" s="1"/>
      <c r="V68" s="1"/>
      <c r="W68" s="1"/>
      <c r="X68" s="1">
        <v>1447007.3468982701</v>
      </c>
      <c r="Y68" s="1">
        <v>732567.71105933003</v>
      </c>
      <c r="Z68" s="1">
        <v>-687.84462475514397</v>
      </c>
      <c r="AA68" s="1">
        <v>6326.5892349967999</v>
      </c>
      <c r="AB68" s="1">
        <v>123298.550249085</v>
      </c>
      <c r="AC68" s="1">
        <v>147791.44797180101</v>
      </c>
      <c r="AD68" s="1">
        <v>715946.61457909399</v>
      </c>
      <c r="AE68" s="1">
        <v>0</v>
      </c>
      <c r="AF68" s="1">
        <v>-720269.46347645205</v>
      </c>
      <c r="AG68" s="1"/>
      <c r="AH68" s="1"/>
      <c r="AI68" s="1"/>
      <c r="AJ68" s="1"/>
      <c r="AK68" s="1"/>
      <c r="AL68" s="1"/>
      <c r="AM68" s="1"/>
      <c r="AN68" s="1">
        <v>6232.1186112303803</v>
      </c>
      <c r="AO68" s="1"/>
    </row>
    <row r="69" spans="1:41" x14ac:dyDescent="0.25">
      <c r="A69" t="str">
        <f t="shared" si="10"/>
        <v>BGM-109 TOMAHAWK</v>
      </c>
      <c r="B69">
        <f t="shared" si="11"/>
        <v>865</v>
      </c>
      <c r="C69" s="1">
        <f t="shared" si="12"/>
        <v>0</v>
      </c>
      <c r="D69" s="1">
        <f t="shared" si="13"/>
        <v>0</v>
      </c>
      <c r="E69" s="1">
        <f t="shared" si="14"/>
        <v>0</v>
      </c>
      <c r="F69" s="1">
        <f t="shared" si="15"/>
        <v>0</v>
      </c>
      <c r="G69" s="2" t="e">
        <f t="shared" si="16"/>
        <v>#DIV/0!</v>
      </c>
      <c r="H69" s="2" t="e">
        <f t="shared" si="17"/>
        <v>#DIV/0!</v>
      </c>
      <c r="I69" s="2" t="e">
        <f t="shared" si="18"/>
        <v>#DIV/0!</v>
      </c>
      <c r="J69" s="2">
        <f t="shared" si="19"/>
        <v>0</v>
      </c>
      <c r="K69" s="2">
        <f>AN69/SUM(AN1:AN$224)</f>
        <v>0</v>
      </c>
      <c r="O69" t="s">
        <v>73</v>
      </c>
      <c r="P69">
        <v>865</v>
      </c>
      <c r="Q69" s="1">
        <v>112987587.13773499</v>
      </c>
      <c r="R69" s="1">
        <v>159628194.50636399</v>
      </c>
      <c r="S69" s="1">
        <v>551190923.14698601</v>
      </c>
      <c r="T69" s="1">
        <v>189891582.74248901</v>
      </c>
      <c r="U69" s="1"/>
      <c r="V69" s="1"/>
      <c r="W69" s="1"/>
      <c r="X69" s="1"/>
      <c r="Y69" s="1"/>
      <c r="Z69" s="1"/>
      <c r="AA69" s="1">
        <v>-9223.7769911203904</v>
      </c>
      <c r="AB69" s="1"/>
      <c r="AC69" s="1"/>
      <c r="AD69" s="1"/>
      <c r="AE69" s="1"/>
      <c r="AF69" s="1"/>
      <c r="AG69" s="1"/>
      <c r="AH69" s="1">
        <v>-93930.924083970705</v>
      </c>
      <c r="AI69" s="1"/>
      <c r="AJ69" s="1">
        <v>0</v>
      </c>
      <c r="AK69" s="1"/>
      <c r="AL69" s="1"/>
      <c r="AM69" s="1"/>
      <c r="AN69" s="1"/>
      <c r="AO69" s="1"/>
    </row>
    <row r="70" spans="1:41" x14ac:dyDescent="0.25">
      <c r="A70" t="str">
        <f t="shared" si="10"/>
        <v>BRLNT ANTI-ARMOR SUBMUNIT</v>
      </c>
      <c r="B70">
        <f t="shared" si="11"/>
        <v>161</v>
      </c>
      <c r="C70" s="1">
        <f t="shared" si="12"/>
        <v>0</v>
      </c>
      <c r="D70" s="1">
        <f t="shared" si="13"/>
        <v>0</v>
      </c>
      <c r="E70" s="1">
        <f t="shared" si="14"/>
        <v>0</v>
      </c>
      <c r="F70" s="1">
        <f t="shared" si="15"/>
        <v>0</v>
      </c>
      <c r="G70" s="2" t="e">
        <f t="shared" si="16"/>
        <v>#DIV/0!</v>
      </c>
      <c r="H70" s="2" t="e">
        <f t="shared" si="17"/>
        <v>#DIV/0!</v>
      </c>
      <c r="I70" s="2" t="e">
        <f t="shared" si="18"/>
        <v>#DIV/0!</v>
      </c>
      <c r="J70" s="2">
        <f t="shared" si="19"/>
        <v>0</v>
      </c>
      <c r="K70" s="2">
        <f>AN70/SUM(AN1:AN$224)</f>
        <v>0</v>
      </c>
      <c r="O70" t="s">
        <v>161</v>
      </c>
      <c r="P70">
        <v>161</v>
      </c>
      <c r="Q70" s="1">
        <v>18766056.620319001</v>
      </c>
      <c r="R70" s="1">
        <v>6919573.5016702497</v>
      </c>
      <c r="S70" s="1">
        <v>2227776.0870552398</v>
      </c>
      <c r="T70" s="1">
        <v>112590.31926961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t="str">
        <f t="shared" si="10"/>
        <v>BSM</v>
      </c>
      <c r="B71">
        <f t="shared" si="11"/>
        <v>1972</v>
      </c>
      <c r="C71" s="1">
        <f t="shared" si="12"/>
        <v>0</v>
      </c>
      <c r="D71" s="1">
        <f t="shared" si="13"/>
        <v>0</v>
      </c>
      <c r="E71" s="1">
        <f t="shared" si="14"/>
        <v>0</v>
      </c>
      <c r="F71" s="1">
        <f t="shared" si="15"/>
        <v>0</v>
      </c>
      <c r="G71" s="2" t="e">
        <f t="shared" si="16"/>
        <v>#DIV/0!</v>
      </c>
      <c r="H71" s="2" t="e">
        <f t="shared" si="17"/>
        <v>#DIV/0!</v>
      </c>
      <c r="I71" s="2" t="e">
        <f t="shared" si="18"/>
        <v>#DIV/0!</v>
      </c>
      <c r="J71" s="2">
        <f t="shared" si="19"/>
        <v>0</v>
      </c>
      <c r="K71" s="2">
        <f>AN71/SUM(AN1:AN$224)</f>
        <v>0</v>
      </c>
      <c r="O71" t="s">
        <v>162</v>
      </c>
      <c r="P71">
        <v>1972</v>
      </c>
      <c r="Q71" s="1"/>
      <c r="R71" s="1"/>
      <c r="S71" s="1"/>
      <c r="T71" s="1"/>
      <c r="U71" s="1">
        <v>144948.910663107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t="str">
        <f t="shared" si="10"/>
        <v>BUNKER DEFEATING MUNITION</v>
      </c>
      <c r="B72">
        <f t="shared" si="11"/>
        <v>402</v>
      </c>
      <c r="C72" s="1">
        <f t="shared" si="12"/>
        <v>0</v>
      </c>
      <c r="D72" s="1">
        <f t="shared" si="13"/>
        <v>0</v>
      </c>
      <c r="E72" s="1">
        <f t="shared" si="14"/>
        <v>0</v>
      </c>
      <c r="F72" s="1">
        <f t="shared" si="15"/>
        <v>0</v>
      </c>
      <c r="G72" s="2" t="e">
        <f t="shared" si="16"/>
        <v>#DIV/0!</v>
      </c>
      <c r="H72" s="2" t="e">
        <f t="shared" si="17"/>
        <v>#DIV/0!</v>
      </c>
      <c r="I72" s="2" t="e">
        <f t="shared" si="18"/>
        <v>#DIV/0!</v>
      </c>
      <c r="J72" s="2">
        <f t="shared" si="19"/>
        <v>0</v>
      </c>
      <c r="K72" s="2">
        <f>AN72/SUM(AN1:AN$224)</f>
        <v>0</v>
      </c>
      <c r="O72" t="s">
        <v>163</v>
      </c>
      <c r="P72">
        <v>402</v>
      </c>
      <c r="Q72" s="1"/>
      <c r="R72" s="1"/>
      <c r="S72" s="1"/>
      <c r="T72" s="1">
        <v>-7371400.3266061004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t="str">
        <f t="shared" si="10"/>
        <v>C-3</v>
      </c>
      <c r="B73">
        <f t="shared" si="11"/>
        <v>715</v>
      </c>
      <c r="C73" s="1">
        <f t="shared" si="12"/>
        <v>0</v>
      </c>
      <c r="D73" s="1">
        <f t="shared" si="13"/>
        <v>0</v>
      </c>
      <c r="E73" s="1">
        <f t="shared" si="14"/>
        <v>0</v>
      </c>
      <c r="F73" s="1">
        <f t="shared" si="15"/>
        <v>0</v>
      </c>
      <c r="G73" s="2" t="e">
        <f t="shared" si="16"/>
        <v>#DIV/0!</v>
      </c>
      <c r="H73" s="2" t="e">
        <f t="shared" si="17"/>
        <v>#DIV/0!</v>
      </c>
      <c r="I73" s="2" t="e">
        <f t="shared" si="18"/>
        <v>#DIV/0!</v>
      </c>
      <c r="J73" s="2">
        <f t="shared" si="19"/>
        <v>0</v>
      </c>
      <c r="K73" s="2">
        <f>AN73/SUM(AN1:AN$224)</f>
        <v>0</v>
      </c>
      <c r="O73" t="s">
        <v>164</v>
      </c>
      <c r="P73">
        <v>715</v>
      </c>
      <c r="Q73" s="1"/>
      <c r="R73" s="1"/>
      <c r="S73" s="1">
        <v>19966208.48827</v>
      </c>
      <c r="T73" s="1">
        <v>305788.63881970401</v>
      </c>
      <c r="U73" s="1"/>
      <c r="V73" s="1"/>
      <c r="W73" s="1"/>
      <c r="X73" s="1"/>
      <c r="Y73" s="1"/>
      <c r="Z73" s="1">
        <v>-110839.57037519</v>
      </c>
      <c r="AA73" s="1">
        <v>-291082.79727819603</v>
      </c>
      <c r="AB73" s="1">
        <v>-144011.19052963899</v>
      </c>
      <c r="AC73" s="1"/>
      <c r="AD73" s="1"/>
      <c r="AE73" s="1"/>
      <c r="AF73" s="1"/>
      <c r="AG73" s="1"/>
      <c r="AH73" s="1">
        <v>24048.831659326101</v>
      </c>
      <c r="AI73" s="1"/>
      <c r="AJ73" s="1">
        <v>0</v>
      </c>
      <c r="AK73" s="1">
        <v>0</v>
      </c>
      <c r="AL73" s="1"/>
      <c r="AM73" s="1"/>
      <c r="AN73" s="1"/>
      <c r="AO73" s="1"/>
    </row>
    <row r="74" spans="1:41" x14ac:dyDescent="0.25">
      <c r="A74" t="str">
        <f t="shared" si="10"/>
        <v>CALIBER .50 AMMO ALL TYPE</v>
      </c>
      <c r="B74">
        <f t="shared" si="11"/>
        <v>363</v>
      </c>
      <c r="C74" s="1">
        <f t="shared" si="12"/>
        <v>0</v>
      </c>
      <c r="D74" s="1">
        <f t="shared" si="13"/>
        <v>0</v>
      </c>
      <c r="E74" s="1">
        <f t="shared" si="14"/>
        <v>0</v>
      </c>
      <c r="F74" s="1">
        <f t="shared" si="15"/>
        <v>0</v>
      </c>
      <c r="G74" s="2" t="e">
        <f t="shared" si="16"/>
        <v>#DIV/0!</v>
      </c>
      <c r="H74" s="2" t="e">
        <f t="shared" si="17"/>
        <v>#DIV/0!</v>
      </c>
      <c r="I74" s="2" t="e">
        <f t="shared" si="18"/>
        <v>#DIV/0!</v>
      </c>
      <c r="J74" s="2">
        <f t="shared" si="19"/>
        <v>0</v>
      </c>
      <c r="K74" s="2">
        <f>AN74/SUM(AN1:AN$224)</f>
        <v>0</v>
      </c>
      <c r="O74" t="s">
        <v>165</v>
      </c>
      <c r="P74">
        <v>363</v>
      </c>
      <c r="Q74" s="1">
        <v>7028425.7164958902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t="str">
        <f t="shared" si="10"/>
        <v>CBDP</v>
      </c>
      <c r="B75">
        <f t="shared" si="11"/>
        <v>1344</v>
      </c>
      <c r="C75" s="1">
        <f t="shared" si="12"/>
        <v>0</v>
      </c>
      <c r="D75" s="1">
        <f t="shared" si="13"/>
        <v>0</v>
      </c>
      <c r="E75" s="1">
        <f t="shared" si="14"/>
        <v>0</v>
      </c>
      <c r="F75" s="1">
        <f t="shared" si="15"/>
        <v>0</v>
      </c>
      <c r="G75" s="2" t="e">
        <f t="shared" si="16"/>
        <v>#DIV/0!</v>
      </c>
      <c r="H75" s="2" t="e">
        <f t="shared" si="17"/>
        <v>#DIV/0!</v>
      </c>
      <c r="I75" s="2" t="e">
        <f t="shared" si="18"/>
        <v>#DIV/0!</v>
      </c>
      <c r="J75" s="2">
        <f t="shared" si="19"/>
        <v>0</v>
      </c>
      <c r="K75" s="2">
        <f>AN75/SUM(AN1:AN$224)</f>
        <v>0</v>
      </c>
      <c r="O75" t="s">
        <v>166</v>
      </c>
      <c r="P75">
        <v>1344</v>
      </c>
      <c r="Q75" s="1"/>
      <c r="R75" s="1"/>
      <c r="S75" s="1"/>
      <c r="T75" s="1"/>
      <c r="U75" s="1"/>
      <c r="V75" s="1">
        <v>227196.60303197001</v>
      </c>
      <c r="W75" s="1">
        <v>659416.28921396704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t="str">
        <f t="shared" si="10"/>
        <v>CHCS II</v>
      </c>
      <c r="B76">
        <f t="shared" si="11"/>
        <v>1958</v>
      </c>
      <c r="C76" s="1">
        <f t="shared" si="12"/>
        <v>0</v>
      </c>
      <c r="D76" s="1">
        <f t="shared" si="13"/>
        <v>0</v>
      </c>
      <c r="E76" s="1">
        <f t="shared" si="14"/>
        <v>0</v>
      </c>
      <c r="F76" s="1">
        <f t="shared" si="15"/>
        <v>0</v>
      </c>
      <c r="G76" s="2" t="e">
        <f t="shared" si="16"/>
        <v>#DIV/0!</v>
      </c>
      <c r="H76" s="2" t="e">
        <f t="shared" si="17"/>
        <v>#DIV/0!</v>
      </c>
      <c r="I76" s="2" t="e">
        <f t="shared" si="18"/>
        <v>#DIV/0!</v>
      </c>
      <c r="J76" s="2">
        <f t="shared" si="19"/>
        <v>0</v>
      </c>
      <c r="K76" s="2">
        <f>AN76/SUM(AN1:AN$224)</f>
        <v>0</v>
      </c>
      <c r="O76" t="s">
        <v>167</v>
      </c>
      <c r="P76">
        <v>1958</v>
      </c>
      <c r="Q76" s="1"/>
      <c r="R76" s="1"/>
      <c r="S76" s="1"/>
      <c r="T76" s="1"/>
      <c r="U76" s="1"/>
      <c r="V76" s="1"/>
      <c r="W76" s="1">
        <v>9535714.0422890298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t="str">
        <f t="shared" si="10"/>
        <v>CIRCM</v>
      </c>
      <c r="B77">
        <f t="shared" si="11"/>
        <v>2180</v>
      </c>
      <c r="C77" s="1">
        <f t="shared" si="12"/>
        <v>0</v>
      </c>
      <c r="D77" s="1">
        <f t="shared" si="13"/>
        <v>0</v>
      </c>
      <c r="E77" s="1">
        <f t="shared" si="14"/>
        <v>5148718</v>
      </c>
      <c r="F77" s="1">
        <f t="shared" si="15"/>
        <v>0</v>
      </c>
      <c r="G77" s="2" t="e">
        <f t="shared" si="16"/>
        <v>#DIV/0!</v>
      </c>
      <c r="H77" s="2" t="e">
        <f t="shared" si="17"/>
        <v>#DIV/0!</v>
      </c>
      <c r="I77" s="2">
        <f t="shared" si="18"/>
        <v>0</v>
      </c>
      <c r="J77" s="2">
        <f t="shared" si="19"/>
        <v>2.5140285385135623E-4</v>
      </c>
      <c r="K77" s="2">
        <f>AN77/SUM(AN1:AN$224)</f>
        <v>0</v>
      </c>
      <c r="O77" t="s">
        <v>168</v>
      </c>
      <c r="P77">
        <v>2180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>
        <v>5148718</v>
      </c>
      <c r="AN77" s="1">
        <v>0</v>
      </c>
      <c r="AO77" s="1"/>
    </row>
    <row r="78" spans="1:41" x14ac:dyDescent="0.25">
      <c r="A78" t="str">
        <f t="shared" si="10"/>
        <v>CMM</v>
      </c>
      <c r="B78">
        <f t="shared" si="11"/>
        <v>1980</v>
      </c>
      <c r="C78" s="1">
        <f t="shared" si="12"/>
        <v>0</v>
      </c>
      <c r="D78" s="1">
        <f t="shared" si="13"/>
        <v>0</v>
      </c>
      <c r="E78" s="1">
        <f t="shared" si="14"/>
        <v>0</v>
      </c>
      <c r="F78" s="1">
        <f t="shared" si="15"/>
        <v>0</v>
      </c>
      <c r="G78" s="2" t="e">
        <f t="shared" si="16"/>
        <v>#DIV/0!</v>
      </c>
      <c r="H78" s="2" t="e">
        <f t="shared" si="17"/>
        <v>#DIV/0!</v>
      </c>
      <c r="I78" s="2" t="e">
        <f t="shared" si="18"/>
        <v>#DIV/0!</v>
      </c>
      <c r="J78" s="2">
        <f t="shared" si="19"/>
        <v>0</v>
      </c>
      <c r="K78" s="2">
        <f>AN78/SUM(AN1:AN$224)</f>
        <v>0</v>
      </c>
      <c r="O78" t="s">
        <v>169</v>
      </c>
      <c r="P78">
        <v>1980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>
        <v>101499.57998063399</v>
      </c>
      <c r="AD78" s="1"/>
      <c r="AE78" s="1">
        <v>3639.5953764764099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t="str">
        <f t="shared" si="10"/>
        <v>CNA</v>
      </c>
      <c r="B79">
        <f t="shared" si="11"/>
        <v>1915</v>
      </c>
      <c r="C79" s="1">
        <f t="shared" si="12"/>
        <v>-179595.870587015</v>
      </c>
      <c r="D79" s="1">
        <f t="shared" si="13"/>
        <v>0</v>
      </c>
      <c r="E79" s="1">
        <f t="shared" si="14"/>
        <v>0</v>
      </c>
      <c r="F79" s="1">
        <f t="shared" si="15"/>
        <v>0</v>
      </c>
      <c r="G79" s="2" t="e">
        <f t="shared" si="16"/>
        <v>#DIV/0!</v>
      </c>
      <c r="H79" s="2">
        <f t="shared" si="17"/>
        <v>-1</v>
      </c>
      <c r="I79" s="2" t="e">
        <f t="shared" si="18"/>
        <v>#DIV/0!</v>
      </c>
      <c r="J79" s="2">
        <f t="shared" si="19"/>
        <v>0</v>
      </c>
      <c r="K79" s="2">
        <f>AN79/SUM(AN1:AN$224)</f>
        <v>0</v>
      </c>
      <c r="O79" t="s">
        <v>170</v>
      </c>
      <c r="P79">
        <v>1915</v>
      </c>
      <c r="Q79" s="1"/>
      <c r="R79" s="1"/>
      <c r="S79" s="1">
        <v>29527126.544960499</v>
      </c>
      <c r="T79" s="1">
        <v>155273826.49544999</v>
      </c>
      <c r="U79" s="1">
        <v>383085381.68533599</v>
      </c>
      <c r="V79" s="1">
        <v>227591734.212347</v>
      </c>
      <c r="W79" s="1">
        <v>36121490.222930796</v>
      </c>
      <c r="X79" s="1">
        <v>17265565.016039599</v>
      </c>
      <c r="Y79" s="1">
        <v>243608.63226941801</v>
      </c>
      <c r="Z79" s="1">
        <v>-13451.9715337815</v>
      </c>
      <c r="AA79" s="1">
        <v>-49559.982121079804</v>
      </c>
      <c r="AB79" s="1">
        <v>-519981.29731754801</v>
      </c>
      <c r="AC79" s="1">
        <v>-131589.20564610299</v>
      </c>
      <c r="AD79" s="1">
        <v>-161845.66134217099</v>
      </c>
      <c r="AE79" s="1">
        <v>-115255.03039092501</v>
      </c>
      <c r="AF79" s="1">
        <v>-179595.870587015</v>
      </c>
      <c r="AG79" s="1">
        <v>-6957.2342290768602</v>
      </c>
      <c r="AH79" s="1"/>
      <c r="AI79" s="1">
        <v>0</v>
      </c>
      <c r="AJ79" s="1">
        <v>0</v>
      </c>
      <c r="AK79" s="1"/>
      <c r="AL79" s="1"/>
      <c r="AM79" s="1"/>
      <c r="AN79" s="1"/>
      <c r="AO79" s="1"/>
    </row>
    <row r="80" spans="1:41" x14ac:dyDescent="0.25">
      <c r="A80" t="str">
        <f t="shared" si="10"/>
        <v>CNG</v>
      </c>
      <c r="B80">
        <f t="shared" si="11"/>
        <v>1917</v>
      </c>
      <c r="C80" s="1">
        <f t="shared" si="12"/>
        <v>0</v>
      </c>
      <c r="D80" s="1">
        <f t="shared" si="13"/>
        <v>0</v>
      </c>
      <c r="E80" s="1">
        <f t="shared" si="14"/>
        <v>0</v>
      </c>
      <c r="F80" s="1">
        <f t="shared" si="15"/>
        <v>0</v>
      </c>
      <c r="G80" s="2" t="e">
        <f t="shared" si="16"/>
        <v>#DIV/0!</v>
      </c>
      <c r="H80" s="2" t="e">
        <f t="shared" si="17"/>
        <v>#DIV/0!</v>
      </c>
      <c r="I80" s="2" t="e">
        <f t="shared" si="18"/>
        <v>#DIV/0!</v>
      </c>
      <c r="J80" s="2">
        <f t="shared" si="19"/>
        <v>0</v>
      </c>
      <c r="K80" s="2">
        <f>AN80/SUM(AN1:AN$224)</f>
        <v>0</v>
      </c>
      <c r="O80" t="s">
        <v>171</v>
      </c>
      <c r="P80">
        <v>1917</v>
      </c>
      <c r="Q80" s="1"/>
      <c r="R80" s="1">
        <v>-946486.283880439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>
        <v>-469664.73369084002</v>
      </c>
      <c r="AE80" s="1">
        <v>-1247211.3268575601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t="str">
        <f t="shared" si="10"/>
        <v>CNU</v>
      </c>
      <c r="B81">
        <f t="shared" si="11"/>
        <v>2070</v>
      </c>
      <c r="C81" s="1">
        <f t="shared" si="12"/>
        <v>0</v>
      </c>
      <c r="D81" s="1">
        <f t="shared" si="13"/>
        <v>0</v>
      </c>
      <c r="E81" s="1">
        <f t="shared" si="14"/>
        <v>0</v>
      </c>
      <c r="F81" s="1">
        <f t="shared" si="15"/>
        <v>0</v>
      </c>
      <c r="G81" s="2" t="e">
        <f t="shared" si="16"/>
        <v>#DIV/0!</v>
      </c>
      <c r="H81" s="2" t="e">
        <f t="shared" si="17"/>
        <v>#DIV/0!</v>
      </c>
      <c r="I81" s="2" t="e">
        <f t="shared" si="18"/>
        <v>#DIV/0!</v>
      </c>
      <c r="J81" s="2">
        <f t="shared" si="19"/>
        <v>0</v>
      </c>
      <c r="K81" s="2">
        <f>AN81/SUM(AN1:AN$224)</f>
        <v>0</v>
      </c>
      <c r="O81" t="s">
        <v>172</v>
      </c>
      <c r="P81">
        <v>2070</v>
      </c>
      <c r="Q81" s="1"/>
      <c r="R81" s="1"/>
      <c r="S81" s="1">
        <v>2068684.0544994301</v>
      </c>
      <c r="T81" s="1">
        <v>137090.59203057701</v>
      </c>
      <c r="U81" s="1">
        <v>74284.717674564105</v>
      </c>
      <c r="V81" s="1">
        <v>2401609.1102396101</v>
      </c>
      <c r="W81" s="1"/>
      <c r="X81" s="1"/>
      <c r="Y81" s="1">
        <v>-211272.25236719599</v>
      </c>
      <c r="Z81" s="1">
        <v>-32990.1498683522</v>
      </c>
      <c r="AA81" s="1"/>
      <c r="AB81" s="1"/>
      <c r="AC81" s="1"/>
      <c r="AD81" s="1">
        <v>-71384.415368441798</v>
      </c>
      <c r="AE81" s="1"/>
      <c r="AF81" s="1"/>
      <c r="AG81" s="1">
        <v>-978.12850233147299</v>
      </c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t="str">
        <f t="shared" si="10"/>
        <v>CNZ</v>
      </c>
      <c r="B82">
        <f t="shared" si="11"/>
        <v>2072</v>
      </c>
      <c r="C82" s="1">
        <f t="shared" si="12"/>
        <v>0</v>
      </c>
      <c r="D82" s="1">
        <f t="shared" si="13"/>
        <v>0</v>
      </c>
      <c r="E82" s="1">
        <f t="shared" si="14"/>
        <v>0</v>
      </c>
      <c r="F82" s="1">
        <f t="shared" si="15"/>
        <v>0</v>
      </c>
      <c r="G82" s="2" t="e">
        <f t="shared" si="16"/>
        <v>#DIV/0!</v>
      </c>
      <c r="H82" s="2" t="e">
        <f t="shared" si="17"/>
        <v>#DIV/0!</v>
      </c>
      <c r="I82" s="2" t="e">
        <f t="shared" si="18"/>
        <v>#DIV/0!</v>
      </c>
      <c r="J82" s="2">
        <f t="shared" si="19"/>
        <v>0</v>
      </c>
      <c r="K82" s="2">
        <f>AN82/SUM(AN1:AN$224)</f>
        <v>0</v>
      </c>
      <c r="O82" t="s">
        <v>173</v>
      </c>
      <c r="P82">
        <v>2072</v>
      </c>
      <c r="Q82" s="1">
        <v>-4362471.1343767596</v>
      </c>
      <c r="R82" s="1"/>
      <c r="S82" s="1">
        <v>-1475317.5483973699</v>
      </c>
      <c r="T82" s="1"/>
      <c r="U82" s="1"/>
      <c r="V82" s="1">
        <v>-180755.674790463</v>
      </c>
      <c r="W82" s="1"/>
      <c r="X82" s="1"/>
      <c r="Y82" s="1"/>
      <c r="Z82" s="1"/>
      <c r="AA82" s="1"/>
      <c r="AB82" s="1"/>
      <c r="AC82" s="1">
        <v>-260526.21228164199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t="str">
        <f t="shared" si="10"/>
        <v>CX-2</v>
      </c>
      <c r="B83">
        <f t="shared" si="11"/>
        <v>1408</v>
      </c>
      <c r="C83" s="1">
        <f t="shared" si="12"/>
        <v>0</v>
      </c>
      <c r="D83" s="1">
        <f t="shared" si="13"/>
        <v>0</v>
      </c>
      <c r="E83" s="1">
        <f t="shared" si="14"/>
        <v>0</v>
      </c>
      <c r="F83" s="1">
        <f t="shared" si="15"/>
        <v>0</v>
      </c>
      <c r="G83" s="2" t="e">
        <f t="shared" si="16"/>
        <v>#DIV/0!</v>
      </c>
      <c r="H83" s="2" t="e">
        <f t="shared" si="17"/>
        <v>#DIV/0!</v>
      </c>
      <c r="I83" s="2" t="e">
        <f t="shared" si="18"/>
        <v>#DIV/0!</v>
      </c>
      <c r="J83" s="2">
        <f t="shared" si="19"/>
        <v>0</v>
      </c>
      <c r="K83" s="2">
        <f>AN83/SUM(AN1:AN$224)</f>
        <v>0</v>
      </c>
      <c r="O83" t="s">
        <v>174</v>
      </c>
      <c r="P83">
        <v>1408</v>
      </c>
      <c r="Q83" s="1"/>
      <c r="R83" s="1"/>
      <c r="S83" s="1"/>
      <c r="T83" s="1">
        <v>134097.773539313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t="str">
        <f t="shared" si="10"/>
        <v>DADS</v>
      </c>
      <c r="B84">
        <f t="shared" si="11"/>
        <v>1994</v>
      </c>
      <c r="C84" s="1">
        <f t="shared" si="12"/>
        <v>0</v>
      </c>
      <c r="D84" s="1">
        <f t="shared" si="13"/>
        <v>0</v>
      </c>
      <c r="E84" s="1">
        <f t="shared" si="14"/>
        <v>0</v>
      </c>
      <c r="F84" s="1">
        <f t="shared" si="15"/>
        <v>0</v>
      </c>
      <c r="G84" s="2" t="e">
        <f t="shared" si="16"/>
        <v>#DIV/0!</v>
      </c>
      <c r="H84" s="2" t="e">
        <f t="shared" si="17"/>
        <v>#DIV/0!</v>
      </c>
      <c r="I84" s="2" t="e">
        <f t="shared" si="18"/>
        <v>#DIV/0!</v>
      </c>
      <c r="J84" s="2">
        <f t="shared" si="19"/>
        <v>0</v>
      </c>
      <c r="K84" s="2">
        <f>AN84/SUM(AN1:AN$224)</f>
        <v>0</v>
      </c>
      <c r="O84" t="s">
        <v>175</v>
      </c>
      <c r="P84">
        <v>1994</v>
      </c>
      <c r="Q84" s="1"/>
      <c r="R84" s="1"/>
      <c r="S84" s="1"/>
      <c r="T84" s="1"/>
      <c r="U84" s="1"/>
      <c r="V84" s="1"/>
      <c r="W84" s="1"/>
      <c r="X84" s="1"/>
      <c r="Y84" s="1"/>
      <c r="Z84" s="1">
        <v>212905.23119039799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t="str">
        <f t="shared" si="10"/>
        <v>DCAPES</v>
      </c>
      <c r="B85">
        <f t="shared" si="11"/>
        <v>1995</v>
      </c>
      <c r="C85" s="1">
        <f t="shared" si="12"/>
        <v>0</v>
      </c>
      <c r="D85" s="1">
        <f t="shared" si="13"/>
        <v>0</v>
      </c>
      <c r="E85" s="1">
        <f t="shared" si="14"/>
        <v>0</v>
      </c>
      <c r="F85" s="1">
        <f t="shared" si="15"/>
        <v>0</v>
      </c>
      <c r="G85" s="2" t="e">
        <f t="shared" si="16"/>
        <v>#DIV/0!</v>
      </c>
      <c r="H85" s="2" t="e">
        <f t="shared" si="17"/>
        <v>#DIV/0!</v>
      </c>
      <c r="I85" s="2" t="e">
        <f t="shared" si="18"/>
        <v>#DIV/0!</v>
      </c>
      <c r="J85" s="2">
        <f t="shared" si="19"/>
        <v>0</v>
      </c>
      <c r="K85" s="2">
        <f>AN85/SUM(AN1:AN$224)</f>
        <v>0</v>
      </c>
      <c r="O85" t="s">
        <v>176</v>
      </c>
      <c r="P85">
        <v>1995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>
        <v>90017.137521308905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t="str">
        <f t="shared" si="10"/>
        <v>DEAMS Inc 1</v>
      </c>
      <c r="B86">
        <f t="shared" si="11"/>
        <v>2101</v>
      </c>
      <c r="C86" s="1">
        <f t="shared" si="12"/>
        <v>0</v>
      </c>
      <c r="D86" s="1">
        <f t="shared" si="13"/>
        <v>0</v>
      </c>
      <c r="E86" s="1">
        <f t="shared" si="14"/>
        <v>0</v>
      </c>
      <c r="F86" s="1">
        <f t="shared" si="15"/>
        <v>0</v>
      </c>
      <c r="G86" s="2" t="e">
        <f t="shared" si="16"/>
        <v>#DIV/0!</v>
      </c>
      <c r="H86" s="2" t="e">
        <f t="shared" si="17"/>
        <v>#DIV/0!</v>
      </c>
      <c r="I86" s="2" t="e">
        <f t="shared" si="18"/>
        <v>#DIV/0!</v>
      </c>
      <c r="J86" s="2">
        <f t="shared" si="19"/>
        <v>0</v>
      </c>
      <c r="K86" s="2">
        <f>AN86/SUM(AN1:AN$224)</f>
        <v>0</v>
      </c>
      <c r="O86" t="s">
        <v>177</v>
      </c>
      <c r="P86">
        <v>2101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>
        <v>3075013.7089151898</v>
      </c>
      <c r="AK86" s="1"/>
      <c r="AL86" s="1">
        <v>0</v>
      </c>
      <c r="AM86" s="1"/>
      <c r="AN86" s="1"/>
      <c r="AO86" s="1"/>
    </row>
    <row r="87" spans="1:41" x14ac:dyDescent="0.25">
      <c r="A87" t="str">
        <f t="shared" si="10"/>
        <v>DEF MET SAT PROGRAM (DMSP</v>
      </c>
      <c r="B87">
        <f t="shared" si="11"/>
        <v>1746</v>
      </c>
      <c r="C87" s="1">
        <f t="shared" si="12"/>
        <v>0</v>
      </c>
      <c r="D87" s="1">
        <f t="shared" si="13"/>
        <v>0</v>
      </c>
      <c r="E87" s="1">
        <f t="shared" si="14"/>
        <v>0</v>
      </c>
      <c r="F87" s="1">
        <f t="shared" si="15"/>
        <v>0</v>
      </c>
      <c r="G87" s="2" t="e">
        <f t="shared" si="16"/>
        <v>#DIV/0!</v>
      </c>
      <c r="H87" s="2" t="e">
        <f t="shared" si="17"/>
        <v>#DIV/0!</v>
      </c>
      <c r="I87" s="2" t="e">
        <f t="shared" si="18"/>
        <v>#DIV/0!</v>
      </c>
      <c r="J87" s="2">
        <f t="shared" si="19"/>
        <v>0</v>
      </c>
      <c r="K87" s="2">
        <f>AN87/SUM(AN1:AN$224)</f>
        <v>0</v>
      </c>
      <c r="O87" t="s">
        <v>178</v>
      </c>
      <c r="P87">
        <v>1746</v>
      </c>
      <c r="Q87" s="1">
        <v>79258244.832123801</v>
      </c>
      <c r="R87" s="1">
        <v>70746861.978359997</v>
      </c>
      <c r="S87" s="1">
        <v>19128821.353731301</v>
      </c>
      <c r="T87" s="1">
        <v>12242524.8079967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>
        <v>0</v>
      </c>
      <c r="AK87" s="1"/>
      <c r="AL87" s="1"/>
      <c r="AM87" s="1"/>
      <c r="AN87" s="1"/>
      <c r="AO87" s="1"/>
    </row>
    <row r="88" spans="1:41" x14ac:dyDescent="0.25">
      <c r="A88" t="str">
        <f t="shared" si="10"/>
        <v>DJN</v>
      </c>
      <c r="B88">
        <f t="shared" si="11"/>
        <v>1931</v>
      </c>
      <c r="C88" s="1">
        <f t="shared" si="12"/>
        <v>0</v>
      </c>
      <c r="D88" s="1">
        <f t="shared" si="13"/>
        <v>0</v>
      </c>
      <c r="E88" s="1">
        <f t="shared" si="14"/>
        <v>0</v>
      </c>
      <c r="F88" s="1">
        <f t="shared" si="15"/>
        <v>0</v>
      </c>
      <c r="G88" s="2" t="e">
        <f t="shared" si="16"/>
        <v>#DIV/0!</v>
      </c>
      <c r="H88" s="2" t="e">
        <f t="shared" si="17"/>
        <v>#DIV/0!</v>
      </c>
      <c r="I88" s="2" t="e">
        <f t="shared" si="18"/>
        <v>#DIV/0!</v>
      </c>
      <c r="J88" s="2">
        <f t="shared" si="19"/>
        <v>0</v>
      </c>
      <c r="K88" s="2">
        <f>AN88/SUM(AN1:AN$224)</f>
        <v>0</v>
      </c>
      <c r="O88" t="s">
        <v>179</v>
      </c>
      <c r="P88">
        <v>1931</v>
      </c>
      <c r="Q88" s="1"/>
      <c r="R88" s="1"/>
      <c r="S88" s="1">
        <v>6327902.5222350303</v>
      </c>
      <c r="T88" s="1">
        <v>51912227.241014302</v>
      </c>
      <c r="U88" s="1">
        <v>1234319.2718193701</v>
      </c>
      <c r="V88" s="1">
        <v>258607.64212795399</v>
      </c>
      <c r="W88" s="1"/>
      <c r="X88" s="1"/>
      <c r="Y88" s="1"/>
      <c r="Z88" s="1"/>
      <c r="AA88" s="1">
        <v>-128306.03792735</v>
      </c>
      <c r="AB88" s="1"/>
      <c r="AC88" s="1"/>
      <c r="AD88" s="1"/>
      <c r="AE88" s="1"/>
      <c r="AF88" s="1">
        <v>0</v>
      </c>
      <c r="AG88" s="1">
        <v>-492886.77566362999</v>
      </c>
      <c r="AH88" s="1"/>
      <c r="AI88" s="1">
        <v>-78.791893354226801</v>
      </c>
      <c r="AJ88" s="1"/>
      <c r="AK88" s="1"/>
      <c r="AL88" s="1"/>
      <c r="AM88" s="1"/>
      <c r="AN88" s="1"/>
      <c r="AO88" s="1"/>
    </row>
    <row r="89" spans="1:41" x14ac:dyDescent="0.25">
      <c r="A89" t="str">
        <f t="shared" si="10"/>
        <v>DMS</v>
      </c>
      <c r="B89">
        <f t="shared" si="11"/>
        <v>1960</v>
      </c>
      <c r="C89" s="1">
        <f t="shared" si="12"/>
        <v>0</v>
      </c>
      <c r="D89" s="1">
        <f t="shared" si="13"/>
        <v>0</v>
      </c>
      <c r="E89" s="1">
        <f t="shared" si="14"/>
        <v>0</v>
      </c>
      <c r="F89" s="1">
        <f t="shared" si="15"/>
        <v>0</v>
      </c>
      <c r="G89" s="2" t="e">
        <f t="shared" si="16"/>
        <v>#DIV/0!</v>
      </c>
      <c r="H89" s="2" t="e">
        <f t="shared" si="17"/>
        <v>#DIV/0!</v>
      </c>
      <c r="I89" s="2" t="e">
        <f t="shared" si="18"/>
        <v>#DIV/0!</v>
      </c>
      <c r="J89" s="2">
        <f t="shared" si="19"/>
        <v>0</v>
      </c>
      <c r="K89" s="2">
        <f>AN89/SUM(AN1:AN$224)</f>
        <v>0</v>
      </c>
      <c r="O89" t="s">
        <v>180</v>
      </c>
      <c r="P89">
        <v>1960</v>
      </c>
      <c r="Q89" s="1"/>
      <c r="R89" s="1"/>
      <c r="S89" s="1"/>
      <c r="T89" s="1"/>
      <c r="U89" s="1"/>
      <c r="V89" s="1"/>
      <c r="W89" s="1">
        <v>1330374.1810643999</v>
      </c>
      <c r="X89" s="1"/>
      <c r="Y89" s="1"/>
      <c r="Z89" s="1"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t="str">
        <f t="shared" si="10"/>
        <v>DPPS</v>
      </c>
      <c r="B90">
        <f t="shared" si="11"/>
        <v>1950</v>
      </c>
      <c r="C90" s="1">
        <f t="shared" si="12"/>
        <v>0</v>
      </c>
      <c r="D90" s="1">
        <f t="shared" si="13"/>
        <v>0</v>
      </c>
      <c r="E90" s="1">
        <f t="shared" si="14"/>
        <v>0</v>
      </c>
      <c r="F90" s="1">
        <f t="shared" si="15"/>
        <v>0</v>
      </c>
      <c r="G90" s="2" t="e">
        <f t="shared" si="16"/>
        <v>#DIV/0!</v>
      </c>
      <c r="H90" s="2" t="e">
        <f t="shared" si="17"/>
        <v>#DIV/0!</v>
      </c>
      <c r="I90" s="2" t="e">
        <f t="shared" si="18"/>
        <v>#DIV/0!</v>
      </c>
      <c r="J90" s="2">
        <f t="shared" si="19"/>
        <v>0</v>
      </c>
      <c r="K90" s="2">
        <f>AN90/SUM(AN1:AN$224)</f>
        <v>0</v>
      </c>
      <c r="O90" t="s">
        <v>181</v>
      </c>
      <c r="P90">
        <v>1950</v>
      </c>
      <c r="Q90" s="1"/>
      <c r="R90" s="1"/>
      <c r="S90" s="1"/>
      <c r="T90" s="1"/>
      <c r="U90" s="1"/>
      <c r="V90" s="1">
        <v>89437.296354187303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t="str">
        <f t="shared" si="10"/>
        <v>EBE</v>
      </c>
      <c r="B91">
        <f t="shared" si="11"/>
        <v>1933</v>
      </c>
      <c r="C91" s="1">
        <f t="shared" si="12"/>
        <v>0</v>
      </c>
      <c r="D91" s="1">
        <f t="shared" si="13"/>
        <v>0</v>
      </c>
      <c r="E91" s="1">
        <f t="shared" si="14"/>
        <v>0</v>
      </c>
      <c r="F91" s="1">
        <f t="shared" si="15"/>
        <v>0</v>
      </c>
      <c r="G91" s="2" t="e">
        <f t="shared" si="16"/>
        <v>#DIV/0!</v>
      </c>
      <c r="H91" s="2" t="e">
        <f t="shared" si="17"/>
        <v>#DIV/0!</v>
      </c>
      <c r="I91" s="2" t="e">
        <f t="shared" si="18"/>
        <v>#DIV/0!</v>
      </c>
      <c r="J91" s="2">
        <f t="shared" si="19"/>
        <v>0</v>
      </c>
      <c r="K91" s="2">
        <f>AN91/SUM(AN1:AN$224)</f>
        <v>0</v>
      </c>
      <c r="O91" t="s">
        <v>182</v>
      </c>
      <c r="P91">
        <v>1933</v>
      </c>
      <c r="Q91" s="1">
        <v>2819686.44916452</v>
      </c>
      <c r="R91" s="1">
        <v>195238.03568457699</v>
      </c>
      <c r="S91" s="1">
        <v>-228959.965716229</v>
      </c>
      <c r="T91" s="1">
        <v>-170148.740884689</v>
      </c>
      <c r="U91" s="1">
        <v>66292.491241535798</v>
      </c>
      <c r="V91" s="1"/>
      <c r="W91" s="1"/>
      <c r="X91" s="1"/>
      <c r="Y91" s="1"/>
      <c r="Z91" s="1"/>
      <c r="AA91" s="1"/>
      <c r="AB91" s="1"/>
      <c r="AC91" s="1">
        <v>-23298.624120554599</v>
      </c>
      <c r="AD91" s="1">
        <v>-5889.8090438315703</v>
      </c>
      <c r="AE91" s="1"/>
      <c r="AF91" s="1"/>
      <c r="AG91" s="1"/>
      <c r="AH91" s="1">
        <v>-1208751.37720379</v>
      </c>
      <c r="AI91" s="1"/>
      <c r="AJ91" s="1"/>
      <c r="AK91" s="1"/>
      <c r="AL91" s="1">
        <v>0</v>
      </c>
      <c r="AM91" s="1"/>
      <c r="AN91" s="1"/>
      <c r="AO91" s="1"/>
    </row>
    <row r="92" spans="1:41" x14ac:dyDescent="0.25">
      <c r="A92" t="str">
        <f t="shared" si="10"/>
        <v>EBJ</v>
      </c>
      <c r="B92">
        <f t="shared" si="11"/>
        <v>2077</v>
      </c>
      <c r="C92" s="1">
        <f t="shared" si="12"/>
        <v>0</v>
      </c>
      <c r="D92" s="1">
        <f t="shared" si="13"/>
        <v>0</v>
      </c>
      <c r="E92" s="1">
        <f t="shared" si="14"/>
        <v>0</v>
      </c>
      <c r="F92" s="1">
        <f t="shared" si="15"/>
        <v>0</v>
      </c>
      <c r="G92" s="2" t="e">
        <f t="shared" si="16"/>
        <v>#DIV/0!</v>
      </c>
      <c r="H92" s="2" t="e">
        <f t="shared" si="17"/>
        <v>#DIV/0!</v>
      </c>
      <c r="I92" s="2" t="e">
        <f t="shared" si="18"/>
        <v>#DIV/0!</v>
      </c>
      <c r="J92" s="2">
        <f t="shared" si="19"/>
        <v>0</v>
      </c>
      <c r="K92" s="2">
        <f>AN92/SUM(AN1:AN$224)</f>
        <v>0</v>
      </c>
      <c r="O92" t="s">
        <v>183</v>
      </c>
      <c r="P92">
        <v>2077</v>
      </c>
      <c r="Q92" s="1">
        <v>150382775.33530599</v>
      </c>
      <c r="R92" s="1">
        <v>79245685.704136103</v>
      </c>
      <c r="S92" s="1">
        <v>32186069.620915301</v>
      </c>
      <c r="T92" s="1">
        <v>111551722.870518</v>
      </c>
      <c r="U92" s="1">
        <v>78112134.372932598</v>
      </c>
      <c r="V92" s="1">
        <v>68980579.239396796</v>
      </c>
      <c r="W92" s="1">
        <v>-81217.846141908201</v>
      </c>
      <c r="X92" s="1"/>
      <c r="Y92" s="1"/>
      <c r="Z92" s="1"/>
      <c r="AA92" s="1"/>
      <c r="AB92" s="1">
        <v>-6125.1735145804096</v>
      </c>
      <c r="AC92" s="1">
        <v>-517.62267190123805</v>
      </c>
      <c r="AD92" s="1">
        <v>-21972.082868558598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t="str">
        <f t="shared" si="10"/>
        <v>EDK</v>
      </c>
      <c r="B93">
        <f t="shared" si="11"/>
        <v>2079</v>
      </c>
      <c r="C93" s="1">
        <f t="shared" si="12"/>
        <v>0</v>
      </c>
      <c r="D93" s="1">
        <f t="shared" si="13"/>
        <v>0</v>
      </c>
      <c r="E93" s="1">
        <f t="shared" si="14"/>
        <v>0</v>
      </c>
      <c r="F93" s="1">
        <f t="shared" si="15"/>
        <v>0</v>
      </c>
      <c r="G93" s="2" t="e">
        <f t="shared" si="16"/>
        <v>#DIV/0!</v>
      </c>
      <c r="H93" s="2" t="e">
        <f t="shared" si="17"/>
        <v>#DIV/0!</v>
      </c>
      <c r="I93" s="2" t="e">
        <f t="shared" si="18"/>
        <v>#DIV/0!</v>
      </c>
      <c r="J93" s="2">
        <f t="shared" si="19"/>
        <v>0</v>
      </c>
      <c r="K93" s="2">
        <f>AN93/SUM(AN1:AN$224)</f>
        <v>0</v>
      </c>
      <c r="O93" t="s">
        <v>184</v>
      </c>
      <c r="P93">
        <v>2079</v>
      </c>
      <c r="Q93" s="1"/>
      <c r="R93" s="1"/>
      <c r="S93" s="1"/>
      <c r="T93" s="1">
        <v>4089767.2317437101</v>
      </c>
      <c r="U93" s="1">
        <v>1682770.48974885</v>
      </c>
      <c r="V93" s="1">
        <v>373906.56888775999</v>
      </c>
      <c r="W93" s="1"/>
      <c r="X93" s="1">
        <v>0</v>
      </c>
      <c r="Y93" s="1"/>
      <c r="Z93" s="1"/>
      <c r="AA93" s="1">
        <v>-1048564.9555018099</v>
      </c>
      <c r="AB93" s="1"/>
      <c r="AC93" s="1"/>
      <c r="AD93" s="1"/>
      <c r="AE93" s="1"/>
      <c r="AF93" s="1">
        <v>0</v>
      </c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t="str">
        <f t="shared" si="10"/>
        <v>EXCALIBUR</v>
      </c>
      <c r="B94">
        <f t="shared" si="11"/>
        <v>1360</v>
      </c>
      <c r="C94" s="1">
        <f t="shared" si="12"/>
        <v>12959090.595358999</v>
      </c>
      <c r="D94" s="1">
        <f t="shared" si="13"/>
        <v>6103917.02971547</v>
      </c>
      <c r="E94" s="1">
        <f t="shared" si="14"/>
        <v>23650</v>
      </c>
      <c r="F94" s="1">
        <f t="shared" si="15"/>
        <v>98609.578093496093</v>
      </c>
      <c r="G94" s="2">
        <f t="shared" si="16"/>
        <v>-0.99612543881496662</v>
      </c>
      <c r="H94" s="2">
        <f t="shared" si="17"/>
        <v>-0.99817502626237753</v>
      </c>
      <c r="I94" s="2">
        <f t="shared" si="18"/>
        <v>4.169538185771505</v>
      </c>
      <c r="J94" s="2">
        <f t="shared" si="19"/>
        <v>1.1547879479094747E-6</v>
      </c>
      <c r="K94" s="2">
        <f>AN94/SUM(AN1:AN$224)</f>
        <v>5.6577966532721872E-6</v>
      </c>
      <c r="O94" t="s">
        <v>185</v>
      </c>
      <c r="P94">
        <v>1360</v>
      </c>
      <c r="Q94" s="1"/>
      <c r="R94" s="1"/>
      <c r="S94" s="1"/>
      <c r="T94" s="1"/>
      <c r="U94" s="1"/>
      <c r="V94" s="1">
        <v>6436208.2413185704</v>
      </c>
      <c r="W94" s="1">
        <v>1059605.8063838501</v>
      </c>
      <c r="X94" s="1">
        <v>79697495.676739007</v>
      </c>
      <c r="Y94" s="1">
        <v>225061147.806214</v>
      </c>
      <c r="Z94" s="1">
        <v>520324.48232552898</v>
      </c>
      <c r="AA94" s="1">
        <v>-71530.779372724093</v>
      </c>
      <c r="AB94" s="1">
        <v>-9131102.6148285996</v>
      </c>
      <c r="AC94" s="1">
        <v>4285434.4188823402</v>
      </c>
      <c r="AD94" s="1">
        <v>2447923.4280897798</v>
      </c>
      <c r="AE94" s="1">
        <v>6818226.2929344103</v>
      </c>
      <c r="AF94" s="1">
        <v>12959090.595358999</v>
      </c>
      <c r="AG94" s="1">
        <v>11421018.293248899</v>
      </c>
      <c r="AH94" s="1">
        <v>17952145.646531198</v>
      </c>
      <c r="AI94" s="1">
        <v>5872166.6422874304</v>
      </c>
      <c r="AJ94" s="1">
        <v>2107247.3566193702</v>
      </c>
      <c r="AK94" s="1">
        <v>1496731.5977028699</v>
      </c>
      <c r="AL94" s="1">
        <v>6103917.02971547</v>
      </c>
      <c r="AM94" s="1">
        <v>23650</v>
      </c>
      <c r="AN94" s="1">
        <v>98609.578093496093</v>
      </c>
      <c r="AO94" s="1"/>
    </row>
    <row r="95" spans="1:41" x14ac:dyDescent="0.25">
      <c r="A95" t="str">
        <f t="shared" si="10"/>
        <v>FQG</v>
      </c>
      <c r="B95">
        <f t="shared" si="11"/>
        <v>2080</v>
      </c>
      <c r="C95" s="1">
        <f t="shared" si="12"/>
        <v>0</v>
      </c>
      <c r="D95" s="1">
        <f t="shared" si="13"/>
        <v>0</v>
      </c>
      <c r="E95" s="1">
        <f t="shared" si="14"/>
        <v>0</v>
      </c>
      <c r="F95" s="1">
        <f t="shared" si="15"/>
        <v>0</v>
      </c>
      <c r="G95" s="2" t="e">
        <f t="shared" si="16"/>
        <v>#DIV/0!</v>
      </c>
      <c r="H95" s="2" t="e">
        <f t="shared" si="17"/>
        <v>#DIV/0!</v>
      </c>
      <c r="I95" s="2" t="e">
        <f t="shared" si="18"/>
        <v>#DIV/0!</v>
      </c>
      <c r="J95" s="2">
        <f t="shared" si="19"/>
        <v>0</v>
      </c>
      <c r="K95" s="2">
        <f>AN95/SUM(AN1:AN$224)</f>
        <v>0</v>
      </c>
      <c r="O95" t="s">
        <v>186</v>
      </c>
      <c r="P95">
        <v>2080</v>
      </c>
      <c r="Q95" s="1">
        <v>12812863.705883401</v>
      </c>
      <c r="R95" s="1">
        <v>28071100.0117856</v>
      </c>
      <c r="S95" s="1">
        <v>63890606.464794599</v>
      </c>
      <c r="T95" s="1">
        <v>111837281.03159299</v>
      </c>
      <c r="U95" s="1">
        <v>104933510.789617</v>
      </c>
      <c r="V95" s="1">
        <v>134401290.761278</v>
      </c>
      <c r="W95" s="1">
        <v>113482526.198861</v>
      </c>
      <c r="X95" s="1">
        <v>63646819.634176001</v>
      </c>
      <c r="Y95" s="1">
        <v>-2626699.5799457999</v>
      </c>
      <c r="Z95" s="1"/>
      <c r="AA95" s="1"/>
      <c r="AB95" s="1">
        <v>4140.8143565575701</v>
      </c>
      <c r="AC95" s="1">
        <v>-1410025.77414347</v>
      </c>
      <c r="AD95" s="1"/>
      <c r="AE95" s="1"/>
      <c r="AF95" s="1">
        <v>0</v>
      </c>
      <c r="AG95" s="1">
        <v>0</v>
      </c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t="str">
        <f t="shared" si="10"/>
        <v>FWD AREA AD CMD,CTRL&amp;INT</v>
      </c>
      <c r="B96">
        <f t="shared" si="11"/>
        <v>510</v>
      </c>
      <c r="C96" s="1">
        <f t="shared" si="12"/>
        <v>0</v>
      </c>
      <c r="D96" s="1">
        <f t="shared" si="13"/>
        <v>0</v>
      </c>
      <c r="E96" s="1">
        <f t="shared" si="14"/>
        <v>0</v>
      </c>
      <c r="F96" s="1">
        <f t="shared" si="15"/>
        <v>0</v>
      </c>
      <c r="G96" s="2" t="e">
        <f t="shared" si="16"/>
        <v>#DIV/0!</v>
      </c>
      <c r="H96" s="2" t="e">
        <f t="shared" si="17"/>
        <v>#DIV/0!</v>
      </c>
      <c r="I96" s="2" t="e">
        <f t="shared" si="18"/>
        <v>#DIV/0!</v>
      </c>
      <c r="J96" s="2">
        <f t="shared" si="19"/>
        <v>0</v>
      </c>
      <c r="K96" s="2">
        <f>AN96/SUM(AN1:AN$224)</f>
        <v>0</v>
      </c>
      <c r="O96" t="s">
        <v>187</v>
      </c>
      <c r="P96">
        <v>510</v>
      </c>
      <c r="Q96" s="1"/>
      <c r="R96" s="1"/>
      <c r="S96" s="1"/>
      <c r="T96" s="1">
        <v>107616.51094197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t="str">
        <f t="shared" si="10"/>
        <v>GAU-5 MACHINE GUN</v>
      </c>
      <c r="B97">
        <f t="shared" si="11"/>
        <v>1587</v>
      </c>
      <c r="C97" s="1">
        <f t="shared" si="12"/>
        <v>0</v>
      </c>
      <c r="D97" s="1">
        <f t="shared" si="13"/>
        <v>0</v>
      </c>
      <c r="E97" s="1">
        <f t="shared" si="14"/>
        <v>0</v>
      </c>
      <c r="F97" s="1">
        <f t="shared" si="15"/>
        <v>0</v>
      </c>
      <c r="G97" s="2" t="e">
        <f t="shared" si="16"/>
        <v>#DIV/0!</v>
      </c>
      <c r="H97" s="2" t="e">
        <f t="shared" si="17"/>
        <v>#DIV/0!</v>
      </c>
      <c r="I97" s="2" t="e">
        <f t="shared" si="18"/>
        <v>#DIV/0!</v>
      </c>
      <c r="J97" s="2">
        <f t="shared" si="19"/>
        <v>0</v>
      </c>
      <c r="K97" s="2">
        <f>AN97/SUM(AN1:AN$224)</f>
        <v>0</v>
      </c>
      <c r="O97" t="s">
        <v>188</v>
      </c>
      <c r="P97">
        <v>1587</v>
      </c>
      <c r="Q97" s="1"/>
      <c r="R97" s="1">
        <v>256614.516239944</v>
      </c>
      <c r="S97" s="1">
        <v>194620.7850529</v>
      </c>
      <c r="T97" s="1">
        <v>1773062.09547349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t="str">
        <f t="shared" si="10"/>
        <v>GBU-15</v>
      </c>
      <c r="B98">
        <f t="shared" si="11"/>
        <v>1597</v>
      </c>
      <c r="C98" s="1">
        <f t="shared" si="12"/>
        <v>0</v>
      </c>
      <c r="D98" s="1">
        <f t="shared" si="13"/>
        <v>0</v>
      </c>
      <c r="E98" s="1">
        <f t="shared" si="14"/>
        <v>0</v>
      </c>
      <c r="F98" s="1">
        <f t="shared" si="15"/>
        <v>0</v>
      </c>
      <c r="G98" s="2" t="e">
        <f t="shared" si="16"/>
        <v>#DIV/0!</v>
      </c>
      <c r="H98" s="2" t="e">
        <f t="shared" si="17"/>
        <v>#DIV/0!</v>
      </c>
      <c r="I98" s="2" t="e">
        <f t="shared" si="18"/>
        <v>#DIV/0!</v>
      </c>
      <c r="J98" s="2">
        <f t="shared" si="19"/>
        <v>0</v>
      </c>
      <c r="K98" s="2">
        <f>AN98/SUM(AN1:AN$224)</f>
        <v>0</v>
      </c>
      <c r="O98" t="s">
        <v>189</v>
      </c>
      <c r="P98">
        <v>1597</v>
      </c>
      <c r="Q98" s="1">
        <v>2383641.3019830598</v>
      </c>
      <c r="R98" s="1"/>
      <c r="S98" s="1">
        <v>-415845.42791800603</v>
      </c>
      <c r="T98" s="1">
        <v>885645.69766372105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t="str">
        <f t="shared" si="10"/>
        <v>GCSS-A INC 1</v>
      </c>
      <c r="B99">
        <f t="shared" si="11"/>
        <v>2178</v>
      </c>
      <c r="C99" s="1">
        <f t="shared" si="12"/>
        <v>0</v>
      </c>
      <c r="D99" s="1">
        <f t="shared" si="13"/>
        <v>0</v>
      </c>
      <c r="E99" s="1">
        <f t="shared" si="14"/>
        <v>0</v>
      </c>
      <c r="F99" s="1">
        <f t="shared" si="15"/>
        <v>71501.495514368697</v>
      </c>
      <c r="G99" s="2" t="e">
        <f t="shared" si="16"/>
        <v>#DIV/0!</v>
      </c>
      <c r="H99" s="2" t="e">
        <f t="shared" si="17"/>
        <v>#DIV/0!</v>
      </c>
      <c r="I99" s="2" t="e">
        <f t="shared" si="18"/>
        <v>#DIV/0!</v>
      </c>
      <c r="J99" s="2">
        <f t="shared" si="19"/>
        <v>0</v>
      </c>
      <c r="K99" s="2">
        <f>AN99/SUM(AN1:AN$224)</f>
        <v>4.1024505919859871E-6</v>
      </c>
      <c r="O99" t="s">
        <v>190</v>
      </c>
      <c r="P99">
        <v>2178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>
        <v>71501.495514368697</v>
      </c>
      <c r="AO99" s="1"/>
    </row>
    <row r="100" spans="1:41" x14ac:dyDescent="0.25">
      <c r="A100" t="str">
        <f t="shared" si="10"/>
        <v>GEN SET, SMOKE, MECH XM15</v>
      </c>
      <c r="B100">
        <f t="shared" si="11"/>
        <v>569</v>
      </c>
      <c r="C100" s="1">
        <f t="shared" si="12"/>
        <v>0</v>
      </c>
      <c r="D100" s="1">
        <f t="shared" si="13"/>
        <v>0</v>
      </c>
      <c r="E100" s="1">
        <f t="shared" si="14"/>
        <v>0</v>
      </c>
      <c r="F100" s="1">
        <f t="shared" si="15"/>
        <v>0</v>
      </c>
      <c r="G100" s="2" t="e">
        <f t="shared" si="16"/>
        <v>#DIV/0!</v>
      </c>
      <c r="H100" s="2" t="e">
        <f t="shared" si="17"/>
        <v>#DIV/0!</v>
      </c>
      <c r="I100" s="2" t="e">
        <f t="shared" si="18"/>
        <v>#DIV/0!</v>
      </c>
      <c r="J100" s="2">
        <f t="shared" si="19"/>
        <v>0</v>
      </c>
      <c r="K100" s="2">
        <f>AN100/SUM(AN1:AN$224)</f>
        <v>0</v>
      </c>
      <c r="O100" t="s">
        <v>191</v>
      </c>
      <c r="P100">
        <v>569</v>
      </c>
      <c r="Q100" s="1"/>
      <c r="R100" s="1">
        <v>140676.25637315001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t="str">
        <f t="shared" si="10"/>
        <v>GMLRS</v>
      </c>
      <c r="B101">
        <f t="shared" si="11"/>
        <v>667</v>
      </c>
      <c r="C101" s="1">
        <f t="shared" si="12"/>
        <v>110377116.851156</v>
      </c>
      <c r="D101" s="1">
        <f t="shared" si="13"/>
        <v>1810181640.9732499</v>
      </c>
      <c r="E101" s="1">
        <f t="shared" si="14"/>
        <v>1267113243.3921001</v>
      </c>
      <c r="F101" s="1">
        <f t="shared" si="15"/>
        <v>2182425659.69138</v>
      </c>
      <c r="G101" s="2">
        <f t="shared" si="16"/>
        <v>-0.3000076817093158</v>
      </c>
      <c r="H101" s="2">
        <f t="shared" si="17"/>
        <v>10.479854516410386</v>
      </c>
      <c r="I101" s="2">
        <f t="shared" si="18"/>
        <v>1.722360389706733</v>
      </c>
      <c r="J101" s="2">
        <f t="shared" si="19"/>
        <v>6.1870913408274081E-2</v>
      </c>
      <c r="K101" s="2">
        <f>AN101/SUM(AN1:AN$224)</f>
        <v>0.12521826816569295</v>
      </c>
      <c r="O101" t="s">
        <v>74</v>
      </c>
      <c r="P101">
        <v>667</v>
      </c>
      <c r="Q101" s="1"/>
      <c r="R101" s="1"/>
      <c r="S101" s="1">
        <v>107705150.7437</v>
      </c>
      <c r="T101" s="1"/>
      <c r="U101" s="1">
        <v>11451731.481719101</v>
      </c>
      <c r="V101" s="1">
        <v>244814088.767178</v>
      </c>
      <c r="W101" s="1">
        <v>234074411.179905</v>
      </c>
      <c r="X101" s="1">
        <v>416613866.087524</v>
      </c>
      <c r="Y101" s="1">
        <v>483562470.71572602</v>
      </c>
      <c r="Z101" s="1">
        <v>860166471.19593799</v>
      </c>
      <c r="AA101" s="1">
        <v>3628716.4194118199</v>
      </c>
      <c r="AB101" s="1">
        <v>-10503054.735688601</v>
      </c>
      <c r="AC101" s="1">
        <v>444600741.60353303</v>
      </c>
      <c r="AD101" s="1">
        <v>237011655.09417999</v>
      </c>
      <c r="AE101" s="1">
        <v>-8254450.6276451899</v>
      </c>
      <c r="AF101" s="1">
        <v>110377116.851156</v>
      </c>
      <c r="AG101" s="1">
        <v>416603673.53667402</v>
      </c>
      <c r="AH101" s="1">
        <v>578914609.45135701</v>
      </c>
      <c r="AI101" s="1">
        <v>1523237223.97014</v>
      </c>
      <c r="AJ101" s="1">
        <v>2055549463.01332</v>
      </c>
      <c r="AK101" s="1">
        <v>2049056284.8798299</v>
      </c>
      <c r="AL101" s="1">
        <v>1810181640.9732499</v>
      </c>
      <c r="AM101" s="1">
        <v>1267113243.3921001</v>
      </c>
      <c r="AN101" s="1">
        <v>2182425659.69138</v>
      </c>
      <c r="AO101" s="1"/>
    </row>
    <row r="102" spans="1:41" x14ac:dyDescent="0.25">
      <c r="A102" t="str">
        <f t="shared" si="10"/>
        <v>GPU-5A 3UMM POD</v>
      </c>
      <c r="B102">
        <f t="shared" si="11"/>
        <v>1586</v>
      </c>
      <c r="C102" s="1">
        <f t="shared" si="12"/>
        <v>0</v>
      </c>
      <c r="D102" s="1">
        <f t="shared" si="13"/>
        <v>0</v>
      </c>
      <c r="E102" s="1">
        <f t="shared" si="14"/>
        <v>0</v>
      </c>
      <c r="F102" s="1">
        <f t="shared" si="15"/>
        <v>0</v>
      </c>
      <c r="G102" s="2" t="e">
        <f t="shared" si="16"/>
        <v>#DIV/0!</v>
      </c>
      <c r="H102" s="2" t="e">
        <f t="shared" si="17"/>
        <v>#DIV/0!</v>
      </c>
      <c r="I102" s="2" t="e">
        <f t="shared" si="18"/>
        <v>#DIV/0!</v>
      </c>
      <c r="J102" s="2">
        <f t="shared" si="19"/>
        <v>0</v>
      </c>
      <c r="K102" s="2">
        <f>AN102/SUM(AN1:AN$224)</f>
        <v>0</v>
      </c>
      <c r="O102" t="s">
        <v>192</v>
      </c>
      <c r="P102">
        <v>1586</v>
      </c>
      <c r="Q102" s="1"/>
      <c r="R102" s="1"/>
      <c r="S102" s="1">
        <v>473011.65346964297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t="str">
        <f t="shared" si="10"/>
        <v>GUIDED MSL LAUNCH MK-13</v>
      </c>
      <c r="B103">
        <f t="shared" si="11"/>
        <v>828</v>
      </c>
      <c r="C103" s="1">
        <f t="shared" si="12"/>
        <v>0</v>
      </c>
      <c r="D103" s="1">
        <f t="shared" si="13"/>
        <v>0</v>
      </c>
      <c r="E103" s="1">
        <f t="shared" si="14"/>
        <v>0</v>
      </c>
      <c r="F103" s="1">
        <f t="shared" si="15"/>
        <v>0</v>
      </c>
      <c r="G103" s="2" t="e">
        <f t="shared" si="16"/>
        <v>#DIV/0!</v>
      </c>
      <c r="H103" s="2" t="e">
        <f t="shared" si="17"/>
        <v>#DIV/0!</v>
      </c>
      <c r="I103" s="2" t="e">
        <f t="shared" si="18"/>
        <v>#DIV/0!</v>
      </c>
      <c r="J103" s="2">
        <f t="shared" si="19"/>
        <v>0</v>
      </c>
      <c r="K103" s="2">
        <f>AN103/SUM(AN1:AN$224)</f>
        <v>0</v>
      </c>
      <c r="O103" t="s">
        <v>193</v>
      </c>
      <c r="P103">
        <v>828</v>
      </c>
      <c r="Q103" s="1"/>
      <c r="R103" s="1"/>
      <c r="S103" s="1">
        <v>2800735.06904836</v>
      </c>
      <c r="T103" s="1">
        <v>3350129.6280509299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t="str">
        <f t="shared" si="10"/>
        <v>GUIDED MSL LAUNCH MK-41</v>
      </c>
      <c r="B104">
        <f t="shared" si="11"/>
        <v>822</v>
      </c>
      <c r="C104" s="1">
        <f t="shared" si="12"/>
        <v>0</v>
      </c>
      <c r="D104" s="1">
        <f t="shared" si="13"/>
        <v>0</v>
      </c>
      <c r="E104" s="1">
        <f t="shared" si="14"/>
        <v>0</v>
      </c>
      <c r="F104" s="1">
        <f t="shared" si="15"/>
        <v>0</v>
      </c>
      <c r="G104" s="2" t="e">
        <f t="shared" si="16"/>
        <v>#DIV/0!</v>
      </c>
      <c r="H104" s="2" t="e">
        <f t="shared" si="17"/>
        <v>#DIV/0!</v>
      </c>
      <c r="I104" s="2" t="e">
        <f t="shared" si="18"/>
        <v>#DIV/0!</v>
      </c>
      <c r="J104" s="2">
        <f t="shared" si="19"/>
        <v>0</v>
      </c>
      <c r="K104" s="2">
        <f>AN104/SUM(AN1:AN$224)</f>
        <v>0</v>
      </c>
      <c r="O104" t="s">
        <v>194</v>
      </c>
      <c r="P104">
        <v>822</v>
      </c>
      <c r="Q104" s="1">
        <v>37139004.503798999</v>
      </c>
      <c r="R104" s="1">
        <v>82459396.274763703</v>
      </c>
      <c r="S104" s="1">
        <v>283770182.13247001</v>
      </c>
      <c r="T104" s="1">
        <v>41389559.713000998</v>
      </c>
      <c r="U104" s="1"/>
      <c r="V104" s="1"/>
      <c r="W104" s="1"/>
      <c r="X104" s="1"/>
      <c r="Y104" s="1"/>
      <c r="Z104" s="1">
        <v>-1375.02944651292</v>
      </c>
      <c r="AA104" s="1"/>
      <c r="AB104" s="1"/>
      <c r="AC104" s="1"/>
      <c r="AD104" s="1"/>
      <c r="AE104" s="1"/>
      <c r="AF104" s="1"/>
      <c r="AG104" s="1"/>
      <c r="AH104" s="1"/>
      <c r="AI104" s="1">
        <v>0</v>
      </c>
      <c r="AJ104" s="1"/>
      <c r="AK104" s="1"/>
      <c r="AL104" s="1"/>
      <c r="AM104" s="1"/>
      <c r="AN104" s="1"/>
      <c r="AO104" s="1"/>
    </row>
    <row r="105" spans="1:41" x14ac:dyDescent="0.25">
      <c r="A105" t="str">
        <f t="shared" si="10"/>
        <v>GUIDED MSL LAUNCH MK-73</v>
      </c>
      <c r="B105">
        <f t="shared" si="11"/>
        <v>829</v>
      </c>
      <c r="C105" s="1">
        <f t="shared" si="12"/>
        <v>0</v>
      </c>
      <c r="D105" s="1">
        <f t="shared" si="13"/>
        <v>0</v>
      </c>
      <c r="E105" s="1">
        <f t="shared" si="14"/>
        <v>0</v>
      </c>
      <c r="F105" s="1">
        <f t="shared" si="15"/>
        <v>0</v>
      </c>
      <c r="G105" s="2" t="e">
        <f t="shared" si="16"/>
        <v>#DIV/0!</v>
      </c>
      <c r="H105" s="2" t="e">
        <f t="shared" si="17"/>
        <v>#DIV/0!</v>
      </c>
      <c r="I105" s="2" t="e">
        <f t="shared" si="18"/>
        <v>#DIV/0!</v>
      </c>
      <c r="J105" s="2">
        <f t="shared" si="19"/>
        <v>0</v>
      </c>
      <c r="K105" s="2">
        <f>AN105/SUM(AN1:AN$224)</f>
        <v>0</v>
      </c>
      <c r="O105" t="s">
        <v>195</v>
      </c>
      <c r="P105">
        <v>829</v>
      </c>
      <c r="Q105" s="1">
        <v>6118310.8311417196</v>
      </c>
      <c r="R105" s="1">
        <v>14905501.042642999</v>
      </c>
      <c r="S105" s="1">
        <v>6210523.1521528503</v>
      </c>
      <c r="T105" s="1">
        <v>91859807.689895302</v>
      </c>
      <c r="U105" s="1"/>
      <c r="V105" s="1"/>
      <c r="W105" s="1"/>
      <c r="X105" s="1"/>
      <c r="Y105" s="1"/>
      <c r="Z105" s="1"/>
      <c r="AA105" s="1">
        <v>-83483.243474376693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t="str">
        <f t="shared" si="10"/>
        <v>HAND GRENADES ALL TYPES</v>
      </c>
      <c r="B106">
        <f t="shared" si="11"/>
        <v>378</v>
      </c>
      <c r="C106" s="1">
        <f t="shared" si="12"/>
        <v>0</v>
      </c>
      <c r="D106" s="1">
        <f t="shared" si="13"/>
        <v>0</v>
      </c>
      <c r="E106" s="1">
        <f t="shared" si="14"/>
        <v>0</v>
      </c>
      <c r="F106" s="1">
        <f t="shared" si="15"/>
        <v>0</v>
      </c>
      <c r="G106" s="2" t="e">
        <f t="shared" si="16"/>
        <v>#DIV/0!</v>
      </c>
      <c r="H106" s="2" t="e">
        <f t="shared" si="17"/>
        <v>#DIV/0!</v>
      </c>
      <c r="I106" s="2" t="e">
        <f t="shared" si="18"/>
        <v>#DIV/0!</v>
      </c>
      <c r="J106" s="2">
        <f t="shared" si="19"/>
        <v>0</v>
      </c>
      <c r="K106" s="2">
        <f>AN106/SUM(AN1:AN$224)</f>
        <v>0</v>
      </c>
      <c r="O106" t="s">
        <v>196</v>
      </c>
      <c r="P106">
        <v>378</v>
      </c>
      <c r="Q106" s="1"/>
      <c r="R106" s="1">
        <v>103545.59945651999</v>
      </c>
      <c r="S106" s="1">
        <v>3540498.1119608101</v>
      </c>
      <c r="T106" s="1">
        <v>4497973.0451040696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t="str">
        <f t="shared" si="10"/>
        <v>HARM (AIR FORCE)</v>
      </c>
      <c r="B107">
        <f t="shared" si="11"/>
        <v>30</v>
      </c>
      <c r="C107" s="1">
        <f t="shared" si="12"/>
        <v>-586713.53542419197</v>
      </c>
      <c r="D107" s="1">
        <f t="shared" si="13"/>
        <v>0</v>
      </c>
      <c r="E107" s="1">
        <f t="shared" si="14"/>
        <v>0</v>
      </c>
      <c r="F107" s="1">
        <f t="shared" si="15"/>
        <v>0</v>
      </c>
      <c r="G107" s="2" t="e">
        <f t="shared" si="16"/>
        <v>#DIV/0!</v>
      </c>
      <c r="H107" s="2">
        <f t="shared" si="17"/>
        <v>-1</v>
      </c>
      <c r="I107" s="2" t="e">
        <f t="shared" si="18"/>
        <v>#DIV/0!</v>
      </c>
      <c r="J107" s="2">
        <f t="shared" si="19"/>
        <v>0</v>
      </c>
      <c r="K107" s="2">
        <f>AN107/SUM(AN1:AN$224)</f>
        <v>0</v>
      </c>
      <c r="O107" t="s">
        <v>197</v>
      </c>
      <c r="P107">
        <v>30</v>
      </c>
      <c r="Q107" s="1"/>
      <c r="R107" s="1"/>
      <c r="S107" s="1"/>
      <c r="T107" s="1"/>
      <c r="U107" s="1"/>
      <c r="V107" s="1"/>
      <c r="W107" s="1"/>
      <c r="X107" s="1">
        <v>7378167.2872844702</v>
      </c>
      <c r="Y107" s="1"/>
      <c r="Z107" s="1"/>
      <c r="AA107" s="1">
        <v>3358598.0436289199</v>
      </c>
      <c r="AB107" s="1">
        <v>1464334.30675043</v>
      </c>
      <c r="AC107" s="1">
        <v>2877657.2823009398</v>
      </c>
      <c r="AD107" s="1">
        <v>0</v>
      </c>
      <c r="AE107" s="1"/>
      <c r="AF107" s="1">
        <v>-586713.53542419197</v>
      </c>
      <c r="AG107" s="1">
        <v>-42181.375306535898</v>
      </c>
      <c r="AH107" s="1">
        <v>-35955.745040086003</v>
      </c>
      <c r="AI107" s="1">
        <v>0</v>
      </c>
      <c r="AJ107" s="1"/>
      <c r="AK107" s="1"/>
      <c r="AL107" s="1"/>
      <c r="AM107" s="1">
        <v>0</v>
      </c>
      <c r="AN107" s="1"/>
      <c r="AO107" s="1"/>
    </row>
    <row r="108" spans="1:41" x14ac:dyDescent="0.25">
      <c r="A108" t="str">
        <f t="shared" si="10"/>
        <v>HARM (NAVY)</v>
      </c>
      <c r="B108">
        <f t="shared" si="11"/>
        <v>29</v>
      </c>
      <c r="C108" s="1">
        <f t="shared" si="12"/>
        <v>0</v>
      </c>
      <c r="D108" s="1">
        <f t="shared" si="13"/>
        <v>0</v>
      </c>
      <c r="E108" s="1">
        <f t="shared" si="14"/>
        <v>0</v>
      </c>
      <c r="F108" s="1">
        <f t="shared" si="15"/>
        <v>0</v>
      </c>
      <c r="G108" s="2" t="e">
        <f t="shared" si="16"/>
        <v>#DIV/0!</v>
      </c>
      <c r="H108" s="2" t="e">
        <f t="shared" si="17"/>
        <v>#DIV/0!</v>
      </c>
      <c r="I108" s="2" t="e">
        <f t="shared" si="18"/>
        <v>#DIV/0!</v>
      </c>
      <c r="J108" s="2">
        <f t="shared" si="19"/>
        <v>0</v>
      </c>
      <c r="K108" s="2">
        <f>AN108/SUM(AN1:AN$224)</f>
        <v>0</v>
      </c>
      <c r="O108" t="s">
        <v>198</v>
      </c>
      <c r="P108">
        <v>29</v>
      </c>
      <c r="Q108" s="1"/>
      <c r="R108" s="1"/>
      <c r="S108" s="1"/>
      <c r="T108" s="1"/>
      <c r="U108" s="1"/>
      <c r="V108" s="1"/>
      <c r="W108" s="1"/>
      <c r="X108" s="1">
        <v>115143.688470594</v>
      </c>
      <c r="Y108" s="1"/>
      <c r="Z108" s="1">
        <v>1374675.7921063299</v>
      </c>
      <c r="AA108" s="1">
        <v>2701365.9520866498</v>
      </c>
      <c r="AB108" s="1">
        <v>396256.31346431997</v>
      </c>
      <c r="AC108" s="1">
        <v>34255.478593464097</v>
      </c>
      <c r="AD108" s="1"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t="str">
        <f t="shared" si="10"/>
        <v>HARPOON</v>
      </c>
      <c r="B109">
        <f t="shared" si="11"/>
        <v>31</v>
      </c>
      <c r="C109" s="1">
        <f t="shared" si="12"/>
        <v>0</v>
      </c>
      <c r="D109" s="1">
        <f t="shared" si="13"/>
        <v>0</v>
      </c>
      <c r="E109" s="1">
        <f t="shared" si="14"/>
        <v>0</v>
      </c>
      <c r="F109" s="1">
        <f t="shared" si="15"/>
        <v>0</v>
      </c>
      <c r="G109" s="2" t="e">
        <f t="shared" si="16"/>
        <v>#DIV/0!</v>
      </c>
      <c r="H109" s="2" t="e">
        <f t="shared" si="17"/>
        <v>#DIV/0!</v>
      </c>
      <c r="I109" s="2" t="e">
        <f t="shared" si="18"/>
        <v>#DIV/0!</v>
      </c>
      <c r="J109" s="2">
        <f t="shared" si="19"/>
        <v>0</v>
      </c>
      <c r="K109" s="2">
        <f>AN109/SUM(AN1:AN$224)</f>
        <v>0</v>
      </c>
      <c r="O109" t="s">
        <v>199</v>
      </c>
      <c r="P109">
        <v>31</v>
      </c>
      <c r="Q109" s="1"/>
      <c r="R109" s="1"/>
      <c r="S109" s="1"/>
      <c r="T109" s="1"/>
      <c r="U109" s="1"/>
      <c r="V109" s="1"/>
      <c r="W109" s="1">
        <v>24589287.246616501</v>
      </c>
      <c r="X109" s="1">
        <v>143278.916949092</v>
      </c>
      <c r="Y109" s="1">
        <v>2253905.8645137101</v>
      </c>
      <c r="Z109" s="1">
        <v>8097149.9102219902</v>
      </c>
      <c r="AA109" s="1">
        <v>92477272.440634102</v>
      </c>
      <c r="AB109" s="1">
        <v>170750322.12207901</v>
      </c>
      <c r="AC109" s="1">
        <v>12124430.523761701</v>
      </c>
      <c r="AD109" s="1">
        <v>-250053.956175784</v>
      </c>
      <c r="AE109" s="1">
        <v>0</v>
      </c>
      <c r="AF109" s="1">
        <v>0</v>
      </c>
      <c r="AG109" s="1"/>
      <c r="AH109" s="1"/>
      <c r="AI109" s="1"/>
      <c r="AJ109" s="1">
        <v>0</v>
      </c>
      <c r="AK109" s="1"/>
      <c r="AL109" s="1"/>
      <c r="AM109" s="1"/>
      <c r="AN109" s="1"/>
      <c r="AO109" s="1"/>
    </row>
    <row r="110" spans="1:41" x14ac:dyDescent="0.25">
      <c r="A110" t="str">
        <f t="shared" si="10"/>
        <v>HAWK IMPROVED</v>
      </c>
      <c r="B110">
        <f t="shared" si="11"/>
        <v>1312</v>
      </c>
      <c r="C110" s="1">
        <f t="shared" si="12"/>
        <v>26352043.990953401</v>
      </c>
      <c r="D110" s="1">
        <f t="shared" si="13"/>
        <v>-85594.383548088197</v>
      </c>
      <c r="E110" s="1">
        <f t="shared" si="14"/>
        <v>2299931.52</v>
      </c>
      <c r="F110" s="1">
        <f t="shared" si="15"/>
        <v>4770809.5984382099</v>
      </c>
      <c r="G110" s="2">
        <f t="shared" si="16"/>
        <v>-27.870121901256105</v>
      </c>
      <c r="H110" s="2">
        <f t="shared" si="17"/>
        <v>-0.91272284150749139</v>
      </c>
      <c r="I110" s="2">
        <f t="shared" si="18"/>
        <v>2.0743268036250964</v>
      </c>
      <c r="J110" s="2">
        <f t="shared" si="19"/>
        <v>1.1230161523522702E-4</v>
      </c>
      <c r="K110" s="2">
        <f>AN110/SUM(AN1:AN$224)</f>
        <v>2.7372868945702179E-4</v>
      </c>
      <c r="O110" t="s">
        <v>200</v>
      </c>
      <c r="P110">
        <v>1312</v>
      </c>
      <c r="Q110" s="1"/>
      <c r="R110" s="1"/>
      <c r="S110" s="1"/>
      <c r="T110" s="1"/>
      <c r="U110" s="1"/>
      <c r="V110" s="1"/>
      <c r="W110" s="1"/>
      <c r="X110" s="1">
        <v>18222277.2155414</v>
      </c>
      <c r="Y110" s="1">
        <v>29687195.741266299</v>
      </c>
      <c r="Z110" s="1">
        <v>23250467.2565815</v>
      </c>
      <c r="AA110" s="1">
        <v>26871100.982088201</v>
      </c>
      <c r="AB110" s="1">
        <v>36029719.153235197</v>
      </c>
      <c r="AC110" s="1">
        <v>59816986.471400499</v>
      </c>
      <c r="AD110" s="1">
        <v>49028765.648349904</v>
      </c>
      <c r="AE110" s="1">
        <v>39622161.981526703</v>
      </c>
      <c r="AF110" s="1">
        <v>26352043.990953401</v>
      </c>
      <c r="AG110" s="1">
        <v>5360933.09557267</v>
      </c>
      <c r="AH110" s="1">
        <v>1928198.3881983799</v>
      </c>
      <c r="AI110" s="1">
        <v>-1081470.9396844199</v>
      </c>
      <c r="AJ110" s="1">
        <v>-1868352.9735246501</v>
      </c>
      <c r="AK110" s="1">
        <v>-99967.0244436629</v>
      </c>
      <c r="AL110" s="1">
        <v>-85594.383548088197</v>
      </c>
      <c r="AM110" s="1">
        <v>2299931.52</v>
      </c>
      <c r="AN110" s="1">
        <v>4770809.5984382099</v>
      </c>
      <c r="AO110" s="1"/>
    </row>
    <row r="111" spans="1:41" x14ac:dyDescent="0.25">
      <c r="A111" t="str">
        <f t="shared" si="10"/>
        <v>HDBTDC</v>
      </c>
      <c r="B111">
        <f t="shared" si="11"/>
        <v>686</v>
      </c>
      <c r="C111" s="1">
        <f t="shared" si="12"/>
        <v>0</v>
      </c>
      <c r="D111" s="1">
        <f t="shared" si="13"/>
        <v>0</v>
      </c>
      <c r="E111" s="1">
        <f t="shared" si="14"/>
        <v>0</v>
      </c>
      <c r="F111" s="1">
        <f t="shared" si="15"/>
        <v>0</v>
      </c>
      <c r="G111" s="2" t="e">
        <f t="shared" si="16"/>
        <v>#DIV/0!</v>
      </c>
      <c r="H111" s="2" t="e">
        <f t="shared" si="17"/>
        <v>#DIV/0!</v>
      </c>
      <c r="I111" s="2" t="e">
        <f t="shared" si="18"/>
        <v>#DIV/0!</v>
      </c>
      <c r="J111" s="2">
        <f t="shared" si="19"/>
        <v>0</v>
      </c>
      <c r="K111" s="2">
        <f>AN111/SUM(AN1:AN$224)</f>
        <v>0</v>
      </c>
      <c r="O111" t="s">
        <v>201</v>
      </c>
      <c r="P111">
        <v>686</v>
      </c>
      <c r="Q111" s="1"/>
      <c r="R111" s="1"/>
      <c r="S111" s="1"/>
      <c r="T111" s="1"/>
      <c r="U111" s="1"/>
      <c r="V111" s="1"/>
      <c r="W111" s="1"/>
      <c r="X111" s="1"/>
      <c r="Y111" s="1">
        <v>1333.01577165208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t="str">
        <f t="shared" si="10"/>
        <v>HELLFIRE MODULAR MSL SYS</v>
      </c>
      <c r="B112">
        <f t="shared" si="11"/>
        <v>169</v>
      </c>
      <c r="C112" s="1">
        <f t="shared" si="12"/>
        <v>0</v>
      </c>
      <c r="D112" s="1">
        <f t="shared" si="13"/>
        <v>0</v>
      </c>
      <c r="E112" s="1">
        <f t="shared" si="14"/>
        <v>0</v>
      </c>
      <c r="F112" s="1">
        <f t="shared" si="15"/>
        <v>0</v>
      </c>
      <c r="G112" s="2" t="e">
        <f t="shared" si="16"/>
        <v>#DIV/0!</v>
      </c>
      <c r="H112" s="2" t="e">
        <f t="shared" si="17"/>
        <v>#DIV/0!</v>
      </c>
      <c r="I112" s="2" t="e">
        <f t="shared" si="18"/>
        <v>#DIV/0!</v>
      </c>
      <c r="J112" s="2">
        <f t="shared" si="19"/>
        <v>0</v>
      </c>
      <c r="K112" s="2">
        <f>AN112/SUM(AN1:AN$224)</f>
        <v>0</v>
      </c>
      <c r="O112" t="s">
        <v>202</v>
      </c>
      <c r="P112">
        <v>169</v>
      </c>
      <c r="Q112" s="1">
        <v>2826096.0502719502</v>
      </c>
      <c r="R112" s="1">
        <v>4067673.08782733</v>
      </c>
      <c r="S112" s="1">
        <v>21081925.925557598</v>
      </c>
      <c r="T112" s="1">
        <v>66851092.553686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t="str">
        <f t="shared" si="10"/>
        <v>HIMARS</v>
      </c>
      <c r="B113">
        <f t="shared" si="11"/>
        <v>1361</v>
      </c>
      <c r="C113" s="1">
        <f t="shared" si="12"/>
        <v>30169014.152358599</v>
      </c>
      <c r="D113" s="1">
        <f t="shared" si="13"/>
        <v>-2418681.7583864802</v>
      </c>
      <c r="E113" s="1">
        <f t="shared" si="14"/>
        <v>89688.773400000005</v>
      </c>
      <c r="F113" s="1">
        <f t="shared" si="15"/>
        <v>-408088.00175728602</v>
      </c>
      <c r="G113" s="2">
        <f t="shared" si="16"/>
        <v>-1.0370816760365498</v>
      </c>
      <c r="H113" s="2">
        <f t="shared" si="17"/>
        <v>-0.99702712283049566</v>
      </c>
      <c r="I113" s="2">
        <f t="shared" si="18"/>
        <v>-4.5500455217206257</v>
      </c>
      <c r="J113" s="2">
        <f t="shared" si="19"/>
        <v>4.3793452255857883E-6</v>
      </c>
      <c r="K113" s="2">
        <f>AN113/SUM(AN1:AN$224)</f>
        <v>-2.3414347523054577E-5</v>
      </c>
      <c r="O113" t="s">
        <v>203</v>
      </c>
      <c r="P113">
        <v>1361</v>
      </c>
      <c r="Q113" s="1"/>
      <c r="R113" s="1"/>
      <c r="S113" s="1"/>
      <c r="T113" s="1"/>
      <c r="U113" s="1"/>
      <c r="V113" s="1">
        <v>1928706.80718838</v>
      </c>
      <c r="W113" s="1">
        <v>233412337.036468</v>
      </c>
      <c r="X113" s="1">
        <v>271194363.56140101</v>
      </c>
      <c r="Y113" s="1">
        <v>418287521.13494802</v>
      </c>
      <c r="Z113" s="1">
        <v>374440086.42400497</v>
      </c>
      <c r="AA113" s="1">
        <v>418392510.54127699</v>
      </c>
      <c r="AB113" s="1">
        <v>59367278.0546363</v>
      </c>
      <c r="AC113" s="1">
        <v>46981848.080450803</v>
      </c>
      <c r="AD113" s="1">
        <v>42057779.884473599</v>
      </c>
      <c r="AE113" s="1">
        <v>25552385.066279199</v>
      </c>
      <c r="AF113" s="1">
        <v>30169014.152358599</v>
      </c>
      <c r="AG113" s="1">
        <v>34216554.065943502</v>
      </c>
      <c r="AH113" s="1">
        <v>32632609.614538498</v>
      </c>
      <c r="AI113" s="1">
        <v>30605139.560375199</v>
      </c>
      <c r="AJ113" s="1">
        <v>36468613.425861597</v>
      </c>
      <c r="AK113" s="1">
        <v>4982812.0278212102</v>
      </c>
      <c r="AL113" s="1">
        <v>-2418681.7583864802</v>
      </c>
      <c r="AM113" s="1">
        <v>89688.773400000005</v>
      </c>
      <c r="AN113" s="1">
        <v>-408088.00175728602</v>
      </c>
      <c r="AO113" s="1"/>
    </row>
    <row r="114" spans="1:41" x14ac:dyDescent="0.25">
      <c r="A114" t="str">
        <f t="shared" si="10"/>
        <v>ILS-S</v>
      </c>
      <c r="B114">
        <f t="shared" si="11"/>
        <v>1973</v>
      </c>
      <c r="C114" s="1">
        <f t="shared" si="12"/>
        <v>11618953.1062348</v>
      </c>
      <c r="D114" s="1">
        <f t="shared" si="13"/>
        <v>-294396.461125981</v>
      </c>
      <c r="E114" s="1">
        <f t="shared" si="14"/>
        <v>0</v>
      </c>
      <c r="F114" s="1">
        <f t="shared" si="15"/>
        <v>-215693.24723976501</v>
      </c>
      <c r="G114" s="2">
        <f t="shared" si="16"/>
        <v>-1</v>
      </c>
      <c r="H114" s="2">
        <f t="shared" si="17"/>
        <v>-1</v>
      </c>
      <c r="I114" s="2" t="e">
        <f t="shared" si="18"/>
        <v>#DIV/0!</v>
      </c>
      <c r="J114" s="2">
        <f t="shared" si="19"/>
        <v>0</v>
      </c>
      <c r="K114" s="2">
        <f>AN114/SUM(AN1:AN$224)</f>
        <v>-1.2375557790232979E-5</v>
      </c>
      <c r="O114" t="s">
        <v>204</v>
      </c>
      <c r="P114">
        <v>1973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>
        <v>6091346.1765377698</v>
      </c>
      <c r="AD114" s="1">
        <v>31036803.257045701</v>
      </c>
      <c r="AE114" s="1">
        <v>51968025.669338301</v>
      </c>
      <c r="AF114" s="1">
        <v>11618953.1062348</v>
      </c>
      <c r="AG114" s="1">
        <v>17838175.833929699</v>
      </c>
      <c r="AH114" s="1">
        <v>13366731.091247</v>
      </c>
      <c r="AI114" s="1">
        <v>-2221205.4401682299</v>
      </c>
      <c r="AJ114" s="1">
        <v>0</v>
      </c>
      <c r="AK114" s="1"/>
      <c r="AL114" s="1">
        <v>-294396.461125981</v>
      </c>
      <c r="AM114" s="1"/>
      <c r="AN114" s="1">
        <v>-215693.24723976501</v>
      </c>
      <c r="AO114" s="1"/>
    </row>
    <row r="115" spans="1:41" x14ac:dyDescent="0.25">
      <c r="A115" t="str">
        <f t="shared" si="10"/>
        <v>IMPROVED MORTAR BALLISTIC</v>
      </c>
      <c r="B115">
        <f t="shared" si="11"/>
        <v>335</v>
      </c>
      <c r="C115" s="1">
        <f t="shared" si="12"/>
        <v>0</v>
      </c>
      <c r="D115" s="1">
        <f t="shared" si="13"/>
        <v>0</v>
      </c>
      <c r="E115" s="1">
        <f t="shared" si="14"/>
        <v>0</v>
      </c>
      <c r="F115" s="1">
        <f t="shared" si="15"/>
        <v>0</v>
      </c>
      <c r="G115" s="2" t="e">
        <f t="shared" si="16"/>
        <v>#DIV/0!</v>
      </c>
      <c r="H115" s="2" t="e">
        <f t="shared" si="17"/>
        <v>#DIV/0!</v>
      </c>
      <c r="I115" s="2" t="e">
        <f t="shared" si="18"/>
        <v>#DIV/0!</v>
      </c>
      <c r="J115" s="2">
        <f t="shared" si="19"/>
        <v>0</v>
      </c>
      <c r="K115" s="2">
        <f>AN115/SUM(AN1:AN$224)</f>
        <v>0</v>
      </c>
      <c r="O115" t="s">
        <v>205</v>
      </c>
      <c r="P115">
        <v>335</v>
      </c>
      <c r="Q115" s="1"/>
      <c r="R115" s="1"/>
      <c r="S115" s="1"/>
      <c r="T115" s="1">
        <v>40502.099123879503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t="str">
        <f t="shared" si="10"/>
        <v>IMPULSE ARD-863-1</v>
      </c>
      <c r="B116">
        <f t="shared" si="11"/>
        <v>1595</v>
      </c>
      <c r="C116" s="1">
        <f t="shared" si="12"/>
        <v>0</v>
      </c>
      <c r="D116" s="1">
        <f t="shared" si="13"/>
        <v>0</v>
      </c>
      <c r="E116" s="1">
        <f t="shared" si="14"/>
        <v>0</v>
      </c>
      <c r="F116" s="1">
        <f t="shared" si="15"/>
        <v>0</v>
      </c>
      <c r="G116" s="2" t="e">
        <f t="shared" si="16"/>
        <v>#DIV/0!</v>
      </c>
      <c r="H116" s="2" t="e">
        <f t="shared" si="17"/>
        <v>#DIV/0!</v>
      </c>
      <c r="I116" s="2" t="e">
        <f t="shared" si="18"/>
        <v>#DIV/0!</v>
      </c>
      <c r="J116" s="2">
        <f t="shared" si="19"/>
        <v>0</v>
      </c>
      <c r="K116" s="2">
        <f>AN116/SUM(AN1:AN$224)</f>
        <v>0</v>
      </c>
      <c r="O116" t="s">
        <v>206</v>
      </c>
      <c r="P116">
        <v>1595</v>
      </c>
      <c r="Q116" s="1"/>
      <c r="R116" s="1"/>
      <c r="S116" s="1"/>
      <c r="T116" s="1">
        <v>1996811.84981552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t="str">
        <f t="shared" si="10"/>
        <v>INTGR FAMILY OF TEST EQUI</v>
      </c>
      <c r="B117">
        <f t="shared" si="11"/>
        <v>492</v>
      </c>
      <c r="C117" s="1">
        <f t="shared" si="12"/>
        <v>0</v>
      </c>
      <c r="D117" s="1">
        <f t="shared" si="13"/>
        <v>0</v>
      </c>
      <c r="E117" s="1">
        <f t="shared" si="14"/>
        <v>0</v>
      </c>
      <c r="F117" s="1">
        <f t="shared" si="15"/>
        <v>0</v>
      </c>
      <c r="G117" s="2" t="e">
        <f t="shared" si="16"/>
        <v>#DIV/0!</v>
      </c>
      <c r="H117" s="2" t="e">
        <f t="shared" si="17"/>
        <v>#DIV/0!</v>
      </c>
      <c r="I117" s="2" t="e">
        <f t="shared" si="18"/>
        <v>#DIV/0!</v>
      </c>
      <c r="J117" s="2">
        <f t="shared" si="19"/>
        <v>0</v>
      </c>
      <c r="K117" s="2">
        <f>AN117/SUM(AN1:AN$224)</f>
        <v>0</v>
      </c>
      <c r="O117" t="s">
        <v>207</v>
      </c>
      <c r="P117">
        <v>492</v>
      </c>
      <c r="Q117" s="1"/>
      <c r="R117" s="1"/>
      <c r="S117" s="1"/>
      <c r="T117" s="1">
        <v>115976.288051478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t="str">
        <f t="shared" si="10"/>
        <v>JASSM</v>
      </c>
      <c r="B118">
        <f t="shared" si="11"/>
        <v>1832</v>
      </c>
      <c r="C118" s="1">
        <f t="shared" si="12"/>
        <v>100824090.085522</v>
      </c>
      <c r="D118" s="1">
        <f t="shared" si="13"/>
        <v>1157018668.5292699</v>
      </c>
      <c r="E118" s="1">
        <f t="shared" si="14"/>
        <v>980912151.5704</v>
      </c>
      <c r="F118" s="1">
        <f t="shared" si="15"/>
        <v>91718840.596092001</v>
      </c>
      <c r="G118" s="2">
        <f t="shared" si="16"/>
        <v>-0.15220715252825223</v>
      </c>
      <c r="H118" s="2">
        <f t="shared" si="17"/>
        <v>8.7289462343608673</v>
      </c>
      <c r="I118" s="2">
        <f t="shared" si="18"/>
        <v>9.3503623590811782E-2</v>
      </c>
      <c r="J118" s="2">
        <f t="shared" si="19"/>
        <v>4.7896216938327692E-2</v>
      </c>
      <c r="K118" s="2">
        <f>AN118/SUM(AN1:AN$224)</f>
        <v>5.2624355503737919E-3</v>
      </c>
      <c r="O118" t="s">
        <v>75</v>
      </c>
      <c r="P118">
        <v>1832</v>
      </c>
      <c r="Q118" s="1"/>
      <c r="R118" s="1"/>
      <c r="S118" s="1"/>
      <c r="T118" s="1"/>
      <c r="U118" s="1">
        <v>166608431.85094899</v>
      </c>
      <c r="V118" s="1">
        <v>210607263.636338</v>
      </c>
      <c r="W118" s="1">
        <v>276019904.54584301</v>
      </c>
      <c r="X118" s="1">
        <v>219925533.99123701</v>
      </c>
      <c r="Y118" s="1">
        <v>228333297.89204299</v>
      </c>
      <c r="Z118" s="1">
        <v>73597105.103132397</v>
      </c>
      <c r="AA118" s="1">
        <v>225640272.148545</v>
      </c>
      <c r="AB118" s="1">
        <v>330431228.65331799</v>
      </c>
      <c r="AC118" s="1">
        <v>332182101.27833098</v>
      </c>
      <c r="AD118" s="1">
        <v>106475921.086467</v>
      </c>
      <c r="AE118" s="1">
        <v>632820412.16112602</v>
      </c>
      <c r="AF118" s="1">
        <v>100824090.085522</v>
      </c>
      <c r="AG118" s="1">
        <v>992401115.63095295</v>
      </c>
      <c r="AH118" s="1">
        <v>765219553.59066701</v>
      </c>
      <c r="AI118" s="1">
        <v>184756717.27388901</v>
      </c>
      <c r="AJ118" s="1">
        <v>867539628.18036306</v>
      </c>
      <c r="AK118" s="1">
        <v>1441948028.4351001</v>
      </c>
      <c r="AL118" s="1">
        <v>1157018668.5292699</v>
      </c>
      <c r="AM118" s="1">
        <v>980912151.5704</v>
      </c>
      <c r="AN118" s="1">
        <v>91718840.596092001</v>
      </c>
      <c r="AO118" s="1"/>
    </row>
    <row r="119" spans="1:41" x14ac:dyDescent="0.25">
      <c r="A119" t="str">
        <f t="shared" si="10"/>
        <v>JAVELIN</v>
      </c>
      <c r="B119">
        <f t="shared" si="11"/>
        <v>685</v>
      </c>
      <c r="C119" s="1">
        <f t="shared" si="12"/>
        <v>404357804.94841301</v>
      </c>
      <c r="D119" s="1">
        <f t="shared" si="13"/>
        <v>-1708320.5437982699</v>
      </c>
      <c r="E119" s="1">
        <f t="shared" si="14"/>
        <v>-4661.6701999999996</v>
      </c>
      <c r="F119" s="1">
        <f t="shared" si="15"/>
        <v>417.878145998202</v>
      </c>
      <c r="G119" s="2">
        <f t="shared" si="16"/>
        <v>-0.99727119701456302</v>
      </c>
      <c r="H119" s="2">
        <f t="shared" si="17"/>
        <v>-1.0000115285772724</v>
      </c>
      <c r="I119" s="2">
        <f t="shared" si="18"/>
        <v>-8.9641293371247502E-2</v>
      </c>
      <c r="J119" s="2">
        <f t="shared" si="19"/>
        <v>-2.276211655005814E-7</v>
      </c>
      <c r="K119" s="2">
        <f>AN119/SUM(AN1:AN$224)</f>
        <v>2.3976064208109129E-8</v>
      </c>
      <c r="O119" t="s">
        <v>208</v>
      </c>
      <c r="P119">
        <v>685</v>
      </c>
      <c r="Q119" s="1">
        <v>25218277.4550061</v>
      </c>
      <c r="R119" s="1">
        <v>1822888.4133938099</v>
      </c>
      <c r="S119" s="1">
        <v>1266210.69798505</v>
      </c>
      <c r="T119" s="1">
        <v>584701.34091312496</v>
      </c>
      <c r="U119" s="1">
        <v>141381837.05928299</v>
      </c>
      <c r="V119" s="1">
        <v>31925895.4484502</v>
      </c>
      <c r="W119" s="1">
        <v>34625305.645371199</v>
      </c>
      <c r="X119" s="1">
        <v>20200775.362331901</v>
      </c>
      <c r="Y119" s="1">
        <v>29149430.143822402</v>
      </c>
      <c r="Z119" s="1">
        <v>245596597.45189399</v>
      </c>
      <c r="AA119" s="1">
        <v>633598478.79411995</v>
      </c>
      <c r="AB119" s="1">
        <v>321010703.139247</v>
      </c>
      <c r="AC119" s="1">
        <v>819230097.42816198</v>
      </c>
      <c r="AD119" s="1">
        <v>558645092.62878704</v>
      </c>
      <c r="AE119" s="1">
        <v>305891807.83494502</v>
      </c>
      <c r="AF119" s="1">
        <v>404357804.94841301</v>
      </c>
      <c r="AG119" s="1">
        <v>291026634.05392897</v>
      </c>
      <c r="AH119" s="1">
        <v>219030407.29950699</v>
      </c>
      <c r="AI119" s="1">
        <v>481139840.682266</v>
      </c>
      <c r="AJ119" s="1">
        <v>36848838.469513901</v>
      </c>
      <c r="AK119" s="1">
        <v>27069308.6857679</v>
      </c>
      <c r="AL119" s="1">
        <v>-1708320.5437982699</v>
      </c>
      <c r="AM119" s="1">
        <v>-4661.6701999999996</v>
      </c>
      <c r="AN119" s="1">
        <v>417.878145998202</v>
      </c>
      <c r="AO119" s="1"/>
    </row>
    <row r="120" spans="1:41" x14ac:dyDescent="0.25">
      <c r="A120" t="str">
        <f t="shared" si="10"/>
        <v>JDAM</v>
      </c>
      <c r="B120">
        <f t="shared" si="11"/>
        <v>1808</v>
      </c>
      <c r="C120" s="1">
        <f t="shared" si="12"/>
        <v>320101497.03950399</v>
      </c>
      <c r="D120" s="1">
        <f t="shared" si="13"/>
        <v>466465647.229366</v>
      </c>
      <c r="E120" s="1">
        <f t="shared" si="14"/>
        <v>283583798.29640001</v>
      </c>
      <c r="F120" s="1">
        <f t="shared" si="15"/>
        <v>372956196.98835701</v>
      </c>
      <c r="G120" s="2">
        <f t="shared" si="16"/>
        <v>-0.39205855783639543</v>
      </c>
      <c r="H120" s="2">
        <f t="shared" si="17"/>
        <v>-0.11408162436240432</v>
      </c>
      <c r="I120" s="2">
        <f t="shared" si="18"/>
        <v>1.315153401671225</v>
      </c>
      <c r="J120" s="2">
        <f t="shared" si="19"/>
        <v>1.3846898625584532E-2</v>
      </c>
      <c r="K120" s="2">
        <f>AN120/SUM(AN1:AN$224)</f>
        <v>2.1398634533626743E-2</v>
      </c>
      <c r="O120" t="s">
        <v>76</v>
      </c>
      <c r="P120">
        <v>1808</v>
      </c>
      <c r="Q120" s="1"/>
      <c r="R120" s="1"/>
      <c r="S120" s="1"/>
      <c r="T120" s="1"/>
      <c r="U120" s="1">
        <v>125938677.920935</v>
      </c>
      <c r="V120" s="1">
        <v>1179171123.7159801</v>
      </c>
      <c r="W120" s="1">
        <v>561342340.81667495</v>
      </c>
      <c r="X120" s="1">
        <v>504305492.457362</v>
      </c>
      <c r="Y120" s="1">
        <v>330981912.71729702</v>
      </c>
      <c r="Z120" s="1">
        <v>309647054.51768601</v>
      </c>
      <c r="AA120" s="1">
        <v>486848707.18575698</v>
      </c>
      <c r="AB120" s="1">
        <v>326551243.470586</v>
      </c>
      <c r="AC120" s="1">
        <v>392100865.92855501</v>
      </c>
      <c r="AD120" s="1">
        <v>396624729.437392</v>
      </c>
      <c r="AE120" s="1">
        <v>40193157.330184497</v>
      </c>
      <c r="AF120" s="1">
        <v>320101497.03950399</v>
      </c>
      <c r="AG120" s="1">
        <v>1045636744.75761</v>
      </c>
      <c r="AH120" s="1">
        <v>1001993601.55525</v>
      </c>
      <c r="AI120" s="1">
        <v>1451942604.07829</v>
      </c>
      <c r="AJ120" s="1">
        <v>1087516283.0806301</v>
      </c>
      <c r="AK120" s="1">
        <v>41033814.7667225</v>
      </c>
      <c r="AL120" s="1">
        <v>466465647.229366</v>
      </c>
      <c r="AM120" s="1">
        <v>283583798.29640001</v>
      </c>
      <c r="AN120" s="1">
        <v>372956196.98835701</v>
      </c>
      <c r="AO120" s="1"/>
    </row>
    <row r="121" spans="1:41" x14ac:dyDescent="0.25">
      <c r="A121" t="str">
        <f t="shared" si="10"/>
        <v>JOINT COMMON MISSILE</v>
      </c>
      <c r="B121">
        <f t="shared" si="11"/>
        <v>1364</v>
      </c>
      <c r="C121" s="1">
        <f t="shared" si="12"/>
        <v>-105064.94898226501</v>
      </c>
      <c r="D121" s="1">
        <f t="shared" si="13"/>
        <v>0</v>
      </c>
      <c r="E121" s="1">
        <f t="shared" si="14"/>
        <v>0</v>
      </c>
      <c r="F121" s="1">
        <f t="shared" si="15"/>
        <v>0</v>
      </c>
      <c r="G121" s="2" t="e">
        <f t="shared" si="16"/>
        <v>#DIV/0!</v>
      </c>
      <c r="H121" s="2">
        <f t="shared" si="17"/>
        <v>-1</v>
      </c>
      <c r="I121" s="2" t="e">
        <f t="shared" si="18"/>
        <v>#DIV/0!</v>
      </c>
      <c r="J121" s="2">
        <f t="shared" si="19"/>
        <v>0</v>
      </c>
      <c r="K121" s="2">
        <f>AN121/SUM(AN1:AN$224)</f>
        <v>0</v>
      </c>
      <c r="O121" t="s">
        <v>209</v>
      </c>
      <c r="P121">
        <v>1364</v>
      </c>
      <c r="Q121" s="1"/>
      <c r="R121" s="1"/>
      <c r="S121" s="1"/>
      <c r="T121" s="1"/>
      <c r="U121" s="1">
        <v>152395724.53816599</v>
      </c>
      <c r="V121" s="1">
        <v>250283568.07108301</v>
      </c>
      <c r="W121" s="1">
        <v>169286559.43322399</v>
      </c>
      <c r="X121" s="1">
        <v>46757815.8004063</v>
      </c>
      <c r="Y121" s="1">
        <v>27912493.962388299</v>
      </c>
      <c r="Z121" s="1">
        <v>18685439.379832301</v>
      </c>
      <c r="AA121" s="1">
        <v>35893934.762218602</v>
      </c>
      <c r="AB121" s="1">
        <v>23884529.511048499</v>
      </c>
      <c r="AC121" s="1">
        <v>7244710.5963380402</v>
      </c>
      <c r="AD121" s="1">
        <v>6531.4918325082899</v>
      </c>
      <c r="AE121" s="1">
        <v>6897.8824773439701</v>
      </c>
      <c r="AF121" s="1">
        <v>-105064.94898226501</v>
      </c>
      <c r="AG121" s="1">
        <v>-40838.053967569198</v>
      </c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t="str">
        <f t="shared" si="10"/>
        <v>JSOW</v>
      </c>
      <c r="B122">
        <f t="shared" si="11"/>
        <v>1862</v>
      </c>
      <c r="C122" s="1">
        <f t="shared" si="12"/>
        <v>253311321.778337</v>
      </c>
      <c r="D122" s="1">
        <f t="shared" si="13"/>
        <v>445345.28192503098</v>
      </c>
      <c r="E122" s="1">
        <f t="shared" si="14"/>
        <v>-251913.8437</v>
      </c>
      <c r="F122" s="1">
        <f t="shared" si="15"/>
        <v>-1121334.7935426999</v>
      </c>
      <c r="G122" s="2">
        <f t="shared" si="16"/>
        <v>-1.5656596217009142</v>
      </c>
      <c r="H122" s="2">
        <f t="shared" si="17"/>
        <v>-1.0009944831598188</v>
      </c>
      <c r="I122" s="2">
        <f t="shared" si="18"/>
        <v>4.4512630869071206</v>
      </c>
      <c r="J122" s="2">
        <f t="shared" si="19"/>
        <v>-1.2300510385467702E-5</v>
      </c>
      <c r="K122" s="2">
        <f>AN122/SUM(AN1:AN$224)</f>
        <v>-6.4337403777229945E-5</v>
      </c>
      <c r="O122" t="s">
        <v>210</v>
      </c>
      <c r="P122">
        <v>1862</v>
      </c>
      <c r="Q122" s="1"/>
      <c r="R122" s="1">
        <v>1450843.58492609</v>
      </c>
      <c r="S122" s="1">
        <v>748049.66863692296</v>
      </c>
      <c r="T122" s="1"/>
      <c r="U122" s="1">
        <v>17638907.699304599</v>
      </c>
      <c r="V122" s="1">
        <v>32800534.373986602</v>
      </c>
      <c r="W122" s="1">
        <v>31380341.675059799</v>
      </c>
      <c r="X122" s="1">
        <v>236285652.49463299</v>
      </c>
      <c r="Y122" s="1">
        <v>225133439.11946499</v>
      </c>
      <c r="Z122" s="1">
        <v>254999443.933869</v>
      </c>
      <c r="AA122" s="1">
        <v>180335714.13064301</v>
      </c>
      <c r="AB122" s="1">
        <v>178198736.618817</v>
      </c>
      <c r="AC122" s="1">
        <v>149822976.45085299</v>
      </c>
      <c r="AD122" s="1">
        <v>144417375.48130801</v>
      </c>
      <c r="AE122" s="1">
        <v>141217369.64137101</v>
      </c>
      <c r="AF122" s="1">
        <v>253311321.778337</v>
      </c>
      <c r="AG122" s="1">
        <v>69436423.311465904</v>
      </c>
      <c r="AH122" s="1">
        <v>36532708.909554601</v>
      </c>
      <c r="AI122" s="1">
        <v>282907942.24488902</v>
      </c>
      <c r="AJ122" s="1">
        <v>27156723.888938401</v>
      </c>
      <c r="AK122" s="1">
        <v>194693214.54367</v>
      </c>
      <c r="AL122" s="1">
        <v>445345.28192503098</v>
      </c>
      <c r="AM122" s="1">
        <v>-251913.8437</v>
      </c>
      <c r="AN122" s="1">
        <v>-1121334.7935426999</v>
      </c>
      <c r="AO122" s="1"/>
    </row>
    <row r="123" spans="1:41" x14ac:dyDescent="0.25">
      <c r="A123" t="str">
        <f t="shared" si="10"/>
        <v>JSOW-AGM-154</v>
      </c>
      <c r="B123">
        <f t="shared" si="11"/>
        <v>873</v>
      </c>
      <c r="C123" s="1">
        <f t="shared" si="12"/>
        <v>0</v>
      </c>
      <c r="D123" s="1">
        <f t="shared" si="13"/>
        <v>0</v>
      </c>
      <c r="E123" s="1">
        <f t="shared" si="14"/>
        <v>0</v>
      </c>
      <c r="F123" s="1">
        <f t="shared" si="15"/>
        <v>0</v>
      </c>
      <c r="G123" s="2" t="e">
        <f t="shared" si="16"/>
        <v>#DIV/0!</v>
      </c>
      <c r="H123" s="2" t="e">
        <f t="shared" si="17"/>
        <v>#DIV/0!</v>
      </c>
      <c r="I123" s="2" t="e">
        <f t="shared" si="18"/>
        <v>#DIV/0!</v>
      </c>
      <c r="J123" s="2">
        <f t="shared" si="19"/>
        <v>0</v>
      </c>
      <c r="K123" s="2">
        <f>AN123/SUM(AN1:AN$224)</f>
        <v>0</v>
      </c>
      <c r="O123" t="s">
        <v>211</v>
      </c>
      <c r="P123">
        <v>873</v>
      </c>
      <c r="Q123" s="1">
        <v>9440335.8314297199</v>
      </c>
      <c r="R123" s="1">
        <v>19351088.751375198</v>
      </c>
      <c r="S123" s="1">
        <v>37490982.296194099</v>
      </c>
      <c r="T123" s="1">
        <v>31386583.534824401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t="str">
        <f t="shared" si="10"/>
        <v>LASER HELLFIRE</v>
      </c>
      <c r="B124">
        <f t="shared" si="11"/>
        <v>9</v>
      </c>
      <c r="C124" s="1">
        <f t="shared" si="12"/>
        <v>230241511.31046</v>
      </c>
      <c r="D124" s="1">
        <f t="shared" si="13"/>
        <v>0</v>
      </c>
      <c r="E124" s="1">
        <f t="shared" si="14"/>
        <v>0</v>
      </c>
      <c r="F124" s="1">
        <f t="shared" si="15"/>
        <v>-51142.479108684602</v>
      </c>
      <c r="G124" s="2" t="e">
        <f t="shared" si="16"/>
        <v>#DIV/0!</v>
      </c>
      <c r="H124" s="2">
        <f t="shared" si="17"/>
        <v>-1</v>
      </c>
      <c r="I124" s="2" t="e">
        <f t="shared" si="18"/>
        <v>#DIV/0!</v>
      </c>
      <c r="J124" s="2">
        <f t="shared" si="19"/>
        <v>0</v>
      </c>
      <c r="K124" s="2">
        <f>AN124/SUM(AN1:AN$224)</f>
        <v>-2.9343371377860419E-6</v>
      </c>
      <c r="O124" t="s">
        <v>212</v>
      </c>
      <c r="P124">
        <v>9</v>
      </c>
      <c r="Q124" s="1"/>
      <c r="R124" s="1">
        <v>154979.241599723</v>
      </c>
      <c r="S124" s="1">
        <v>2373391.4820479001</v>
      </c>
      <c r="T124" s="1">
        <v>10395853.701718399</v>
      </c>
      <c r="U124" s="1"/>
      <c r="V124" s="1"/>
      <c r="W124" s="1">
        <v>178786.48541946401</v>
      </c>
      <c r="X124" s="1">
        <v>454311012.13691401</v>
      </c>
      <c r="Y124" s="1">
        <v>589552120.71072102</v>
      </c>
      <c r="Z124" s="1">
        <v>658149504.19902098</v>
      </c>
      <c r="AA124" s="1">
        <v>652934432.38538003</v>
      </c>
      <c r="AB124" s="1">
        <v>281121435.885252</v>
      </c>
      <c r="AC124" s="1">
        <v>628540803.68810594</v>
      </c>
      <c r="AD124" s="1">
        <v>348015915.49417597</v>
      </c>
      <c r="AE124" s="1">
        <v>224324048.42178401</v>
      </c>
      <c r="AF124" s="1">
        <v>230241511.31046</v>
      </c>
      <c r="AG124" s="1">
        <v>17606768.487689801</v>
      </c>
      <c r="AH124" s="1">
        <v>53685530.046826698</v>
      </c>
      <c r="AI124" s="1">
        <v>2283184.1419680798</v>
      </c>
      <c r="AJ124" s="1">
        <v>0</v>
      </c>
      <c r="AK124" s="1">
        <v>-517349.810465182</v>
      </c>
      <c r="AL124" s="1"/>
      <c r="AM124" s="1">
        <v>0</v>
      </c>
      <c r="AN124" s="1">
        <v>-51142.479108684602</v>
      </c>
      <c r="AO124" s="1"/>
    </row>
    <row r="125" spans="1:41" x14ac:dyDescent="0.25">
      <c r="A125" t="str">
        <f t="shared" si="10"/>
        <v>LAUNCHER, ROCKET 2.75</v>
      </c>
      <c r="B125">
        <f t="shared" si="11"/>
        <v>175</v>
      </c>
      <c r="C125" s="1">
        <f t="shared" si="12"/>
        <v>0</v>
      </c>
      <c r="D125" s="1">
        <f t="shared" si="13"/>
        <v>0</v>
      </c>
      <c r="E125" s="1">
        <f t="shared" si="14"/>
        <v>0</v>
      </c>
      <c r="F125" s="1">
        <f t="shared" si="15"/>
        <v>0</v>
      </c>
      <c r="G125" s="2" t="e">
        <f t="shared" si="16"/>
        <v>#DIV/0!</v>
      </c>
      <c r="H125" s="2" t="e">
        <f t="shared" si="17"/>
        <v>#DIV/0!</v>
      </c>
      <c r="I125" s="2" t="e">
        <f t="shared" si="18"/>
        <v>#DIV/0!</v>
      </c>
      <c r="J125" s="2">
        <f t="shared" si="19"/>
        <v>0</v>
      </c>
      <c r="K125" s="2">
        <f>AN125/SUM(AN1:AN$224)</f>
        <v>0</v>
      </c>
      <c r="O125" t="s">
        <v>213</v>
      </c>
      <c r="P125">
        <v>175</v>
      </c>
      <c r="Q125" s="1"/>
      <c r="R125" s="1"/>
      <c r="S125" s="1">
        <v>6730516.68119267</v>
      </c>
      <c r="T125" s="1">
        <v>3802058.9347767802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t="str">
        <f t="shared" si="10"/>
        <v>LGM-30 MINUTEMAN</v>
      </c>
      <c r="B126">
        <f t="shared" si="11"/>
        <v>1532</v>
      </c>
      <c r="C126" s="1">
        <f t="shared" si="12"/>
        <v>0</v>
      </c>
      <c r="D126" s="1">
        <f t="shared" si="13"/>
        <v>0</v>
      </c>
      <c r="E126" s="1">
        <f t="shared" si="14"/>
        <v>0</v>
      </c>
      <c r="F126" s="1">
        <f t="shared" si="15"/>
        <v>0</v>
      </c>
      <c r="G126" s="2" t="e">
        <f t="shared" si="16"/>
        <v>#DIV/0!</v>
      </c>
      <c r="H126" s="2" t="e">
        <f t="shared" si="17"/>
        <v>#DIV/0!</v>
      </c>
      <c r="I126" s="2" t="e">
        <f t="shared" si="18"/>
        <v>#DIV/0!</v>
      </c>
      <c r="J126" s="2">
        <f t="shared" si="19"/>
        <v>0</v>
      </c>
      <c r="K126" s="2">
        <f>AN126/SUM(AN1:AN$224)</f>
        <v>0</v>
      </c>
      <c r="O126" t="s">
        <v>214</v>
      </c>
      <c r="P126">
        <v>1532</v>
      </c>
      <c r="Q126" s="1">
        <v>116462406.88164</v>
      </c>
      <c r="R126" s="1">
        <v>121598818.891124</v>
      </c>
      <c r="S126" s="1">
        <v>119117862.539685</v>
      </c>
      <c r="T126" s="1">
        <v>136073501.56191599</v>
      </c>
      <c r="U126" s="1"/>
      <c r="V126" s="1"/>
      <c r="W126" s="1"/>
      <c r="X126" s="1"/>
      <c r="Y126" s="1"/>
      <c r="Z126" s="1">
        <v>-1972978.54364332</v>
      </c>
      <c r="AA126" s="1">
        <v>-22739.902232767501</v>
      </c>
      <c r="AB126" s="1">
        <v>-216601.22301292399</v>
      </c>
      <c r="AC126" s="1"/>
      <c r="AD126" s="1"/>
      <c r="AE126" s="1"/>
      <c r="AF126" s="1"/>
      <c r="AG126" s="1"/>
      <c r="AH126" s="1"/>
      <c r="AI126" s="1"/>
      <c r="AJ126" s="1">
        <v>0</v>
      </c>
      <c r="AK126" s="1"/>
      <c r="AL126" s="1"/>
      <c r="AM126" s="1"/>
      <c r="AN126" s="1"/>
      <c r="AO126" s="1"/>
    </row>
    <row r="127" spans="1:41" x14ac:dyDescent="0.25">
      <c r="A127" t="str">
        <f t="shared" si="10"/>
        <v>LOADER A/C 40K</v>
      </c>
      <c r="B127">
        <f t="shared" si="11"/>
        <v>1568</v>
      </c>
      <c r="C127" s="1">
        <f t="shared" si="12"/>
        <v>0</v>
      </c>
      <c r="D127" s="1">
        <f t="shared" si="13"/>
        <v>0</v>
      </c>
      <c r="E127" s="1">
        <f t="shared" si="14"/>
        <v>0</v>
      </c>
      <c r="F127" s="1">
        <f t="shared" si="15"/>
        <v>0</v>
      </c>
      <c r="G127" s="2" t="e">
        <f t="shared" si="16"/>
        <v>#DIV/0!</v>
      </c>
      <c r="H127" s="2" t="e">
        <f t="shared" si="17"/>
        <v>#DIV/0!</v>
      </c>
      <c r="I127" s="2" t="e">
        <f t="shared" si="18"/>
        <v>#DIV/0!</v>
      </c>
      <c r="J127" s="2">
        <f t="shared" si="19"/>
        <v>0</v>
      </c>
      <c r="K127" s="2">
        <f>AN127/SUM(AN1:AN$224)</f>
        <v>0</v>
      </c>
      <c r="O127" t="s">
        <v>215</v>
      </c>
      <c r="P127">
        <v>1568</v>
      </c>
      <c r="Q127" s="1">
        <v>423104.76521285402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t="str">
        <f t="shared" si="10"/>
        <v>LONGBOW HELLFIRE</v>
      </c>
      <c r="B128">
        <f t="shared" si="11"/>
        <v>1824</v>
      </c>
      <c r="C128" s="1">
        <f t="shared" si="12"/>
        <v>611608.97754070896</v>
      </c>
      <c r="D128" s="1">
        <f t="shared" si="13"/>
        <v>0</v>
      </c>
      <c r="E128" s="1">
        <f t="shared" si="14"/>
        <v>0</v>
      </c>
      <c r="F128" s="1">
        <f t="shared" si="15"/>
        <v>0</v>
      </c>
      <c r="G128" s="2" t="e">
        <f t="shared" si="16"/>
        <v>#DIV/0!</v>
      </c>
      <c r="H128" s="2">
        <f t="shared" si="17"/>
        <v>-1</v>
      </c>
      <c r="I128" s="2" t="e">
        <f t="shared" si="18"/>
        <v>#DIV/0!</v>
      </c>
      <c r="J128" s="2">
        <f t="shared" si="19"/>
        <v>0</v>
      </c>
      <c r="K128" s="2">
        <f>AN128/SUM(AN1:AN$224)</f>
        <v>0</v>
      </c>
      <c r="O128" t="s">
        <v>216</v>
      </c>
      <c r="P128">
        <v>1824</v>
      </c>
      <c r="Q128" s="1">
        <v>2868735.1662853602</v>
      </c>
      <c r="R128" s="1">
        <v>4429235.5807010699</v>
      </c>
      <c r="S128" s="1">
        <v>11583895.2205748</v>
      </c>
      <c r="T128" s="1">
        <v>125503.32532611099</v>
      </c>
      <c r="U128" s="1">
        <v>59381876.477485299</v>
      </c>
      <c r="V128" s="1">
        <v>175303344.66081101</v>
      </c>
      <c r="W128" s="1">
        <v>270779992.81736201</v>
      </c>
      <c r="X128" s="1">
        <v>11057659.0397377</v>
      </c>
      <c r="Y128" s="1">
        <v>37325223.6518199</v>
      </c>
      <c r="Z128" s="1">
        <v>41364287.7270336</v>
      </c>
      <c r="AA128" s="1">
        <v>3202700.4721709099</v>
      </c>
      <c r="AB128" s="1">
        <v>-740566.96284081799</v>
      </c>
      <c r="AC128" s="1">
        <v>613213.81046705903</v>
      </c>
      <c r="AD128" s="1">
        <v>-159935.527203768</v>
      </c>
      <c r="AE128" s="1">
        <v>990758.52139981999</v>
      </c>
      <c r="AF128" s="1">
        <v>611608.97754070896</v>
      </c>
      <c r="AG128" s="1">
        <v>-165335.169654286</v>
      </c>
      <c r="AH128" s="1">
        <v>-43655.006486756603</v>
      </c>
      <c r="AI128" s="1">
        <v>-776404.22812418605</v>
      </c>
      <c r="AJ128" s="1"/>
      <c r="AK128" s="1">
        <v>-13036.8722001284</v>
      </c>
      <c r="AL128" s="1"/>
      <c r="AM128" s="1"/>
      <c r="AN128" s="1"/>
      <c r="AO128" s="1"/>
    </row>
    <row r="129" spans="1:41" x14ac:dyDescent="0.25">
      <c r="A129" t="str">
        <f t="shared" ref="A129:A192" si="20">O129</f>
        <v>M101A1 105MM LT TOWED HOW</v>
      </c>
      <c r="B129">
        <f t="shared" ref="B129:B192" si="21">P129</f>
        <v>322</v>
      </c>
      <c r="C129" s="1">
        <f t="shared" ref="C129:C192" si="22">AF129</f>
        <v>0</v>
      </c>
      <c r="D129" s="1">
        <f t="shared" ref="D129:D192" si="23">AL129</f>
        <v>0</v>
      </c>
      <c r="E129" s="1">
        <f t="shared" ref="E129:E192" si="24">AM129</f>
        <v>0</v>
      </c>
      <c r="F129" s="1">
        <f t="shared" ref="F129:F192" si="25">AN129</f>
        <v>0</v>
      </c>
      <c r="G129" s="2" t="e">
        <f t="shared" si="16"/>
        <v>#DIV/0!</v>
      </c>
      <c r="H129" s="2" t="e">
        <f t="shared" si="17"/>
        <v>#DIV/0!</v>
      </c>
      <c r="I129" s="2" t="e">
        <f t="shared" si="18"/>
        <v>#DIV/0!</v>
      </c>
      <c r="J129" s="2">
        <f t="shared" si="19"/>
        <v>0</v>
      </c>
      <c r="K129" s="2">
        <f>AN129/SUM(AN1:AN$224)</f>
        <v>0</v>
      </c>
      <c r="O129" t="s">
        <v>217</v>
      </c>
      <c r="P129">
        <v>322</v>
      </c>
      <c r="Q129" s="1"/>
      <c r="R129" s="1">
        <v>221155.98509150301</v>
      </c>
      <c r="S129" s="1">
        <v>136752.618941394</v>
      </c>
      <c r="T129" s="1">
        <v>188786.80756831699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t="str">
        <f t="shared" si="20"/>
        <v>M16 5.56 MM RIFLE</v>
      </c>
      <c r="B130">
        <f t="shared" si="21"/>
        <v>338</v>
      </c>
      <c r="C130" s="1">
        <f t="shared" si="22"/>
        <v>0</v>
      </c>
      <c r="D130" s="1">
        <f t="shared" si="23"/>
        <v>0</v>
      </c>
      <c r="E130" s="1">
        <f t="shared" si="24"/>
        <v>0</v>
      </c>
      <c r="F130" s="1">
        <f t="shared" si="25"/>
        <v>0</v>
      </c>
      <c r="G130" s="2" t="e">
        <f t="shared" ref="G130:G193" si="26">AM130/AL130-1</f>
        <v>#DIV/0!</v>
      </c>
      <c r="H130" s="2" t="e">
        <f t="shared" ref="H130:H193" si="27">AM130/AF130-1</f>
        <v>#DIV/0!</v>
      </c>
      <c r="I130" s="2" t="e">
        <f t="shared" ref="I130:I193" si="28">AN130/AM130</f>
        <v>#DIV/0!</v>
      </c>
      <c r="J130" s="2">
        <f t="shared" ref="J130:J193" si="29">AM130/SUM(AM$1:AM$224)</f>
        <v>0</v>
      </c>
      <c r="K130" s="2">
        <f>AN130/SUM(AN1:AN$224)</f>
        <v>0</v>
      </c>
      <c r="O130" t="s">
        <v>218</v>
      </c>
      <c r="P130">
        <v>338</v>
      </c>
      <c r="Q130" s="1">
        <v>3316224.5294093299</v>
      </c>
      <c r="R130" s="1">
        <v>11108242.241074599</v>
      </c>
      <c r="S130" s="1">
        <v>10253846.7557877</v>
      </c>
      <c r="T130" s="1">
        <v>38796669.545258202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t="str">
        <f t="shared" si="20"/>
        <v>M198 155MM TOWED HOW</v>
      </c>
      <c r="B131">
        <f t="shared" si="21"/>
        <v>326</v>
      </c>
      <c r="C131" s="1">
        <f t="shared" si="22"/>
        <v>0</v>
      </c>
      <c r="D131" s="1">
        <f t="shared" si="23"/>
        <v>0</v>
      </c>
      <c r="E131" s="1">
        <f t="shared" si="24"/>
        <v>0</v>
      </c>
      <c r="F131" s="1">
        <f t="shared" si="25"/>
        <v>0</v>
      </c>
      <c r="G131" s="2" t="e">
        <f t="shared" si="26"/>
        <v>#DIV/0!</v>
      </c>
      <c r="H131" s="2" t="e">
        <f t="shared" si="27"/>
        <v>#DIV/0!</v>
      </c>
      <c r="I131" s="2" t="e">
        <f t="shared" si="28"/>
        <v>#DIV/0!</v>
      </c>
      <c r="J131" s="2">
        <f t="shared" si="29"/>
        <v>0</v>
      </c>
      <c r="K131" s="2">
        <f>AN131/SUM(AN1:AN$224)</f>
        <v>0</v>
      </c>
      <c r="O131" t="s">
        <v>219</v>
      </c>
      <c r="P131">
        <v>326</v>
      </c>
      <c r="Q131" s="1">
        <v>5646365.7779844403</v>
      </c>
      <c r="R131" s="1">
        <v>712246.70339142799</v>
      </c>
      <c r="S131" s="1">
        <v>3272709.3413366098</v>
      </c>
      <c r="T131" s="1">
        <v>5629046.6212731097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t="str">
        <f t="shared" si="20"/>
        <v>M198 TOWED HOWITZER (155M</v>
      </c>
      <c r="B132">
        <f t="shared" si="21"/>
        <v>34</v>
      </c>
      <c r="C132" s="1">
        <f t="shared" si="22"/>
        <v>1013707.98763375</v>
      </c>
      <c r="D132" s="1">
        <f t="shared" si="23"/>
        <v>57421.813135029603</v>
      </c>
      <c r="E132" s="1">
        <f t="shared" si="24"/>
        <v>16850</v>
      </c>
      <c r="F132" s="1">
        <f t="shared" si="25"/>
        <v>347564.12946622999</v>
      </c>
      <c r="G132" s="2">
        <f t="shared" si="26"/>
        <v>-0.70655750698124808</v>
      </c>
      <c r="H132" s="2">
        <f t="shared" si="27"/>
        <v>-0.98337785614244577</v>
      </c>
      <c r="I132" s="2">
        <f t="shared" si="28"/>
        <v>20.626951303633827</v>
      </c>
      <c r="J132" s="2">
        <f t="shared" si="29"/>
        <v>8.2275589523360033E-7</v>
      </c>
      <c r="K132" s="2">
        <f>AN132/SUM(AN1:AN$224)</f>
        <v>1.9941746091105083E-5</v>
      </c>
      <c r="O132" t="s">
        <v>220</v>
      </c>
      <c r="P132">
        <v>34</v>
      </c>
      <c r="Q132" s="1"/>
      <c r="R132" s="1"/>
      <c r="S132" s="1"/>
      <c r="T132" s="1"/>
      <c r="U132" s="1"/>
      <c r="V132" s="1"/>
      <c r="W132" s="1">
        <v>0</v>
      </c>
      <c r="X132" s="1">
        <v>3314467.44056036</v>
      </c>
      <c r="Y132" s="1">
        <v>109568428.611322</v>
      </c>
      <c r="Z132" s="1">
        <v>2914443.9026010302</v>
      </c>
      <c r="AA132" s="1">
        <v>-15205957.5860774</v>
      </c>
      <c r="AB132" s="1">
        <v>9365263.8041590191</v>
      </c>
      <c r="AC132" s="1">
        <v>14869870.766579101</v>
      </c>
      <c r="AD132" s="1">
        <v>33774.962699312498</v>
      </c>
      <c r="AE132" s="1">
        <v>3362936.01063587</v>
      </c>
      <c r="AF132" s="1">
        <v>1013707.98763375</v>
      </c>
      <c r="AG132" s="1">
        <v>107712.49946397101</v>
      </c>
      <c r="AH132" s="1">
        <v>-187064.44970713501</v>
      </c>
      <c r="AI132" s="1">
        <v>0</v>
      </c>
      <c r="AJ132" s="1"/>
      <c r="AK132" s="1">
        <v>-370965.405552393</v>
      </c>
      <c r="AL132" s="1">
        <v>57421.813135029603</v>
      </c>
      <c r="AM132" s="1">
        <v>16850</v>
      </c>
      <c r="AN132" s="1">
        <v>347564.12946622999</v>
      </c>
      <c r="AO132" s="1"/>
    </row>
    <row r="133" spans="1:41" x14ac:dyDescent="0.25">
      <c r="A133" t="str">
        <f t="shared" si="20"/>
        <v>MAVERICK (IR)</v>
      </c>
      <c r="B133">
        <f t="shared" si="21"/>
        <v>35</v>
      </c>
      <c r="C133" s="1">
        <f t="shared" si="22"/>
        <v>-44506.197176149202</v>
      </c>
      <c r="D133" s="1">
        <f t="shared" si="23"/>
        <v>0</v>
      </c>
      <c r="E133" s="1">
        <f t="shared" si="24"/>
        <v>0</v>
      </c>
      <c r="F133" s="1">
        <f t="shared" si="25"/>
        <v>0</v>
      </c>
      <c r="G133" s="2" t="e">
        <f t="shared" si="26"/>
        <v>#DIV/0!</v>
      </c>
      <c r="H133" s="2">
        <f t="shared" si="27"/>
        <v>-1</v>
      </c>
      <c r="I133" s="2" t="e">
        <f t="shared" si="28"/>
        <v>#DIV/0!</v>
      </c>
      <c r="J133" s="2">
        <f t="shared" si="29"/>
        <v>0</v>
      </c>
      <c r="K133" s="2">
        <f>AN133/SUM(AN1:AN$224)</f>
        <v>0</v>
      </c>
      <c r="O133" t="s">
        <v>221</v>
      </c>
      <c r="P133">
        <v>35</v>
      </c>
      <c r="Q133" s="1"/>
      <c r="R133" s="1"/>
      <c r="S133" s="1"/>
      <c r="T133" s="1"/>
      <c r="U133" s="1"/>
      <c r="V133" s="1"/>
      <c r="W133" s="1"/>
      <c r="X133" s="1"/>
      <c r="Y133" s="1">
        <v>1324664.4278426799</v>
      </c>
      <c r="Z133" s="1">
        <v>102189770.946658</v>
      </c>
      <c r="AA133" s="1">
        <v>53204.967099400797</v>
      </c>
      <c r="AB133" s="1"/>
      <c r="AC133" s="1">
        <v>81028.399184539798</v>
      </c>
      <c r="AD133" s="1">
        <v>1878476.8105259901</v>
      </c>
      <c r="AE133" s="1">
        <v>608351.08798727905</v>
      </c>
      <c r="AF133" s="1">
        <v>-44506.197176149202</v>
      </c>
      <c r="AG133" s="1">
        <v>-2676.5775567301698</v>
      </c>
      <c r="AH133" s="1"/>
      <c r="AI133" s="1">
        <v>-20888.210873608099</v>
      </c>
      <c r="AJ133" s="1"/>
      <c r="AK133" s="1"/>
      <c r="AL133" s="1"/>
      <c r="AM133" s="1"/>
      <c r="AN133" s="1"/>
      <c r="AO133" s="1"/>
    </row>
    <row r="134" spans="1:41" x14ac:dyDescent="0.25">
      <c r="A134" t="str">
        <f t="shared" si="20"/>
        <v>MAVERICK (LASER)</v>
      </c>
      <c r="B134">
        <f t="shared" si="21"/>
        <v>1309</v>
      </c>
      <c r="C134" s="1">
        <f t="shared" si="22"/>
        <v>0</v>
      </c>
      <c r="D134" s="1">
        <f t="shared" si="23"/>
        <v>0</v>
      </c>
      <c r="E134" s="1">
        <f t="shared" si="24"/>
        <v>0</v>
      </c>
      <c r="F134" s="1">
        <f t="shared" si="25"/>
        <v>0</v>
      </c>
      <c r="G134" s="2" t="e">
        <f t="shared" si="26"/>
        <v>#DIV/0!</v>
      </c>
      <c r="H134" s="2" t="e">
        <f t="shared" si="27"/>
        <v>#DIV/0!</v>
      </c>
      <c r="I134" s="2" t="e">
        <f t="shared" si="28"/>
        <v>#DIV/0!</v>
      </c>
      <c r="J134" s="2">
        <f t="shared" si="29"/>
        <v>0</v>
      </c>
      <c r="K134" s="2">
        <f>AN134/SUM(AN1:AN$224)</f>
        <v>0</v>
      </c>
      <c r="O134" t="s">
        <v>222</v>
      </c>
      <c r="P134">
        <v>1309</v>
      </c>
      <c r="Q134" s="1"/>
      <c r="R134" s="1"/>
      <c r="S134" s="1"/>
      <c r="T134" s="1"/>
      <c r="U134" s="1"/>
      <c r="V134" s="1"/>
      <c r="W134" s="1"/>
      <c r="X134" s="1">
        <v>15005705.0116613</v>
      </c>
      <c r="Y134" s="1">
        <v>9662491.4495869502</v>
      </c>
      <c r="Z134" s="1"/>
      <c r="AA134" s="1">
        <v>4186328.0373645802</v>
      </c>
      <c r="AB134" s="1">
        <v>1995356.52104479</v>
      </c>
      <c r="AC134" s="1">
        <v>0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t="str">
        <f t="shared" si="20"/>
        <v>MAVERICK (TV)</v>
      </c>
      <c r="B135">
        <f t="shared" si="21"/>
        <v>1321</v>
      </c>
      <c r="C135" s="1">
        <f t="shared" si="22"/>
        <v>0</v>
      </c>
      <c r="D135" s="1">
        <f t="shared" si="23"/>
        <v>0</v>
      </c>
      <c r="E135" s="1">
        <f t="shared" si="24"/>
        <v>0</v>
      </c>
      <c r="F135" s="1">
        <f t="shared" si="25"/>
        <v>0</v>
      </c>
      <c r="G135" s="2" t="e">
        <f t="shared" si="26"/>
        <v>#DIV/0!</v>
      </c>
      <c r="H135" s="2" t="e">
        <f t="shared" si="27"/>
        <v>#DIV/0!</v>
      </c>
      <c r="I135" s="2" t="e">
        <f t="shared" si="28"/>
        <v>#DIV/0!</v>
      </c>
      <c r="J135" s="2">
        <f t="shared" si="29"/>
        <v>0</v>
      </c>
      <c r="K135" s="2">
        <f>AN135/SUM(AN1:AN$224)</f>
        <v>0</v>
      </c>
      <c r="O135" t="s">
        <v>223</v>
      </c>
      <c r="P135">
        <v>1321</v>
      </c>
      <c r="Q135" s="1"/>
      <c r="R135" s="1"/>
      <c r="S135" s="1"/>
      <c r="T135" s="1"/>
      <c r="U135" s="1"/>
      <c r="V135" s="1"/>
      <c r="W135" s="1"/>
      <c r="X135" s="1">
        <v>62053013.138839997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t="str">
        <f t="shared" si="20"/>
        <v>MGM-71 TOW</v>
      </c>
      <c r="B136">
        <f t="shared" si="21"/>
        <v>149</v>
      </c>
      <c r="C136" s="1">
        <f t="shared" si="22"/>
        <v>0</v>
      </c>
      <c r="D136" s="1">
        <f t="shared" si="23"/>
        <v>0</v>
      </c>
      <c r="E136" s="1">
        <f t="shared" si="24"/>
        <v>0</v>
      </c>
      <c r="F136" s="1">
        <f t="shared" si="25"/>
        <v>0</v>
      </c>
      <c r="G136" s="2" t="e">
        <f t="shared" si="26"/>
        <v>#DIV/0!</v>
      </c>
      <c r="H136" s="2" t="e">
        <f t="shared" si="27"/>
        <v>#DIV/0!</v>
      </c>
      <c r="I136" s="2" t="e">
        <f t="shared" si="28"/>
        <v>#DIV/0!</v>
      </c>
      <c r="J136" s="2">
        <f t="shared" si="29"/>
        <v>0</v>
      </c>
      <c r="K136" s="2">
        <f>AN136/SUM(AN1:AN$224)</f>
        <v>0</v>
      </c>
      <c r="O136" t="s">
        <v>224</v>
      </c>
      <c r="P136">
        <v>149</v>
      </c>
      <c r="Q136" s="1">
        <v>1321440.97850421</v>
      </c>
      <c r="R136" s="1">
        <v>1012740.32375207</v>
      </c>
      <c r="S136" s="1"/>
      <c r="T136" s="1">
        <v>53334.341748590297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t="str">
        <f t="shared" si="20"/>
        <v>MIM-23 HAWK</v>
      </c>
      <c r="B137">
        <f t="shared" si="21"/>
        <v>141</v>
      </c>
      <c r="C137" s="1">
        <f t="shared" si="22"/>
        <v>0</v>
      </c>
      <c r="D137" s="1">
        <f t="shared" si="23"/>
        <v>0</v>
      </c>
      <c r="E137" s="1">
        <f t="shared" si="24"/>
        <v>0</v>
      </c>
      <c r="F137" s="1">
        <f t="shared" si="25"/>
        <v>0</v>
      </c>
      <c r="G137" s="2" t="e">
        <f t="shared" si="26"/>
        <v>#DIV/0!</v>
      </c>
      <c r="H137" s="2" t="e">
        <f t="shared" si="27"/>
        <v>#DIV/0!</v>
      </c>
      <c r="I137" s="2" t="e">
        <f t="shared" si="28"/>
        <v>#DIV/0!</v>
      </c>
      <c r="J137" s="2">
        <f t="shared" si="29"/>
        <v>0</v>
      </c>
      <c r="K137" s="2">
        <f>AN137/SUM(AN1:AN$224)</f>
        <v>0</v>
      </c>
      <c r="O137" t="s">
        <v>225</v>
      </c>
      <c r="P137">
        <v>141</v>
      </c>
      <c r="Q137" s="1">
        <v>66235820.938785397</v>
      </c>
      <c r="R137" s="1">
        <v>42152326.656999998</v>
      </c>
      <c r="S137" s="1">
        <v>66526787.720426403</v>
      </c>
      <c r="T137" s="1">
        <v>73042641.2389981</v>
      </c>
      <c r="U137" s="1"/>
      <c r="V137" s="1"/>
      <c r="W137" s="1"/>
      <c r="X137" s="1"/>
      <c r="Y137" s="1"/>
      <c r="Z137" s="1">
        <v>-4372.5012674914597</v>
      </c>
      <c r="AA137" s="1">
        <v>-50.615330335406497</v>
      </c>
      <c r="AB137" s="1"/>
      <c r="AC137" s="1">
        <v>-81643.695179302405</v>
      </c>
      <c r="AD137" s="1"/>
      <c r="AE137" s="1"/>
      <c r="AF137" s="1"/>
      <c r="AG137" s="1"/>
      <c r="AH137" s="1"/>
      <c r="AI137" s="1"/>
      <c r="AJ137" s="1"/>
      <c r="AK137" s="1">
        <v>0</v>
      </c>
      <c r="AL137" s="1"/>
      <c r="AM137" s="1">
        <v>0</v>
      </c>
      <c r="AN137" s="1"/>
      <c r="AO137" s="1"/>
    </row>
    <row r="138" spans="1:41" x14ac:dyDescent="0.25">
      <c r="A138" t="str">
        <f t="shared" si="20"/>
        <v>MIM-72 CHAPARRAL</v>
      </c>
      <c r="B138">
        <f t="shared" si="21"/>
        <v>148</v>
      </c>
      <c r="C138" s="1">
        <f t="shared" si="22"/>
        <v>0</v>
      </c>
      <c r="D138" s="1">
        <f t="shared" si="23"/>
        <v>0</v>
      </c>
      <c r="E138" s="1">
        <f t="shared" si="24"/>
        <v>0</v>
      </c>
      <c r="F138" s="1">
        <f t="shared" si="25"/>
        <v>0</v>
      </c>
      <c r="G138" s="2" t="e">
        <f t="shared" si="26"/>
        <v>#DIV/0!</v>
      </c>
      <c r="H138" s="2" t="e">
        <f t="shared" si="27"/>
        <v>#DIV/0!</v>
      </c>
      <c r="I138" s="2" t="e">
        <f t="shared" si="28"/>
        <v>#DIV/0!</v>
      </c>
      <c r="J138" s="2">
        <f t="shared" si="29"/>
        <v>0</v>
      </c>
      <c r="K138" s="2">
        <f>AN138/SUM(AN1:AN$224)</f>
        <v>0</v>
      </c>
      <c r="O138" t="s">
        <v>226</v>
      </c>
      <c r="P138">
        <v>148</v>
      </c>
      <c r="Q138" s="1">
        <v>107607.621314627</v>
      </c>
      <c r="R138" s="1">
        <v>1010680.13860749</v>
      </c>
      <c r="S138" s="1">
        <v>336352.21247867501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t="str">
        <f t="shared" si="20"/>
        <v>MINUTEMAN II</v>
      </c>
      <c r="B139">
        <f t="shared" si="21"/>
        <v>1355</v>
      </c>
      <c r="C139" s="1">
        <f t="shared" si="22"/>
        <v>-13529.7685566125</v>
      </c>
      <c r="D139" s="1">
        <f t="shared" si="23"/>
        <v>0</v>
      </c>
      <c r="E139" s="1">
        <f t="shared" si="24"/>
        <v>1522835.625</v>
      </c>
      <c r="F139" s="1">
        <f t="shared" si="25"/>
        <v>4292092.7074589403</v>
      </c>
      <c r="G139" s="2" t="e">
        <f t="shared" si="26"/>
        <v>#DIV/0!</v>
      </c>
      <c r="H139" s="2">
        <f t="shared" si="27"/>
        <v>-113.55444752273561</v>
      </c>
      <c r="I139" s="2">
        <f t="shared" si="28"/>
        <v>2.8184871938880076</v>
      </c>
      <c r="J139" s="2">
        <f t="shared" si="29"/>
        <v>7.435738800833795E-5</v>
      </c>
      <c r="K139" s="2">
        <f>AN139/SUM(AN1:AN$224)</f>
        <v>2.4626195776611702E-4</v>
      </c>
      <c r="O139" t="s">
        <v>227</v>
      </c>
      <c r="P139">
        <v>1355</v>
      </c>
      <c r="Q139" s="1"/>
      <c r="R139" s="1"/>
      <c r="S139" s="1"/>
      <c r="T139" s="1"/>
      <c r="U139" s="1"/>
      <c r="V139" s="1"/>
      <c r="W139" s="1"/>
      <c r="X139" s="1">
        <v>496387.37815830199</v>
      </c>
      <c r="Y139" s="1">
        <v>0</v>
      </c>
      <c r="Z139" s="1"/>
      <c r="AA139" s="1">
        <v>59578.469380296498</v>
      </c>
      <c r="AB139" s="1">
        <v>131589.95123278699</v>
      </c>
      <c r="AC139" s="1">
        <v>554522.99519326701</v>
      </c>
      <c r="AD139" s="1">
        <v>3614099.3474964802</v>
      </c>
      <c r="AE139" s="1">
        <v>3572142.8524200502</v>
      </c>
      <c r="AF139" s="1">
        <v>-13529.7685566125</v>
      </c>
      <c r="AG139" s="1"/>
      <c r="AH139" s="1">
        <v>-274349.35066085903</v>
      </c>
      <c r="AI139" s="1"/>
      <c r="AJ139" s="1"/>
      <c r="AK139" s="1"/>
      <c r="AL139" s="1"/>
      <c r="AM139" s="1">
        <v>1522835.625</v>
      </c>
      <c r="AN139" s="1">
        <v>4292092.7074589403</v>
      </c>
      <c r="AO139" s="1"/>
    </row>
    <row r="140" spans="1:41" x14ac:dyDescent="0.25">
      <c r="A140" t="str">
        <f t="shared" si="20"/>
        <v>MINUTEMAN III</v>
      </c>
      <c r="B140">
        <f t="shared" si="21"/>
        <v>1795</v>
      </c>
      <c r="C140" s="1">
        <f t="shared" si="22"/>
        <v>224346368.924135</v>
      </c>
      <c r="D140" s="1">
        <f t="shared" si="23"/>
        <v>218366615.604121</v>
      </c>
      <c r="E140" s="1">
        <f t="shared" si="24"/>
        <v>209829574.98559999</v>
      </c>
      <c r="F140" s="1">
        <f t="shared" si="25"/>
        <v>138066867.70921099</v>
      </c>
      <c r="G140" s="2">
        <f t="shared" si="26"/>
        <v>-3.9094989840378735E-2</v>
      </c>
      <c r="H140" s="2">
        <f t="shared" si="27"/>
        <v>-6.4707059927695987E-2</v>
      </c>
      <c r="I140" s="2">
        <f t="shared" si="28"/>
        <v>0.65799526934506791</v>
      </c>
      <c r="J140" s="2">
        <f t="shared" si="29"/>
        <v>1.0245609484496333E-2</v>
      </c>
      <c r="K140" s="2">
        <f>AN140/SUM(AN1:AN$224)</f>
        <v>7.9216874988786677E-3</v>
      </c>
      <c r="O140" t="s">
        <v>228</v>
      </c>
      <c r="P140">
        <v>1795</v>
      </c>
      <c r="Q140" s="1"/>
      <c r="R140" s="1"/>
      <c r="S140" s="1"/>
      <c r="T140" s="1"/>
      <c r="U140" s="1"/>
      <c r="V140" s="1"/>
      <c r="W140" s="1">
        <v>0</v>
      </c>
      <c r="X140" s="1">
        <v>96871343.806977093</v>
      </c>
      <c r="Y140" s="1">
        <v>86088325.241121098</v>
      </c>
      <c r="Z140" s="1">
        <v>107962451.860163</v>
      </c>
      <c r="AA140" s="1">
        <v>58544511.250619002</v>
      </c>
      <c r="AB140" s="1">
        <v>107107957.35126901</v>
      </c>
      <c r="AC140" s="1">
        <v>135676518.755216</v>
      </c>
      <c r="AD140" s="1">
        <v>231354534.98755899</v>
      </c>
      <c r="AE140" s="1">
        <v>369233316.91710001</v>
      </c>
      <c r="AF140" s="1">
        <v>224346368.924135</v>
      </c>
      <c r="AG140" s="1">
        <v>190197312.03878</v>
      </c>
      <c r="AH140" s="1">
        <v>170785123.90977901</v>
      </c>
      <c r="AI140" s="1">
        <v>202841928.60703301</v>
      </c>
      <c r="AJ140" s="1">
        <v>196290011.454041</v>
      </c>
      <c r="AK140" s="1">
        <v>222352051.07531601</v>
      </c>
      <c r="AL140" s="1">
        <v>218366615.604121</v>
      </c>
      <c r="AM140" s="1">
        <v>209829574.98559999</v>
      </c>
      <c r="AN140" s="1">
        <v>138066867.70921099</v>
      </c>
      <c r="AO140" s="1"/>
    </row>
    <row r="141" spans="1:41" x14ac:dyDescent="0.25">
      <c r="A141" t="str">
        <f t="shared" si="20"/>
        <v>MINUTEMAN III GRP</v>
      </c>
      <c r="B141">
        <f t="shared" si="21"/>
        <v>1311</v>
      </c>
      <c r="C141" s="1">
        <f t="shared" si="22"/>
        <v>-3052094.8241409799</v>
      </c>
      <c r="D141" s="1">
        <f t="shared" si="23"/>
        <v>0</v>
      </c>
      <c r="E141" s="1">
        <f t="shared" si="24"/>
        <v>0</v>
      </c>
      <c r="F141" s="1">
        <f t="shared" si="25"/>
        <v>0</v>
      </c>
      <c r="G141" s="2" t="e">
        <f t="shared" si="26"/>
        <v>#DIV/0!</v>
      </c>
      <c r="H141" s="2">
        <f t="shared" si="27"/>
        <v>-1</v>
      </c>
      <c r="I141" s="2" t="e">
        <f t="shared" si="28"/>
        <v>#DIV/0!</v>
      </c>
      <c r="J141" s="2">
        <f t="shared" si="29"/>
        <v>0</v>
      </c>
      <c r="K141" s="2">
        <f>AN141/SUM(AN1:AN$224)</f>
        <v>0</v>
      </c>
      <c r="O141" t="s">
        <v>229</v>
      </c>
      <c r="P141">
        <v>1311</v>
      </c>
      <c r="Q141" s="1"/>
      <c r="R141" s="1">
        <v>899113.06789508299</v>
      </c>
      <c r="S141" s="1">
        <v>55232413.474446602</v>
      </c>
      <c r="T141" s="1">
        <v>5322118.1513783196</v>
      </c>
      <c r="U141" s="1">
        <v>54693677.803796299</v>
      </c>
      <c r="V141" s="1">
        <v>-2829563.2240154799</v>
      </c>
      <c r="W141" s="1"/>
      <c r="X141" s="1">
        <v>3528138.48572993</v>
      </c>
      <c r="Y141" s="1">
        <v>117988411.584685</v>
      </c>
      <c r="Z141" s="1">
        <v>56821550.247443102</v>
      </c>
      <c r="AA141" s="1">
        <v>67969482.917906195</v>
      </c>
      <c r="AB141" s="1">
        <v>116592157.128591</v>
      </c>
      <c r="AC141" s="1">
        <v>357678891.80985498</v>
      </c>
      <c r="AD141" s="1">
        <v>9613435.1908465102</v>
      </c>
      <c r="AE141" s="1">
        <v>-4909487.1816180497</v>
      </c>
      <c r="AF141" s="1">
        <v>-3052094.8241409799</v>
      </c>
      <c r="AG141" s="1">
        <v>-8170283.0290669696</v>
      </c>
      <c r="AH141" s="1">
        <v>906345.383282664</v>
      </c>
      <c r="AI141" s="1">
        <v>0</v>
      </c>
      <c r="AJ141" s="1">
        <v>-111344.319381865</v>
      </c>
      <c r="AK141" s="1">
        <v>0</v>
      </c>
      <c r="AL141" s="1">
        <v>0</v>
      </c>
      <c r="AM141" s="1">
        <v>0</v>
      </c>
      <c r="AN141" s="1"/>
      <c r="AO141" s="1"/>
    </row>
    <row r="142" spans="1:41" x14ac:dyDescent="0.25">
      <c r="A142" t="str">
        <f t="shared" si="20"/>
        <v>MINUTEMAN III PRP</v>
      </c>
      <c r="B142">
        <f t="shared" si="21"/>
        <v>657</v>
      </c>
      <c r="C142" s="1">
        <f t="shared" si="22"/>
        <v>75596.382362505406</v>
      </c>
      <c r="D142" s="1">
        <f t="shared" si="23"/>
        <v>0</v>
      </c>
      <c r="E142" s="1">
        <f t="shared" si="24"/>
        <v>0</v>
      </c>
      <c r="F142" s="1">
        <f t="shared" si="25"/>
        <v>0</v>
      </c>
      <c r="G142" s="2" t="e">
        <f t="shared" si="26"/>
        <v>#DIV/0!</v>
      </c>
      <c r="H142" s="2">
        <f t="shared" si="27"/>
        <v>-1</v>
      </c>
      <c r="I142" s="2" t="e">
        <f t="shared" si="28"/>
        <v>#DIV/0!</v>
      </c>
      <c r="J142" s="2">
        <f t="shared" si="29"/>
        <v>0</v>
      </c>
      <c r="K142" s="2">
        <f>AN142/SUM(AN1:AN$224)</f>
        <v>0</v>
      </c>
      <c r="O142" t="s">
        <v>230</v>
      </c>
      <c r="P142">
        <v>657</v>
      </c>
      <c r="Q142" s="1"/>
      <c r="R142" s="1"/>
      <c r="S142" s="1"/>
      <c r="T142" s="1"/>
      <c r="U142" s="1">
        <v>16419521.2324659</v>
      </c>
      <c r="V142" s="1">
        <v>642875791.17983902</v>
      </c>
      <c r="W142" s="1">
        <v>38670439.533379503</v>
      </c>
      <c r="X142" s="1">
        <v>6562567.0772527196</v>
      </c>
      <c r="Y142" s="1">
        <v>64252843.479603499</v>
      </c>
      <c r="Z142" s="1">
        <v>24543818.466379698</v>
      </c>
      <c r="AA142" s="1">
        <v>6479665.1012139097</v>
      </c>
      <c r="AB142" s="1">
        <v>5599270.8188780705</v>
      </c>
      <c r="AC142" s="1">
        <v>2018596.3329415701</v>
      </c>
      <c r="AD142" s="1">
        <v>353959.51268758002</v>
      </c>
      <c r="AE142" s="1">
        <v>448467.96995319898</v>
      </c>
      <c r="AF142" s="1">
        <v>75596.382362505406</v>
      </c>
      <c r="AG142" s="1">
        <v>0</v>
      </c>
      <c r="AH142" s="1"/>
      <c r="AI142" s="1">
        <v>-7491.8527269570004</v>
      </c>
      <c r="AJ142" s="1"/>
      <c r="AK142" s="1">
        <v>0</v>
      </c>
      <c r="AL142" s="1"/>
      <c r="AM142" s="1">
        <v>0</v>
      </c>
      <c r="AN142" s="1"/>
      <c r="AO142" s="1"/>
    </row>
    <row r="143" spans="1:41" x14ac:dyDescent="0.25">
      <c r="A143" t="str">
        <f t="shared" si="20"/>
        <v>MISCELLANEOUS AMMUNITION</v>
      </c>
      <c r="B143">
        <f t="shared" si="21"/>
        <v>405</v>
      </c>
      <c r="C143" s="1">
        <f t="shared" si="22"/>
        <v>0</v>
      </c>
      <c r="D143" s="1">
        <f t="shared" si="23"/>
        <v>0</v>
      </c>
      <c r="E143" s="1">
        <f t="shared" si="24"/>
        <v>0</v>
      </c>
      <c r="F143" s="1">
        <f t="shared" si="25"/>
        <v>0</v>
      </c>
      <c r="G143" s="2" t="e">
        <f t="shared" si="26"/>
        <v>#DIV/0!</v>
      </c>
      <c r="H143" s="2" t="e">
        <f t="shared" si="27"/>
        <v>#DIV/0!</v>
      </c>
      <c r="I143" s="2" t="e">
        <f t="shared" si="28"/>
        <v>#DIV/0!</v>
      </c>
      <c r="J143" s="2">
        <f t="shared" si="29"/>
        <v>0</v>
      </c>
      <c r="K143" s="2">
        <f>AN143/SUM(AN1:AN$224)</f>
        <v>0</v>
      </c>
      <c r="O143" t="s">
        <v>231</v>
      </c>
      <c r="P143">
        <v>405</v>
      </c>
      <c r="Q143" s="1">
        <v>36079982.321328104</v>
      </c>
      <c r="R143" s="1">
        <v>178243458.003539</v>
      </c>
      <c r="S143" s="1">
        <v>42614733.741358899</v>
      </c>
      <c r="T143" s="1">
        <v>65720602.607599497</v>
      </c>
      <c r="U143" s="1"/>
      <c r="V143" s="1"/>
      <c r="W143" s="1"/>
      <c r="X143" s="1"/>
      <c r="Y143" s="1"/>
      <c r="Z143" s="1">
        <v>-7630.4766398510501</v>
      </c>
      <c r="AA143" s="1">
        <v>-0.23548098889566199</v>
      </c>
      <c r="AB143" s="1">
        <v>-1.02590631317623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t="str">
        <f t="shared" si="20"/>
        <v>MISSION DISTRIBUTION SYS</v>
      </c>
      <c r="B144">
        <f t="shared" si="21"/>
        <v>1028</v>
      </c>
      <c r="C144" s="1">
        <f t="shared" si="22"/>
        <v>0</v>
      </c>
      <c r="D144" s="1">
        <f t="shared" si="23"/>
        <v>0</v>
      </c>
      <c r="E144" s="1">
        <f t="shared" si="24"/>
        <v>0</v>
      </c>
      <c r="F144" s="1">
        <f t="shared" si="25"/>
        <v>0</v>
      </c>
      <c r="G144" s="2" t="e">
        <f t="shared" si="26"/>
        <v>#DIV/0!</v>
      </c>
      <c r="H144" s="2" t="e">
        <f t="shared" si="27"/>
        <v>#DIV/0!</v>
      </c>
      <c r="I144" s="2" t="e">
        <f t="shared" si="28"/>
        <v>#DIV/0!</v>
      </c>
      <c r="J144" s="2">
        <f t="shared" si="29"/>
        <v>0</v>
      </c>
      <c r="K144" s="2">
        <f>AN144/SUM(AN1:AN$224)</f>
        <v>0</v>
      </c>
      <c r="O144" t="s">
        <v>232</v>
      </c>
      <c r="P144">
        <v>1028</v>
      </c>
      <c r="Q144" s="1"/>
      <c r="R144" s="1">
        <v>1296462.20716235</v>
      </c>
      <c r="S144" s="1">
        <v>0</v>
      </c>
      <c r="T144" s="1">
        <v>598868.46591988602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t="str">
        <f t="shared" si="20"/>
        <v>MK 19-3 GRENADE MACHINE G</v>
      </c>
      <c r="B145">
        <f t="shared" si="21"/>
        <v>321</v>
      </c>
      <c r="C145" s="1">
        <f t="shared" si="22"/>
        <v>0</v>
      </c>
      <c r="D145" s="1">
        <f t="shared" si="23"/>
        <v>0</v>
      </c>
      <c r="E145" s="1">
        <f t="shared" si="24"/>
        <v>0</v>
      </c>
      <c r="F145" s="1">
        <f t="shared" si="25"/>
        <v>0</v>
      </c>
      <c r="G145" s="2" t="e">
        <f t="shared" si="26"/>
        <v>#DIV/0!</v>
      </c>
      <c r="H145" s="2" t="e">
        <f t="shared" si="27"/>
        <v>#DIV/0!</v>
      </c>
      <c r="I145" s="2" t="e">
        <f t="shared" si="28"/>
        <v>#DIV/0!</v>
      </c>
      <c r="J145" s="2">
        <f t="shared" si="29"/>
        <v>0</v>
      </c>
      <c r="K145" s="2">
        <f>AN145/SUM(AN1:AN$224)</f>
        <v>0</v>
      </c>
      <c r="O145" t="s">
        <v>233</v>
      </c>
      <c r="P145">
        <v>321</v>
      </c>
      <c r="Q145" s="1">
        <v>130437.88691786501</v>
      </c>
      <c r="R145" s="1">
        <v>26532092.806993201</v>
      </c>
      <c r="S145" s="1">
        <v>39264439.779600799</v>
      </c>
      <c r="T145" s="1">
        <v>18092759.611369502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t="str">
        <f t="shared" si="20"/>
        <v>MK 48 ADCAP</v>
      </c>
      <c r="B146">
        <f t="shared" si="21"/>
        <v>36</v>
      </c>
      <c r="C146" s="1">
        <f t="shared" si="22"/>
        <v>25934073.870981801</v>
      </c>
      <c r="D146" s="1">
        <f t="shared" si="23"/>
        <v>0</v>
      </c>
      <c r="E146" s="1">
        <f t="shared" si="24"/>
        <v>0</v>
      </c>
      <c r="F146" s="1">
        <f t="shared" si="25"/>
        <v>0</v>
      </c>
      <c r="G146" s="2" t="e">
        <f t="shared" si="26"/>
        <v>#DIV/0!</v>
      </c>
      <c r="H146" s="2">
        <f t="shared" si="27"/>
        <v>-1</v>
      </c>
      <c r="I146" s="2" t="e">
        <f t="shared" si="28"/>
        <v>#DIV/0!</v>
      </c>
      <c r="J146" s="2">
        <f t="shared" si="29"/>
        <v>0</v>
      </c>
      <c r="K146" s="2">
        <f>AN146/SUM(AN1:AN$224)</f>
        <v>0</v>
      </c>
      <c r="O146" t="s">
        <v>234</v>
      </c>
      <c r="P146">
        <v>36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>
        <v>24856.326605653299</v>
      </c>
      <c r="AB146" s="1">
        <v>64974005.374243602</v>
      </c>
      <c r="AC146" s="1">
        <v>28288449.253602602</v>
      </c>
      <c r="AD146" s="1">
        <v>48700880.558630198</v>
      </c>
      <c r="AE146" s="1">
        <v>44195372.509250499</v>
      </c>
      <c r="AF146" s="1">
        <v>25934073.870981801</v>
      </c>
      <c r="AG146" s="1">
        <v>881368.43927063898</v>
      </c>
      <c r="AH146" s="1">
        <v>6599693.8630595598</v>
      </c>
      <c r="AI146" s="1">
        <v>1828926.5638303</v>
      </c>
      <c r="AJ146" s="1">
        <v>0</v>
      </c>
      <c r="AK146" s="1">
        <v>0</v>
      </c>
      <c r="AL146" s="1">
        <v>0</v>
      </c>
      <c r="AM146" s="1"/>
      <c r="AN146" s="1">
        <v>0</v>
      </c>
      <c r="AO146" s="1"/>
    </row>
    <row r="147" spans="1:41" x14ac:dyDescent="0.25">
      <c r="A147" t="str">
        <f t="shared" si="20"/>
        <v>MK 48 TORPEDO</v>
      </c>
      <c r="B147">
        <f t="shared" si="21"/>
        <v>37</v>
      </c>
      <c r="C147" s="1">
        <f t="shared" si="22"/>
        <v>16438980.088911301</v>
      </c>
      <c r="D147" s="1">
        <f t="shared" si="23"/>
        <v>0</v>
      </c>
      <c r="E147" s="1">
        <f t="shared" si="24"/>
        <v>0</v>
      </c>
      <c r="F147" s="1">
        <f t="shared" si="25"/>
        <v>0</v>
      </c>
      <c r="G147" s="2" t="e">
        <f t="shared" si="26"/>
        <v>#DIV/0!</v>
      </c>
      <c r="H147" s="2">
        <f t="shared" si="27"/>
        <v>-1</v>
      </c>
      <c r="I147" s="2" t="e">
        <f t="shared" si="28"/>
        <v>#DIV/0!</v>
      </c>
      <c r="J147" s="2">
        <f t="shared" si="29"/>
        <v>0</v>
      </c>
      <c r="K147" s="2">
        <f>AN147/SUM(AN1:AN$224)</f>
        <v>0</v>
      </c>
      <c r="O147" t="s">
        <v>235</v>
      </c>
      <c r="P147">
        <v>37</v>
      </c>
      <c r="Q147" s="1"/>
      <c r="R147" s="1"/>
      <c r="S147" s="1"/>
      <c r="T147" s="1"/>
      <c r="U147" s="1"/>
      <c r="V147" s="1">
        <v>0</v>
      </c>
      <c r="W147" s="1">
        <v>412960.75138559501</v>
      </c>
      <c r="X147" s="1">
        <v>276360.701138395</v>
      </c>
      <c r="Y147" s="1">
        <v>77912.105821521007</v>
      </c>
      <c r="Z147" s="1">
        <v>111744.235634083</v>
      </c>
      <c r="AA147" s="1"/>
      <c r="AB147" s="1"/>
      <c r="AC147" s="1"/>
      <c r="AD147" s="1">
        <v>9824594.1027716808</v>
      </c>
      <c r="AE147" s="1">
        <v>15585808.6716878</v>
      </c>
      <c r="AF147" s="1">
        <v>16438980.088911301</v>
      </c>
      <c r="AG147" s="1">
        <v>16708023.390965801</v>
      </c>
      <c r="AH147" s="1">
        <v>18381186.339886799</v>
      </c>
      <c r="AI147" s="1">
        <v>4041796.81731429</v>
      </c>
      <c r="AJ147" s="1">
        <v>244779.93847293599</v>
      </c>
      <c r="AK147" s="1">
        <v>-83216.9388595614</v>
      </c>
      <c r="AL147" s="1"/>
      <c r="AM147" s="1"/>
      <c r="AN147" s="1"/>
      <c r="AO147" s="1"/>
    </row>
    <row r="148" spans="1:41" x14ac:dyDescent="0.25">
      <c r="A148" t="str">
        <f t="shared" si="20"/>
        <v>MK-104 PRACTICE</v>
      </c>
      <c r="B148">
        <f t="shared" si="21"/>
        <v>906</v>
      </c>
      <c r="C148" s="1">
        <f t="shared" si="22"/>
        <v>0</v>
      </c>
      <c r="D148" s="1">
        <f t="shared" si="23"/>
        <v>0</v>
      </c>
      <c r="E148" s="1">
        <f t="shared" si="24"/>
        <v>0</v>
      </c>
      <c r="F148" s="1">
        <f t="shared" si="25"/>
        <v>0</v>
      </c>
      <c r="G148" s="2" t="e">
        <f t="shared" si="26"/>
        <v>#DIV/0!</v>
      </c>
      <c r="H148" s="2" t="e">
        <f t="shared" si="27"/>
        <v>#DIV/0!</v>
      </c>
      <c r="I148" s="2" t="e">
        <f t="shared" si="28"/>
        <v>#DIV/0!</v>
      </c>
      <c r="J148" s="2">
        <f t="shared" si="29"/>
        <v>0</v>
      </c>
      <c r="K148" s="2">
        <f>AN148/SUM(AN1:AN$224)</f>
        <v>0</v>
      </c>
      <c r="O148" t="s">
        <v>236</v>
      </c>
      <c r="P148">
        <v>906</v>
      </c>
      <c r="Q148" s="1"/>
      <c r="R148" s="1"/>
      <c r="S148" s="1">
        <v>9040814.2670760509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t="str">
        <f t="shared" si="20"/>
        <v>MK-82 500 LB</v>
      </c>
      <c r="B149">
        <f t="shared" si="21"/>
        <v>1592</v>
      </c>
      <c r="C149" s="1">
        <f t="shared" si="22"/>
        <v>0</v>
      </c>
      <c r="D149" s="1">
        <f t="shared" si="23"/>
        <v>0</v>
      </c>
      <c r="E149" s="1">
        <f t="shared" si="24"/>
        <v>0</v>
      </c>
      <c r="F149" s="1">
        <f t="shared" si="25"/>
        <v>0</v>
      </c>
      <c r="G149" s="2" t="e">
        <f t="shared" si="26"/>
        <v>#DIV/0!</v>
      </c>
      <c r="H149" s="2" t="e">
        <f t="shared" si="27"/>
        <v>#DIV/0!</v>
      </c>
      <c r="I149" s="2" t="e">
        <f t="shared" si="28"/>
        <v>#DIV/0!</v>
      </c>
      <c r="J149" s="2">
        <f t="shared" si="29"/>
        <v>0</v>
      </c>
      <c r="K149" s="2">
        <f>AN149/SUM(AN1:AN$224)</f>
        <v>0</v>
      </c>
      <c r="O149" t="s">
        <v>237</v>
      </c>
      <c r="P149">
        <v>1592</v>
      </c>
      <c r="Q149" s="1"/>
      <c r="R149" s="1"/>
      <c r="S149" s="1"/>
      <c r="T149" s="1">
        <v>5939583.5403467696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t="str">
        <f t="shared" si="20"/>
        <v>MK15 CLOSE IN WPN SYS</v>
      </c>
      <c r="B150">
        <f t="shared" si="21"/>
        <v>894</v>
      </c>
      <c r="C150" s="1">
        <f t="shared" si="22"/>
        <v>0</v>
      </c>
      <c r="D150" s="1">
        <f t="shared" si="23"/>
        <v>0</v>
      </c>
      <c r="E150" s="1">
        <f t="shared" si="24"/>
        <v>0</v>
      </c>
      <c r="F150" s="1">
        <f t="shared" si="25"/>
        <v>0</v>
      </c>
      <c r="G150" s="2" t="e">
        <f t="shared" si="26"/>
        <v>#DIV/0!</v>
      </c>
      <c r="H150" s="2" t="e">
        <f t="shared" si="27"/>
        <v>#DIV/0!</v>
      </c>
      <c r="I150" s="2" t="e">
        <f t="shared" si="28"/>
        <v>#DIV/0!</v>
      </c>
      <c r="J150" s="2">
        <f t="shared" si="29"/>
        <v>0</v>
      </c>
      <c r="K150" s="2">
        <f>AN150/SUM(AN1:AN$224)</f>
        <v>0</v>
      </c>
      <c r="O150" t="s">
        <v>238</v>
      </c>
      <c r="P150">
        <v>894</v>
      </c>
      <c r="Q150" s="1">
        <v>63444663.4351096</v>
      </c>
      <c r="R150" s="1">
        <v>3505537.5315822</v>
      </c>
      <c r="S150" s="1">
        <v>90252869.381206304</v>
      </c>
      <c r="T150" s="1">
        <v>310277090.92288601</v>
      </c>
      <c r="U150" s="1">
        <v>514667.84772525402</v>
      </c>
      <c r="V150" s="1"/>
      <c r="W150" s="1"/>
      <c r="X150" s="1"/>
      <c r="Y150" s="1"/>
      <c r="Z150" s="1"/>
      <c r="AA150" s="1">
        <v>-1549499.41143947</v>
      </c>
      <c r="AB150" s="1"/>
      <c r="AC150" s="1"/>
      <c r="AD150" s="1"/>
      <c r="AE150" s="1"/>
      <c r="AF150" s="1"/>
      <c r="AG150" s="1"/>
      <c r="AH150" s="1"/>
      <c r="AI150" s="1"/>
      <c r="AJ150" s="1">
        <v>0</v>
      </c>
      <c r="AK150" s="1"/>
      <c r="AL150" s="1"/>
      <c r="AM150" s="1"/>
      <c r="AN150" s="1"/>
      <c r="AO150" s="1"/>
    </row>
    <row r="151" spans="1:41" x14ac:dyDescent="0.25">
      <c r="A151" t="str">
        <f t="shared" si="20"/>
        <v>MK45 MOD-O 5.54 GUN MOUNT</v>
      </c>
      <c r="B151">
        <f t="shared" si="21"/>
        <v>895</v>
      </c>
      <c r="C151" s="1">
        <f t="shared" si="22"/>
        <v>0</v>
      </c>
      <c r="D151" s="1">
        <f t="shared" si="23"/>
        <v>0</v>
      </c>
      <c r="E151" s="1">
        <f t="shared" si="24"/>
        <v>0</v>
      </c>
      <c r="F151" s="1">
        <f t="shared" si="25"/>
        <v>0</v>
      </c>
      <c r="G151" s="2" t="e">
        <f t="shared" si="26"/>
        <v>#DIV/0!</v>
      </c>
      <c r="H151" s="2" t="e">
        <f t="shared" si="27"/>
        <v>#DIV/0!</v>
      </c>
      <c r="I151" s="2" t="e">
        <f t="shared" si="28"/>
        <v>#DIV/0!</v>
      </c>
      <c r="J151" s="2">
        <f t="shared" si="29"/>
        <v>0</v>
      </c>
      <c r="K151" s="2">
        <f>AN151/SUM(AN1:AN$224)</f>
        <v>0</v>
      </c>
      <c r="O151" t="s">
        <v>239</v>
      </c>
      <c r="P151">
        <v>895</v>
      </c>
      <c r="Q151" s="1">
        <v>61200446.710581198</v>
      </c>
      <c r="R151" s="1">
        <v>-14967224.5681691</v>
      </c>
      <c r="S151" s="1">
        <v>25354700.2321142</v>
      </c>
      <c r="T151" s="1">
        <v>16584187.0881423</v>
      </c>
      <c r="U151" s="1"/>
      <c r="V151" s="1"/>
      <c r="W151" s="1"/>
      <c r="X151" s="1"/>
      <c r="Y151" s="1"/>
      <c r="Z151" s="1"/>
      <c r="AA151" s="1">
        <v>-13895620.887470899</v>
      </c>
      <c r="AB151" s="1"/>
      <c r="AC151" s="1"/>
      <c r="AD151" s="1"/>
      <c r="AE151" s="1"/>
      <c r="AF151" s="1"/>
      <c r="AG151" s="1"/>
      <c r="AH151" s="1">
        <v>0</v>
      </c>
      <c r="AI151" s="1"/>
      <c r="AJ151" s="1"/>
      <c r="AK151" s="1"/>
      <c r="AL151" s="1"/>
      <c r="AM151" s="1"/>
      <c r="AN151" s="1"/>
      <c r="AO151" s="1"/>
    </row>
    <row r="152" spans="1:41" x14ac:dyDescent="0.25">
      <c r="A152" t="str">
        <f t="shared" si="20"/>
        <v>MK46 TORPEDO LT WT ASW</v>
      </c>
      <c r="B152">
        <f t="shared" si="21"/>
        <v>922</v>
      </c>
      <c r="C152" s="1">
        <f t="shared" si="22"/>
        <v>0</v>
      </c>
      <c r="D152" s="1">
        <f t="shared" si="23"/>
        <v>0</v>
      </c>
      <c r="E152" s="1">
        <f t="shared" si="24"/>
        <v>0</v>
      </c>
      <c r="F152" s="1">
        <f t="shared" si="25"/>
        <v>0</v>
      </c>
      <c r="G152" s="2" t="e">
        <f t="shared" si="26"/>
        <v>#DIV/0!</v>
      </c>
      <c r="H152" s="2" t="e">
        <f t="shared" si="27"/>
        <v>#DIV/0!</v>
      </c>
      <c r="I152" s="2" t="e">
        <f t="shared" si="28"/>
        <v>#DIV/0!</v>
      </c>
      <c r="J152" s="2">
        <f t="shared" si="29"/>
        <v>0</v>
      </c>
      <c r="K152" s="2">
        <f>AN152/SUM(AN1:AN$224)</f>
        <v>0</v>
      </c>
      <c r="O152" t="s">
        <v>240</v>
      </c>
      <c r="P152">
        <v>922</v>
      </c>
      <c r="Q152" s="1">
        <v>1426043.3419262699</v>
      </c>
      <c r="R152" s="1">
        <v>4394486.9142655404</v>
      </c>
      <c r="S152" s="1">
        <v>3030310.0092373998</v>
      </c>
      <c r="T152" s="1">
        <v>33766157.669309497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t="str">
        <f t="shared" si="20"/>
        <v>MK48 TORPEDO (ADCAP)</v>
      </c>
      <c r="B153">
        <f t="shared" si="21"/>
        <v>923</v>
      </c>
      <c r="C153" s="1">
        <f t="shared" si="22"/>
        <v>0</v>
      </c>
      <c r="D153" s="1">
        <f t="shared" si="23"/>
        <v>0</v>
      </c>
      <c r="E153" s="1">
        <f t="shared" si="24"/>
        <v>0</v>
      </c>
      <c r="F153" s="1">
        <f t="shared" si="25"/>
        <v>0</v>
      </c>
      <c r="G153" s="2" t="e">
        <f t="shared" si="26"/>
        <v>#DIV/0!</v>
      </c>
      <c r="H153" s="2" t="e">
        <f t="shared" si="27"/>
        <v>#DIV/0!</v>
      </c>
      <c r="I153" s="2" t="e">
        <f t="shared" si="28"/>
        <v>#DIV/0!</v>
      </c>
      <c r="J153" s="2">
        <f t="shared" si="29"/>
        <v>0</v>
      </c>
      <c r="K153" s="2">
        <f>AN153/SUM(AN1:AN$224)</f>
        <v>0</v>
      </c>
      <c r="O153" t="s">
        <v>241</v>
      </c>
      <c r="P153">
        <v>923</v>
      </c>
      <c r="Q153" s="1">
        <v>53459632.689301699</v>
      </c>
      <c r="R153" s="1">
        <v>12279605.778619301</v>
      </c>
      <c r="S153" s="1">
        <v>56151809.6290861</v>
      </c>
      <c r="T153" s="1">
        <v>85646215.159219399</v>
      </c>
      <c r="U153" s="1"/>
      <c r="V153" s="1"/>
      <c r="W153" s="1"/>
      <c r="X153" s="1"/>
      <c r="Y153" s="1"/>
      <c r="Z153" s="1">
        <v>-3455.8766833898599</v>
      </c>
      <c r="AA153" s="1"/>
      <c r="AB153" s="1">
        <v>-179533.60480584099</v>
      </c>
      <c r="AC153" s="1"/>
      <c r="AD153" s="1"/>
      <c r="AE153" s="1"/>
      <c r="AF153" s="1"/>
      <c r="AG153" s="1"/>
      <c r="AH153" s="1"/>
      <c r="AI153" s="1"/>
      <c r="AJ153" s="1">
        <v>0</v>
      </c>
      <c r="AK153" s="1"/>
      <c r="AL153" s="1"/>
      <c r="AM153" s="1"/>
      <c r="AN153" s="1"/>
      <c r="AO153" s="1"/>
    </row>
    <row r="154" spans="1:41" x14ac:dyDescent="0.25">
      <c r="A154" t="str">
        <f t="shared" si="20"/>
        <v>MK50 TORPEDO</v>
      </c>
      <c r="B154">
        <f t="shared" si="21"/>
        <v>924</v>
      </c>
      <c r="C154" s="1">
        <f t="shared" si="22"/>
        <v>0</v>
      </c>
      <c r="D154" s="1">
        <f t="shared" si="23"/>
        <v>0</v>
      </c>
      <c r="E154" s="1">
        <f t="shared" si="24"/>
        <v>0</v>
      </c>
      <c r="F154" s="1">
        <f t="shared" si="25"/>
        <v>0</v>
      </c>
      <c r="G154" s="2" t="e">
        <f t="shared" si="26"/>
        <v>#DIV/0!</v>
      </c>
      <c r="H154" s="2" t="e">
        <f t="shared" si="27"/>
        <v>#DIV/0!</v>
      </c>
      <c r="I154" s="2" t="e">
        <f t="shared" si="28"/>
        <v>#DIV/0!</v>
      </c>
      <c r="J154" s="2">
        <f t="shared" si="29"/>
        <v>0</v>
      </c>
      <c r="K154" s="2">
        <f>AN154/SUM(AN1:AN$224)</f>
        <v>0</v>
      </c>
      <c r="O154" t="s">
        <v>242</v>
      </c>
      <c r="P154">
        <v>924</v>
      </c>
      <c r="Q154" s="1"/>
      <c r="R154" s="1"/>
      <c r="S154" s="1">
        <v>41430.022690678998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t="str">
        <f t="shared" si="20"/>
        <v>MK75 76MM GUN MOUNT</v>
      </c>
      <c r="B155">
        <f t="shared" si="21"/>
        <v>903</v>
      </c>
      <c r="C155" s="1">
        <f t="shared" si="22"/>
        <v>0</v>
      </c>
      <c r="D155" s="1">
        <f t="shared" si="23"/>
        <v>0</v>
      </c>
      <c r="E155" s="1">
        <f t="shared" si="24"/>
        <v>0</v>
      </c>
      <c r="F155" s="1">
        <f t="shared" si="25"/>
        <v>0</v>
      </c>
      <c r="G155" s="2" t="e">
        <f t="shared" si="26"/>
        <v>#DIV/0!</v>
      </c>
      <c r="H155" s="2" t="e">
        <f t="shared" si="27"/>
        <v>#DIV/0!</v>
      </c>
      <c r="I155" s="2" t="e">
        <f t="shared" si="28"/>
        <v>#DIV/0!</v>
      </c>
      <c r="J155" s="2">
        <f t="shared" si="29"/>
        <v>0</v>
      </c>
      <c r="K155" s="2">
        <f>AN155/SUM(AN1:AN$224)</f>
        <v>0</v>
      </c>
      <c r="O155" t="s">
        <v>243</v>
      </c>
      <c r="P155">
        <v>903</v>
      </c>
      <c r="Q155" s="1">
        <v>1947601.00199176</v>
      </c>
      <c r="R155" s="1">
        <v>63816.837690638597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t="str">
        <f t="shared" si="20"/>
        <v>MK75 MOD3 RANGE FINDER</v>
      </c>
      <c r="B156">
        <f t="shared" si="21"/>
        <v>948</v>
      </c>
      <c r="C156" s="1">
        <f t="shared" si="22"/>
        <v>0</v>
      </c>
      <c r="D156" s="1">
        <f t="shared" si="23"/>
        <v>0</v>
      </c>
      <c r="E156" s="1">
        <f t="shared" si="24"/>
        <v>0</v>
      </c>
      <c r="F156" s="1">
        <f t="shared" si="25"/>
        <v>0</v>
      </c>
      <c r="G156" s="2" t="e">
        <f t="shared" si="26"/>
        <v>#DIV/0!</v>
      </c>
      <c r="H156" s="2" t="e">
        <f t="shared" si="27"/>
        <v>#DIV/0!</v>
      </c>
      <c r="I156" s="2" t="e">
        <f t="shared" si="28"/>
        <v>#DIV/0!</v>
      </c>
      <c r="J156" s="2">
        <f t="shared" si="29"/>
        <v>0</v>
      </c>
      <c r="K156" s="2">
        <f>AN156/SUM(AN1:AN$224)</f>
        <v>0</v>
      </c>
      <c r="O156" t="s">
        <v>244</v>
      </c>
      <c r="P156">
        <v>948</v>
      </c>
      <c r="Q156" s="1">
        <v>289668.08332261699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t="str">
        <f t="shared" si="20"/>
        <v>MK86 GUN FIRE CTRL SYS</v>
      </c>
      <c r="B157">
        <f t="shared" si="21"/>
        <v>952</v>
      </c>
      <c r="C157" s="1">
        <f t="shared" si="22"/>
        <v>0</v>
      </c>
      <c r="D157" s="1">
        <f t="shared" si="23"/>
        <v>0</v>
      </c>
      <c r="E157" s="1">
        <f t="shared" si="24"/>
        <v>0</v>
      </c>
      <c r="F157" s="1">
        <f t="shared" si="25"/>
        <v>0</v>
      </c>
      <c r="G157" s="2" t="e">
        <f t="shared" si="26"/>
        <v>#DIV/0!</v>
      </c>
      <c r="H157" s="2" t="e">
        <f t="shared" si="27"/>
        <v>#DIV/0!</v>
      </c>
      <c r="I157" s="2" t="e">
        <f t="shared" si="28"/>
        <v>#DIV/0!</v>
      </c>
      <c r="J157" s="2">
        <f t="shared" si="29"/>
        <v>0</v>
      </c>
      <c r="K157" s="2">
        <f>AN157/SUM(AN1:AN$224)</f>
        <v>0</v>
      </c>
      <c r="O157" t="s">
        <v>245</v>
      </c>
      <c r="P157">
        <v>952</v>
      </c>
      <c r="Q157" s="1"/>
      <c r="R157" s="1"/>
      <c r="S157" s="1">
        <v>540509.76075758296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t="str">
        <f t="shared" si="20"/>
        <v>MLRS</v>
      </c>
      <c r="B158">
        <f t="shared" si="21"/>
        <v>28</v>
      </c>
      <c r="C158" s="1">
        <f t="shared" si="22"/>
        <v>141312649.97220701</v>
      </c>
      <c r="D158" s="1">
        <f t="shared" si="23"/>
        <v>-824397.718201863</v>
      </c>
      <c r="E158" s="1">
        <f t="shared" si="24"/>
        <v>270711.40990000003</v>
      </c>
      <c r="F158" s="1">
        <f t="shared" si="25"/>
        <v>185075527.090087</v>
      </c>
      <c r="G158" s="2">
        <f t="shared" si="26"/>
        <v>-1.3283747685406782</v>
      </c>
      <c r="H158" s="2">
        <f t="shared" si="27"/>
        <v>-0.99808430872994569</v>
      </c>
      <c r="I158" s="2">
        <f t="shared" si="28"/>
        <v>683.66356319614806</v>
      </c>
      <c r="J158" s="2">
        <f t="shared" si="29"/>
        <v>1.3218362516452503E-5</v>
      </c>
      <c r="K158" s="2">
        <f>AN158/SUM(AN1:AN$224)</f>
        <v>1.0618843706846202E-2</v>
      </c>
      <c r="O158" t="s">
        <v>246</v>
      </c>
      <c r="P158">
        <v>28</v>
      </c>
      <c r="Q158" s="1"/>
      <c r="R158" s="1"/>
      <c r="S158" s="1"/>
      <c r="T158" s="1"/>
      <c r="U158" s="1">
        <v>0</v>
      </c>
      <c r="V158" s="1"/>
      <c r="W158" s="1">
        <v>0</v>
      </c>
      <c r="X158" s="1">
        <v>55777489.481510997</v>
      </c>
      <c r="Y158" s="1">
        <v>181256213.74844399</v>
      </c>
      <c r="Z158" s="1">
        <v>160452559.05443701</v>
      </c>
      <c r="AA158" s="1">
        <v>706427249.25288606</v>
      </c>
      <c r="AB158" s="1">
        <v>881101362.03156495</v>
      </c>
      <c r="AC158" s="1">
        <v>186513121.373943</v>
      </c>
      <c r="AD158" s="1">
        <v>146101473.852294</v>
      </c>
      <c r="AE158" s="1">
        <v>322594406.20880997</v>
      </c>
      <c r="AF158" s="1">
        <v>141312649.97220701</v>
      </c>
      <c r="AG158" s="1">
        <v>83540747.1764272</v>
      </c>
      <c r="AH158" s="1">
        <v>18682693.6810822</v>
      </c>
      <c r="AI158" s="1">
        <v>8173887.4654600499</v>
      </c>
      <c r="AJ158" s="1">
        <v>-8823368.9436695594</v>
      </c>
      <c r="AK158" s="1">
        <v>-2286386.4494129801</v>
      </c>
      <c r="AL158" s="1">
        <v>-824397.718201863</v>
      </c>
      <c r="AM158" s="1">
        <v>270711.40990000003</v>
      </c>
      <c r="AN158" s="1">
        <v>185075527.090087</v>
      </c>
      <c r="AO158" s="1"/>
    </row>
    <row r="159" spans="1:41" x14ac:dyDescent="0.25">
      <c r="A159" t="str">
        <f t="shared" si="20"/>
        <v>MLRS - MULTIPLE LNCH ROCK</v>
      </c>
      <c r="B159">
        <f t="shared" si="21"/>
        <v>164</v>
      </c>
      <c r="C159" s="1">
        <f t="shared" si="22"/>
        <v>0</v>
      </c>
      <c r="D159" s="1">
        <f t="shared" si="23"/>
        <v>0</v>
      </c>
      <c r="E159" s="1">
        <f t="shared" si="24"/>
        <v>0</v>
      </c>
      <c r="F159" s="1">
        <f t="shared" si="25"/>
        <v>0</v>
      </c>
      <c r="G159" s="2" t="e">
        <f t="shared" si="26"/>
        <v>#DIV/0!</v>
      </c>
      <c r="H159" s="2" t="e">
        <f t="shared" si="27"/>
        <v>#DIV/0!</v>
      </c>
      <c r="I159" s="2" t="e">
        <f t="shared" si="28"/>
        <v>#DIV/0!</v>
      </c>
      <c r="J159" s="2">
        <f t="shared" si="29"/>
        <v>0</v>
      </c>
      <c r="K159" s="2">
        <f>AN159/SUM(AN1:AN$224)</f>
        <v>0</v>
      </c>
      <c r="O159" t="s">
        <v>247</v>
      </c>
      <c r="P159">
        <v>164</v>
      </c>
      <c r="Q159" s="1">
        <v>10915849.596019801</v>
      </c>
      <c r="R159" s="1">
        <v>3850637.4730249802</v>
      </c>
      <c r="S159" s="1">
        <v>30255315.333464298</v>
      </c>
      <c r="T159" s="1">
        <v>28877121.992121398</v>
      </c>
      <c r="U159" s="1"/>
      <c r="V159" s="1"/>
      <c r="W159" s="1"/>
      <c r="X159" s="1"/>
      <c r="Y159" s="1"/>
      <c r="Z159" s="1"/>
      <c r="AA159" s="1">
        <v>-115751.017352768</v>
      </c>
      <c r="AB159" s="1">
        <v>-14891.030135753001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A160" t="str">
        <f t="shared" si="20"/>
        <v>MLRS-TGW</v>
      </c>
      <c r="B160">
        <f t="shared" si="21"/>
        <v>658</v>
      </c>
      <c r="C160" s="1">
        <f t="shared" si="22"/>
        <v>1383224.0446287401</v>
      </c>
      <c r="D160" s="1">
        <f t="shared" si="23"/>
        <v>0</v>
      </c>
      <c r="E160" s="1">
        <f t="shared" si="24"/>
        <v>0</v>
      </c>
      <c r="F160" s="1">
        <f t="shared" si="25"/>
        <v>0</v>
      </c>
      <c r="G160" s="2" t="e">
        <f t="shared" si="26"/>
        <v>#DIV/0!</v>
      </c>
      <c r="H160" s="2">
        <f t="shared" si="27"/>
        <v>-1</v>
      </c>
      <c r="I160" s="2" t="e">
        <f t="shared" si="28"/>
        <v>#DIV/0!</v>
      </c>
      <c r="J160" s="2">
        <f t="shared" si="29"/>
        <v>0</v>
      </c>
      <c r="K160" s="2">
        <f>AN160/SUM(AN1:AN$224)</f>
        <v>0</v>
      </c>
      <c r="O160" t="s">
        <v>248</v>
      </c>
      <c r="P160">
        <v>658</v>
      </c>
      <c r="Q160" s="1"/>
      <c r="R160" s="1"/>
      <c r="S160" s="1"/>
      <c r="T160" s="1"/>
      <c r="U160" s="1"/>
      <c r="V160" s="1"/>
      <c r="W160" s="1"/>
      <c r="X160" s="1">
        <v>0</v>
      </c>
      <c r="Y160" s="1">
        <v>36345.208753608997</v>
      </c>
      <c r="Z160" s="1">
        <v>0</v>
      </c>
      <c r="AA160" s="1">
        <v>485450.38388941501</v>
      </c>
      <c r="AB160" s="1">
        <v>3343410.9517250699</v>
      </c>
      <c r="AC160" s="1">
        <v>5134456.68249535</v>
      </c>
      <c r="AD160" s="1">
        <v>2635017.54120311</v>
      </c>
      <c r="AE160" s="1">
        <v>2178087.4642083701</v>
      </c>
      <c r="AF160" s="1">
        <v>1383224.0446287401</v>
      </c>
      <c r="AG160" s="1">
        <v>-39762.046592758197</v>
      </c>
      <c r="AH160" s="1"/>
      <c r="AI160" s="1"/>
      <c r="AJ160" s="1"/>
      <c r="AK160" s="1"/>
      <c r="AL160" s="1"/>
      <c r="AM160" s="1"/>
      <c r="AN160" s="1"/>
      <c r="AO160" s="1"/>
    </row>
    <row r="161" spans="1:41" x14ac:dyDescent="0.25">
      <c r="A161" t="str">
        <f t="shared" si="20"/>
        <v>MORTAR FIRE CTRL SYSTEM</v>
      </c>
      <c r="B161">
        <f t="shared" si="21"/>
        <v>336</v>
      </c>
      <c r="C161" s="1">
        <f t="shared" si="22"/>
        <v>0</v>
      </c>
      <c r="D161" s="1">
        <f t="shared" si="23"/>
        <v>0</v>
      </c>
      <c r="E161" s="1">
        <f t="shared" si="24"/>
        <v>0</v>
      </c>
      <c r="F161" s="1">
        <f t="shared" si="25"/>
        <v>0</v>
      </c>
      <c r="G161" s="2" t="e">
        <f t="shared" si="26"/>
        <v>#DIV/0!</v>
      </c>
      <c r="H161" s="2" t="e">
        <f t="shared" si="27"/>
        <v>#DIV/0!</v>
      </c>
      <c r="I161" s="2" t="e">
        <f t="shared" si="28"/>
        <v>#DIV/0!</v>
      </c>
      <c r="J161" s="2">
        <f t="shared" si="29"/>
        <v>0</v>
      </c>
      <c r="K161" s="2">
        <f>AN161/SUM(AN1:AN$224)</f>
        <v>0</v>
      </c>
      <c r="O161" t="s">
        <v>249</v>
      </c>
      <c r="P161">
        <v>336</v>
      </c>
      <c r="Q161" s="1"/>
      <c r="R161" s="1"/>
      <c r="S161" s="1">
        <v>80963.874090207202</v>
      </c>
      <c r="T161" s="1">
        <v>53562.917498941497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5">
      <c r="A162" t="str">
        <f t="shared" si="20"/>
        <v>MQ-1C Gray Eagle</v>
      </c>
      <c r="B162">
        <f t="shared" si="21"/>
        <v>2036</v>
      </c>
      <c r="C162" s="1">
        <f t="shared" si="22"/>
        <v>0</v>
      </c>
      <c r="D162" s="1">
        <f t="shared" si="23"/>
        <v>140277771.57591</v>
      </c>
      <c r="E162" s="1">
        <f t="shared" si="24"/>
        <v>72085889.5625</v>
      </c>
      <c r="F162" s="1">
        <f t="shared" si="25"/>
        <v>77067584.541342899</v>
      </c>
      <c r="G162" s="2">
        <f t="shared" si="26"/>
        <v>-0.48612036851831941</v>
      </c>
      <c r="H162" s="2" t="e">
        <f t="shared" si="27"/>
        <v>#DIV/0!</v>
      </c>
      <c r="I162" s="2">
        <f t="shared" si="28"/>
        <v>1.0691077686503911</v>
      </c>
      <c r="J162" s="2">
        <f t="shared" si="29"/>
        <v>3.5198273353534205E-3</v>
      </c>
      <c r="K162" s="2">
        <f>AN162/SUM(AN1:AN$224)</f>
        <v>4.4218090202186987E-3</v>
      </c>
      <c r="O162" t="s">
        <v>250</v>
      </c>
      <c r="P162">
        <v>2036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>
        <v>2739104.53737175</v>
      </c>
      <c r="AJ162" s="1">
        <v>227866385.02776101</v>
      </c>
      <c r="AK162" s="1">
        <v>87592430.706122205</v>
      </c>
      <c r="AL162" s="1">
        <v>140277771.57591</v>
      </c>
      <c r="AM162" s="1">
        <v>72085889.5625</v>
      </c>
      <c r="AN162" s="1">
        <v>77067584.541342899</v>
      </c>
      <c r="AO162" s="1"/>
    </row>
    <row r="163" spans="1:41" x14ac:dyDescent="0.25">
      <c r="A163" t="str">
        <f t="shared" si="20"/>
        <v>MQ-9 Reaper</v>
      </c>
      <c r="B163">
        <f t="shared" si="21"/>
        <v>1805</v>
      </c>
      <c r="C163" s="1">
        <f t="shared" si="22"/>
        <v>0</v>
      </c>
      <c r="D163" s="1">
        <f t="shared" si="23"/>
        <v>17696089.308700599</v>
      </c>
      <c r="E163" s="1">
        <f t="shared" si="24"/>
        <v>4804787.3594000004</v>
      </c>
      <c r="F163" s="1">
        <f t="shared" si="25"/>
        <v>1175922.15766812</v>
      </c>
      <c r="G163" s="2">
        <f t="shared" si="26"/>
        <v>-0.72848309727745097</v>
      </c>
      <c r="H163" s="2" t="e">
        <f t="shared" si="27"/>
        <v>#DIV/0!</v>
      </c>
      <c r="I163" s="2">
        <f t="shared" si="28"/>
        <v>0.24473968767162335</v>
      </c>
      <c r="J163" s="2">
        <f t="shared" si="29"/>
        <v>2.3460932494304059E-4</v>
      </c>
      <c r="K163" s="2">
        <f>AN163/SUM(AN1:AN$224)</f>
        <v>6.7469393711989863E-5</v>
      </c>
      <c r="O163" t="s">
        <v>251</v>
      </c>
      <c r="P163">
        <v>1805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>
        <v>9763892.2808894105</v>
      </c>
      <c r="AJ163" s="1">
        <v>23174962.008624699</v>
      </c>
      <c r="AK163" s="1">
        <v>12631847.6269457</v>
      </c>
      <c r="AL163" s="1">
        <v>17696089.308700599</v>
      </c>
      <c r="AM163" s="1">
        <v>4804787.3594000004</v>
      </c>
      <c r="AN163" s="1">
        <v>1175922.15766812</v>
      </c>
      <c r="AO163" s="1"/>
    </row>
    <row r="164" spans="1:41" x14ac:dyDescent="0.25">
      <c r="A164" t="str">
        <f t="shared" si="20"/>
        <v>MQM-74</v>
      </c>
      <c r="B164">
        <f t="shared" si="21"/>
        <v>862</v>
      </c>
      <c r="C164" s="1">
        <f t="shared" si="22"/>
        <v>0</v>
      </c>
      <c r="D164" s="1">
        <f t="shared" si="23"/>
        <v>0</v>
      </c>
      <c r="E164" s="1">
        <f t="shared" si="24"/>
        <v>0</v>
      </c>
      <c r="F164" s="1">
        <f t="shared" si="25"/>
        <v>0</v>
      </c>
      <c r="G164" s="2" t="e">
        <f t="shared" si="26"/>
        <v>#DIV/0!</v>
      </c>
      <c r="H164" s="2" t="e">
        <f t="shared" si="27"/>
        <v>#DIV/0!</v>
      </c>
      <c r="I164" s="2" t="e">
        <f t="shared" si="28"/>
        <v>#DIV/0!</v>
      </c>
      <c r="J164" s="2">
        <f t="shared" si="29"/>
        <v>0</v>
      </c>
      <c r="K164" s="2">
        <f>AN164/SUM(AN1:AN$224)</f>
        <v>0</v>
      </c>
      <c r="O164" t="s">
        <v>252</v>
      </c>
      <c r="P164">
        <v>862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>
        <v>-37329.486078196998</v>
      </c>
      <c r="AJ164" s="1"/>
      <c r="AK164" s="1"/>
      <c r="AL164" s="1"/>
      <c r="AM164" s="1"/>
      <c r="AN164" s="1"/>
      <c r="AO164" s="1"/>
    </row>
    <row r="165" spans="1:41" x14ac:dyDescent="0.25">
      <c r="A165" t="str">
        <f t="shared" si="20"/>
        <v>MSE</v>
      </c>
      <c r="B165">
        <f t="shared" si="21"/>
        <v>662</v>
      </c>
      <c r="C165" s="1">
        <f t="shared" si="22"/>
        <v>0</v>
      </c>
      <c r="D165" s="1">
        <f t="shared" si="23"/>
        <v>0</v>
      </c>
      <c r="E165" s="1">
        <f t="shared" si="24"/>
        <v>0</v>
      </c>
      <c r="F165" s="1">
        <f t="shared" si="25"/>
        <v>0</v>
      </c>
      <c r="G165" s="2" t="e">
        <f t="shared" si="26"/>
        <v>#DIV/0!</v>
      </c>
      <c r="H165" s="2" t="e">
        <f t="shared" si="27"/>
        <v>#DIV/0!</v>
      </c>
      <c r="I165" s="2" t="e">
        <f t="shared" si="28"/>
        <v>#DIV/0!</v>
      </c>
      <c r="J165" s="2">
        <f t="shared" si="29"/>
        <v>0</v>
      </c>
      <c r="K165" s="2">
        <f>AN165/SUM(AN1:AN$224)</f>
        <v>0</v>
      </c>
      <c r="O165" t="s">
        <v>253</v>
      </c>
      <c r="P165">
        <v>662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>
        <v>5273661.2976771099</v>
      </c>
      <c r="AF165" s="1">
        <v>0</v>
      </c>
      <c r="AG165" s="1"/>
      <c r="AH165" s="1">
        <v>0</v>
      </c>
      <c r="AI165" s="1"/>
      <c r="AJ165" s="1"/>
      <c r="AK165" s="1"/>
      <c r="AL165" s="1"/>
      <c r="AM165" s="1"/>
      <c r="AN165" s="1"/>
      <c r="AO165" s="1"/>
    </row>
    <row r="166" spans="1:41" x14ac:dyDescent="0.25">
      <c r="A166" t="str">
        <f t="shared" si="20"/>
        <v>MULT LNCH ROCKET SYS</v>
      </c>
      <c r="B166">
        <f t="shared" si="21"/>
        <v>178</v>
      </c>
      <c r="C166" s="1">
        <f t="shared" si="22"/>
        <v>0</v>
      </c>
      <c r="D166" s="1">
        <f t="shared" si="23"/>
        <v>0</v>
      </c>
      <c r="E166" s="1">
        <f t="shared" si="24"/>
        <v>0</v>
      </c>
      <c r="F166" s="1">
        <f t="shared" si="25"/>
        <v>0</v>
      </c>
      <c r="G166" s="2" t="e">
        <f t="shared" si="26"/>
        <v>#DIV/0!</v>
      </c>
      <c r="H166" s="2" t="e">
        <f t="shared" si="27"/>
        <v>#DIV/0!</v>
      </c>
      <c r="I166" s="2" t="e">
        <f t="shared" si="28"/>
        <v>#DIV/0!</v>
      </c>
      <c r="J166" s="2">
        <f t="shared" si="29"/>
        <v>0</v>
      </c>
      <c r="K166" s="2">
        <f>AN166/SUM(AN1:AN$224)</f>
        <v>0</v>
      </c>
      <c r="O166" t="s">
        <v>254</v>
      </c>
      <c r="P166">
        <v>178</v>
      </c>
      <c r="Q166" s="1">
        <v>4176280.8663615598</v>
      </c>
      <c r="R166" s="1">
        <v>59409172.532347098</v>
      </c>
      <c r="S166" s="1">
        <v>228408853.85767901</v>
      </c>
      <c r="T166" s="1">
        <v>56017612.291860297</v>
      </c>
      <c r="U166" s="1"/>
      <c r="V166" s="1"/>
      <c r="W166" s="1"/>
      <c r="X166" s="1"/>
      <c r="Y166" s="1"/>
      <c r="Z166" s="1">
        <v>-803379.92346134805</v>
      </c>
      <c r="AA166" s="1">
        <v>-10973.7539600985</v>
      </c>
      <c r="AB166" s="1">
        <v>-634791.15287274797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5">
      <c r="A167" t="str">
        <f t="shared" si="20"/>
        <v>MULTI SYS TEST EQUIP (MTE</v>
      </c>
      <c r="B167">
        <f t="shared" si="21"/>
        <v>411</v>
      </c>
      <c r="C167" s="1">
        <f t="shared" si="22"/>
        <v>0</v>
      </c>
      <c r="D167" s="1">
        <f t="shared" si="23"/>
        <v>0</v>
      </c>
      <c r="E167" s="1">
        <f t="shared" si="24"/>
        <v>0</v>
      </c>
      <c r="F167" s="1">
        <f t="shared" si="25"/>
        <v>0</v>
      </c>
      <c r="G167" s="2" t="e">
        <f t="shared" si="26"/>
        <v>#DIV/0!</v>
      </c>
      <c r="H167" s="2" t="e">
        <f t="shared" si="27"/>
        <v>#DIV/0!</v>
      </c>
      <c r="I167" s="2" t="e">
        <f t="shared" si="28"/>
        <v>#DIV/0!</v>
      </c>
      <c r="J167" s="2">
        <f t="shared" si="29"/>
        <v>0</v>
      </c>
      <c r="K167" s="2">
        <f>AN167/SUM(AN1:AN$224)</f>
        <v>0</v>
      </c>
      <c r="O167" t="s">
        <v>255</v>
      </c>
      <c r="P167">
        <v>411</v>
      </c>
      <c r="Q167" s="1"/>
      <c r="R167" s="1">
        <v>168521.882844912</v>
      </c>
      <c r="S167" s="1">
        <v>0</v>
      </c>
      <c r="T167" s="1">
        <v>392153.70033236401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5">
      <c r="A168" t="str">
        <f t="shared" si="20"/>
        <v>MULTIPLE LAUNCH ROCKET SY</v>
      </c>
      <c r="B168">
        <f t="shared" si="21"/>
        <v>1923</v>
      </c>
      <c r="C168" s="1">
        <f t="shared" si="22"/>
        <v>0</v>
      </c>
      <c r="D168" s="1">
        <f t="shared" si="23"/>
        <v>0</v>
      </c>
      <c r="E168" s="1">
        <f t="shared" si="24"/>
        <v>0</v>
      </c>
      <c r="F168" s="1">
        <f t="shared" si="25"/>
        <v>0</v>
      </c>
      <c r="G168" s="2" t="e">
        <f t="shared" si="26"/>
        <v>#DIV/0!</v>
      </c>
      <c r="H168" s="2" t="e">
        <f t="shared" si="27"/>
        <v>#DIV/0!</v>
      </c>
      <c r="I168" s="2" t="e">
        <f t="shared" si="28"/>
        <v>#DIV/0!</v>
      </c>
      <c r="J168" s="2">
        <f t="shared" si="29"/>
        <v>0</v>
      </c>
      <c r="K168" s="2">
        <f>AN168/SUM(AN1:AN$224)</f>
        <v>0</v>
      </c>
      <c r="O168" t="s">
        <v>256</v>
      </c>
      <c r="P168">
        <v>1923</v>
      </c>
      <c r="Q168" s="1"/>
      <c r="R168" s="1">
        <v>2324543.4960989798</v>
      </c>
      <c r="S168" s="1">
        <v>362904.82241814601</v>
      </c>
      <c r="T168" s="1"/>
      <c r="U168" s="1">
        <v>-32087.904078407999</v>
      </c>
      <c r="V168" s="1">
        <v>-291901.206960732</v>
      </c>
      <c r="W168" s="1">
        <v>-16107.9108388477</v>
      </c>
      <c r="X168" s="1"/>
      <c r="Y168" s="1"/>
      <c r="Z168" s="1">
        <v>-236232.99912503699</v>
      </c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5">
      <c r="A169" t="str">
        <f t="shared" si="20"/>
        <v>MX-MISSILE</v>
      </c>
      <c r="B169">
        <f t="shared" si="21"/>
        <v>1538</v>
      </c>
      <c r="C169" s="1">
        <f t="shared" si="22"/>
        <v>0</v>
      </c>
      <c r="D169" s="1">
        <f t="shared" si="23"/>
        <v>0</v>
      </c>
      <c r="E169" s="1">
        <f t="shared" si="24"/>
        <v>0</v>
      </c>
      <c r="F169" s="1">
        <f t="shared" si="25"/>
        <v>0</v>
      </c>
      <c r="G169" s="2" t="e">
        <f t="shared" si="26"/>
        <v>#DIV/0!</v>
      </c>
      <c r="H169" s="2" t="e">
        <f t="shared" si="27"/>
        <v>#DIV/0!</v>
      </c>
      <c r="I169" s="2" t="e">
        <f t="shared" si="28"/>
        <v>#DIV/0!</v>
      </c>
      <c r="J169" s="2">
        <f t="shared" si="29"/>
        <v>0</v>
      </c>
      <c r="K169" s="2">
        <f>AN169/SUM(AN1:AN$224)</f>
        <v>0</v>
      </c>
      <c r="O169" t="s">
        <v>257</v>
      </c>
      <c r="P169">
        <v>1538</v>
      </c>
      <c r="Q169" s="1">
        <v>2795372.9433755898</v>
      </c>
      <c r="R169" s="1">
        <v>2598929.8697959199</v>
      </c>
      <c r="S169" s="1">
        <v>-86009.460105726204</v>
      </c>
      <c r="T169" s="1">
        <v>289245.84984762699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5">
      <c r="A170" t="str">
        <f t="shared" si="20"/>
        <v>Massive Ordnance Penetrator (MOP)</v>
      </c>
      <c r="B170">
        <f t="shared" si="21"/>
        <v>2243</v>
      </c>
      <c r="C170" s="1">
        <f t="shared" si="22"/>
        <v>0</v>
      </c>
      <c r="D170" s="1">
        <f t="shared" si="23"/>
        <v>7376498.6514743604</v>
      </c>
      <c r="E170" s="1">
        <f t="shared" si="24"/>
        <v>8007670</v>
      </c>
      <c r="F170" s="1">
        <f t="shared" si="25"/>
        <v>89981.339115928</v>
      </c>
      <c r="G170" s="2">
        <f t="shared" si="26"/>
        <v>8.556516829288463E-2</v>
      </c>
      <c r="H170" s="2" t="e">
        <f t="shared" si="27"/>
        <v>#DIV/0!</v>
      </c>
      <c r="I170" s="2">
        <f t="shared" si="28"/>
        <v>1.1236894017351864E-2</v>
      </c>
      <c r="J170" s="2">
        <f t="shared" si="29"/>
        <v>3.9100045694867922E-4</v>
      </c>
      <c r="K170" s="2">
        <f>AN170/SUM(AN1:AN$224)</f>
        <v>5.1627451323678786E-6</v>
      </c>
      <c r="O170" t="s">
        <v>258</v>
      </c>
      <c r="P170">
        <v>2243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>
        <v>8849545.0107324105</v>
      </c>
      <c r="AK170" s="1">
        <v>28441164.678913102</v>
      </c>
      <c r="AL170" s="1">
        <v>7376498.6514743604</v>
      </c>
      <c r="AM170" s="1">
        <v>8007670</v>
      </c>
      <c r="AN170" s="1">
        <v>89981.339115928</v>
      </c>
      <c r="AO170" s="1"/>
    </row>
    <row r="171" spans="1:41" x14ac:dyDescent="0.25">
      <c r="A171" t="str">
        <f t="shared" si="20"/>
        <v>NATO AAWS</v>
      </c>
      <c r="B171">
        <f t="shared" si="21"/>
        <v>1859</v>
      </c>
      <c r="C171" s="1">
        <f t="shared" si="22"/>
        <v>0</v>
      </c>
      <c r="D171" s="1">
        <f t="shared" si="23"/>
        <v>0</v>
      </c>
      <c r="E171" s="1">
        <f t="shared" si="24"/>
        <v>0</v>
      </c>
      <c r="F171" s="1">
        <f t="shared" si="25"/>
        <v>0</v>
      </c>
      <c r="G171" s="2" t="e">
        <f t="shared" si="26"/>
        <v>#DIV/0!</v>
      </c>
      <c r="H171" s="2" t="e">
        <f t="shared" si="27"/>
        <v>#DIV/0!</v>
      </c>
      <c r="I171" s="2" t="e">
        <f t="shared" si="28"/>
        <v>#DIV/0!</v>
      </c>
      <c r="J171" s="2">
        <f t="shared" si="29"/>
        <v>0</v>
      </c>
      <c r="K171" s="2">
        <f>AN171/SUM(AN1:AN$224)</f>
        <v>0</v>
      </c>
      <c r="O171" t="s">
        <v>259</v>
      </c>
      <c r="P171">
        <v>1859</v>
      </c>
      <c r="Q171" s="1"/>
      <c r="R171" s="1"/>
      <c r="S171" s="1"/>
      <c r="T171" s="1"/>
      <c r="U171" s="1"/>
      <c r="V171" s="1"/>
      <c r="W171" s="1"/>
      <c r="X171" s="1"/>
      <c r="Y171" s="1">
        <v>47322.059893648999</v>
      </c>
      <c r="Z171" s="1">
        <v>10127.976009584099</v>
      </c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5">
      <c r="A172" t="str">
        <f t="shared" si="20"/>
        <v>NAVY ERP</v>
      </c>
      <c r="B172">
        <f t="shared" si="21"/>
        <v>1987</v>
      </c>
      <c r="C172" s="1">
        <f t="shared" si="22"/>
        <v>0</v>
      </c>
      <c r="D172" s="1">
        <f t="shared" si="23"/>
        <v>0</v>
      </c>
      <c r="E172" s="1">
        <f t="shared" si="24"/>
        <v>0</v>
      </c>
      <c r="F172" s="1">
        <f t="shared" si="25"/>
        <v>0</v>
      </c>
      <c r="G172" s="2" t="e">
        <f t="shared" si="26"/>
        <v>#DIV/0!</v>
      </c>
      <c r="H172" s="2" t="e">
        <f t="shared" si="27"/>
        <v>#DIV/0!</v>
      </c>
      <c r="I172" s="2" t="e">
        <f t="shared" si="28"/>
        <v>#DIV/0!</v>
      </c>
      <c r="J172" s="2">
        <f t="shared" si="29"/>
        <v>0</v>
      </c>
      <c r="K172" s="2">
        <f>AN172/SUM(AN1:AN$224)</f>
        <v>0</v>
      </c>
      <c r="O172" t="s">
        <v>260</v>
      </c>
      <c r="P172">
        <v>1987</v>
      </c>
      <c r="Q172" s="1"/>
      <c r="R172" s="1"/>
      <c r="S172" s="1"/>
      <c r="T172" s="1"/>
      <c r="U172" s="1"/>
      <c r="V172" s="1"/>
      <c r="W172" s="1"/>
      <c r="X172" s="1"/>
      <c r="Y172" s="1"/>
      <c r="Z172" s="1">
        <v>700913.92005161499</v>
      </c>
      <c r="AA172" s="1">
        <v>3178552.2116500698</v>
      </c>
      <c r="AB172" s="1">
        <v>2632133.2033781898</v>
      </c>
      <c r="AC172" s="1">
        <v>3088420.65641073</v>
      </c>
      <c r="AD172" s="1">
        <v>2929483.2600155398</v>
      </c>
      <c r="AE172" s="1">
        <v>2138140.9638340101</v>
      </c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5">
      <c r="A173" t="str">
        <f t="shared" si="20"/>
        <v>NCES</v>
      </c>
      <c r="B173">
        <f t="shared" si="21"/>
        <v>664</v>
      </c>
      <c r="C173" s="1">
        <f t="shared" si="22"/>
        <v>0</v>
      </c>
      <c r="D173" s="1">
        <f t="shared" si="23"/>
        <v>0</v>
      </c>
      <c r="E173" s="1">
        <f t="shared" si="24"/>
        <v>0</v>
      </c>
      <c r="F173" s="1">
        <f t="shared" si="25"/>
        <v>0</v>
      </c>
      <c r="G173" s="2" t="e">
        <f t="shared" si="26"/>
        <v>#DIV/0!</v>
      </c>
      <c r="H173" s="2" t="e">
        <f t="shared" si="27"/>
        <v>#DIV/0!</v>
      </c>
      <c r="I173" s="2" t="e">
        <f t="shared" si="28"/>
        <v>#DIV/0!</v>
      </c>
      <c r="J173" s="2">
        <f t="shared" si="29"/>
        <v>0</v>
      </c>
      <c r="K173" s="2">
        <f>AN173/SUM(AN1:AN$224)</f>
        <v>0</v>
      </c>
      <c r="O173" t="s">
        <v>261</v>
      </c>
      <c r="P173">
        <v>664</v>
      </c>
      <c r="Q173" s="1"/>
      <c r="R173" s="1"/>
      <c r="S173" s="1"/>
      <c r="T173" s="1"/>
      <c r="U173" s="1"/>
      <c r="V173" s="1"/>
      <c r="W173" s="1"/>
      <c r="X173" s="1"/>
      <c r="Y173" s="1">
        <v>123303.958877818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5">
      <c r="A174" t="str">
        <f t="shared" si="20"/>
        <v>NON-SYSTEM TRAINING DEVIC</v>
      </c>
      <c r="B174">
        <f t="shared" si="21"/>
        <v>609</v>
      </c>
      <c r="C174" s="1">
        <f t="shared" si="22"/>
        <v>0</v>
      </c>
      <c r="D174" s="1">
        <f t="shared" si="23"/>
        <v>0</v>
      </c>
      <c r="E174" s="1">
        <f t="shared" si="24"/>
        <v>0</v>
      </c>
      <c r="F174" s="1">
        <f t="shared" si="25"/>
        <v>0</v>
      </c>
      <c r="G174" s="2" t="e">
        <f t="shared" si="26"/>
        <v>#DIV/0!</v>
      </c>
      <c r="H174" s="2" t="e">
        <f t="shared" si="27"/>
        <v>#DIV/0!</v>
      </c>
      <c r="I174" s="2" t="e">
        <f t="shared" si="28"/>
        <v>#DIV/0!</v>
      </c>
      <c r="J174" s="2">
        <f t="shared" si="29"/>
        <v>0</v>
      </c>
      <c r="K174" s="2">
        <f>AN174/SUM(AN1:AN$224)</f>
        <v>0</v>
      </c>
      <c r="O174" t="s">
        <v>262</v>
      </c>
      <c r="P174">
        <v>609</v>
      </c>
      <c r="Q174" s="1"/>
      <c r="R174" s="1"/>
      <c r="S174" s="1"/>
      <c r="T174" s="1">
        <v>51761.740586174797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5">
      <c r="A175" t="str">
        <f t="shared" si="20"/>
        <v>NSIPS</v>
      </c>
      <c r="B175">
        <f t="shared" si="21"/>
        <v>1965</v>
      </c>
      <c r="C175" s="1">
        <f t="shared" si="22"/>
        <v>0</v>
      </c>
      <c r="D175" s="1">
        <f t="shared" si="23"/>
        <v>0</v>
      </c>
      <c r="E175" s="1">
        <f t="shared" si="24"/>
        <v>0</v>
      </c>
      <c r="F175" s="1">
        <f t="shared" si="25"/>
        <v>0</v>
      </c>
      <c r="G175" s="2" t="e">
        <f t="shared" si="26"/>
        <v>#DIV/0!</v>
      </c>
      <c r="H175" s="2" t="e">
        <f t="shared" si="27"/>
        <v>#DIV/0!</v>
      </c>
      <c r="I175" s="2" t="e">
        <f t="shared" si="28"/>
        <v>#DIV/0!</v>
      </c>
      <c r="J175" s="2">
        <f t="shared" si="29"/>
        <v>0</v>
      </c>
      <c r="K175" s="2">
        <f>AN175/SUM(AN1:AN$224)</f>
        <v>0</v>
      </c>
      <c r="O175" t="s">
        <v>263</v>
      </c>
      <c r="P175">
        <v>1965</v>
      </c>
      <c r="Q175" s="1"/>
      <c r="R175" s="1"/>
      <c r="S175" s="1"/>
      <c r="T175" s="1"/>
      <c r="U175" s="1">
        <v>1443756.3612983199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5">
      <c r="A176" t="str">
        <f t="shared" si="20"/>
        <v>Other UAS</v>
      </c>
      <c r="B176">
        <f t="shared" si="21"/>
        <v>2258</v>
      </c>
      <c r="C176" s="1">
        <f t="shared" si="22"/>
        <v>0</v>
      </c>
      <c r="D176" s="1">
        <f t="shared" si="23"/>
        <v>0</v>
      </c>
      <c r="E176" s="1">
        <f t="shared" si="24"/>
        <v>0</v>
      </c>
      <c r="F176" s="1">
        <f t="shared" si="25"/>
        <v>0</v>
      </c>
      <c r="G176" s="2" t="e">
        <f t="shared" si="26"/>
        <v>#DIV/0!</v>
      </c>
      <c r="H176" s="2" t="e">
        <f t="shared" si="27"/>
        <v>#DIV/0!</v>
      </c>
      <c r="I176" s="2" t="e">
        <f t="shared" si="28"/>
        <v>#DIV/0!</v>
      </c>
      <c r="J176" s="2">
        <f t="shared" si="29"/>
        <v>0</v>
      </c>
      <c r="K176" s="2">
        <f>AN176/SUM(AN1:AN$224)</f>
        <v>0</v>
      </c>
      <c r="O176" t="s">
        <v>264</v>
      </c>
      <c r="P176">
        <v>2258</v>
      </c>
      <c r="Q176" s="1"/>
      <c r="R176" s="1"/>
      <c r="S176" s="1"/>
      <c r="T176" s="1"/>
      <c r="U176" s="1"/>
      <c r="V176" s="1"/>
      <c r="W176" s="1">
        <v>761090.04879315605</v>
      </c>
      <c r="X176" s="1">
        <v>52462001.173633903</v>
      </c>
      <c r="Y176" s="1">
        <v>14583419.154555</v>
      </c>
      <c r="Z176" s="1">
        <v>3991808.1340706199</v>
      </c>
      <c r="AA176" s="1">
        <v>3688770.44421907</v>
      </c>
      <c r="AB176" s="1">
        <v>51295.315658811603</v>
      </c>
      <c r="AC176" s="1"/>
      <c r="AD176" s="1">
        <v>-8515.1335737456502</v>
      </c>
      <c r="AE176" s="1">
        <v>-615271.54808794195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5">
      <c r="A177" t="str">
        <f t="shared" si="20"/>
        <v>PEACEKEEPER</v>
      </c>
      <c r="B177">
        <f t="shared" si="21"/>
        <v>636</v>
      </c>
      <c r="C177" s="1">
        <f t="shared" si="22"/>
        <v>0</v>
      </c>
      <c r="D177" s="1">
        <f t="shared" si="23"/>
        <v>0</v>
      </c>
      <c r="E177" s="1">
        <f t="shared" si="24"/>
        <v>0</v>
      </c>
      <c r="F177" s="1">
        <f t="shared" si="25"/>
        <v>0</v>
      </c>
      <c r="G177" s="2" t="e">
        <f t="shared" si="26"/>
        <v>#DIV/0!</v>
      </c>
      <c r="H177" s="2" t="e">
        <f t="shared" si="27"/>
        <v>#DIV/0!</v>
      </c>
      <c r="I177" s="2" t="e">
        <f t="shared" si="28"/>
        <v>#DIV/0!</v>
      </c>
      <c r="J177" s="2">
        <f t="shared" si="29"/>
        <v>0</v>
      </c>
      <c r="K177" s="2">
        <f>AN177/SUM(AN1:AN$224)</f>
        <v>0</v>
      </c>
      <c r="O177" t="s">
        <v>265</v>
      </c>
      <c r="P177">
        <v>636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>
        <v>8924.7220632971603</v>
      </c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5">
      <c r="A178" t="str">
        <f t="shared" si="20"/>
        <v>PEACEKEEPER MISSILE</v>
      </c>
      <c r="B178">
        <f t="shared" si="21"/>
        <v>1547</v>
      </c>
      <c r="C178" s="1">
        <f t="shared" si="22"/>
        <v>0</v>
      </c>
      <c r="D178" s="1">
        <f t="shared" si="23"/>
        <v>0</v>
      </c>
      <c r="E178" s="1">
        <f t="shared" si="24"/>
        <v>0</v>
      </c>
      <c r="F178" s="1">
        <f t="shared" si="25"/>
        <v>0</v>
      </c>
      <c r="G178" s="2" t="e">
        <f t="shared" si="26"/>
        <v>#DIV/0!</v>
      </c>
      <c r="H178" s="2" t="e">
        <f t="shared" si="27"/>
        <v>#DIV/0!</v>
      </c>
      <c r="I178" s="2" t="e">
        <f t="shared" si="28"/>
        <v>#DIV/0!</v>
      </c>
      <c r="J178" s="2">
        <f t="shared" si="29"/>
        <v>0</v>
      </c>
      <c r="K178" s="2">
        <f>AN178/SUM(AN1:AN$224)</f>
        <v>0</v>
      </c>
      <c r="O178" t="s">
        <v>266</v>
      </c>
      <c r="P178">
        <v>1547</v>
      </c>
      <c r="Q178" s="1">
        <v>-105092886.13932601</v>
      </c>
      <c r="R178" s="1">
        <v>14050816.0409132</v>
      </c>
      <c r="S178" s="1">
        <v>102891.751756913</v>
      </c>
      <c r="T178" s="1">
        <v>-558479.13083284604</v>
      </c>
      <c r="U178" s="1"/>
      <c r="V178" s="1"/>
      <c r="W178" s="1"/>
      <c r="X178" s="1"/>
      <c r="Y178" s="1"/>
      <c r="Z178" s="1">
        <v>-860199.106005735</v>
      </c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5">
      <c r="A179" t="str">
        <f t="shared" si="20"/>
        <v>PERSHING II</v>
      </c>
      <c r="B179">
        <f t="shared" si="21"/>
        <v>8</v>
      </c>
      <c r="C179" s="1">
        <f t="shared" si="22"/>
        <v>0</v>
      </c>
      <c r="D179" s="1">
        <f t="shared" si="23"/>
        <v>0</v>
      </c>
      <c r="E179" s="1">
        <f t="shared" si="24"/>
        <v>0</v>
      </c>
      <c r="F179" s="1">
        <f t="shared" si="25"/>
        <v>0</v>
      </c>
      <c r="G179" s="2" t="e">
        <f t="shared" si="26"/>
        <v>#DIV/0!</v>
      </c>
      <c r="H179" s="2" t="e">
        <f t="shared" si="27"/>
        <v>#DIV/0!</v>
      </c>
      <c r="I179" s="2" t="e">
        <f t="shared" si="28"/>
        <v>#DIV/0!</v>
      </c>
      <c r="J179" s="2">
        <f t="shared" si="29"/>
        <v>0</v>
      </c>
      <c r="K179" s="2">
        <f>AN179/SUM(AN1:AN$224)</f>
        <v>0</v>
      </c>
      <c r="O179" t="s">
        <v>267</v>
      </c>
      <c r="P179">
        <v>8</v>
      </c>
      <c r="Q179" s="1"/>
      <c r="R179" s="1"/>
      <c r="S179" s="1"/>
      <c r="T179" s="1"/>
      <c r="U179" s="1"/>
      <c r="V179" s="1"/>
      <c r="W179" s="1"/>
      <c r="X179" s="1">
        <v>1088642.6685981699</v>
      </c>
      <c r="Y179" s="1">
        <v>0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5">
      <c r="A180" t="str">
        <f t="shared" si="20"/>
        <v>PHYSICAL SECURITY SYSTEMS</v>
      </c>
      <c r="B180">
        <f t="shared" si="21"/>
        <v>596</v>
      </c>
      <c r="C180" s="1">
        <f t="shared" si="22"/>
        <v>0</v>
      </c>
      <c r="D180" s="1">
        <f t="shared" si="23"/>
        <v>0</v>
      </c>
      <c r="E180" s="1">
        <f t="shared" si="24"/>
        <v>0</v>
      </c>
      <c r="F180" s="1">
        <f t="shared" si="25"/>
        <v>0</v>
      </c>
      <c r="G180" s="2" t="e">
        <f t="shared" si="26"/>
        <v>#DIV/0!</v>
      </c>
      <c r="H180" s="2" t="e">
        <f t="shared" si="27"/>
        <v>#DIV/0!</v>
      </c>
      <c r="I180" s="2" t="e">
        <f t="shared" si="28"/>
        <v>#DIV/0!</v>
      </c>
      <c r="J180" s="2">
        <f t="shared" si="29"/>
        <v>0</v>
      </c>
      <c r="K180" s="2">
        <f>AN180/SUM(AN1:AN$224)</f>
        <v>0</v>
      </c>
      <c r="O180" t="s">
        <v>268</v>
      </c>
      <c r="P180">
        <v>596</v>
      </c>
      <c r="Q180" s="1"/>
      <c r="R180" s="1"/>
      <c r="S180" s="1">
        <v>118092.181402927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5">
      <c r="A181" t="str">
        <f t="shared" si="20"/>
        <v>QM-107 GD MSL TGT SYS</v>
      </c>
      <c r="B181">
        <f t="shared" si="21"/>
        <v>154</v>
      </c>
      <c r="C181" s="1">
        <f t="shared" si="22"/>
        <v>0</v>
      </c>
      <c r="D181" s="1">
        <f t="shared" si="23"/>
        <v>0</v>
      </c>
      <c r="E181" s="1">
        <f t="shared" si="24"/>
        <v>0</v>
      </c>
      <c r="F181" s="1">
        <f t="shared" si="25"/>
        <v>0</v>
      </c>
      <c r="G181" s="2" t="e">
        <f t="shared" si="26"/>
        <v>#DIV/0!</v>
      </c>
      <c r="H181" s="2" t="e">
        <f t="shared" si="27"/>
        <v>#DIV/0!</v>
      </c>
      <c r="I181" s="2" t="e">
        <f t="shared" si="28"/>
        <v>#DIV/0!</v>
      </c>
      <c r="J181" s="2">
        <f t="shared" si="29"/>
        <v>0</v>
      </c>
      <c r="K181" s="2">
        <f>AN181/SUM(AN1:AN$224)</f>
        <v>0</v>
      </c>
      <c r="O181" t="s">
        <v>269</v>
      </c>
      <c r="P181">
        <v>154</v>
      </c>
      <c r="Q181" s="1">
        <v>9934993.2018966004</v>
      </c>
      <c r="R181" s="1">
        <v>14093019.8643115</v>
      </c>
      <c r="S181" s="1">
        <v>1036845.40818447</v>
      </c>
      <c r="T181" s="1">
        <v>152778.507696341</v>
      </c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5">
      <c r="A182" t="str">
        <f t="shared" si="20"/>
        <v>RADIATION MONITORING SYST</v>
      </c>
      <c r="B182">
        <f t="shared" si="21"/>
        <v>582</v>
      </c>
      <c r="C182" s="1">
        <f t="shared" si="22"/>
        <v>0</v>
      </c>
      <c r="D182" s="1">
        <f t="shared" si="23"/>
        <v>0</v>
      </c>
      <c r="E182" s="1">
        <f t="shared" si="24"/>
        <v>0</v>
      </c>
      <c r="F182" s="1">
        <f t="shared" si="25"/>
        <v>0</v>
      </c>
      <c r="G182" s="2" t="e">
        <f t="shared" si="26"/>
        <v>#DIV/0!</v>
      </c>
      <c r="H182" s="2" t="e">
        <f t="shared" si="27"/>
        <v>#DIV/0!</v>
      </c>
      <c r="I182" s="2" t="e">
        <f t="shared" si="28"/>
        <v>#DIV/0!</v>
      </c>
      <c r="J182" s="2">
        <f t="shared" si="29"/>
        <v>0</v>
      </c>
      <c r="K182" s="2">
        <f>AN182/SUM(AN1:AN$224)</f>
        <v>0</v>
      </c>
      <c r="O182" t="s">
        <v>270</v>
      </c>
      <c r="P182">
        <v>582</v>
      </c>
      <c r="Q182" s="1">
        <v>95232.744863444706</v>
      </c>
      <c r="R182" s="1"/>
      <c r="S182" s="1">
        <v>586617.31655960204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5">
      <c r="A183" t="str">
        <f t="shared" si="20"/>
        <v>RIM-24 TARTER</v>
      </c>
      <c r="B183">
        <f t="shared" si="21"/>
        <v>845</v>
      </c>
      <c r="C183" s="1">
        <f t="shared" si="22"/>
        <v>0</v>
      </c>
      <c r="D183" s="1">
        <f t="shared" si="23"/>
        <v>0</v>
      </c>
      <c r="E183" s="1">
        <f t="shared" si="24"/>
        <v>0</v>
      </c>
      <c r="F183" s="1">
        <f t="shared" si="25"/>
        <v>0</v>
      </c>
      <c r="G183" s="2" t="e">
        <f t="shared" si="26"/>
        <v>#DIV/0!</v>
      </c>
      <c r="H183" s="2" t="e">
        <f t="shared" si="27"/>
        <v>#DIV/0!</v>
      </c>
      <c r="I183" s="2" t="e">
        <f t="shared" si="28"/>
        <v>#DIV/0!</v>
      </c>
      <c r="J183" s="2">
        <f t="shared" si="29"/>
        <v>0</v>
      </c>
      <c r="K183" s="2">
        <f>AN183/SUM(AN1:AN$224)</f>
        <v>0</v>
      </c>
      <c r="O183" t="s">
        <v>271</v>
      </c>
      <c r="P183">
        <v>845</v>
      </c>
      <c r="Q183" s="1">
        <v>1366334.03793705</v>
      </c>
      <c r="R183" s="1">
        <v>187998.99309003199</v>
      </c>
      <c r="S183" s="1">
        <v>280096.02490952198</v>
      </c>
      <c r="T183" s="1">
        <v>73496.246767893201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5">
      <c r="A184" t="str">
        <f t="shared" si="20"/>
        <v>RIM-66 STANDARD MISSILE (</v>
      </c>
      <c r="B184">
        <f t="shared" si="21"/>
        <v>1914</v>
      </c>
      <c r="C184" s="1">
        <f t="shared" si="22"/>
        <v>0</v>
      </c>
      <c r="D184" s="1">
        <f t="shared" si="23"/>
        <v>0</v>
      </c>
      <c r="E184" s="1">
        <f t="shared" si="24"/>
        <v>0</v>
      </c>
      <c r="F184" s="1">
        <f t="shared" si="25"/>
        <v>0</v>
      </c>
      <c r="G184" s="2" t="e">
        <f t="shared" si="26"/>
        <v>#DIV/0!</v>
      </c>
      <c r="H184" s="2" t="e">
        <f t="shared" si="27"/>
        <v>#DIV/0!</v>
      </c>
      <c r="I184" s="2" t="e">
        <f t="shared" si="28"/>
        <v>#DIV/0!</v>
      </c>
      <c r="J184" s="2">
        <f t="shared" si="29"/>
        <v>0</v>
      </c>
      <c r="K184" s="2">
        <f>AN184/SUM(AN1:AN$224)</f>
        <v>0</v>
      </c>
      <c r="O184" t="s">
        <v>272</v>
      </c>
      <c r="P184">
        <v>1914</v>
      </c>
      <c r="Q184" s="1">
        <v>84262315.906343699</v>
      </c>
      <c r="R184" s="1">
        <v>197253207.51897299</v>
      </c>
      <c r="S184" s="1">
        <v>83860023.380490899</v>
      </c>
      <c r="T184" s="1">
        <v>54944264.759523302</v>
      </c>
      <c r="U184" s="1">
        <v>83267242.395540804</v>
      </c>
      <c r="V184" s="1">
        <v>42112415.448807098</v>
      </c>
      <c r="W184" s="1">
        <v>39096880.429241396</v>
      </c>
      <c r="X184" s="1">
        <v>-2654661.2819394199</v>
      </c>
      <c r="Y184" s="1">
        <v>1133661.92998574</v>
      </c>
      <c r="Z184" s="1">
        <v>-131194.69197250801</v>
      </c>
      <c r="AA184" s="1">
        <v>-831270.04890863004</v>
      </c>
      <c r="AB184" s="1">
        <v>-1327378.0915816601</v>
      </c>
      <c r="AC184" s="1">
        <v>-417199.75904150802</v>
      </c>
      <c r="AD184" s="1">
        <v>289784.87734146602</v>
      </c>
      <c r="AE184" s="1">
        <v>-147597.39693712301</v>
      </c>
      <c r="AF184" s="1"/>
      <c r="AG184" s="1">
        <v>53981.1232571531</v>
      </c>
      <c r="AH184" s="1">
        <v>31147.847848351601</v>
      </c>
      <c r="AI184" s="1">
        <v>0</v>
      </c>
      <c r="AJ184" s="1"/>
      <c r="AK184" s="1"/>
      <c r="AL184" s="1"/>
      <c r="AM184" s="1"/>
      <c r="AN184" s="1"/>
      <c r="AO184" s="1"/>
    </row>
    <row r="185" spans="1:41" x14ac:dyDescent="0.25">
      <c r="A185" t="str">
        <f t="shared" si="20"/>
        <v>RIM-66 STANDARD MISSILE(M</v>
      </c>
      <c r="B185">
        <f t="shared" si="21"/>
        <v>841</v>
      </c>
      <c r="C185" s="1">
        <f t="shared" si="22"/>
        <v>0</v>
      </c>
      <c r="D185" s="1">
        <f t="shared" si="23"/>
        <v>0</v>
      </c>
      <c r="E185" s="1">
        <f t="shared" si="24"/>
        <v>0</v>
      </c>
      <c r="F185" s="1">
        <f t="shared" si="25"/>
        <v>0</v>
      </c>
      <c r="G185" s="2" t="e">
        <f t="shared" si="26"/>
        <v>#DIV/0!</v>
      </c>
      <c r="H185" s="2" t="e">
        <f t="shared" si="27"/>
        <v>#DIV/0!</v>
      </c>
      <c r="I185" s="2" t="e">
        <f t="shared" si="28"/>
        <v>#DIV/0!</v>
      </c>
      <c r="J185" s="2">
        <f t="shared" si="29"/>
        <v>0</v>
      </c>
      <c r="K185" s="2">
        <f>AN185/SUM(AN1:AN$224)</f>
        <v>0</v>
      </c>
      <c r="O185" t="s">
        <v>273</v>
      </c>
      <c r="P185">
        <v>841</v>
      </c>
      <c r="Q185" s="1">
        <v>488659748.207537</v>
      </c>
      <c r="R185" s="1">
        <v>365281608.19024098</v>
      </c>
      <c r="S185" s="1">
        <v>142834395.01351199</v>
      </c>
      <c r="T185" s="1">
        <v>32288493.159044798</v>
      </c>
      <c r="U185" s="1"/>
      <c r="V185" s="1"/>
      <c r="W185" s="1"/>
      <c r="X185" s="1"/>
      <c r="Y185" s="1"/>
      <c r="Z185" s="1"/>
      <c r="AA185" s="1">
        <v>-19268.676452165499</v>
      </c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5">
      <c r="A186" t="str">
        <f t="shared" si="20"/>
        <v>RIM-67 STANDARD MISSILE(E</v>
      </c>
      <c r="B186">
        <f t="shared" si="21"/>
        <v>842</v>
      </c>
      <c r="C186" s="1">
        <f t="shared" si="22"/>
        <v>0</v>
      </c>
      <c r="D186" s="1">
        <f t="shared" si="23"/>
        <v>0</v>
      </c>
      <c r="E186" s="1">
        <f t="shared" si="24"/>
        <v>0</v>
      </c>
      <c r="F186" s="1">
        <f t="shared" si="25"/>
        <v>0</v>
      </c>
      <c r="G186" s="2" t="e">
        <f t="shared" si="26"/>
        <v>#DIV/0!</v>
      </c>
      <c r="H186" s="2" t="e">
        <f t="shared" si="27"/>
        <v>#DIV/0!</v>
      </c>
      <c r="I186" s="2" t="e">
        <f t="shared" si="28"/>
        <v>#DIV/0!</v>
      </c>
      <c r="J186" s="2">
        <f t="shared" si="29"/>
        <v>0</v>
      </c>
      <c r="K186" s="2">
        <f>AN186/SUM(AN1:AN$224)</f>
        <v>0</v>
      </c>
      <c r="O186" t="s">
        <v>274</v>
      </c>
      <c r="P186">
        <v>842</v>
      </c>
      <c r="Q186" s="1">
        <v>81009773.761115998</v>
      </c>
      <c r="R186" s="1">
        <v>6155389.9409280196</v>
      </c>
      <c r="S186" s="1">
        <v>164561738.20124501</v>
      </c>
      <c r="T186" s="1">
        <v>107980289.24865399</v>
      </c>
      <c r="U186" s="1"/>
      <c r="V186" s="1"/>
      <c r="W186" s="1"/>
      <c r="X186" s="1"/>
      <c r="Y186" s="1"/>
      <c r="Z186" s="1">
        <v>-614109.41296425997</v>
      </c>
      <c r="AA186" s="1"/>
      <c r="AB186" s="1">
        <v>-1375564.6795132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5">
      <c r="A187" t="str">
        <f t="shared" si="20"/>
        <v>SADARM</v>
      </c>
      <c r="B187">
        <f t="shared" si="21"/>
        <v>1855</v>
      </c>
      <c r="C187" s="1">
        <f t="shared" si="22"/>
        <v>-7826.15548565474</v>
      </c>
      <c r="D187" s="1">
        <f t="shared" si="23"/>
        <v>0</v>
      </c>
      <c r="E187" s="1">
        <f t="shared" si="24"/>
        <v>0</v>
      </c>
      <c r="F187" s="1">
        <f t="shared" si="25"/>
        <v>0</v>
      </c>
      <c r="G187" s="2" t="e">
        <f t="shared" si="26"/>
        <v>#DIV/0!</v>
      </c>
      <c r="H187" s="2">
        <f t="shared" si="27"/>
        <v>-1</v>
      </c>
      <c r="I187" s="2" t="e">
        <f t="shared" si="28"/>
        <v>#DIV/0!</v>
      </c>
      <c r="J187" s="2">
        <f t="shared" si="29"/>
        <v>0</v>
      </c>
      <c r="K187" s="2">
        <f>AN187/SUM(AN1:AN$224)</f>
        <v>0</v>
      </c>
      <c r="O187" t="s">
        <v>275</v>
      </c>
      <c r="P187">
        <v>1855</v>
      </c>
      <c r="Q187" s="1"/>
      <c r="R187" s="1"/>
      <c r="S187" s="1"/>
      <c r="T187" s="1"/>
      <c r="U187" s="1"/>
      <c r="V187" s="1"/>
      <c r="W187" s="1"/>
      <c r="X187" s="1"/>
      <c r="Y187" s="1"/>
      <c r="Z187" s="1">
        <v>653008.46987920103</v>
      </c>
      <c r="AA187" s="1">
        <v>310049.96871262201</v>
      </c>
      <c r="AB187" s="1">
        <v>359882.19394696999</v>
      </c>
      <c r="AC187" s="1"/>
      <c r="AD187" s="1"/>
      <c r="AE187" s="1"/>
      <c r="AF187" s="1">
        <v>-7826.15548565474</v>
      </c>
      <c r="AG187" s="1"/>
      <c r="AH187" s="1">
        <v>-59692.244470458099</v>
      </c>
      <c r="AI187" s="1"/>
      <c r="AJ187" s="1"/>
      <c r="AK187" s="1"/>
      <c r="AL187" s="1"/>
      <c r="AM187" s="1"/>
      <c r="AN187" s="1"/>
      <c r="AO187" s="1"/>
    </row>
    <row r="188" spans="1:41" x14ac:dyDescent="0.25">
      <c r="A188" t="str">
        <f t="shared" si="20"/>
        <v>SCY</v>
      </c>
      <c r="B188">
        <f t="shared" si="21"/>
        <v>2008</v>
      </c>
      <c r="C188" s="1">
        <f t="shared" si="22"/>
        <v>0</v>
      </c>
      <c r="D188" s="1">
        <f t="shared" si="23"/>
        <v>0</v>
      </c>
      <c r="E188" s="1">
        <f t="shared" si="24"/>
        <v>0</v>
      </c>
      <c r="F188" s="1">
        <f t="shared" si="25"/>
        <v>0</v>
      </c>
      <c r="G188" s="2" t="e">
        <f t="shared" si="26"/>
        <v>#DIV/0!</v>
      </c>
      <c r="H188" s="2" t="e">
        <f t="shared" si="27"/>
        <v>#DIV/0!</v>
      </c>
      <c r="I188" s="2" t="e">
        <f t="shared" si="28"/>
        <v>#DIV/0!</v>
      </c>
      <c r="J188" s="2">
        <f t="shared" si="29"/>
        <v>0</v>
      </c>
      <c r="K188" s="2">
        <f>AN188/SUM(AN1:AN$224)</f>
        <v>0</v>
      </c>
      <c r="O188" t="s">
        <v>276</v>
      </c>
      <c r="P188">
        <v>2008</v>
      </c>
      <c r="Q188" s="1"/>
      <c r="R188" s="1"/>
      <c r="S188" s="1"/>
      <c r="T188" s="1">
        <v>-1282857.01743219</v>
      </c>
      <c r="U188" s="1">
        <v>-24915278.755485501</v>
      </c>
      <c r="V188" s="1">
        <v>-2200591.7416486102</v>
      </c>
      <c r="W188" s="1"/>
      <c r="X188" s="1"/>
      <c r="Y188" s="1"/>
      <c r="Z188" s="1"/>
      <c r="AA188" s="1"/>
      <c r="AB188" s="1">
        <v>-171167.35882706201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5">
      <c r="A189" t="str">
        <f t="shared" si="20"/>
        <v>SDB</v>
      </c>
      <c r="B189">
        <f t="shared" si="21"/>
        <v>1351</v>
      </c>
      <c r="C189" s="1">
        <f t="shared" si="22"/>
        <v>54140624.2468969</v>
      </c>
      <c r="D189" s="1">
        <f t="shared" si="23"/>
        <v>3567074.63773691</v>
      </c>
      <c r="E189" s="1">
        <f t="shared" si="24"/>
        <v>11506883.9199</v>
      </c>
      <c r="F189" s="1">
        <f t="shared" si="25"/>
        <v>4593587.4214000599</v>
      </c>
      <c r="G189" s="2">
        <f t="shared" si="26"/>
        <v>2.2258601483036005</v>
      </c>
      <c r="H189" s="2">
        <f t="shared" si="27"/>
        <v>-0.78746303575250109</v>
      </c>
      <c r="I189" s="2">
        <f t="shared" si="28"/>
        <v>0.39920342061119707</v>
      </c>
      <c r="J189" s="2">
        <f t="shared" si="29"/>
        <v>5.6186092468050119E-4</v>
      </c>
      <c r="K189" s="2">
        <f>AN189/SUM(AN1:AN$224)</f>
        <v>2.635604374523193E-4</v>
      </c>
      <c r="O189" t="s">
        <v>277</v>
      </c>
      <c r="P189">
        <v>1351</v>
      </c>
      <c r="Q189" s="1"/>
      <c r="R189" s="1"/>
      <c r="S189" s="1"/>
      <c r="T189" s="1"/>
      <c r="U189" s="1">
        <v>1840435.86119289</v>
      </c>
      <c r="V189" s="1">
        <v>33074836.7082523</v>
      </c>
      <c r="W189" s="1">
        <v>107138581.896357</v>
      </c>
      <c r="X189" s="1">
        <v>292135396.98492199</v>
      </c>
      <c r="Y189" s="1">
        <v>347876769.93725097</v>
      </c>
      <c r="Z189" s="1">
        <v>328726739.21704698</v>
      </c>
      <c r="AA189" s="1">
        <v>285251171.99993598</v>
      </c>
      <c r="AB189" s="1">
        <v>412835473.937253</v>
      </c>
      <c r="AC189" s="1">
        <v>224528306.530031</v>
      </c>
      <c r="AD189" s="1">
        <v>199726779.728293</v>
      </c>
      <c r="AE189" s="1">
        <v>137389282.78909999</v>
      </c>
      <c r="AF189" s="1">
        <v>54140624.2468969</v>
      </c>
      <c r="AG189" s="1">
        <v>37526804.405718997</v>
      </c>
      <c r="AH189" s="1">
        <v>21055440.934387699</v>
      </c>
      <c r="AI189" s="1">
        <v>25832928.635102499</v>
      </c>
      <c r="AJ189" s="1">
        <v>11615364.153715299</v>
      </c>
      <c r="AK189" s="1">
        <v>2505436.5550457402</v>
      </c>
      <c r="AL189" s="1">
        <v>3567074.63773691</v>
      </c>
      <c r="AM189" s="1">
        <v>11506883.9199</v>
      </c>
      <c r="AN189" s="1">
        <v>4593587.4214000599</v>
      </c>
      <c r="AO189" s="1"/>
    </row>
    <row r="190" spans="1:41" x14ac:dyDescent="0.25">
      <c r="A190" t="str">
        <f t="shared" si="20"/>
        <v>SFW</v>
      </c>
      <c r="B190">
        <f t="shared" si="21"/>
        <v>680</v>
      </c>
      <c r="C190" s="1">
        <f t="shared" si="22"/>
        <v>0</v>
      </c>
      <c r="D190" s="1">
        <f t="shared" si="23"/>
        <v>0</v>
      </c>
      <c r="E190" s="1">
        <f t="shared" si="24"/>
        <v>0</v>
      </c>
      <c r="F190" s="1">
        <f t="shared" si="25"/>
        <v>0</v>
      </c>
      <c r="G190" s="2" t="e">
        <f t="shared" si="26"/>
        <v>#DIV/0!</v>
      </c>
      <c r="H190" s="2" t="e">
        <f t="shared" si="27"/>
        <v>#DIV/0!</v>
      </c>
      <c r="I190" s="2" t="e">
        <f t="shared" si="28"/>
        <v>#DIV/0!</v>
      </c>
      <c r="J190" s="2">
        <f t="shared" si="29"/>
        <v>0</v>
      </c>
      <c r="K190" s="2">
        <f>AN190/SUM(AN1:AN$224)</f>
        <v>0</v>
      </c>
      <c r="O190" t="s">
        <v>278</v>
      </c>
      <c r="P190">
        <v>680</v>
      </c>
      <c r="Q190" s="1"/>
      <c r="R190" s="1"/>
      <c r="S190" s="1"/>
      <c r="T190" s="1"/>
      <c r="U190" s="1"/>
      <c r="V190" s="1"/>
      <c r="W190" s="1"/>
      <c r="X190" s="1">
        <v>719264.47351565503</v>
      </c>
      <c r="Y190" s="1">
        <v>8566.6525168375501</v>
      </c>
      <c r="Z190" s="1"/>
      <c r="AA190" s="1"/>
      <c r="AB190" s="1"/>
      <c r="AC190" s="1"/>
      <c r="AD190" s="1">
        <v>30487.847143472602</v>
      </c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5">
      <c r="A191" t="str">
        <f t="shared" si="20"/>
        <v>SIDEWINDER (AIM-9L) (AF)</v>
      </c>
      <c r="B191">
        <f t="shared" si="21"/>
        <v>42</v>
      </c>
      <c r="C191" s="1">
        <f t="shared" si="22"/>
        <v>-7177.6382950330699</v>
      </c>
      <c r="D191" s="1">
        <f t="shared" si="23"/>
        <v>0</v>
      </c>
      <c r="E191" s="1">
        <f t="shared" si="24"/>
        <v>0</v>
      </c>
      <c r="F191" s="1">
        <f t="shared" si="25"/>
        <v>0</v>
      </c>
      <c r="G191" s="2" t="e">
        <f t="shared" si="26"/>
        <v>#DIV/0!</v>
      </c>
      <c r="H191" s="2">
        <f t="shared" si="27"/>
        <v>-1</v>
      </c>
      <c r="I191" s="2" t="e">
        <f t="shared" si="28"/>
        <v>#DIV/0!</v>
      </c>
      <c r="J191" s="2">
        <f t="shared" si="29"/>
        <v>0</v>
      </c>
      <c r="K191" s="2">
        <f>AN191/SUM(AN1:AN$224)</f>
        <v>0</v>
      </c>
      <c r="O191" t="s">
        <v>279</v>
      </c>
      <c r="P191">
        <v>42</v>
      </c>
      <c r="Q191" s="1"/>
      <c r="R191" s="1"/>
      <c r="S191" s="1"/>
      <c r="T191" s="1"/>
      <c r="U191" s="1"/>
      <c r="V191" s="1"/>
      <c r="W191" s="1"/>
      <c r="X191" s="1"/>
      <c r="Y191" s="1"/>
      <c r="Z191" s="1">
        <v>5479.0040901359398</v>
      </c>
      <c r="AA191" s="1">
        <v>43171.514630871403</v>
      </c>
      <c r="AB191" s="1">
        <v>69478.017239229695</v>
      </c>
      <c r="AC191" s="1">
        <v>0</v>
      </c>
      <c r="AD191" s="1">
        <v>72578.8644477497</v>
      </c>
      <c r="AE191" s="1"/>
      <c r="AF191" s="1">
        <v>-7177.6382950330699</v>
      </c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5">
      <c r="A192" t="str">
        <f t="shared" si="20"/>
        <v>SIDEWINDER (AIM-9L) (N)</v>
      </c>
      <c r="B192">
        <f t="shared" si="21"/>
        <v>41</v>
      </c>
      <c r="C192" s="1">
        <f t="shared" si="22"/>
        <v>0</v>
      </c>
      <c r="D192" s="1">
        <f t="shared" si="23"/>
        <v>0</v>
      </c>
      <c r="E192" s="1">
        <f t="shared" si="24"/>
        <v>0</v>
      </c>
      <c r="F192" s="1">
        <f t="shared" si="25"/>
        <v>0</v>
      </c>
      <c r="G192" s="2" t="e">
        <f t="shared" si="26"/>
        <v>#DIV/0!</v>
      </c>
      <c r="H192" s="2" t="e">
        <f t="shared" si="27"/>
        <v>#DIV/0!</v>
      </c>
      <c r="I192" s="2" t="e">
        <f t="shared" si="28"/>
        <v>#DIV/0!</v>
      </c>
      <c r="J192" s="2">
        <f t="shared" si="29"/>
        <v>0</v>
      </c>
      <c r="K192" s="2">
        <f>AN192/SUM(AN1:AN$224)</f>
        <v>0</v>
      </c>
      <c r="O192" t="s">
        <v>280</v>
      </c>
      <c r="P192">
        <v>41</v>
      </c>
      <c r="Q192" s="1"/>
      <c r="R192" s="1"/>
      <c r="S192" s="1"/>
      <c r="T192" s="1"/>
      <c r="U192" s="1"/>
      <c r="V192" s="1"/>
      <c r="W192" s="1"/>
      <c r="X192" s="1">
        <v>465286.702166498</v>
      </c>
      <c r="Y192" s="1"/>
      <c r="Z192" s="1"/>
      <c r="AA192" s="1">
        <v>33385.971314540599</v>
      </c>
      <c r="AB192" s="1">
        <v>0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5">
      <c r="A193" t="str">
        <f t="shared" ref="A193:A225" si="30">O193</f>
        <v>SIDWINGER (AIM-9M) (AF)</v>
      </c>
      <c r="B193">
        <f t="shared" ref="B193:B225" si="31">P193</f>
        <v>59</v>
      </c>
      <c r="C193" s="1">
        <f t="shared" ref="C193:C225" si="32">AF193</f>
        <v>0</v>
      </c>
      <c r="D193" s="1">
        <f t="shared" ref="D193:D225" si="33">AL193</f>
        <v>0</v>
      </c>
      <c r="E193" s="1">
        <f t="shared" ref="E193:E225" si="34">AM193</f>
        <v>0</v>
      </c>
      <c r="F193" s="1">
        <f t="shared" ref="F193:F225" si="35">AN193</f>
        <v>0</v>
      </c>
      <c r="G193" s="2" t="e">
        <f t="shared" si="26"/>
        <v>#DIV/0!</v>
      </c>
      <c r="H193" s="2" t="e">
        <f t="shared" si="27"/>
        <v>#DIV/0!</v>
      </c>
      <c r="I193" s="2" t="e">
        <f t="shared" si="28"/>
        <v>#DIV/0!</v>
      </c>
      <c r="J193" s="2">
        <f t="shared" si="29"/>
        <v>0</v>
      </c>
      <c r="K193" s="2">
        <f>AN193/SUM(AN1:AN$224)</f>
        <v>0</v>
      </c>
      <c r="O193" t="s">
        <v>281</v>
      </c>
      <c r="P193">
        <v>59</v>
      </c>
      <c r="Q193" s="1"/>
      <c r="R193" s="1"/>
      <c r="S193" s="1"/>
      <c r="T193" s="1"/>
      <c r="U193" s="1"/>
      <c r="V193" s="1"/>
      <c r="W193" s="1"/>
      <c r="X193" s="1">
        <v>274479.49922197702</v>
      </c>
      <c r="Y193" s="1"/>
      <c r="Z193" s="1"/>
      <c r="AA193" s="1">
        <v>3292737.4684190098</v>
      </c>
      <c r="AB193" s="1">
        <v>0</v>
      </c>
      <c r="AC193" s="1"/>
      <c r="AD193" s="1"/>
      <c r="AE193" s="1">
        <v>-176195.59039969399</v>
      </c>
      <c r="AF193" s="1"/>
      <c r="AG193" s="1">
        <v>-2451.0073771901998</v>
      </c>
      <c r="AH193" s="1"/>
      <c r="AI193" s="1"/>
      <c r="AJ193" s="1"/>
      <c r="AK193" s="1"/>
      <c r="AL193" s="1"/>
      <c r="AM193" s="1"/>
      <c r="AN193" s="1"/>
      <c r="AO193" s="1"/>
    </row>
    <row r="194" spans="1:41" x14ac:dyDescent="0.25">
      <c r="A194" t="str">
        <f t="shared" si="30"/>
        <v>SIGHT THERMAL TANK AN/VSG</v>
      </c>
      <c r="B194">
        <f t="shared" si="31"/>
        <v>559</v>
      </c>
      <c r="C194" s="1">
        <f t="shared" si="32"/>
        <v>0</v>
      </c>
      <c r="D194" s="1">
        <f t="shared" si="33"/>
        <v>0</v>
      </c>
      <c r="E194" s="1">
        <f t="shared" si="34"/>
        <v>0</v>
      </c>
      <c r="F194" s="1">
        <f t="shared" si="35"/>
        <v>0</v>
      </c>
      <c r="G194" s="2" t="e">
        <f t="shared" ref="G194:G225" si="36">AM194/AL194-1</f>
        <v>#DIV/0!</v>
      </c>
      <c r="H194" s="2" t="e">
        <f t="shared" ref="H194:H225" si="37">AM194/AF194-1</f>
        <v>#DIV/0!</v>
      </c>
      <c r="I194" s="2" t="e">
        <f t="shared" ref="I194:I225" si="38">AN194/AM194</f>
        <v>#DIV/0!</v>
      </c>
      <c r="J194" s="2">
        <f t="shared" ref="J194:J224" si="39">AM194/SUM(AM$1:AM$224)</f>
        <v>0</v>
      </c>
      <c r="K194" s="2">
        <f>AN194/SUM(AN1:AN$224)</f>
        <v>0</v>
      </c>
      <c r="O194" t="s">
        <v>282</v>
      </c>
      <c r="P194">
        <v>559</v>
      </c>
      <c r="Q194" s="1"/>
      <c r="R194" s="1">
        <v>641906.99772771401</v>
      </c>
      <c r="S194" s="1">
        <v>1736361.7883766401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5">
      <c r="A195" t="str">
        <f t="shared" si="30"/>
        <v>SIGNALS ALL TYPES</v>
      </c>
      <c r="B195">
        <f t="shared" si="31"/>
        <v>403</v>
      </c>
      <c r="C195" s="1">
        <f t="shared" si="32"/>
        <v>0</v>
      </c>
      <c r="D195" s="1">
        <f t="shared" si="33"/>
        <v>0</v>
      </c>
      <c r="E195" s="1">
        <f t="shared" si="34"/>
        <v>0</v>
      </c>
      <c r="F195" s="1">
        <f t="shared" si="35"/>
        <v>0</v>
      </c>
      <c r="G195" s="2" t="e">
        <f t="shared" si="36"/>
        <v>#DIV/0!</v>
      </c>
      <c r="H195" s="2" t="e">
        <f t="shared" si="37"/>
        <v>#DIV/0!</v>
      </c>
      <c r="I195" s="2" t="e">
        <f t="shared" si="38"/>
        <v>#DIV/0!</v>
      </c>
      <c r="J195" s="2">
        <f t="shared" si="39"/>
        <v>0</v>
      </c>
      <c r="K195" s="2">
        <f>AN195/SUM(AN1:AN$224)</f>
        <v>0</v>
      </c>
      <c r="O195" t="s">
        <v>283</v>
      </c>
      <c r="P195">
        <v>403</v>
      </c>
      <c r="Q195" s="1"/>
      <c r="R195" s="1"/>
      <c r="S195" s="1">
        <v>467483.095077754</v>
      </c>
      <c r="T195" s="1">
        <v>5430.9598283421701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5">
      <c r="A196" t="str">
        <f t="shared" si="30"/>
        <v>SIMULATORS, ALL TYPES</v>
      </c>
      <c r="B196">
        <f t="shared" si="31"/>
        <v>404</v>
      </c>
      <c r="C196" s="1">
        <f t="shared" si="32"/>
        <v>0</v>
      </c>
      <c r="D196" s="1">
        <f t="shared" si="33"/>
        <v>0</v>
      </c>
      <c r="E196" s="1">
        <f t="shared" si="34"/>
        <v>0</v>
      </c>
      <c r="F196" s="1">
        <f t="shared" si="35"/>
        <v>0</v>
      </c>
      <c r="G196" s="2" t="e">
        <f t="shared" si="36"/>
        <v>#DIV/0!</v>
      </c>
      <c r="H196" s="2" t="e">
        <f t="shared" si="37"/>
        <v>#DIV/0!</v>
      </c>
      <c r="I196" s="2" t="e">
        <f t="shared" si="38"/>
        <v>#DIV/0!</v>
      </c>
      <c r="J196" s="2">
        <f t="shared" si="39"/>
        <v>0</v>
      </c>
      <c r="K196" s="2">
        <f>AN196/SUM(AN1:AN$224)</f>
        <v>0</v>
      </c>
      <c r="O196" t="s">
        <v>284</v>
      </c>
      <c r="P196">
        <v>404</v>
      </c>
      <c r="Q196" s="1">
        <v>8259345.4189617904</v>
      </c>
      <c r="R196" s="1">
        <v>94648.6283880439</v>
      </c>
      <c r="S196" s="1">
        <v>17232948.232021902</v>
      </c>
      <c r="T196" s="1">
        <v>12803944.9468174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5">
      <c r="A197" t="str">
        <f t="shared" si="30"/>
        <v>SMALL ICBM</v>
      </c>
      <c r="B197">
        <f t="shared" si="31"/>
        <v>673</v>
      </c>
      <c r="C197" s="1">
        <f t="shared" si="32"/>
        <v>0</v>
      </c>
      <c r="D197" s="1">
        <f t="shared" si="33"/>
        <v>0</v>
      </c>
      <c r="E197" s="1">
        <f t="shared" si="34"/>
        <v>0</v>
      </c>
      <c r="F197" s="1">
        <f t="shared" si="35"/>
        <v>0</v>
      </c>
      <c r="G197" s="2" t="e">
        <f t="shared" si="36"/>
        <v>#DIV/0!</v>
      </c>
      <c r="H197" s="2" t="e">
        <f t="shared" si="37"/>
        <v>#DIV/0!</v>
      </c>
      <c r="I197" s="2" t="e">
        <f t="shared" si="38"/>
        <v>#DIV/0!</v>
      </c>
      <c r="J197" s="2">
        <f t="shared" si="39"/>
        <v>0</v>
      </c>
      <c r="K197" s="2">
        <f>AN197/SUM(AN1:AN$224)</f>
        <v>0</v>
      </c>
      <c r="O197" t="s">
        <v>285</v>
      </c>
      <c r="P197">
        <v>673</v>
      </c>
      <c r="Q197" s="1"/>
      <c r="R197" s="1"/>
      <c r="S197" s="1"/>
      <c r="T197" s="1"/>
      <c r="U197" s="1"/>
      <c r="V197" s="1"/>
      <c r="W197" s="1"/>
      <c r="X197" s="1">
        <v>8379.9107406418207</v>
      </c>
      <c r="Y197" s="1">
        <v>7366.2451541494202</v>
      </c>
      <c r="Z197" s="1">
        <v>0</v>
      </c>
      <c r="AA197" s="1"/>
      <c r="AB197" s="1"/>
      <c r="AC197" s="1">
        <v>138712.18461253401</v>
      </c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5">
      <c r="A198" t="str">
        <f t="shared" si="30"/>
        <v>SPARROW (AIM-7E) (AF)</v>
      </c>
      <c r="B198">
        <f t="shared" si="31"/>
        <v>1798</v>
      </c>
      <c r="C198" s="1">
        <f t="shared" si="32"/>
        <v>0</v>
      </c>
      <c r="D198" s="1">
        <f t="shared" si="33"/>
        <v>0</v>
      </c>
      <c r="E198" s="1">
        <f t="shared" si="34"/>
        <v>0</v>
      </c>
      <c r="F198" s="1">
        <f t="shared" si="35"/>
        <v>0</v>
      </c>
      <c r="G198" s="2" t="e">
        <f t="shared" si="36"/>
        <v>#DIV/0!</v>
      </c>
      <c r="H198" s="2" t="e">
        <f t="shared" si="37"/>
        <v>#DIV/0!</v>
      </c>
      <c r="I198" s="2" t="e">
        <f t="shared" si="38"/>
        <v>#DIV/0!</v>
      </c>
      <c r="J198" s="2">
        <f t="shared" si="39"/>
        <v>0</v>
      </c>
      <c r="K198" s="2">
        <f>AN198/SUM(AN1:AN$224)</f>
        <v>0</v>
      </c>
      <c r="O198" t="s">
        <v>286</v>
      </c>
      <c r="P198">
        <v>1798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>
        <v>14839.7348200942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5">
      <c r="A199" t="str">
        <f t="shared" si="30"/>
        <v>SPARROW (AIM-7F) (N)</v>
      </c>
      <c r="B199">
        <f t="shared" si="31"/>
        <v>60</v>
      </c>
      <c r="C199" s="1">
        <f t="shared" si="32"/>
        <v>-9867279.6993604805</v>
      </c>
      <c r="D199" s="1">
        <f t="shared" si="33"/>
        <v>0</v>
      </c>
      <c r="E199" s="1">
        <f t="shared" si="34"/>
        <v>0</v>
      </c>
      <c r="F199" s="1">
        <f t="shared" si="35"/>
        <v>0</v>
      </c>
      <c r="G199" s="2" t="e">
        <f t="shared" si="36"/>
        <v>#DIV/0!</v>
      </c>
      <c r="H199" s="2">
        <f t="shared" si="37"/>
        <v>-1</v>
      </c>
      <c r="I199" s="2" t="e">
        <f t="shared" si="38"/>
        <v>#DIV/0!</v>
      </c>
      <c r="J199" s="2">
        <f t="shared" si="39"/>
        <v>0</v>
      </c>
      <c r="K199" s="2">
        <f>AN199/SUM(AN1:AN$224)</f>
        <v>0</v>
      </c>
      <c r="O199" t="s">
        <v>287</v>
      </c>
      <c r="P199">
        <v>60</v>
      </c>
      <c r="Q199" s="1"/>
      <c r="R199" s="1"/>
      <c r="S199" s="1"/>
      <c r="T199" s="1"/>
      <c r="U199" s="1"/>
      <c r="V199" s="1"/>
      <c r="W199" s="1"/>
      <c r="X199" s="1">
        <v>227722091.66665399</v>
      </c>
      <c r="Y199" s="1">
        <v>304424189.634152</v>
      </c>
      <c r="Z199" s="1">
        <v>344022937.61309397</v>
      </c>
      <c r="AA199" s="1">
        <v>323989248.84334099</v>
      </c>
      <c r="AB199" s="1">
        <v>178883993.23403999</v>
      </c>
      <c r="AC199" s="1">
        <v>178416873.42315799</v>
      </c>
      <c r="AD199" s="1">
        <v>99042393.938128695</v>
      </c>
      <c r="AE199" s="1">
        <v>48092483.392374597</v>
      </c>
      <c r="AF199" s="1">
        <v>-9867279.6993604805</v>
      </c>
      <c r="AG199" s="1">
        <v>0</v>
      </c>
      <c r="AH199" s="1">
        <v>-1179714.65108142</v>
      </c>
      <c r="AI199" s="1">
        <v>248799.014736835</v>
      </c>
      <c r="AJ199" s="1">
        <v>-937448.36902198405</v>
      </c>
      <c r="AK199" s="1">
        <v>-219631.02036941101</v>
      </c>
      <c r="AL199" s="1">
        <v>0</v>
      </c>
      <c r="AM199" s="1">
        <v>0</v>
      </c>
      <c r="AN199" s="1">
        <v>0</v>
      </c>
      <c r="AO199" s="1"/>
    </row>
    <row r="200" spans="1:41" x14ac:dyDescent="0.25">
      <c r="A200" t="str">
        <f t="shared" si="30"/>
        <v>SPARROW (AIM-7M) (AF)</v>
      </c>
      <c r="B200">
        <f t="shared" si="31"/>
        <v>61</v>
      </c>
      <c r="C200" s="1">
        <f t="shared" si="32"/>
        <v>0</v>
      </c>
      <c r="D200" s="1">
        <f t="shared" si="33"/>
        <v>0</v>
      </c>
      <c r="E200" s="1">
        <f t="shared" si="34"/>
        <v>0</v>
      </c>
      <c r="F200" s="1">
        <f t="shared" si="35"/>
        <v>0</v>
      </c>
      <c r="G200" s="2" t="e">
        <f t="shared" si="36"/>
        <v>#DIV/0!</v>
      </c>
      <c r="H200" s="2" t="e">
        <f t="shared" si="37"/>
        <v>#DIV/0!</v>
      </c>
      <c r="I200" s="2" t="e">
        <f t="shared" si="38"/>
        <v>#DIV/0!</v>
      </c>
      <c r="J200" s="2">
        <f t="shared" si="39"/>
        <v>0</v>
      </c>
      <c r="K200" s="2">
        <f>AN200/SUM(AN1:AN$224)</f>
        <v>0</v>
      </c>
      <c r="O200" t="s">
        <v>288</v>
      </c>
      <c r="P200">
        <v>61</v>
      </c>
      <c r="Q200" s="1"/>
      <c r="R200" s="1"/>
      <c r="S200" s="1"/>
      <c r="T200" s="1"/>
      <c r="U200" s="1"/>
      <c r="V200" s="1"/>
      <c r="W200" s="1"/>
      <c r="X200" s="1"/>
      <c r="Y200" s="1"/>
      <c r="Z200" s="1">
        <v>180635.58619517001</v>
      </c>
      <c r="AA200" s="1">
        <v>186243.48804634501</v>
      </c>
      <c r="AB200" s="1">
        <v>647876.60790248401</v>
      </c>
      <c r="AC200" s="1">
        <v>140866.65562445301</v>
      </c>
      <c r="AD200" s="1">
        <v>56212.3917298956</v>
      </c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5">
      <c r="A201" t="str">
        <f t="shared" si="30"/>
        <v>SPARROW (AIM-7M) (N)</v>
      </c>
      <c r="B201">
        <f t="shared" si="31"/>
        <v>43</v>
      </c>
      <c r="C201" s="1">
        <f t="shared" si="32"/>
        <v>0</v>
      </c>
      <c r="D201" s="1">
        <f t="shared" si="33"/>
        <v>0</v>
      </c>
      <c r="E201" s="1">
        <f t="shared" si="34"/>
        <v>0</v>
      </c>
      <c r="F201" s="1">
        <f t="shared" si="35"/>
        <v>0</v>
      </c>
      <c r="G201" s="2" t="e">
        <f t="shared" si="36"/>
        <v>#DIV/0!</v>
      </c>
      <c r="H201" s="2" t="e">
        <f t="shared" si="37"/>
        <v>#DIV/0!</v>
      </c>
      <c r="I201" s="2" t="e">
        <f t="shared" si="38"/>
        <v>#DIV/0!</v>
      </c>
      <c r="J201" s="2">
        <f t="shared" si="39"/>
        <v>0</v>
      </c>
      <c r="K201" s="2">
        <f>AN201/SUM(AN1:AN$224)</f>
        <v>0</v>
      </c>
      <c r="O201" t="s">
        <v>289</v>
      </c>
      <c r="P201">
        <v>43</v>
      </c>
      <c r="Q201" s="1"/>
      <c r="R201" s="1"/>
      <c r="S201" s="1"/>
      <c r="T201" s="1"/>
      <c r="U201" s="1"/>
      <c r="V201" s="1"/>
      <c r="W201" s="1"/>
      <c r="X201" s="1">
        <v>16036057.381491899</v>
      </c>
      <c r="Y201" s="1">
        <v>6078482.9351673201</v>
      </c>
      <c r="Z201" s="1">
        <v>14480912.798597701</v>
      </c>
      <c r="AA201" s="1">
        <v>11562904.879454801</v>
      </c>
      <c r="AB201" s="1">
        <v>9006016.6725087501</v>
      </c>
      <c r="AC201" s="1">
        <v>12873014.1676438</v>
      </c>
      <c r="AD201" s="1">
        <v>7044061.4353443496</v>
      </c>
      <c r="AE201" s="1">
        <v>848025.72271900298</v>
      </c>
      <c r="AF201" s="1"/>
      <c r="AG201" s="1">
        <v>-25705.209546853901</v>
      </c>
      <c r="AH201" s="1"/>
      <c r="AI201" s="1">
        <v>0</v>
      </c>
      <c r="AJ201" s="1"/>
      <c r="AK201" s="1"/>
      <c r="AL201" s="1"/>
      <c r="AM201" s="1"/>
      <c r="AN201" s="1"/>
      <c r="AO201" s="1"/>
    </row>
    <row r="202" spans="1:41" x14ac:dyDescent="0.25">
      <c r="A202" t="str">
        <f t="shared" si="30"/>
        <v>SPS</v>
      </c>
      <c r="B202">
        <f t="shared" si="31"/>
        <v>1961</v>
      </c>
      <c r="C202" s="1">
        <f t="shared" si="32"/>
        <v>0</v>
      </c>
      <c r="D202" s="1">
        <f t="shared" si="33"/>
        <v>0</v>
      </c>
      <c r="E202" s="1">
        <f t="shared" si="34"/>
        <v>0</v>
      </c>
      <c r="F202" s="1">
        <f t="shared" si="35"/>
        <v>0</v>
      </c>
      <c r="G202" s="2" t="e">
        <f t="shared" si="36"/>
        <v>#DIV/0!</v>
      </c>
      <c r="H202" s="2" t="e">
        <f t="shared" si="37"/>
        <v>#DIV/0!</v>
      </c>
      <c r="I202" s="2" t="e">
        <f t="shared" si="38"/>
        <v>#DIV/0!</v>
      </c>
      <c r="J202" s="2">
        <f t="shared" si="39"/>
        <v>0</v>
      </c>
      <c r="K202" s="2">
        <f>AN202/SUM(AN1:AN$224)</f>
        <v>0</v>
      </c>
      <c r="O202" t="s">
        <v>290</v>
      </c>
      <c r="P202">
        <v>1961</v>
      </c>
      <c r="Q202" s="1"/>
      <c r="R202" s="1"/>
      <c r="S202" s="1"/>
      <c r="T202" s="1"/>
      <c r="U202" s="1"/>
      <c r="V202" s="1">
        <v>704722.93210694205</v>
      </c>
      <c r="W202" s="1"/>
      <c r="X202" s="1"/>
      <c r="Y202" s="1"/>
      <c r="Z202" s="1">
        <v>51700.249181068</v>
      </c>
      <c r="AA202" s="1">
        <v>627294.13399313297</v>
      </c>
      <c r="AB202" s="1">
        <v>191838.46567524099</v>
      </c>
      <c r="AC202" s="1">
        <v>0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5">
      <c r="A203" t="str">
        <f t="shared" si="30"/>
        <v>STANDARD MISSILE 2</v>
      </c>
      <c r="B203">
        <f t="shared" si="31"/>
        <v>868</v>
      </c>
      <c r="C203" s="1">
        <f t="shared" si="32"/>
        <v>0</v>
      </c>
      <c r="D203" s="1">
        <f t="shared" si="33"/>
        <v>0</v>
      </c>
      <c r="E203" s="1">
        <f t="shared" si="34"/>
        <v>0</v>
      </c>
      <c r="F203" s="1">
        <f t="shared" si="35"/>
        <v>0</v>
      </c>
      <c r="G203" s="2" t="e">
        <f t="shared" si="36"/>
        <v>#DIV/0!</v>
      </c>
      <c r="H203" s="2" t="e">
        <f t="shared" si="37"/>
        <v>#DIV/0!</v>
      </c>
      <c r="I203" s="2" t="e">
        <f t="shared" si="38"/>
        <v>#DIV/0!</v>
      </c>
      <c r="J203" s="2">
        <f t="shared" si="39"/>
        <v>0</v>
      </c>
      <c r="K203" s="2">
        <f>AN203/SUM(AN1:AN$224)</f>
        <v>0</v>
      </c>
      <c r="O203" t="s">
        <v>291</v>
      </c>
      <c r="P203">
        <v>868</v>
      </c>
      <c r="Q203" s="1"/>
      <c r="R203" s="1"/>
      <c r="S203" s="1">
        <v>256209639.90283099</v>
      </c>
      <c r="T203" s="1">
        <v>298734647.92306501</v>
      </c>
      <c r="U203" s="1"/>
      <c r="V203" s="1"/>
      <c r="W203" s="1"/>
      <c r="X203" s="1"/>
      <c r="Y203" s="1"/>
      <c r="Z203" s="1">
        <v>-351337.30224102503</v>
      </c>
      <c r="AA203" s="1">
        <v>-391221.22634739202</v>
      </c>
      <c r="AB203" s="1">
        <v>-344830.19475057803</v>
      </c>
      <c r="AC203" s="1">
        <v>0</v>
      </c>
      <c r="AD203" s="1"/>
      <c r="AE203" s="1"/>
      <c r="AF203" s="1"/>
      <c r="AG203" s="1"/>
      <c r="AH203" s="1"/>
      <c r="AI203" s="1">
        <v>0</v>
      </c>
      <c r="AJ203" s="1">
        <v>0</v>
      </c>
      <c r="AK203" s="1"/>
      <c r="AL203" s="1"/>
      <c r="AM203" s="1"/>
      <c r="AN203" s="1"/>
      <c r="AO203" s="1"/>
    </row>
    <row r="204" spans="1:41" x14ac:dyDescent="0.25">
      <c r="A204" t="str">
        <f t="shared" si="30"/>
        <v>STANDARD MISSILE 2 (SM 2)</v>
      </c>
      <c r="B204">
        <f t="shared" si="31"/>
        <v>645</v>
      </c>
      <c r="C204" s="1">
        <f t="shared" si="32"/>
        <v>106382877.47313</v>
      </c>
      <c r="D204" s="1">
        <f t="shared" si="33"/>
        <v>0</v>
      </c>
      <c r="E204" s="1">
        <f t="shared" si="34"/>
        <v>0</v>
      </c>
      <c r="F204" s="1">
        <f t="shared" si="35"/>
        <v>0</v>
      </c>
      <c r="G204" s="2" t="e">
        <f t="shared" si="36"/>
        <v>#DIV/0!</v>
      </c>
      <c r="H204" s="2">
        <f t="shared" si="37"/>
        <v>-1</v>
      </c>
      <c r="I204" s="2" t="e">
        <f t="shared" si="38"/>
        <v>#DIV/0!</v>
      </c>
      <c r="J204" s="2">
        <f t="shared" si="39"/>
        <v>0</v>
      </c>
      <c r="K204" s="2">
        <f>AN204/SUM(AN1:AN$224)</f>
        <v>0</v>
      </c>
      <c r="O204" t="s">
        <v>292</v>
      </c>
      <c r="P204">
        <v>645</v>
      </c>
      <c r="Q204" s="1">
        <v>-3559060.6772393901</v>
      </c>
      <c r="R204" s="1">
        <v>3023526.7716989601</v>
      </c>
      <c r="S204" s="1">
        <v>-1011501.00566884</v>
      </c>
      <c r="T204" s="1">
        <v>30174652.0488878</v>
      </c>
      <c r="U204" s="1">
        <v>223013918.71594799</v>
      </c>
      <c r="V204" s="1">
        <v>609997108.46067905</v>
      </c>
      <c r="W204" s="1">
        <v>1263262816.4913499</v>
      </c>
      <c r="X204" s="1">
        <v>451318981.47775197</v>
      </c>
      <c r="Y204" s="1">
        <v>673825914.88834798</v>
      </c>
      <c r="Z204" s="1">
        <v>240890167.16073301</v>
      </c>
      <c r="AA204" s="1">
        <v>752086545.87284696</v>
      </c>
      <c r="AB204" s="1">
        <v>231220881.40084299</v>
      </c>
      <c r="AC204" s="1">
        <v>143364335.65560499</v>
      </c>
      <c r="AD204" s="1">
        <v>285877930.92506099</v>
      </c>
      <c r="AE204" s="1">
        <v>131835352.882126</v>
      </c>
      <c r="AF204" s="1">
        <v>106382877.47313</v>
      </c>
      <c r="AG204" s="1">
        <v>124497301.82032099</v>
      </c>
      <c r="AH204" s="1">
        <v>58762652.489455201</v>
      </c>
      <c r="AI204" s="1">
        <v>-8221004.0188558903</v>
      </c>
      <c r="AJ204" s="1">
        <v>0</v>
      </c>
      <c r="AK204" s="1">
        <v>-5620.0436987489402</v>
      </c>
      <c r="AL204" s="1"/>
      <c r="AM204" s="1">
        <v>0</v>
      </c>
      <c r="AN204" s="1">
        <v>0</v>
      </c>
      <c r="AO204" s="1"/>
    </row>
    <row r="205" spans="1:41" x14ac:dyDescent="0.25">
      <c r="A205" t="str">
        <f t="shared" si="30"/>
        <v>STATUS OF FORCES AGREEMENT</v>
      </c>
      <c r="B205">
        <f t="shared" si="31"/>
        <v>2202</v>
      </c>
      <c r="C205" s="1">
        <f t="shared" si="32"/>
        <v>0</v>
      </c>
      <c r="D205" s="1">
        <f t="shared" si="33"/>
        <v>0</v>
      </c>
      <c r="E205" s="1">
        <f t="shared" si="34"/>
        <v>3933187.9882999999</v>
      </c>
      <c r="F205" s="1">
        <f t="shared" si="35"/>
        <v>-119869.58373298201</v>
      </c>
      <c r="G205" s="2" t="e">
        <f t="shared" si="36"/>
        <v>#DIV/0!</v>
      </c>
      <c r="H205" s="2" t="e">
        <f t="shared" si="37"/>
        <v>#DIV/0!</v>
      </c>
      <c r="I205" s="2">
        <f t="shared" si="38"/>
        <v>-3.0476444067651078E-2</v>
      </c>
      <c r="J205" s="2">
        <f t="shared" si="39"/>
        <v>1.9205065901696202E-4</v>
      </c>
      <c r="K205" s="2">
        <f>AN205/SUM(AN1:AN$224)</f>
        <v>-6.8776050236272848E-6</v>
      </c>
      <c r="O205" t="s">
        <v>293</v>
      </c>
      <c r="P205">
        <v>2202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>
        <v>25099776.201536</v>
      </c>
      <c r="AK205" s="1">
        <v>4994625.40618366</v>
      </c>
      <c r="AL205" s="1">
        <v>0</v>
      </c>
      <c r="AM205" s="1">
        <v>3933187.9882999999</v>
      </c>
      <c r="AN205" s="1">
        <v>-119869.58373298201</v>
      </c>
      <c r="AO205" s="1"/>
    </row>
    <row r="206" spans="1:41" x14ac:dyDescent="0.25">
      <c r="A206" t="str">
        <f t="shared" si="30"/>
        <v>STRATEGIC DEFENSE INITIAT</v>
      </c>
      <c r="B206">
        <f t="shared" si="31"/>
        <v>821</v>
      </c>
      <c r="C206" s="1">
        <f t="shared" si="32"/>
        <v>0</v>
      </c>
      <c r="D206" s="1">
        <f t="shared" si="33"/>
        <v>0</v>
      </c>
      <c r="E206" s="1">
        <f t="shared" si="34"/>
        <v>0</v>
      </c>
      <c r="F206" s="1">
        <f t="shared" si="35"/>
        <v>0</v>
      </c>
      <c r="G206" s="2" t="e">
        <f t="shared" si="36"/>
        <v>#DIV/0!</v>
      </c>
      <c r="H206" s="2" t="e">
        <f t="shared" si="37"/>
        <v>#DIV/0!</v>
      </c>
      <c r="I206" s="2" t="e">
        <f t="shared" si="38"/>
        <v>#DIV/0!</v>
      </c>
      <c r="J206" s="2">
        <f t="shared" si="39"/>
        <v>0</v>
      </c>
      <c r="K206" s="2">
        <f>AN206/SUM(AN1:AN$224)</f>
        <v>0</v>
      </c>
      <c r="O206" t="s">
        <v>294</v>
      </c>
      <c r="P206">
        <v>821</v>
      </c>
      <c r="Q206" s="1">
        <v>11127162.8505789</v>
      </c>
      <c r="R206" s="1">
        <v>1331696.73655694</v>
      </c>
      <c r="S206" s="1">
        <v>1163326.71105734</v>
      </c>
      <c r="T206" s="1">
        <v>14328085.0024818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5">
      <c r="A207" t="str">
        <f t="shared" si="30"/>
        <v>T-28 TROJAN</v>
      </c>
      <c r="B207">
        <f t="shared" si="31"/>
        <v>784</v>
      </c>
      <c r="C207" s="1">
        <f t="shared" si="32"/>
        <v>0</v>
      </c>
      <c r="D207" s="1">
        <f t="shared" si="33"/>
        <v>0</v>
      </c>
      <c r="E207" s="1">
        <f t="shared" si="34"/>
        <v>0</v>
      </c>
      <c r="F207" s="1">
        <f t="shared" si="35"/>
        <v>0</v>
      </c>
      <c r="G207" s="2" t="e">
        <f t="shared" si="36"/>
        <v>#DIV/0!</v>
      </c>
      <c r="H207" s="2" t="e">
        <f t="shared" si="37"/>
        <v>#DIV/0!</v>
      </c>
      <c r="I207" s="2" t="e">
        <f t="shared" si="38"/>
        <v>#DIV/0!</v>
      </c>
      <c r="J207" s="2">
        <f t="shared" si="39"/>
        <v>0</v>
      </c>
      <c r="K207" s="2">
        <f>AN207/SUM(AN1:AN$224)</f>
        <v>0</v>
      </c>
      <c r="O207" t="s">
        <v>295</v>
      </c>
      <c r="P207">
        <v>784</v>
      </c>
      <c r="Q207" s="1">
        <v>271198.67312370602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5">
      <c r="A208" t="str">
        <f t="shared" si="30"/>
        <v>TACIT RAINBOW (JGL)</v>
      </c>
      <c r="B208">
        <f t="shared" si="31"/>
        <v>1821</v>
      </c>
      <c r="C208" s="1">
        <f t="shared" si="32"/>
        <v>0</v>
      </c>
      <c r="D208" s="1">
        <f t="shared" si="33"/>
        <v>0</v>
      </c>
      <c r="E208" s="1">
        <f t="shared" si="34"/>
        <v>0</v>
      </c>
      <c r="F208" s="1">
        <f t="shared" si="35"/>
        <v>0</v>
      </c>
      <c r="G208" s="2" t="e">
        <f t="shared" si="36"/>
        <v>#DIV/0!</v>
      </c>
      <c r="H208" s="2" t="e">
        <f t="shared" si="37"/>
        <v>#DIV/0!</v>
      </c>
      <c r="I208" s="2" t="e">
        <f t="shared" si="38"/>
        <v>#DIV/0!</v>
      </c>
      <c r="J208" s="2">
        <f t="shared" si="39"/>
        <v>0</v>
      </c>
      <c r="K208" s="2">
        <f>AN208/SUM(AN1:AN$224)</f>
        <v>0</v>
      </c>
      <c r="O208" t="s">
        <v>296</v>
      </c>
      <c r="P208">
        <v>1821</v>
      </c>
      <c r="Q208" s="1"/>
      <c r="R208" s="1"/>
      <c r="S208" s="1"/>
      <c r="T208" s="1"/>
      <c r="U208" s="1"/>
      <c r="V208" s="1"/>
      <c r="W208" s="1">
        <v>133696.63865678399</v>
      </c>
      <c r="X208" s="1"/>
      <c r="Y208" s="1"/>
      <c r="Z208" s="1">
        <v>-3692.2575732659802</v>
      </c>
      <c r="AA208" s="1"/>
      <c r="AB208" s="1"/>
      <c r="AC208" s="1"/>
      <c r="AD208" s="1">
        <v>37579.401613461501</v>
      </c>
      <c r="AE208" s="1">
        <v>31116.538691416201</v>
      </c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5">
      <c r="A209" t="str">
        <f t="shared" si="30"/>
        <v>TACTICAL TOMAHAWK</v>
      </c>
      <c r="B209">
        <f t="shared" si="31"/>
        <v>694</v>
      </c>
      <c r="C209" s="1">
        <f t="shared" si="32"/>
        <v>371288883.32419902</v>
      </c>
      <c r="D209" s="1">
        <f t="shared" si="33"/>
        <v>525719026.80893898</v>
      </c>
      <c r="E209" s="1">
        <f t="shared" si="34"/>
        <v>596305484.42850006</v>
      </c>
      <c r="F209" s="1">
        <f t="shared" si="35"/>
        <v>271044538.57027102</v>
      </c>
      <c r="G209" s="2">
        <f t="shared" si="36"/>
        <v>0.13426650743081092</v>
      </c>
      <c r="H209" s="2">
        <f t="shared" si="37"/>
        <v>0.60604184830339469</v>
      </c>
      <c r="I209" s="2">
        <f t="shared" si="38"/>
        <v>0.45453973784936835</v>
      </c>
      <c r="J209" s="2">
        <f t="shared" si="39"/>
        <v>2.9116549120099484E-2</v>
      </c>
      <c r="K209" s="2">
        <f>AN209/SUM(AN1:AN$224)</f>
        <v>1.5551378607021221E-2</v>
      </c>
      <c r="O209" t="s">
        <v>78</v>
      </c>
      <c r="P209">
        <v>694</v>
      </c>
      <c r="Q209" s="1"/>
      <c r="R209" s="1"/>
      <c r="S209" s="1"/>
      <c r="T209" s="1"/>
      <c r="U209" s="1">
        <v>714473571.02509296</v>
      </c>
      <c r="V209" s="1">
        <v>450252036.34245402</v>
      </c>
      <c r="W209" s="1">
        <v>618052284.29882395</v>
      </c>
      <c r="X209" s="1">
        <v>498354274.25580299</v>
      </c>
      <c r="Y209" s="1">
        <v>618234576.50504196</v>
      </c>
      <c r="Z209" s="1">
        <v>353592609.576186</v>
      </c>
      <c r="AA209" s="1">
        <v>438585717.14303303</v>
      </c>
      <c r="AB209" s="1">
        <v>368098574.75042099</v>
      </c>
      <c r="AC209" s="1">
        <v>52335401.752640299</v>
      </c>
      <c r="AD209" s="1">
        <v>51337318.389397599</v>
      </c>
      <c r="AE209" s="1">
        <v>353027034.84166503</v>
      </c>
      <c r="AF209" s="1">
        <v>371288883.32419902</v>
      </c>
      <c r="AG209" s="1">
        <v>61992196.859248199</v>
      </c>
      <c r="AH209" s="1">
        <v>428756936.40590602</v>
      </c>
      <c r="AI209" s="1">
        <v>622121907.924595</v>
      </c>
      <c r="AJ209" s="1">
        <v>274405325.91490901</v>
      </c>
      <c r="AK209" s="1">
        <v>592974556.01767099</v>
      </c>
      <c r="AL209" s="1">
        <v>525719026.80893898</v>
      </c>
      <c r="AM209" s="1">
        <v>596305484.42850006</v>
      </c>
      <c r="AN209" s="1">
        <v>271044538.57027102</v>
      </c>
      <c r="AO209" s="1"/>
    </row>
    <row r="210" spans="1:41" x14ac:dyDescent="0.25">
      <c r="A210" t="str">
        <f t="shared" si="30"/>
        <v>TOMAHAWK</v>
      </c>
      <c r="B210">
        <f t="shared" si="31"/>
        <v>50</v>
      </c>
      <c r="C210" s="1">
        <f t="shared" si="32"/>
        <v>103835.432584076</v>
      </c>
      <c r="D210" s="1">
        <f t="shared" si="33"/>
        <v>0</v>
      </c>
      <c r="E210" s="1">
        <f t="shared" si="34"/>
        <v>-1293.98</v>
      </c>
      <c r="F210" s="1">
        <f t="shared" si="35"/>
        <v>0</v>
      </c>
      <c r="G210" s="2" t="e">
        <f t="shared" si="36"/>
        <v>#DIV/0!</v>
      </c>
      <c r="H210" s="2">
        <f t="shared" si="37"/>
        <v>-1.0124618347301848</v>
      </c>
      <c r="I210" s="2">
        <f t="shared" si="38"/>
        <v>0</v>
      </c>
      <c r="J210" s="2">
        <f t="shared" si="39"/>
        <v>-6.3182769929636447E-8</v>
      </c>
      <c r="K210" s="2">
        <f>AN210/SUM(AN1:AN$224)</f>
        <v>0</v>
      </c>
      <c r="O210" t="s">
        <v>297</v>
      </c>
      <c r="P210">
        <v>50</v>
      </c>
      <c r="Q210" s="1"/>
      <c r="R210" s="1"/>
      <c r="S210" s="1"/>
      <c r="T210" s="1"/>
      <c r="U210" s="1"/>
      <c r="V210" s="1"/>
      <c r="W210" s="1"/>
      <c r="X210" s="1">
        <v>4203314.9993369598</v>
      </c>
      <c r="Y210" s="1">
        <v>1965172.3409235701</v>
      </c>
      <c r="Z210" s="1">
        <v>5500948.09652727</v>
      </c>
      <c r="AA210" s="1">
        <v>-86419.427667198004</v>
      </c>
      <c r="AB210" s="1">
        <v>48369587.5353029</v>
      </c>
      <c r="AC210" s="1">
        <v>36682823.5322157</v>
      </c>
      <c r="AD210" s="1">
        <v>1533925.45010041</v>
      </c>
      <c r="AE210" s="1">
        <v>2995733.4479239699</v>
      </c>
      <c r="AF210" s="1">
        <v>103835.432584076</v>
      </c>
      <c r="AG210" s="1">
        <v>283970.35506445298</v>
      </c>
      <c r="AH210" s="1">
        <v>537864.07026268996</v>
      </c>
      <c r="AI210" s="1">
        <v>224509.74664798999</v>
      </c>
      <c r="AJ210" s="1">
        <v>0</v>
      </c>
      <c r="AK210" s="1">
        <v>-1290.98685788374</v>
      </c>
      <c r="AL210" s="1"/>
      <c r="AM210" s="1">
        <v>-1293.98</v>
      </c>
      <c r="AN210" s="1"/>
      <c r="AO210" s="1"/>
    </row>
    <row r="211" spans="1:41" x14ac:dyDescent="0.25">
      <c r="A211" t="str">
        <f t="shared" si="30"/>
        <v>TOMAHAWK STRIKE COOR MDLE (TSCM)</v>
      </c>
      <c r="B211">
        <f t="shared" si="31"/>
        <v>2199</v>
      </c>
      <c r="C211" s="1">
        <f t="shared" si="32"/>
        <v>0</v>
      </c>
      <c r="D211" s="1">
        <f t="shared" si="33"/>
        <v>0</v>
      </c>
      <c r="E211" s="1">
        <f t="shared" si="34"/>
        <v>0</v>
      </c>
      <c r="F211" s="1">
        <f t="shared" si="35"/>
        <v>0</v>
      </c>
      <c r="G211" s="2" t="e">
        <f t="shared" si="36"/>
        <v>#DIV/0!</v>
      </c>
      <c r="H211" s="2" t="e">
        <f t="shared" si="37"/>
        <v>#DIV/0!</v>
      </c>
      <c r="I211" s="2" t="e">
        <f t="shared" si="38"/>
        <v>#DIV/0!</v>
      </c>
      <c r="J211" s="2">
        <f t="shared" si="39"/>
        <v>0</v>
      </c>
      <c r="K211" s="2">
        <f>AN211/SUM(AN1:AN$224)</f>
        <v>0</v>
      </c>
      <c r="O211" t="s">
        <v>298</v>
      </c>
      <c r="P211">
        <v>2199</v>
      </c>
      <c r="Q211" s="1">
        <v>3063637.4507289198</v>
      </c>
      <c r="R211" s="1">
        <v>3883786.5776407602</v>
      </c>
      <c r="S211" s="1">
        <v>4016488.3539123801</v>
      </c>
      <c r="T211" s="1">
        <v>472389.88405894302</v>
      </c>
      <c r="U211" s="1">
        <v>1710601.22798856</v>
      </c>
      <c r="V211" s="1">
        <v>1725783.81438528</v>
      </c>
      <c r="W211" s="1">
        <v>520106.13940207701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>
        <v>0</v>
      </c>
      <c r="AI211" s="1"/>
      <c r="AJ211" s="1">
        <v>0</v>
      </c>
      <c r="AK211" s="1">
        <v>0</v>
      </c>
      <c r="AL211" s="1"/>
      <c r="AM211" s="1"/>
      <c r="AN211" s="1"/>
      <c r="AO211" s="1"/>
    </row>
    <row r="212" spans="1:41" x14ac:dyDescent="0.25">
      <c r="A212" t="str">
        <f t="shared" si="30"/>
        <v>TOMHWK STRIKE COOR MDLE (</v>
      </c>
      <c r="B212">
        <f t="shared" si="31"/>
        <v>878</v>
      </c>
      <c r="C212" s="1">
        <f t="shared" si="32"/>
        <v>0</v>
      </c>
      <c r="D212" s="1">
        <f t="shared" si="33"/>
        <v>0</v>
      </c>
      <c r="E212" s="1">
        <f t="shared" si="34"/>
        <v>0</v>
      </c>
      <c r="F212" s="1">
        <f t="shared" si="35"/>
        <v>0</v>
      </c>
      <c r="G212" s="2" t="e">
        <f t="shared" si="36"/>
        <v>#DIV/0!</v>
      </c>
      <c r="H212" s="2" t="e">
        <f t="shared" si="37"/>
        <v>#DIV/0!</v>
      </c>
      <c r="I212" s="2" t="e">
        <f t="shared" si="38"/>
        <v>#DIV/0!</v>
      </c>
      <c r="J212" s="2">
        <f t="shared" si="39"/>
        <v>0</v>
      </c>
      <c r="K212" s="2">
        <f>AN212/SUM(AN1:AN$224)</f>
        <v>0</v>
      </c>
      <c r="O212" t="s">
        <v>299</v>
      </c>
      <c r="P212">
        <v>878</v>
      </c>
      <c r="Q212" s="1">
        <v>55319.365443996903</v>
      </c>
      <c r="R212" s="1"/>
      <c r="S212" s="1"/>
      <c r="T212" s="1">
        <v>429975.36782379303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5">
      <c r="A213" t="str">
        <f t="shared" si="30"/>
        <v>TOW</v>
      </c>
      <c r="B213">
        <f t="shared" si="31"/>
        <v>1313</v>
      </c>
      <c r="C213" s="1">
        <f t="shared" si="32"/>
        <v>31349640.5224456</v>
      </c>
      <c r="D213" s="1">
        <f t="shared" si="33"/>
        <v>-1123058.52188766</v>
      </c>
      <c r="E213" s="1">
        <f t="shared" si="34"/>
        <v>7564333.1172000002</v>
      </c>
      <c r="F213" s="1">
        <f t="shared" si="35"/>
        <v>15684597.540324301</v>
      </c>
      <c r="G213" s="2">
        <f t="shared" si="36"/>
        <v>-7.735475462566022</v>
      </c>
      <c r="H213" s="2">
        <f t="shared" si="37"/>
        <v>-0.75871069042134254</v>
      </c>
      <c r="I213" s="2">
        <f t="shared" si="38"/>
        <v>2.0734937630734702</v>
      </c>
      <c r="J213" s="2">
        <f t="shared" si="39"/>
        <v>3.6935309588647221E-4</v>
      </c>
      <c r="K213" s="2">
        <f>AN213/SUM(AN1:AN$224)</f>
        <v>8.9991525354088267E-4</v>
      </c>
      <c r="O213" t="s">
        <v>300</v>
      </c>
      <c r="P213">
        <v>1313</v>
      </c>
      <c r="Q213" s="1"/>
      <c r="R213" s="1"/>
      <c r="S213" s="1"/>
      <c r="T213" s="1"/>
      <c r="U213" s="1"/>
      <c r="V213" s="1"/>
      <c r="W213" s="1">
        <v>0</v>
      </c>
      <c r="X213" s="1">
        <v>46499458.726895697</v>
      </c>
      <c r="Y213" s="1">
        <v>364635099.89742202</v>
      </c>
      <c r="Z213" s="1">
        <v>74914435.064803794</v>
      </c>
      <c r="AA213" s="1">
        <v>57787765.872116297</v>
      </c>
      <c r="AB213" s="1">
        <v>49890915.538042396</v>
      </c>
      <c r="AC213" s="1">
        <v>60585259.123189002</v>
      </c>
      <c r="AD213" s="1">
        <v>57960772.388259999</v>
      </c>
      <c r="AE213" s="1">
        <v>38856344.879322797</v>
      </c>
      <c r="AF213" s="1">
        <v>31349640.5224456</v>
      </c>
      <c r="AG213" s="1">
        <v>28295753.062732801</v>
      </c>
      <c r="AH213" s="1">
        <v>26121871.625141699</v>
      </c>
      <c r="AI213" s="1">
        <v>27554432.241951499</v>
      </c>
      <c r="AJ213" s="1">
        <v>7349274.1782422103</v>
      </c>
      <c r="AK213" s="1">
        <v>-837793.30546526203</v>
      </c>
      <c r="AL213" s="1">
        <v>-1123058.52188766</v>
      </c>
      <c r="AM213" s="1">
        <v>7564333.1172000002</v>
      </c>
      <c r="AN213" s="1">
        <v>15684597.540324301</v>
      </c>
      <c r="AO213" s="1"/>
    </row>
    <row r="214" spans="1:41" x14ac:dyDescent="0.25">
      <c r="A214" t="str">
        <f t="shared" si="30"/>
        <v>TOW 2</v>
      </c>
      <c r="B214">
        <f t="shared" si="31"/>
        <v>647</v>
      </c>
      <c r="C214" s="1">
        <f t="shared" si="32"/>
        <v>-45491.133981047198</v>
      </c>
      <c r="D214" s="1">
        <f t="shared" si="33"/>
        <v>0</v>
      </c>
      <c r="E214" s="1">
        <f t="shared" si="34"/>
        <v>0</v>
      </c>
      <c r="F214" s="1">
        <f t="shared" si="35"/>
        <v>4143891.9772822098</v>
      </c>
      <c r="G214" s="2" t="e">
        <f t="shared" si="36"/>
        <v>#DIV/0!</v>
      </c>
      <c r="H214" s="2">
        <f t="shared" si="37"/>
        <v>-1</v>
      </c>
      <c r="I214" s="2" t="e">
        <f t="shared" si="38"/>
        <v>#DIV/0!</v>
      </c>
      <c r="J214" s="2">
        <f t="shared" si="39"/>
        <v>0</v>
      </c>
      <c r="K214" s="2">
        <f>AN214/SUM(AN1:AN$224)</f>
        <v>2.3775883249758183E-4</v>
      </c>
      <c r="O214" t="s">
        <v>301</v>
      </c>
      <c r="P214">
        <v>647</v>
      </c>
      <c r="Q214" s="1"/>
      <c r="R214" s="1"/>
      <c r="S214" s="1"/>
      <c r="T214" s="1"/>
      <c r="U214" s="1"/>
      <c r="V214" s="1"/>
      <c r="W214" s="1">
        <v>0</v>
      </c>
      <c r="X214" s="1">
        <v>24377642.073725201</v>
      </c>
      <c r="Y214" s="1">
        <v>395640966.82975399</v>
      </c>
      <c r="Z214" s="1">
        <v>96943000.712350994</v>
      </c>
      <c r="AA214" s="1">
        <v>88658513.130492494</v>
      </c>
      <c r="AB214" s="1">
        <v>6202963.2694724202</v>
      </c>
      <c r="AC214" s="1">
        <v>16921.9691730513</v>
      </c>
      <c r="AD214" s="1">
        <v>196693.43436213001</v>
      </c>
      <c r="AE214" s="1">
        <v>951410.54035313404</v>
      </c>
      <c r="AF214" s="1">
        <v>-45491.133981047198</v>
      </c>
      <c r="AG214" s="1">
        <v>0</v>
      </c>
      <c r="AH214" s="1"/>
      <c r="AI214" s="1"/>
      <c r="AJ214" s="1"/>
      <c r="AK214" s="1"/>
      <c r="AL214" s="1"/>
      <c r="AM214" s="1"/>
      <c r="AN214" s="1">
        <v>4143891.9772822098</v>
      </c>
      <c r="AO214" s="1"/>
    </row>
    <row r="215" spans="1:41" x14ac:dyDescent="0.25">
      <c r="A215" t="str">
        <f t="shared" si="30"/>
        <v>TOW-2 TB-LH,OP-TRK,WG ANT</v>
      </c>
      <c r="B215">
        <f t="shared" si="31"/>
        <v>159</v>
      </c>
      <c r="C215" s="1">
        <f t="shared" si="32"/>
        <v>0</v>
      </c>
      <c r="D215" s="1">
        <f t="shared" si="33"/>
        <v>0</v>
      </c>
      <c r="E215" s="1">
        <f t="shared" si="34"/>
        <v>0</v>
      </c>
      <c r="F215" s="1">
        <f t="shared" si="35"/>
        <v>0</v>
      </c>
      <c r="G215" s="2" t="e">
        <f t="shared" si="36"/>
        <v>#DIV/0!</v>
      </c>
      <c r="H215" s="2" t="e">
        <f t="shared" si="37"/>
        <v>#DIV/0!</v>
      </c>
      <c r="I215" s="2" t="e">
        <f t="shared" si="38"/>
        <v>#DIV/0!</v>
      </c>
      <c r="J215" s="2">
        <f t="shared" si="39"/>
        <v>0</v>
      </c>
      <c r="K215" s="2">
        <f>AN215/SUM(AN1:AN$224)</f>
        <v>0</v>
      </c>
      <c r="O215" t="s">
        <v>302</v>
      </c>
      <c r="P215">
        <v>159</v>
      </c>
      <c r="Q215" s="1">
        <v>3977505.6769887102</v>
      </c>
      <c r="R215" s="1">
        <v>5451204.1457209801</v>
      </c>
      <c r="S215" s="1">
        <v>10019741.8142421</v>
      </c>
      <c r="T215" s="1">
        <v>14060785.4723446</v>
      </c>
      <c r="U215" s="1">
        <v>4313.6900531885403</v>
      </c>
      <c r="V215" s="1"/>
      <c r="W215" s="1"/>
      <c r="X215" s="1"/>
      <c r="Y215" s="1"/>
      <c r="Z215" s="1"/>
      <c r="AA215" s="1">
        <v>-930927.89280777704</v>
      </c>
      <c r="AB215" s="1"/>
      <c r="AC215" s="1"/>
      <c r="AD215" s="1"/>
      <c r="AE215" s="1"/>
      <c r="AF215" s="1"/>
      <c r="AG215" s="1"/>
      <c r="AH215" s="1"/>
      <c r="AI215" s="1"/>
      <c r="AJ215" s="1"/>
      <c r="AK215" s="1">
        <v>0</v>
      </c>
      <c r="AL215" s="1"/>
      <c r="AM215" s="1"/>
      <c r="AN215" s="1"/>
      <c r="AO215" s="1"/>
    </row>
    <row r="216" spans="1:41" x14ac:dyDescent="0.25">
      <c r="A216" t="str">
        <f t="shared" si="30"/>
        <v>TRIDENT II MISSILE</v>
      </c>
      <c r="B216">
        <f t="shared" si="31"/>
        <v>74</v>
      </c>
      <c r="C216" s="1">
        <f t="shared" si="32"/>
        <v>2712629575.7695298</v>
      </c>
      <c r="D216" s="1">
        <f t="shared" si="33"/>
        <v>3127387813.9230599</v>
      </c>
      <c r="E216" s="1">
        <f t="shared" si="34"/>
        <v>2517048390.0236001</v>
      </c>
      <c r="F216" s="1">
        <f t="shared" si="35"/>
        <v>2107974648.08428</v>
      </c>
      <c r="G216" s="2">
        <f t="shared" si="36"/>
        <v>-0.19515949418944545</v>
      </c>
      <c r="H216" s="2">
        <f t="shared" si="37"/>
        <v>-7.2100218729808097E-2</v>
      </c>
      <c r="I216" s="2">
        <f t="shared" si="38"/>
        <v>0.83747879319257568</v>
      </c>
      <c r="J216" s="2">
        <f t="shared" si="39"/>
        <v>0.12290305053294716</v>
      </c>
      <c r="K216" s="2">
        <f>AN216/SUM(AN1:AN$224)</f>
        <v>0.12094658693099591</v>
      </c>
      <c r="O216" t="s">
        <v>79</v>
      </c>
      <c r="P216">
        <v>74</v>
      </c>
      <c r="Q216" s="1">
        <v>24592083.5011875</v>
      </c>
      <c r="R216" s="1">
        <v>832541950.385921</v>
      </c>
      <c r="S216" s="1">
        <v>157376550.39315799</v>
      </c>
      <c r="T216" s="1">
        <v>5727571.9127044501</v>
      </c>
      <c r="U216" s="1">
        <v>1007861961.9183</v>
      </c>
      <c r="V216" s="1">
        <v>1944212114.9270999</v>
      </c>
      <c r="W216" s="1">
        <v>2210146296.2797899</v>
      </c>
      <c r="X216" s="1">
        <v>2429139040.9836602</v>
      </c>
      <c r="Y216" s="1">
        <v>2380948916.0689602</v>
      </c>
      <c r="Z216" s="1">
        <v>2402797199.5640898</v>
      </c>
      <c r="AA216" s="1">
        <v>2273433464.0507898</v>
      </c>
      <c r="AB216" s="1">
        <v>2147588210.5345898</v>
      </c>
      <c r="AC216" s="1">
        <v>2375040676.0212798</v>
      </c>
      <c r="AD216" s="1">
        <v>2381595586.7505698</v>
      </c>
      <c r="AE216" s="1">
        <v>2825808412.4302101</v>
      </c>
      <c r="AF216" s="1">
        <v>2712629575.7695298</v>
      </c>
      <c r="AG216" s="1">
        <v>2761158347.5011902</v>
      </c>
      <c r="AH216" s="1">
        <v>2721372899.9095702</v>
      </c>
      <c r="AI216" s="1">
        <v>2411859232.80934</v>
      </c>
      <c r="AJ216" s="1">
        <v>4152046509.0738502</v>
      </c>
      <c r="AK216" s="1">
        <v>1705540103.2523701</v>
      </c>
      <c r="AL216" s="1">
        <v>3127387813.9230599</v>
      </c>
      <c r="AM216" s="1">
        <v>2517048390.0236001</v>
      </c>
      <c r="AN216" s="1">
        <v>2107974648.08428</v>
      </c>
      <c r="AO216" s="1"/>
    </row>
    <row r="217" spans="1:41" x14ac:dyDescent="0.25">
      <c r="A217" t="str">
        <f t="shared" si="30"/>
        <v>TRIDENT II SUB</v>
      </c>
      <c r="B217">
        <f t="shared" si="31"/>
        <v>73</v>
      </c>
      <c r="C217" s="1">
        <f t="shared" si="32"/>
        <v>2962967.6251445799</v>
      </c>
      <c r="D217" s="1">
        <f t="shared" si="33"/>
        <v>96235.883543186603</v>
      </c>
      <c r="E217" s="1">
        <f t="shared" si="34"/>
        <v>0</v>
      </c>
      <c r="F217" s="1">
        <f t="shared" si="35"/>
        <v>0</v>
      </c>
      <c r="G217" s="2">
        <f t="shared" si="36"/>
        <v>-1</v>
      </c>
      <c r="H217" s="2">
        <f t="shared" si="37"/>
        <v>-1</v>
      </c>
      <c r="I217" s="2" t="e">
        <f t="shared" si="38"/>
        <v>#DIV/0!</v>
      </c>
      <c r="J217" s="2">
        <f t="shared" si="39"/>
        <v>0</v>
      </c>
      <c r="K217" s="2">
        <f>AN217/SUM(AN1:AN$224)</f>
        <v>0</v>
      </c>
      <c r="O217" t="s">
        <v>303</v>
      </c>
      <c r="P217">
        <v>73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>
        <v>84162670.230498701</v>
      </c>
      <c r="AB217" s="1">
        <v>96229518.458517402</v>
      </c>
      <c r="AC217" s="1">
        <v>117650146.55305199</v>
      </c>
      <c r="AD217" s="1">
        <v>76135896.606926501</v>
      </c>
      <c r="AE217" s="1">
        <v>14584599.937799299</v>
      </c>
      <c r="AF217" s="1">
        <v>2962967.6251445799</v>
      </c>
      <c r="AG217" s="1">
        <v>3850842.0936487499</v>
      </c>
      <c r="AH217" s="1">
        <v>-914470.35182499897</v>
      </c>
      <c r="AI217" s="1">
        <v>-1360114.4415253</v>
      </c>
      <c r="AJ217" s="1">
        <v>-1108701.4286889499</v>
      </c>
      <c r="AK217" s="1">
        <v>-717982.53455453902</v>
      </c>
      <c r="AL217" s="1">
        <v>96235.883543186603</v>
      </c>
      <c r="AM217" s="1"/>
      <c r="AN217" s="1">
        <v>0</v>
      </c>
      <c r="AO217" s="1"/>
    </row>
    <row r="218" spans="1:41" x14ac:dyDescent="0.25">
      <c r="A218" t="str">
        <f t="shared" si="30"/>
        <v>UGM-96 TRIDENT</v>
      </c>
      <c r="B218">
        <f t="shared" si="31"/>
        <v>1918</v>
      </c>
      <c r="C218" s="1">
        <f t="shared" si="32"/>
        <v>-832231.36047205899</v>
      </c>
      <c r="D218" s="1">
        <f t="shared" si="33"/>
        <v>0</v>
      </c>
      <c r="E218" s="1">
        <f t="shared" si="34"/>
        <v>0</v>
      </c>
      <c r="F218" s="1">
        <f t="shared" si="35"/>
        <v>0</v>
      </c>
      <c r="G218" s="2" t="e">
        <f t="shared" si="36"/>
        <v>#DIV/0!</v>
      </c>
      <c r="H218" s="2">
        <f t="shared" si="37"/>
        <v>-1</v>
      </c>
      <c r="I218" s="2" t="e">
        <f t="shared" si="38"/>
        <v>#DIV/0!</v>
      </c>
      <c r="J218" s="2">
        <f t="shared" si="39"/>
        <v>0</v>
      </c>
      <c r="K218" s="2">
        <f>AN218/SUM(AN1:AN$224)</f>
        <v>0</v>
      </c>
      <c r="O218" t="s">
        <v>80</v>
      </c>
      <c r="P218">
        <v>1918</v>
      </c>
      <c r="Q218" s="1">
        <v>1637970564.2098601</v>
      </c>
      <c r="R218" s="1">
        <v>769712010.78852999</v>
      </c>
      <c r="S218" s="1">
        <v>766763618.27231801</v>
      </c>
      <c r="T218" s="1">
        <v>2298003990.2986798</v>
      </c>
      <c r="U218" s="1">
        <v>29656619.115671199</v>
      </c>
      <c r="V218" s="1">
        <v>7126458.5349965598</v>
      </c>
      <c r="W218" s="1">
        <v>5788652.7031450504</v>
      </c>
      <c r="X218" s="1">
        <v>7582043.35416904</v>
      </c>
      <c r="Y218" s="1">
        <v>198884.620114719</v>
      </c>
      <c r="Z218" s="1">
        <v>-3430987.0659570601</v>
      </c>
      <c r="AA218" s="1">
        <v>-395954.87813762698</v>
      </c>
      <c r="AB218" s="1">
        <v>-103114.253643392</v>
      </c>
      <c r="AC218" s="1">
        <v>580253.59168856801</v>
      </c>
      <c r="AD218" s="1">
        <v>-2004610.7248144101</v>
      </c>
      <c r="AE218" s="1">
        <v>-3931346.6642410802</v>
      </c>
      <c r="AF218" s="1">
        <v>-832231.36047205899</v>
      </c>
      <c r="AG218" s="1">
        <v>-86134.988866103493</v>
      </c>
      <c r="AH218" s="1">
        <v>-4373901.4369930197</v>
      </c>
      <c r="AI218" s="1">
        <v>-430150.067873678</v>
      </c>
      <c r="AJ218" s="1">
        <v>-6859326.8795104297</v>
      </c>
      <c r="AK218" s="1">
        <v>0</v>
      </c>
      <c r="AL218" s="1">
        <v>0</v>
      </c>
      <c r="AM218" s="1">
        <v>0</v>
      </c>
      <c r="AN218" s="1"/>
      <c r="AO218" s="1"/>
    </row>
    <row r="219" spans="1:41" x14ac:dyDescent="0.25">
      <c r="A219" t="str">
        <f t="shared" si="30"/>
        <v>UUM-44 SUBROC</v>
      </c>
      <c r="B219">
        <f t="shared" si="31"/>
        <v>837</v>
      </c>
      <c r="C219" s="1">
        <f t="shared" si="32"/>
        <v>0</v>
      </c>
      <c r="D219" s="1">
        <f t="shared" si="33"/>
        <v>0</v>
      </c>
      <c r="E219" s="1">
        <f t="shared" si="34"/>
        <v>0</v>
      </c>
      <c r="F219" s="1">
        <f t="shared" si="35"/>
        <v>0</v>
      </c>
      <c r="G219" s="2" t="e">
        <f t="shared" si="36"/>
        <v>#DIV/0!</v>
      </c>
      <c r="H219" s="2" t="e">
        <f t="shared" si="37"/>
        <v>#DIV/0!</v>
      </c>
      <c r="I219" s="2" t="e">
        <f t="shared" si="38"/>
        <v>#DIV/0!</v>
      </c>
      <c r="J219" s="2">
        <f t="shared" si="39"/>
        <v>0</v>
      </c>
      <c r="K219" s="2">
        <f>AN219/SUM(AN1:AN$224)</f>
        <v>0</v>
      </c>
      <c r="O219" t="s">
        <v>304</v>
      </c>
      <c r="P219">
        <v>837</v>
      </c>
      <c r="Q219" s="1"/>
      <c r="R219" s="1"/>
      <c r="S219" s="1">
        <v>1047615.22628777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>
        <v>-432.83413513115602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5">
      <c r="A220" t="str">
        <f t="shared" si="30"/>
        <v>VOLCANO MINES</v>
      </c>
      <c r="B220">
        <f t="shared" si="31"/>
        <v>379</v>
      </c>
      <c r="C220" s="1">
        <f t="shared" si="32"/>
        <v>0</v>
      </c>
      <c r="D220" s="1">
        <f t="shared" si="33"/>
        <v>0</v>
      </c>
      <c r="E220" s="1">
        <f t="shared" si="34"/>
        <v>0</v>
      </c>
      <c r="F220" s="1">
        <f t="shared" si="35"/>
        <v>0</v>
      </c>
      <c r="G220" s="2" t="e">
        <f t="shared" si="36"/>
        <v>#DIV/0!</v>
      </c>
      <c r="H220" s="2" t="e">
        <f t="shared" si="37"/>
        <v>#DIV/0!</v>
      </c>
      <c r="I220" s="2" t="e">
        <f t="shared" si="38"/>
        <v>#DIV/0!</v>
      </c>
      <c r="J220" s="2">
        <f t="shared" si="39"/>
        <v>0</v>
      </c>
      <c r="K220" s="2">
        <f>AN220/SUM(AN1:AN$224)</f>
        <v>0</v>
      </c>
      <c r="O220" t="s">
        <v>305</v>
      </c>
      <c r="P220">
        <v>379</v>
      </c>
      <c r="Q220" s="1"/>
      <c r="R220" s="1">
        <v>1605177.6383756299</v>
      </c>
      <c r="S220" s="1">
        <v>364988.90257598797</v>
      </c>
      <c r="T220" s="1">
        <v>223803.088683771</v>
      </c>
      <c r="U220" s="1"/>
      <c r="V220" s="1"/>
      <c r="W220" s="1"/>
      <c r="X220" s="1"/>
      <c r="Y220" s="1"/>
      <c r="Z220" s="1"/>
      <c r="AA220" s="1"/>
      <c r="AB220" s="1">
        <v>-769.42973488217399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5">
      <c r="A221" t="str">
        <f t="shared" si="30"/>
        <v>WIDE AREA MUNITION (WAM)</v>
      </c>
      <c r="B221">
        <f t="shared" si="31"/>
        <v>383</v>
      </c>
      <c r="C221" s="1">
        <f t="shared" si="32"/>
        <v>0</v>
      </c>
      <c r="D221" s="1">
        <f t="shared" si="33"/>
        <v>0</v>
      </c>
      <c r="E221" s="1">
        <f t="shared" si="34"/>
        <v>0</v>
      </c>
      <c r="F221" s="1">
        <f t="shared" si="35"/>
        <v>0</v>
      </c>
      <c r="G221" s="2" t="e">
        <f t="shared" si="36"/>
        <v>#DIV/0!</v>
      </c>
      <c r="H221" s="2" t="e">
        <f t="shared" si="37"/>
        <v>#DIV/0!</v>
      </c>
      <c r="I221" s="2" t="e">
        <f t="shared" si="38"/>
        <v>#DIV/0!</v>
      </c>
      <c r="J221" s="2">
        <f t="shared" si="39"/>
        <v>0</v>
      </c>
      <c r="K221" s="2">
        <f>AN221/SUM(AN1:AN$224)</f>
        <v>0</v>
      </c>
      <c r="O221" t="s">
        <v>306</v>
      </c>
      <c r="P221">
        <v>383</v>
      </c>
      <c r="Q221" s="1">
        <v>40492353.662561901</v>
      </c>
      <c r="R221" s="1">
        <v>39443448.208037101</v>
      </c>
      <c r="S221" s="1">
        <v>34174243.267349899</v>
      </c>
      <c r="T221" s="1">
        <v>459895.93354475201</v>
      </c>
      <c r="U221" s="1"/>
      <c r="V221" s="1"/>
      <c r="W221" s="1"/>
      <c r="X221" s="1"/>
      <c r="Y221" s="1"/>
      <c r="Z221" s="1"/>
      <c r="AA221" s="1"/>
      <c r="AB221" s="1">
        <v>47296.039312606801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5">
      <c r="A222" t="str">
        <f t="shared" si="30"/>
        <v>ZAGM-86</v>
      </c>
      <c r="B222">
        <f t="shared" si="31"/>
        <v>1536</v>
      </c>
      <c r="C222" s="1">
        <f t="shared" si="32"/>
        <v>0</v>
      </c>
      <c r="D222" s="1">
        <f t="shared" si="33"/>
        <v>0</v>
      </c>
      <c r="E222" s="1">
        <f t="shared" si="34"/>
        <v>0</v>
      </c>
      <c r="F222" s="1">
        <f t="shared" si="35"/>
        <v>0</v>
      </c>
      <c r="G222" s="2" t="e">
        <f t="shared" si="36"/>
        <v>#DIV/0!</v>
      </c>
      <c r="H222" s="2" t="e">
        <f t="shared" si="37"/>
        <v>#DIV/0!</v>
      </c>
      <c r="I222" s="2" t="e">
        <f t="shared" si="38"/>
        <v>#DIV/0!</v>
      </c>
      <c r="J222" s="2">
        <f t="shared" si="39"/>
        <v>0</v>
      </c>
      <c r="K222" s="2">
        <f>AN222/SUM(AN1:AN$224)</f>
        <v>0</v>
      </c>
      <c r="O222" t="s">
        <v>307</v>
      </c>
      <c r="P222">
        <v>1536</v>
      </c>
      <c r="Q222" s="1">
        <v>41923698.2147815</v>
      </c>
      <c r="R222" s="1">
        <v>27486455.434232701</v>
      </c>
      <c r="S222" s="1">
        <v>4494199.2820151299</v>
      </c>
      <c r="T222" s="1">
        <v>6098510.7357275598</v>
      </c>
      <c r="U222" s="1"/>
      <c r="V222" s="1"/>
      <c r="W222" s="1"/>
      <c r="X222" s="1"/>
      <c r="Y222" s="1"/>
      <c r="Z222" s="1">
        <v>0</v>
      </c>
      <c r="AA222" s="1">
        <v>-119.97756384234</v>
      </c>
      <c r="AB222" s="1"/>
      <c r="AC222" s="1"/>
      <c r="AD222" s="1"/>
      <c r="AE222" s="1"/>
      <c r="AF222" s="1"/>
      <c r="AG222" s="1"/>
      <c r="AH222" s="1"/>
      <c r="AI222" s="1"/>
      <c r="AJ222" s="1">
        <v>0</v>
      </c>
      <c r="AK222" s="1">
        <v>0</v>
      </c>
      <c r="AL222" s="1"/>
      <c r="AM222" s="1"/>
      <c r="AN222" s="1"/>
      <c r="AO222" s="1"/>
    </row>
    <row r="223" spans="1:41" x14ac:dyDescent="0.25">
      <c r="A223" t="str">
        <f t="shared" si="30"/>
        <v>ZBL</v>
      </c>
      <c r="B223">
        <f t="shared" si="31"/>
        <v>2015</v>
      </c>
      <c r="C223" s="1">
        <f t="shared" si="32"/>
        <v>0</v>
      </c>
      <c r="D223" s="1">
        <f t="shared" si="33"/>
        <v>54501755.522156097</v>
      </c>
      <c r="E223" s="1">
        <f t="shared" si="34"/>
        <v>48680001</v>
      </c>
      <c r="F223" s="1">
        <f t="shared" si="35"/>
        <v>47325249.422162898</v>
      </c>
      <c r="G223" s="2">
        <f t="shared" si="36"/>
        <v>-0.10681774314204306</v>
      </c>
      <c r="H223" s="2" t="e">
        <f t="shared" si="37"/>
        <v>#DIV/0!</v>
      </c>
      <c r="I223" s="2">
        <f t="shared" si="38"/>
        <v>0.97217026396862438</v>
      </c>
      <c r="J223" s="2">
        <f t="shared" si="39"/>
        <v>2.3769589200431786E-3</v>
      </c>
      <c r="K223" s="2">
        <f>AN223/SUM(AN1:AN$224)</f>
        <v>2.7153207930989509E-3</v>
      </c>
      <c r="O223" t="s">
        <v>308</v>
      </c>
      <c r="P223">
        <v>2015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>
        <v>60770440.165725201</v>
      </c>
      <c r="AK223" s="1">
        <v>53277452.921825498</v>
      </c>
      <c r="AL223" s="1">
        <v>54501755.522156097</v>
      </c>
      <c r="AM223" s="1">
        <v>48680001</v>
      </c>
      <c r="AN223" s="1">
        <v>47325249.422162898</v>
      </c>
      <c r="AO223" s="1"/>
    </row>
    <row r="224" spans="1:41" x14ac:dyDescent="0.25">
      <c r="A224">
        <f t="shared" si="30"/>
        <v>0</v>
      </c>
      <c r="B224">
        <f t="shared" si="31"/>
        <v>0</v>
      </c>
      <c r="C224" s="1">
        <f t="shared" si="32"/>
        <v>8789336728.2479706</v>
      </c>
      <c r="D224" s="1">
        <f t="shared" si="33"/>
        <v>13372035247.6985</v>
      </c>
      <c r="E224" s="1">
        <f t="shared" si="34"/>
        <v>12623676860.4419</v>
      </c>
      <c r="F224" s="1">
        <f t="shared" si="35"/>
        <v>11001769603.629999</v>
      </c>
      <c r="G224" s="2">
        <f t="shared" si="36"/>
        <v>-5.596443423864006E-2</v>
      </c>
      <c r="H224" s="2">
        <f t="shared" si="37"/>
        <v>0.43624908804219298</v>
      </c>
      <c r="I224" s="2">
        <f t="shared" si="38"/>
        <v>0.87151863322053336</v>
      </c>
      <c r="J224" s="2">
        <f t="shared" si="39"/>
        <v>0.61639196180727363</v>
      </c>
      <c r="K224" s="2">
        <f>AN224/SUM(AN1:AN$224)</f>
        <v>0.63123457626470647</v>
      </c>
      <c r="Q224" s="1">
        <v>10079523695.1821</v>
      </c>
      <c r="R224" s="1">
        <v>9926217053.5827408</v>
      </c>
      <c r="S224" s="1">
        <v>13688863443.5149</v>
      </c>
      <c r="T224" s="1">
        <v>14824778289.826599</v>
      </c>
      <c r="U224" s="1">
        <v>16598432866.3916</v>
      </c>
      <c r="V224" s="1">
        <v>14665637072.1693</v>
      </c>
      <c r="W224" s="1">
        <v>14086211632.6665</v>
      </c>
      <c r="X224" s="1">
        <v>16641472465.539101</v>
      </c>
      <c r="Y224" s="1">
        <v>16179049316.8813</v>
      </c>
      <c r="Z224" s="1">
        <v>14701608673.619499</v>
      </c>
      <c r="AA224" s="1">
        <v>12534086396.667101</v>
      </c>
      <c r="AB224" s="1">
        <v>12283302140.324499</v>
      </c>
      <c r="AC224" s="1">
        <v>11460990407.631201</v>
      </c>
      <c r="AD224" s="1">
        <v>9320382335.4498005</v>
      </c>
      <c r="AE224" s="1">
        <v>8617516014.7005692</v>
      </c>
      <c r="AF224" s="1">
        <v>8789336728.2479706</v>
      </c>
      <c r="AG224" s="1">
        <v>11677936915.2234</v>
      </c>
      <c r="AH224" s="1">
        <v>14052607348.145599</v>
      </c>
      <c r="AI224" s="1">
        <v>15340354930.4799</v>
      </c>
      <c r="AJ224" s="1">
        <v>14987445695.3636</v>
      </c>
      <c r="AK224" s="1">
        <v>17997885329.811501</v>
      </c>
      <c r="AL224" s="1">
        <v>13372035247.6985</v>
      </c>
      <c r="AM224" s="1">
        <v>12623676860.4419</v>
      </c>
      <c r="AN224" s="1">
        <v>11001769603.629999</v>
      </c>
      <c r="AO224" s="1"/>
    </row>
    <row r="225" spans="1:41" x14ac:dyDescent="0.25">
      <c r="A225" t="str">
        <f t="shared" si="30"/>
        <v>Grand Total</v>
      </c>
      <c r="B225" t="str">
        <f t="shared" si="31"/>
        <v/>
      </c>
      <c r="C225" s="1">
        <f t="shared" si="32"/>
        <v>15893707866.854916</v>
      </c>
      <c r="D225" s="1">
        <f t="shared" si="33"/>
        <v>23493250487.494019</v>
      </c>
      <c r="E225" s="1">
        <f t="shared" si="34"/>
        <v>20479950490.316299</v>
      </c>
      <c r="F225" s="1">
        <f t="shared" si="35"/>
        <v>0</v>
      </c>
      <c r="G225" s="2">
        <f t="shared" si="36"/>
        <v>-0.12826237045323996</v>
      </c>
      <c r="H225" s="2">
        <f t="shared" si="37"/>
        <v>0.28855712347813034</v>
      </c>
      <c r="I225" s="2">
        <f t="shared" si="38"/>
        <v>0</v>
      </c>
      <c r="J225" s="2">
        <f>SUM(J$1:J$224)</f>
        <v>1</v>
      </c>
      <c r="K225" s="2">
        <f>SUM(K$1:K$224)</f>
        <v>1</v>
      </c>
      <c r="O225" t="s">
        <v>309</v>
      </c>
      <c r="P225" t="s">
        <v>310</v>
      </c>
      <c r="Q225" s="1">
        <f t="shared" ref="Q225:AM225" si="40">SUM(Q2:Q224)</f>
        <v>14026802467.282841</v>
      </c>
      <c r="R225" s="1">
        <f t="shared" si="40"/>
        <v>14387811668.93898</v>
      </c>
      <c r="S225" s="1">
        <f t="shared" si="40"/>
        <v>19193136161.138203</v>
      </c>
      <c r="T225" s="1">
        <f t="shared" si="40"/>
        <v>20675188900.257153</v>
      </c>
      <c r="U225" s="1">
        <f t="shared" si="40"/>
        <v>20963778895.361004</v>
      </c>
      <c r="V225" s="1">
        <f t="shared" si="40"/>
        <v>21421867008.928429</v>
      </c>
      <c r="W225" s="1">
        <f t="shared" si="40"/>
        <v>21008087278.924835</v>
      </c>
      <c r="X225" s="1">
        <f t="shared" si="40"/>
        <v>24422124703.397934</v>
      </c>
      <c r="Y225" s="1">
        <f t="shared" si="40"/>
        <v>25601964631.055038</v>
      </c>
      <c r="Z225" s="1">
        <f t="shared" si="40"/>
        <v>23641455224.473129</v>
      </c>
      <c r="AA225" s="1">
        <f t="shared" si="40"/>
        <v>21830259310.373726</v>
      </c>
      <c r="AB225" s="1">
        <f t="shared" si="40"/>
        <v>19782194998.664291</v>
      </c>
      <c r="AC225" s="1">
        <f t="shared" si="40"/>
        <v>19745741106.530991</v>
      </c>
      <c r="AD225" s="1">
        <f t="shared" si="40"/>
        <v>16126920786.396339</v>
      </c>
      <c r="AE225" s="1">
        <f t="shared" si="40"/>
        <v>15259735502.660334</v>
      </c>
      <c r="AF225" s="1">
        <f t="shared" si="40"/>
        <v>15893707866.854916</v>
      </c>
      <c r="AG225" s="1">
        <f t="shared" si="40"/>
        <v>19599743679.570606</v>
      </c>
      <c r="AH225" s="1">
        <f t="shared" si="40"/>
        <v>21089286858.892113</v>
      </c>
      <c r="AI225" s="1">
        <f t="shared" si="40"/>
        <v>24747627460.525585</v>
      </c>
      <c r="AJ225" s="1">
        <f t="shared" si="40"/>
        <v>25921392229.801746</v>
      </c>
      <c r="AK225" s="1">
        <f t="shared" si="40"/>
        <v>26374825833.206394</v>
      </c>
      <c r="AL225" s="1">
        <f t="shared" si="40"/>
        <v>23493250487.494019</v>
      </c>
      <c r="AM225" s="1">
        <f t="shared" si="40"/>
        <v>20479950490.316299</v>
      </c>
      <c r="AN225" s="1"/>
      <c r="AO225" s="1"/>
    </row>
    <row r="226" spans="1:41" x14ac:dyDescent="0.25">
      <c r="P226">
        <f>SUM(A2:A224)</f>
        <v>0</v>
      </c>
    </row>
    <row r="227" spans="1:41" x14ac:dyDescent="0.25">
      <c r="P227">
        <f>SUM(B2:B224)</f>
        <v>215395</v>
      </c>
    </row>
    <row r="228" spans="1:41" x14ac:dyDescent="0.25">
      <c r="P228">
        <f>SUM(C2:C224)</f>
        <v>15893707866.854916</v>
      </c>
    </row>
    <row r="229" spans="1:41" x14ac:dyDescent="0.25">
      <c r="P229">
        <f>SUM(D2:D224)</f>
        <v>23493250487.494019</v>
      </c>
    </row>
    <row r="230" spans="1:41" x14ac:dyDescent="0.25">
      <c r="P230">
        <f>SUM(E2:E224)</f>
        <v>20479950490.316299</v>
      </c>
    </row>
    <row r="231" spans="1:41" x14ac:dyDescent="0.25">
      <c r="P231">
        <f>SUM(F2:F224)</f>
        <v>17428971759.963348</v>
      </c>
    </row>
    <row r="232" spans="1:41" x14ac:dyDescent="0.25">
      <c r="P232" t="e">
        <f>SUM(G2:G224)</f>
        <v>#DIV/0!</v>
      </c>
    </row>
    <row r="233" spans="1:41" x14ac:dyDescent="0.25">
      <c r="P233" t="e">
        <f>SUM(H2:H224)</f>
        <v>#DIV/0!</v>
      </c>
    </row>
    <row r="234" spans="1:41" x14ac:dyDescent="0.25">
      <c r="P234" t="e">
        <f>SUM(I2:I224)</f>
        <v>#DIV/0!</v>
      </c>
    </row>
    <row r="235" spans="1:41" x14ac:dyDescent="0.25">
      <c r="P235">
        <f>SUM(J2:J224)</f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PSR</vt:lpstr>
      <vt:lpstr>Cust</vt:lpstr>
      <vt:lpstr>Price</vt:lpstr>
      <vt:lpstr>Veh</vt:lpstr>
      <vt:lpstr>FYQ</vt:lpstr>
      <vt:lpstr>Proj</vt:lpstr>
      <vt:lpstr>PSC</vt:lpstr>
      <vt:lpstr>AllProj</vt:lpstr>
      <vt:lpstr>AllPSC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../output/AcqTrends/Platform//Ordnance_and_Missiles/DoD_Ordnance_and_Missiles_Contracts.xlsx</dc:creator>
  <cp:lastModifiedBy>Greg Sanders</cp:lastModifiedBy>
  <dcterms:created xsi:type="dcterms:W3CDTF">2023-11-12T22:34:38Z</dcterms:created>
  <dcterms:modified xsi:type="dcterms:W3CDTF">2023-12-01T03:47:25Z</dcterms:modified>
</cp:coreProperties>
</file>