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Users\Greg\Repositories\Vendor\Output\Space\"/>
    </mc:Choice>
  </mc:AlternateContent>
  <xr:revisionPtr revIDLastSave="0" documentId="13_ncr:1_{483BCA5E-3DA7-4B31-9AF2-40B85DA7D5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" sheetId="5" r:id="rId1"/>
    <sheet name="VendCus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6" i="5" l="1"/>
  <c r="AC26" i="5"/>
  <c r="AB26" i="5"/>
  <c r="C26" i="5" s="1"/>
  <c r="AA26" i="5"/>
  <c r="Z26" i="5"/>
  <c r="B26" i="5" s="1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I26" i="5"/>
  <c r="A26" i="5"/>
  <c r="I25" i="5"/>
  <c r="G25" i="5"/>
  <c r="F25" i="5"/>
  <c r="D25" i="5"/>
  <c r="C25" i="5"/>
  <c r="B25" i="5"/>
  <c r="A25" i="5"/>
  <c r="I24" i="5"/>
  <c r="G24" i="5"/>
  <c r="F24" i="5"/>
  <c r="D24" i="5"/>
  <c r="C24" i="5"/>
  <c r="B24" i="5"/>
  <c r="A24" i="5"/>
  <c r="I23" i="5"/>
  <c r="G23" i="5"/>
  <c r="F23" i="5"/>
  <c r="D23" i="5"/>
  <c r="C23" i="5"/>
  <c r="B23" i="5"/>
  <c r="A23" i="5"/>
  <c r="I22" i="5"/>
  <c r="G22" i="5"/>
  <c r="F22" i="5"/>
  <c r="D22" i="5"/>
  <c r="C22" i="5"/>
  <c r="B22" i="5"/>
  <c r="A22" i="5"/>
  <c r="I21" i="5"/>
  <c r="G21" i="5"/>
  <c r="F21" i="5"/>
  <c r="D21" i="5"/>
  <c r="C21" i="5"/>
  <c r="B21" i="5"/>
  <c r="A21" i="5"/>
  <c r="I20" i="5"/>
  <c r="G20" i="5"/>
  <c r="F20" i="5"/>
  <c r="D20" i="5"/>
  <c r="C20" i="5"/>
  <c r="B20" i="5"/>
  <c r="A20" i="5"/>
  <c r="I19" i="5"/>
  <c r="G19" i="5"/>
  <c r="F19" i="5"/>
  <c r="D19" i="5"/>
  <c r="C19" i="5"/>
  <c r="B19" i="5"/>
  <c r="A19" i="5"/>
  <c r="I18" i="5"/>
  <c r="G18" i="5"/>
  <c r="F18" i="5"/>
  <c r="D18" i="5"/>
  <c r="C18" i="5"/>
  <c r="B18" i="5"/>
  <c r="A18" i="5"/>
  <c r="I17" i="5"/>
  <c r="G17" i="5"/>
  <c r="F17" i="5"/>
  <c r="D17" i="5"/>
  <c r="C17" i="5"/>
  <c r="B17" i="5"/>
  <c r="A17" i="5"/>
  <c r="I16" i="5"/>
  <c r="G16" i="5"/>
  <c r="F16" i="5"/>
  <c r="D16" i="5"/>
  <c r="C16" i="5"/>
  <c r="B16" i="5"/>
  <c r="A16" i="5"/>
  <c r="I15" i="5"/>
  <c r="G15" i="5"/>
  <c r="F15" i="5"/>
  <c r="D15" i="5"/>
  <c r="C15" i="5"/>
  <c r="B15" i="5"/>
  <c r="A15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A12" i="5"/>
  <c r="A11" i="5"/>
  <c r="A10" i="5"/>
  <c r="A9" i="5"/>
  <c r="A8" i="5"/>
  <c r="A7" i="5"/>
  <c r="A6" i="5"/>
  <c r="A5" i="5"/>
  <c r="A4" i="5"/>
  <c r="A3" i="5"/>
  <c r="A2" i="5"/>
  <c r="A1" i="5"/>
  <c r="AD60" i="4"/>
  <c r="G60" i="4" s="1"/>
  <c r="AC60" i="4"/>
  <c r="AB60" i="4"/>
  <c r="AA60" i="4"/>
  <c r="H60" i="4" s="1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E60" i="4"/>
  <c r="D60" i="4"/>
  <c r="C60" i="4"/>
  <c r="B60" i="4"/>
  <c r="A60" i="4"/>
  <c r="J59" i="4"/>
  <c r="H59" i="4"/>
  <c r="G59" i="4"/>
  <c r="E59" i="4"/>
  <c r="D59" i="4"/>
  <c r="C59" i="4"/>
  <c r="B59" i="4"/>
  <c r="A59" i="4"/>
  <c r="J58" i="4"/>
  <c r="H58" i="4"/>
  <c r="G58" i="4"/>
  <c r="E58" i="4"/>
  <c r="D58" i="4"/>
  <c r="C58" i="4"/>
  <c r="B58" i="4"/>
  <c r="A58" i="4"/>
  <c r="J57" i="4"/>
  <c r="H57" i="4"/>
  <c r="G57" i="4"/>
  <c r="E57" i="4"/>
  <c r="D57" i="4"/>
  <c r="C57" i="4"/>
  <c r="B57" i="4"/>
  <c r="A57" i="4"/>
  <c r="J56" i="4"/>
  <c r="H56" i="4"/>
  <c r="G56" i="4"/>
  <c r="E56" i="4"/>
  <c r="D56" i="4"/>
  <c r="C56" i="4"/>
  <c r="B56" i="4"/>
  <c r="A56" i="4"/>
  <c r="J55" i="4"/>
  <c r="H55" i="4"/>
  <c r="G55" i="4"/>
  <c r="E55" i="4"/>
  <c r="D55" i="4"/>
  <c r="C55" i="4"/>
  <c r="B55" i="4"/>
  <c r="A55" i="4"/>
  <c r="J54" i="4"/>
  <c r="H54" i="4"/>
  <c r="G54" i="4"/>
  <c r="E54" i="4"/>
  <c r="D54" i="4"/>
  <c r="C54" i="4"/>
  <c r="B54" i="4"/>
  <c r="A54" i="4"/>
  <c r="J53" i="4"/>
  <c r="H53" i="4"/>
  <c r="G53" i="4"/>
  <c r="E53" i="4"/>
  <c r="D53" i="4"/>
  <c r="C53" i="4"/>
  <c r="B53" i="4"/>
  <c r="A53" i="4"/>
  <c r="J52" i="4"/>
  <c r="H52" i="4"/>
  <c r="G52" i="4"/>
  <c r="E52" i="4"/>
  <c r="D52" i="4"/>
  <c r="C52" i="4"/>
  <c r="B52" i="4"/>
  <c r="A52" i="4"/>
  <c r="J51" i="4"/>
  <c r="H51" i="4"/>
  <c r="G51" i="4"/>
  <c r="E51" i="4"/>
  <c r="D51" i="4"/>
  <c r="C51" i="4"/>
  <c r="B51" i="4"/>
  <c r="A51" i="4"/>
  <c r="J50" i="4"/>
  <c r="H50" i="4"/>
  <c r="G50" i="4"/>
  <c r="E50" i="4"/>
  <c r="D50" i="4"/>
  <c r="C50" i="4"/>
  <c r="B50" i="4"/>
  <c r="A50" i="4"/>
  <c r="J49" i="4"/>
  <c r="H49" i="4"/>
  <c r="G49" i="4"/>
  <c r="E49" i="4"/>
  <c r="D49" i="4"/>
  <c r="C49" i="4"/>
  <c r="B49" i="4"/>
  <c r="A49" i="4"/>
  <c r="J48" i="4"/>
  <c r="H48" i="4"/>
  <c r="G48" i="4"/>
  <c r="E48" i="4"/>
  <c r="D48" i="4"/>
  <c r="C48" i="4"/>
  <c r="B48" i="4"/>
  <c r="A48" i="4"/>
  <c r="J47" i="4"/>
  <c r="H47" i="4"/>
  <c r="G47" i="4"/>
  <c r="E47" i="4"/>
  <c r="D47" i="4"/>
  <c r="C47" i="4"/>
  <c r="B47" i="4"/>
  <c r="A47" i="4"/>
  <c r="J46" i="4"/>
  <c r="H46" i="4"/>
  <c r="G46" i="4"/>
  <c r="E46" i="4"/>
  <c r="D46" i="4"/>
  <c r="C46" i="4"/>
  <c r="B46" i="4"/>
  <c r="A46" i="4"/>
  <c r="J45" i="4"/>
  <c r="H45" i="4"/>
  <c r="G45" i="4"/>
  <c r="E45" i="4"/>
  <c r="D45" i="4"/>
  <c r="C45" i="4"/>
  <c r="B45" i="4"/>
  <c r="A45" i="4"/>
  <c r="J44" i="4"/>
  <c r="H44" i="4"/>
  <c r="G44" i="4"/>
  <c r="E44" i="4"/>
  <c r="D44" i="4"/>
  <c r="C44" i="4"/>
  <c r="B44" i="4"/>
  <c r="A44" i="4"/>
  <c r="J43" i="4"/>
  <c r="H43" i="4"/>
  <c r="G43" i="4"/>
  <c r="E43" i="4"/>
  <c r="D43" i="4"/>
  <c r="C43" i="4"/>
  <c r="B43" i="4"/>
  <c r="A43" i="4"/>
  <c r="J42" i="4"/>
  <c r="H42" i="4"/>
  <c r="G42" i="4"/>
  <c r="E42" i="4"/>
  <c r="D42" i="4"/>
  <c r="C42" i="4"/>
  <c r="B42" i="4"/>
  <c r="A42" i="4"/>
  <c r="J41" i="4"/>
  <c r="H41" i="4"/>
  <c r="G41" i="4"/>
  <c r="E41" i="4"/>
  <c r="D41" i="4"/>
  <c r="C41" i="4"/>
  <c r="B41" i="4"/>
  <c r="A41" i="4"/>
  <c r="J40" i="4"/>
  <c r="H40" i="4"/>
  <c r="G40" i="4"/>
  <c r="E40" i="4"/>
  <c r="D40" i="4"/>
  <c r="C40" i="4"/>
  <c r="B40" i="4"/>
  <c r="A40" i="4"/>
  <c r="J39" i="4"/>
  <c r="H39" i="4"/>
  <c r="G39" i="4"/>
  <c r="E39" i="4"/>
  <c r="D39" i="4"/>
  <c r="C39" i="4"/>
  <c r="B39" i="4"/>
  <c r="A39" i="4"/>
  <c r="J38" i="4"/>
  <c r="H38" i="4"/>
  <c r="G38" i="4"/>
  <c r="E38" i="4"/>
  <c r="D38" i="4"/>
  <c r="C38" i="4"/>
  <c r="B38" i="4"/>
  <c r="A38" i="4"/>
  <c r="J37" i="4"/>
  <c r="H37" i="4"/>
  <c r="G37" i="4"/>
  <c r="E37" i="4"/>
  <c r="D37" i="4"/>
  <c r="C37" i="4"/>
  <c r="B37" i="4"/>
  <c r="A37" i="4"/>
  <c r="J36" i="4"/>
  <c r="H36" i="4"/>
  <c r="G36" i="4"/>
  <c r="E36" i="4"/>
  <c r="D36" i="4"/>
  <c r="C36" i="4"/>
  <c r="B36" i="4"/>
  <c r="A36" i="4"/>
  <c r="J35" i="4"/>
  <c r="H35" i="4"/>
  <c r="G35" i="4"/>
  <c r="E35" i="4"/>
  <c r="D35" i="4"/>
  <c r="C35" i="4"/>
  <c r="B35" i="4"/>
  <c r="A35" i="4"/>
  <c r="J34" i="4"/>
  <c r="H34" i="4"/>
  <c r="G34" i="4"/>
  <c r="E34" i="4"/>
  <c r="D34" i="4"/>
  <c r="C34" i="4"/>
  <c r="B34" i="4"/>
  <c r="A34" i="4"/>
  <c r="J33" i="4"/>
  <c r="H33" i="4"/>
  <c r="G33" i="4"/>
  <c r="E33" i="4"/>
  <c r="D33" i="4"/>
  <c r="C33" i="4"/>
  <c r="B33" i="4"/>
  <c r="A33" i="4"/>
  <c r="J32" i="4"/>
  <c r="J60" i="4" s="1"/>
  <c r="H32" i="4"/>
  <c r="G32" i="4"/>
  <c r="E32" i="4"/>
  <c r="D32" i="4"/>
  <c r="C32" i="4"/>
  <c r="B32" i="4"/>
  <c r="A32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4" i="4"/>
  <c r="A4" i="4"/>
  <c r="B3" i="4"/>
  <c r="A3" i="4"/>
  <c r="B2" i="4"/>
  <c r="A2" i="4"/>
  <c r="B1" i="4"/>
  <c r="A1" i="4"/>
  <c r="D26" i="5" l="1"/>
  <c r="F26" i="5"/>
  <c r="G26" i="5"/>
</calcChain>
</file>

<file path=xl/sharedStrings.xml><?xml version="1.0" encoding="utf-8"?>
<sst xmlns="http://schemas.openxmlformats.org/spreadsheetml/2006/main" count="208" uniqueCount="39">
  <si>
    <t>Customer</t>
  </si>
  <si>
    <t>ParentID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</si>
  <si>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</si>
  <si>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</si>
  <si>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</si>
  <si>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</si>
  <si>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</si>
  <si>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</si>
  <si>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</si>
  <si>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</si>
  <si>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</si>
  <si>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</si>
  <si>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</si>
  <si>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</si>
  <si>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</si>
  <si>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</si>
  <si>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</si>
  <si>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</si>
  <si>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</si>
  <si>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DHS</t>
  </si>
  <si>
    <t>NORTHROP GRUMMAN</t>
  </si>
  <si>
    <t>SPACEX</t>
  </si>
  <si>
    <t>Defense</t>
  </si>
  <si>
    <t>ABL Space</t>
  </si>
  <si>
    <t>BLUE ORIGIN</t>
  </si>
  <si>
    <t>BOEING</t>
  </si>
  <si>
    <t>Rocket Lab</t>
  </si>
  <si>
    <t>UNITED LAUNCH ALLIANCE</t>
  </si>
  <si>
    <t>Virgin Orbit</t>
  </si>
  <si>
    <t>Energy</t>
  </si>
  <si>
    <t>GSA</t>
  </si>
  <si>
    <t>NASA</t>
  </si>
  <si>
    <t>Firefly Aerospace</t>
  </si>
  <si>
    <t>RUSSIA SPACE AGENCY</t>
  </si>
  <si>
    <t>Other Agencies</t>
  </si>
  <si>
    <t>State and IAP</t>
  </si>
  <si>
    <t>VA</t>
  </si>
  <si>
    <t>Grand 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</si>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</sst>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,,,&quot;B&quot;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24" sqref="E24"/>
    </sheetView>
  </sheetViews>
  <sheetFormatPr defaultColWidth="11.42578125" defaultRowHeight="15" x14ac:dyDescent="0.25"/>
  <sheetData>
    <row r="1" spans="1:31" x14ac:dyDescent="0.25">
      <c r="A1" t="str">
        <f t="shared" ref="A1:A12" si="0">L1</f>
        <v>ParentID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</row>
    <row r="2" spans="1:31" x14ac:dyDescent="0.25">
      <c r="A2" t="str">
        <f t="shared" si="0"/>
        <v>ABL Space</v>
      </c>
      <c r="L2" t="s">
        <v>23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>
        <v>2300000</v>
      </c>
      <c r="AA2" s="2">
        <v>750000</v>
      </c>
      <c r="AB2" s="2">
        <v>1499952</v>
      </c>
      <c r="AC2" s="2">
        <v>17054988</v>
      </c>
      <c r="AD2" s="2"/>
      <c r="AE2" s="2"/>
    </row>
    <row r="3" spans="1:31" x14ac:dyDescent="0.25">
      <c r="A3" t="str">
        <f t="shared" si="0"/>
        <v>BLUE ORIGIN</v>
      </c>
      <c r="L3" t="s">
        <v>24</v>
      </c>
      <c r="M3" s="2"/>
      <c r="N3" s="2"/>
      <c r="O3" s="2"/>
      <c r="P3" s="2"/>
      <c r="Q3" s="2"/>
      <c r="R3" s="2"/>
      <c r="S3" s="2"/>
      <c r="T3" s="2"/>
      <c r="U3" s="2"/>
      <c r="V3" s="2">
        <v>781920</v>
      </c>
      <c r="W3" s="2">
        <v>664628.46100000001</v>
      </c>
      <c r="X3" s="2">
        <v>1372059.9649</v>
      </c>
      <c r="Y3" s="2">
        <v>6485012.9752000002</v>
      </c>
      <c r="Z3" s="2">
        <v>233091933.14840001</v>
      </c>
      <c r="AA3" s="2">
        <v>280500428.59960002</v>
      </c>
      <c r="AB3" s="2">
        <v>17454119</v>
      </c>
      <c r="AC3" s="2">
        <v>440844387.61000001</v>
      </c>
      <c r="AD3" s="2"/>
      <c r="AE3" s="2"/>
    </row>
    <row r="4" spans="1:31" x14ac:dyDescent="0.25">
      <c r="A4" t="str">
        <f t="shared" si="0"/>
        <v>BOEING</v>
      </c>
      <c r="L4" t="s">
        <v>25</v>
      </c>
      <c r="M4" s="2">
        <v>1449227519.0848</v>
      </c>
      <c r="N4" s="2">
        <v>2300370617.2413001</v>
      </c>
      <c r="O4" s="2">
        <v>1551993360.0281</v>
      </c>
      <c r="P4" s="2">
        <v>1515875206.1856</v>
      </c>
      <c r="Q4" s="2">
        <v>1770070951.2219999</v>
      </c>
      <c r="R4" s="2">
        <v>2411228351.7114</v>
      </c>
      <c r="S4" s="2">
        <v>1637930071.2874</v>
      </c>
      <c r="T4" s="2">
        <v>1371456831.8994</v>
      </c>
      <c r="U4" s="2">
        <v>1466511747.96</v>
      </c>
      <c r="V4" s="2">
        <v>1633363239.1565001</v>
      </c>
      <c r="W4" s="2">
        <v>1619409650.1426001</v>
      </c>
      <c r="X4" s="2">
        <v>1856137811.1535001</v>
      </c>
      <c r="Y4" s="2">
        <v>2061295640.4217</v>
      </c>
      <c r="Z4" s="2">
        <v>1897478414.1294</v>
      </c>
      <c r="AA4" s="2">
        <v>1729718536.5985</v>
      </c>
      <c r="AB4" s="2">
        <v>1696831312.02</v>
      </c>
      <c r="AC4" s="2">
        <v>1618161962.3536999</v>
      </c>
      <c r="AD4" s="2"/>
      <c r="AE4" s="2"/>
    </row>
    <row r="5" spans="1:31" x14ac:dyDescent="0.25">
      <c r="A5" t="str">
        <f t="shared" si="0"/>
        <v>Firefly Aerospace</v>
      </c>
      <c r="L5" t="s">
        <v>32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>
        <v>25000</v>
      </c>
      <c r="Z5" s="2"/>
      <c r="AA5" s="2">
        <v>49899250.5</v>
      </c>
      <c r="AB5" s="2">
        <v>37869252</v>
      </c>
      <c r="AC5" s="2">
        <v>94871677</v>
      </c>
      <c r="AD5" s="2"/>
      <c r="AE5" s="2"/>
    </row>
    <row r="6" spans="1:31" x14ac:dyDescent="0.25">
      <c r="A6" t="str">
        <f t="shared" si="0"/>
        <v>NORTHROP GRUMMAN</v>
      </c>
      <c r="L6" t="s">
        <v>20</v>
      </c>
      <c r="M6" s="2">
        <v>1298352188.8503001</v>
      </c>
      <c r="N6" s="2">
        <v>1418147680.7474999</v>
      </c>
      <c r="O6" s="2">
        <v>1242050665.2061</v>
      </c>
      <c r="P6" s="2">
        <v>1258779444.8276</v>
      </c>
      <c r="Q6" s="2">
        <v>748211700.6135</v>
      </c>
      <c r="R6" s="2">
        <v>661945486.35459995</v>
      </c>
      <c r="S6" s="2">
        <v>657843707.75</v>
      </c>
      <c r="T6" s="2">
        <v>669957864.83000004</v>
      </c>
      <c r="U6" s="2">
        <v>524836377.20039999</v>
      </c>
      <c r="V6" s="2">
        <v>644824262.39769995</v>
      </c>
      <c r="W6" s="2">
        <v>621250572.34749997</v>
      </c>
      <c r="X6" s="2">
        <v>646444131.55239999</v>
      </c>
      <c r="Y6" s="2">
        <v>1581638929.1670001</v>
      </c>
      <c r="Z6" s="2">
        <v>1920619534.9477</v>
      </c>
      <c r="AA6" s="2">
        <v>1676816101.1872001</v>
      </c>
      <c r="AB6" s="2">
        <v>1625671944.8044</v>
      </c>
      <c r="AC6" s="2">
        <v>2016967409.7156</v>
      </c>
      <c r="AD6" s="2"/>
      <c r="AE6" s="2"/>
    </row>
    <row r="7" spans="1:31" x14ac:dyDescent="0.25">
      <c r="A7" t="str">
        <f t="shared" si="0"/>
        <v>RUSSIA SPACE AGENCY</v>
      </c>
      <c r="L7" t="s">
        <v>33</v>
      </c>
      <c r="M7" s="2">
        <v>100040612</v>
      </c>
      <c r="N7" s="2">
        <v>199782273</v>
      </c>
      <c r="O7" s="2">
        <v>387192261</v>
      </c>
      <c r="P7" s="2">
        <v>341238820</v>
      </c>
      <c r="Q7" s="2">
        <v>414009402.3398</v>
      </c>
      <c r="R7" s="2">
        <v>586488883.38090003</v>
      </c>
      <c r="S7" s="2">
        <v>285001263</v>
      </c>
      <c r="T7" s="2">
        <v>312278472.29000002</v>
      </c>
      <c r="U7" s="2">
        <v>459872927.36330003</v>
      </c>
      <c r="V7" s="2">
        <v>235823637.52149999</v>
      </c>
      <c r="W7" s="2">
        <v>254927244.28130001</v>
      </c>
      <c r="X7" s="2">
        <v>127459133.88</v>
      </c>
      <c r="Y7" s="2">
        <v>184529617.63999999</v>
      </c>
      <c r="Z7" s="2">
        <v>136408443.41</v>
      </c>
      <c r="AA7" s="2">
        <v>3413944.54</v>
      </c>
      <c r="AB7" s="2">
        <v>2504481</v>
      </c>
      <c r="AC7" s="2">
        <v>6014852</v>
      </c>
      <c r="AD7" s="2"/>
      <c r="AE7" s="2"/>
    </row>
    <row r="8" spans="1:31" x14ac:dyDescent="0.25">
      <c r="A8" t="str">
        <f t="shared" si="0"/>
        <v>Rocket Lab</v>
      </c>
      <c r="L8" t="s">
        <v>26</v>
      </c>
      <c r="M8" s="2"/>
      <c r="N8" s="2"/>
      <c r="O8" s="2"/>
      <c r="P8" s="2"/>
      <c r="Q8" s="2"/>
      <c r="R8" s="2"/>
      <c r="S8" s="2"/>
      <c r="T8" s="2"/>
      <c r="U8" s="2">
        <v>3124964</v>
      </c>
      <c r="V8" s="2">
        <v>3925000</v>
      </c>
      <c r="W8" s="2">
        <v>0</v>
      </c>
      <c r="X8" s="2">
        <v>6530871</v>
      </c>
      <c r="Y8" s="2">
        <v>0</v>
      </c>
      <c r="Z8" s="2">
        <v>9912639</v>
      </c>
      <c r="AA8" s="2">
        <v>1548010</v>
      </c>
      <c r="AB8" s="2">
        <v>371000</v>
      </c>
      <c r="AC8" s="2">
        <v>15227350</v>
      </c>
      <c r="AD8" s="2"/>
      <c r="AE8" s="2"/>
    </row>
    <row r="9" spans="1:31" x14ac:dyDescent="0.25">
      <c r="A9" t="str">
        <f t="shared" si="0"/>
        <v>SPACEX</v>
      </c>
      <c r="L9" t="s">
        <v>21</v>
      </c>
      <c r="M9" s="2"/>
      <c r="N9" s="2">
        <v>4020000</v>
      </c>
      <c r="O9" s="2">
        <v>25657217.649999999</v>
      </c>
      <c r="P9" s="2">
        <v>115342392</v>
      </c>
      <c r="Q9" s="2">
        <v>194582177.50999999</v>
      </c>
      <c r="R9" s="2">
        <v>256277026.80000001</v>
      </c>
      <c r="S9" s="2">
        <v>594242502.10000002</v>
      </c>
      <c r="T9" s="2">
        <v>497433902.89999998</v>
      </c>
      <c r="U9" s="2">
        <v>642805700.05999994</v>
      </c>
      <c r="V9" s="2">
        <v>1038028720.85</v>
      </c>
      <c r="W9" s="2">
        <v>1082847866.8399999</v>
      </c>
      <c r="X9" s="2">
        <v>967134869.46089995</v>
      </c>
      <c r="Y9" s="2">
        <v>1288676657.1348</v>
      </c>
      <c r="Z9" s="2">
        <v>1137212365.9491999</v>
      </c>
      <c r="AA9" s="2">
        <v>2193334722.7628999</v>
      </c>
      <c r="AB9" s="2">
        <v>2848207580.7275</v>
      </c>
      <c r="AC9" s="2">
        <v>3109331653.0893002</v>
      </c>
      <c r="AD9" s="2"/>
      <c r="AE9" s="2"/>
    </row>
    <row r="10" spans="1:31" x14ac:dyDescent="0.25">
      <c r="A10" t="str">
        <f t="shared" si="0"/>
        <v>UNITED LAUNCH ALLIANCE</v>
      </c>
      <c r="L10" t="s">
        <v>27</v>
      </c>
      <c r="M10" s="2"/>
      <c r="N10" s="2">
        <v>106995229</v>
      </c>
      <c r="O10" s="2">
        <v>1557556071.2469001</v>
      </c>
      <c r="P10" s="2">
        <v>1418426267.3469</v>
      </c>
      <c r="Q10" s="2">
        <v>1876076608.0599</v>
      </c>
      <c r="R10" s="2">
        <v>2739954433.0633998</v>
      </c>
      <c r="S10" s="2">
        <v>1547236090.3199999</v>
      </c>
      <c r="T10" s="2">
        <v>2883771754.9960999</v>
      </c>
      <c r="U10" s="2">
        <v>2096445937.03</v>
      </c>
      <c r="V10" s="2">
        <v>1852590908.2843001</v>
      </c>
      <c r="W10" s="2">
        <v>2249243842.0202999</v>
      </c>
      <c r="X10" s="2">
        <v>1738033063.1094</v>
      </c>
      <c r="Y10" s="2">
        <v>1637040518.0371001</v>
      </c>
      <c r="Z10" s="2">
        <v>1294422079.0625</v>
      </c>
      <c r="AA10" s="2">
        <v>722901798.38859999</v>
      </c>
      <c r="AB10" s="2">
        <v>1122698699</v>
      </c>
      <c r="AC10" s="2">
        <v>1057667922.039</v>
      </c>
      <c r="AD10" s="2"/>
      <c r="AE10" s="2"/>
    </row>
    <row r="11" spans="1:31" x14ac:dyDescent="0.25">
      <c r="A11" t="str">
        <f t="shared" si="0"/>
        <v>Virgin Orbit</v>
      </c>
      <c r="L11" t="s">
        <v>28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897869.5</v>
      </c>
      <c r="Z11" s="2">
        <v>35350000</v>
      </c>
      <c r="AA11" s="2">
        <v>2249791</v>
      </c>
      <c r="AB11" s="2">
        <v>0</v>
      </c>
      <c r="AC11" s="2">
        <v>-210426</v>
      </c>
      <c r="AD11" s="2"/>
      <c r="AE11" s="2"/>
    </row>
    <row r="12" spans="1:31" x14ac:dyDescent="0.25">
      <c r="A12" t="str">
        <f t="shared" si="0"/>
        <v>Grand Total</v>
      </c>
      <c r="L12" t="s">
        <v>37</v>
      </c>
      <c r="M12" s="2">
        <f t="shared" ref="M12:AD12" si="1">SUM(M2:M11)</f>
        <v>2847620319.9351001</v>
      </c>
      <c r="N12" s="2">
        <f t="shared" si="1"/>
        <v>4029315799.9888</v>
      </c>
      <c r="O12" s="2">
        <f t="shared" si="1"/>
        <v>4764449575.1310997</v>
      </c>
      <c r="P12" s="2">
        <f t="shared" si="1"/>
        <v>4649662130.3600998</v>
      </c>
      <c r="Q12" s="2">
        <f t="shared" si="1"/>
        <v>5002950839.7452002</v>
      </c>
      <c r="R12" s="2">
        <f t="shared" si="1"/>
        <v>6655894181.3102999</v>
      </c>
      <c r="S12" s="2">
        <f t="shared" si="1"/>
        <v>4722253634.4574003</v>
      </c>
      <c r="T12" s="2">
        <f t="shared" si="1"/>
        <v>5734898826.9155006</v>
      </c>
      <c r="U12" s="2">
        <f t="shared" si="1"/>
        <v>5193597653.6136999</v>
      </c>
      <c r="V12" s="2">
        <f t="shared" si="1"/>
        <v>5409337688.21</v>
      </c>
      <c r="W12" s="2">
        <f t="shared" si="1"/>
        <v>5828343804.0927</v>
      </c>
      <c r="X12" s="2">
        <f t="shared" si="1"/>
        <v>5343111940.1211004</v>
      </c>
      <c r="Y12" s="2">
        <f t="shared" si="1"/>
        <v>6760589244.8757992</v>
      </c>
      <c r="Z12" s="2">
        <f t="shared" si="1"/>
        <v>6666795409.6471996</v>
      </c>
      <c r="AA12" s="2">
        <f t="shared" si="1"/>
        <v>6661132583.5768003</v>
      </c>
      <c r="AB12" s="2">
        <f t="shared" si="1"/>
        <v>7353108340.5518999</v>
      </c>
      <c r="AC12" s="2">
        <f t="shared" si="1"/>
        <v>8375931775.8076</v>
      </c>
      <c r="AD12" s="2">
        <f t="shared" si="1"/>
        <v>0</v>
      </c>
      <c r="AE12" s="2"/>
    </row>
    <row r="15" spans="1:31" x14ac:dyDescent="0.25">
      <c r="A15" t="str">
        <f t="shared" ref="A15:A26" si="2">L15</f>
        <v>ParentID</v>
      </c>
      <c r="B15" t="str">
        <f t="shared" ref="B15:B26" si="3">Z15</f>
        <v>2020</v>
      </c>
      <c r="C15" t="str">
        <f t="shared" ref="C15:C26" si="4">AB15</f>
        <v>2022</v>
      </c>
      <c r="D15" t="str">
        <f t="shared" ref="D15:D26" si="5">AC15</f>
        <v>2023</v>
      </c>
      <c r="F15" t="str">
        <f>AB15&amp;"-"&amp;AC15</f>
        <v>2022-2023</v>
      </c>
      <c r="G15" t="str">
        <f>Z15&amp;"-"&amp;AC15</f>
        <v>2020-2023</v>
      </c>
      <c r="I15" t="str">
        <f>"Share "&amp;AC15</f>
        <v>Share 2023</v>
      </c>
      <c r="L15" t="s">
        <v>1</v>
      </c>
      <c r="M15" t="s">
        <v>2</v>
      </c>
      <c r="N15" t="s">
        <v>3</v>
      </c>
      <c r="O15" t="s">
        <v>4</v>
      </c>
      <c r="P15" t="s">
        <v>5</v>
      </c>
      <c r="Q15" t="s">
        <v>6</v>
      </c>
      <c r="R15" t="s">
        <v>7</v>
      </c>
      <c r="S15" t="s">
        <v>8</v>
      </c>
      <c r="T15" t="s">
        <v>9</v>
      </c>
      <c r="U15" t="s">
        <v>10</v>
      </c>
      <c r="V15" t="s">
        <v>11</v>
      </c>
      <c r="W15" t="s">
        <v>12</v>
      </c>
      <c r="X15" t="s">
        <v>13</v>
      </c>
      <c r="Y15" t="s">
        <v>14</v>
      </c>
      <c r="Z15" t="s">
        <v>15</v>
      </c>
      <c r="AA15" t="s">
        <v>16</v>
      </c>
      <c r="AB15" t="s">
        <v>17</v>
      </c>
      <c r="AC15" t="s">
        <v>18</v>
      </c>
    </row>
    <row r="16" spans="1:31" x14ac:dyDescent="0.25">
      <c r="A16" t="str">
        <f t="shared" si="2"/>
        <v>ABL Space</v>
      </c>
      <c r="B16" s="2">
        <f t="shared" si="3"/>
        <v>2661998.67221358</v>
      </c>
      <c r="C16" s="2">
        <f t="shared" si="4"/>
        <v>1568569.6962414</v>
      </c>
      <c r="D16" s="2">
        <f t="shared" si="5"/>
        <v>17054988</v>
      </c>
      <c r="E16" s="2"/>
      <c r="F16" s="1">
        <f t="shared" ref="F16:F26" si="6">AC16/AB16-1</f>
        <v>9.8729551774888229</v>
      </c>
      <c r="G16" s="1">
        <f t="shared" ref="G16:G26" si="7">AC16/Z16-1</f>
        <v>5.4068356524828607</v>
      </c>
      <c r="H16" s="1"/>
      <c r="I16" s="1">
        <f t="shared" ref="I16:I25" si="8">AC16/SUM(AC$15:AC$25)</f>
        <v>2.0361899376091291E-3</v>
      </c>
      <c r="J16" s="1"/>
      <c r="L16" t="s">
        <v>23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>
        <v>2661998.67221358</v>
      </c>
      <c r="AA16" s="2">
        <v>839161.31988877803</v>
      </c>
      <c r="AB16" s="2">
        <v>1568569.6962414</v>
      </c>
      <c r="AC16" s="2">
        <v>17054988</v>
      </c>
      <c r="AD16" s="2"/>
      <c r="AE16" s="2"/>
    </row>
    <row r="17" spans="1:31" x14ac:dyDescent="0.25">
      <c r="A17" t="str">
        <f t="shared" si="2"/>
        <v>BLUE ORIGIN</v>
      </c>
      <c r="B17" s="2">
        <f t="shared" si="3"/>
        <v>269778441.97597301</v>
      </c>
      <c r="C17" s="2">
        <f t="shared" si="4"/>
        <v>18252585.508063801</v>
      </c>
      <c r="D17" s="2">
        <f t="shared" si="5"/>
        <v>440844387.61000001</v>
      </c>
      <c r="E17" s="2"/>
      <c r="F17" s="1">
        <f t="shared" si="6"/>
        <v>23.152435139407487</v>
      </c>
      <c r="G17" s="1">
        <f t="shared" si="7"/>
        <v>0.63409790782787034</v>
      </c>
      <c r="H17" s="1"/>
      <c r="I17" s="1">
        <f t="shared" si="8"/>
        <v>5.2632280134289201E-2</v>
      </c>
      <c r="J17" s="1"/>
      <c r="L17" t="s">
        <v>24</v>
      </c>
      <c r="M17" s="2"/>
      <c r="N17" s="2"/>
      <c r="O17" s="2"/>
      <c r="P17" s="2"/>
      <c r="Q17" s="2"/>
      <c r="R17" s="2"/>
      <c r="S17" s="2"/>
      <c r="T17" s="2"/>
      <c r="U17" s="2"/>
      <c r="V17" s="2">
        <v>970601.73317900696</v>
      </c>
      <c r="W17" s="2">
        <v>811311.96249855298</v>
      </c>
      <c r="X17" s="2">
        <v>1638498.9225023701</v>
      </c>
      <c r="Y17" s="2">
        <v>7603741.5638077799</v>
      </c>
      <c r="Z17" s="2">
        <v>269778441.97597301</v>
      </c>
      <c r="AA17" s="2">
        <v>313846813.190678</v>
      </c>
      <c r="AB17" s="2">
        <v>18252585.508063801</v>
      </c>
      <c r="AC17" s="2">
        <v>440844387.61000001</v>
      </c>
      <c r="AD17" s="2"/>
      <c r="AE17" s="2"/>
    </row>
    <row r="18" spans="1:31" x14ac:dyDescent="0.25">
      <c r="A18" t="str">
        <f t="shared" si="2"/>
        <v>BOEING</v>
      </c>
      <c r="B18" s="2">
        <f t="shared" si="3"/>
        <v>2196123921.2897401</v>
      </c>
      <c r="C18" s="2">
        <f t="shared" si="4"/>
        <v>1774455566.3568599</v>
      </c>
      <c r="D18" s="2">
        <f t="shared" si="5"/>
        <v>1618161962.3536999</v>
      </c>
      <c r="E18" s="2"/>
      <c r="F18" s="1">
        <f t="shared" si="6"/>
        <v>-8.8079750750844066E-2</v>
      </c>
      <c r="G18" s="1">
        <f t="shared" si="7"/>
        <v>-0.26317365488037425</v>
      </c>
      <c r="H18" s="1"/>
      <c r="I18" s="1">
        <f t="shared" si="8"/>
        <v>0.19319187472699753</v>
      </c>
      <c r="J18" s="1"/>
      <c r="L18" t="s">
        <v>25</v>
      </c>
      <c r="M18" s="2">
        <v>2051811682.86976</v>
      </c>
      <c r="N18" s="2">
        <v>3190617442.71101</v>
      </c>
      <c r="O18" s="2">
        <v>2130827008.7736399</v>
      </c>
      <c r="P18" s="2">
        <v>2063368491.87392</v>
      </c>
      <c r="Q18" s="2">
        <v>2361965032.2905402</v>
      </c>
      <c r="R18" s="2">
        <v>3160174414.92589</v>
      </c>
      <c r="S18" s="2">
        <v>2108426908.5065601</v>
      </c>
      <c r="T18" s="2">
        <v>1733779364.8836701</v>
      </c>
      <c r="U18" s="2">
        <v>1834943512.4078</v>
      </c>
      <c r="V18" s="2">
        <v>2027503057.6480701</v>
      </c>
      <c r="W18" s="2">
        <v>1976813360.30882</v>
      </c>
      <c r="X18" s="2">
        <v>2216579363.4337101</v>
      </c>
      <c r="Y18" s="2">
        <v>2416889433.5769401</v>
      </c>
      <c r="Z18" s="2">
        <v>2196123921.2897401</v>
      </c>
      <c r="AA18" s="2">
        <v>1935350520.2774501</v>
      </c>
      <c r="AB18" s="2">
        <v>1774455566.3568599</v>
      </c>
      <c r="AC18" s="2">
        <v>1618161962.3536999</v>
      </c>
      <c r="AD18" s="2"/>
      <c r="AE18" s="2"/>
    </row>
    <row r="19" spans="1:31" x14ac:dyDescent="0.25">
      <c r="A19" t="str">
        <f t="shared" si="2"/>
        <v>Firefly Aerospace</v>
      </c>
      <c r="B19" s="2">
        <f t="shared" si="3"/>
        <v>0</v>
      </c>
      <c r="C19" s="2">
        <f t="shared" si="4"/>
        <v>39601641.323541701</v>
      </c>
      <c r="D19" s="2">
        <f t="shared" si="5"/>
        <v>94871677</v>
      </c>
      <c r="E19" s="2"/>
      <c r="F19" s="1">
        <f t="shared" si="6"/>
        <v>1.3956501253295861</v>
      </c>
      <c r="G19" s="1" t="e">
        <f t="shared" si="7"/>
        <v>#DIV/0!</v>
      </c>
      <c r="H19" s="1"/>
      <c r="I19" s="1">
        <f t="shared" si="8"/>
        <v>1.1326701260153537E-2</v>
      </c>
      <c r="J19" s="1"/>
      <c r="L19" t="s">
        <v>32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>
        <v>29312.746145944599</v>
      </c>
      <c r="Z19" s="2"/>
      <c r="AA19" s="2">
        <v>55831361.214721099</v>
      </c>
      <c r="AB19" s="2">
        <v>39601641.323541701</v>
      </c>
      <c r="AC19" s="2">
        <v>94871677</v>
      </c>
      <c r="AD19" s="2"/>
      <c r="AE19" s="2"/>
    </row>
    <row r="20" spans="1:31" x14ac:dyDescent="0.25">
      <c r="A20" t="str">
        <f t="shared" si="2"/>
        <v>NORTHROP GRUMMAN</v>
      </c>
      <c r="B20" s="2">
        <f t="shared" si="3"/>
        <v>2222907239.9383702</v>
      </c>
      <c r="C20" s="2">
        <f t="shared" si="4"/>
        <v>1700040900.4088199</v>
      </c>
      <c r="D20" s="2">
        <f t="shared" si="5"/>
        <v>2016967409.7156</v>
      </c>
      <c r="E20" s="2"/>
      <c r="F20" s="1">
        <f t="shared" si="6"/>
        <v>0.18642287325591211</v>
      </c>
      <c r="G20" s="1">
        <f t="shared" si="7"/>
        <v>-9.2644365236076998E-2</v>
      </c>
      <c r="H20" s="1"/>
      <c r="I20" s="1">
        <f t="shared" si="8"/>
        <v>0.24080513830607531</v>
      </c>
      <c r="J20" s="1"/>
      <c r="L20" t="s">
        <v>20</v>
      </c>
      <c r="M20" s="2">
        <v>1838202873.2416699</v>
      </c>
      <c r="N20" s="2">
        <v>1966972927.1535499</v>
      </c>
      <c r="O20" s="2">
        <v>1705287646.1008201</v>
      </c>
      <c r="P20" s="2">
        <v>1713416667.86112</v>
      </c>
      <c r="Q20" s="2">
        <v>998406234.72165096</v>
      </c>
      <c r="R20" s="2">
        <v>867550843.35697806</v>
      </c>
      <c r="S20" s="2">
        <v>846809884.82105303</v>
      </c>
      <c r="T20" s="2">
        <v>846952739.86500597</v>
      </c>
      <c r="U20" s="2">
        <v>656691026.68910396</v>
      </c>
      <c r="V20" s="2">
        <v>800424016.11300695</v>
      </c>
      <c r="W20" s="2">
        <v>758360573.810274</v>
      </c>
      <c r="X20" s="2">
        <v>771976473.40711105</v>
      </c>
      <c r="Y20" s="2">
        <v>1854487217.0086401</v>
      </c>
      <c r="Z20" s="2">
        <v>2222907239.9383702</v>
      </c>
      <c r="AA20" s="2">
        <v>1876158950.24401</v>
      </c>
      <c r="AB20" s="2">
        <v>1700040900.4088199</v>
      </c>
      <c r="AC20" s="2">
        <v>2016967409.7156</v>
      </c>
      <c r="AD20" s="2"/>
      <c r="AE20" s="2"/>
    </row>
    <row r="21" spans="1:31" x14ac:dyDescent="0.25">
      <c r="A21" t="str">
        <f t="shared" si="2"/>
        <v>RUSSIA SPACE AGENCY</v>
      </c>
      <c r="B21" s="2">
        <f t="shared" si="3"/>
        <v>157877867.49397501</v>
      </c>
      <c r="C21" s="2">
        <f t="shared" si="4"/>
        <v>2619052.4772875099</v>
      </c>
      <c r="D21" s="2">
        <f t="shared" si="5"/>
        <v>6014852</v>
      </c>
      <c r="E21" s="2"/>
      <c r="F21" s="1">
        <f t="shared" si="6"/>
        <v>1.296575594479664</v>
      </c>
      <c r="G21" s="1">
        <f t="shared" si="7"/>
        <v>-0.96190186695909397</v>
      </c>
      <c r="H21" s="1"/>
      <c r="I21" s="1">
        <f t="shared" si="8"/>
        <v>7.1811138879770227E-4</v>
      </c>
      <c r="J21" s="1"/>
      <c r="L21" t="s">
        <v>33</v>
      </c>
      <c r="M21" s="2">
        <v>141637178.26215899</v>
      </c>
      <c r="N21" s="2">
        <v>277098307.63822001</v>
      </c>
      <c r="O21" s="2">
        <v>531600036.81458801</v>
      </c>
      <c r="P21" s="2">
        <v>464485088.56079799</v>
      </c>
      <c r="Q21" s="2">
        <v>552450019.41364002</v>
      </c>
      <c r="R21" s="2">
        <v>768656839.40025604</v>
      </c>
      <c r="S21" s="2">
        <v>366868123.61607599</v>
      </c>
      <c r="T21" s="2">
        <v>394778719.06763297</v>
      </c>
      <c r="U21" s="2">
        <v>575406808.55172098</v>
      </c>
      <c r="V21" s="2">
        <v>292729219.48913699</v>
      </c>
      <c r="W21" s="2">
        <v>311189687.15396202</v>
      </c>
      <c r="X21" s="2">
        <v>152210296.100788</v>
      </c>
      <c r="Y21" s="2">
        <v>216362793.531582</v>
      </c>
      <c r="Z21" s="2">
        <v>157877867.49397501</v>
      </c>
      <c r="AA21" s="2">
        <v>3819800.2749513201</v>
      </c>
      <c r="AB21" s="2">
        <v>2619052.4772875099</v>
      </c>
      <c r="AC21" s="2">
        <v>6014852</v>
      </c>
      <c r="AD21" s="2"/>
      <c r="AE21" s="2"/>
    </row>
    <row r="22" spans="1:31" x14ac:dyDescent="0.25">
      <c r="A22" t="str">
        <f t="shared" si="2"/>
        <v>Rocket Lab</v>
      </c>
      <c r="B22" s="2">
        <f t="shared" si="3"/>
        <v>11472796.4591881</v>
      </c>
      <c r="C22" s="2">
        <f t="shared" si="4"/>
        <v>387971.98664061201</v>
      </c>
      <c r="D22" s="2">
        <f t="shared" si="5"/>
        <v>15227350</v>
      </c>
      <c r="E22" s="2"/>
      <c r="F22" s="1">
        <f t="shared" si="6"/>
        <v>38.248581145899763</v>
      </c>
      <c r="G22" s="1">
        <f t="shared" si="7"/>
        <v>0.32725705142315409</v>
      </c>
      <c r="H22" s="1"/>
      <c r="I22" s="1">
        <f t="shared" si="8"/>
        <v>1.8179887811385369E-3</v>
      </c>
      <c r="J22" s="1"/>
      <c r="L22" t="s">
        <v>26</v>
      </c>
      <c r="M22" s="2"/>
      <c r="N22" s="2"/>
      <c r="O22" s="2"/>
      <c r="P22" s="2"/>
      <c r="Q22" s="2"/>
      <c r="R22" s="2"/>
      <c r="S22" s="2"/>
      <c r="T22" s="2"/>
      <c r="U22" s="2">
        <v>3910048.7440925101</v>
      </c>
      <c r="V22" s="2">
        <v>4872124.7732857596</v>
      </c>
      <c r="W22" s="2">
        <v>0</v>
      </c>
      <c r="X22" s="2">
        <v>7799094.3327917</v>
      </c>
      <c r="Y22" s="2">
        <v>0</v>
      </c>
      <c r="Z22" s="2">
        <v>11472796.4591881</v>
      </c>
      <c r="AA22" s="2">
        <v>1732040.15306804</v>
      </c>
      <c r="AB22" s="2">
        <v>387971.98664061201</v>
      </c>
      <c r="AC22" s="2">
        <v>15227350</v>
      </c>
      <c r="AD22" s="2"/>
      <c r="AE22" s="2"/>
    </row>
    <row r="23" spans="1:31" x14ac:dyDescent="0.25">
      <c r="A23" t="str">
        <f t="shared" si="2"/>
        <v>SPACEX</v>
      </c>
      <c r="B23" s="2">
        <f t="shared" si="3"/>
        <v>1316199047.03549</v>
      </c>
      <c r="C23" s="2">
        <f t="shared" si="4"/>
        <v>2978503378.59758</v>
      </c>
      <c r="D23" s="2">
        <f t="shared" si="5"/>
        <v>3109331653.0893002</v>
      </c>
      <c r="E23" s="2"/>
      <c r="F23" s="1">
        <f t="shared" si="6"/>
        <v>4.3924165213913735E-2</v>
      </c>
      <c r="G23" s="1">
        <f t="shared" si="7"/>
        <v>1.3623567119977258</v>
      </c>
      <c r="H23" s="1"/>
      <c r="I23" s="1">
        <f t="shared" si="8"/>
        <v>0.3712221799692848</v>
      </c>
      <c r="J23" s="1"/>
      <c r="L23" t="s">
        <v>21</v>
      </c>
      <c r="M23" s="2"/>
      <c r="N23" s="2">
        <v>5575745.93570494</v>
      </c>
      <c r="O23" s="2">
        <v>35226370.000457898</v>
      </c>
      <c r="P23" s="2">
        <v>157000956.58206299</v>
      </c>
      <c r="Q23" s="2">
        <v>259648517.96945301</v>
      </c>
      <c r="R23" s="2">
        <v>335878641.54459399</v>
      </c>
      <c r="S23" s="2">
        <v>764939177.54444802</v>
      </c>
      <c r="T23" s="2">
        <v>628850005.46982598</v>
      </c>
      <c r="U23" s="2">
        <v>804297783.97930801</v>
      </c>
      <c r="V23" s="2">
        <v>1288510941.7160299</v>
      </c>
      <c r="W23" s="2">
        <v>1321832391.30551</v>
      </c>
      <c r="X23" s="2">
        <v>1154941826.2063</v>
      </c>
      <c r="Y23" s="2">
        <v>1510986068.5918801</v>
      </c>
      <c r="Z23" s="2">
        <v>1316199047.03549</v>
      </c>
      <c r="AA23" s="2">
        <v>2454082214.5488</v>
      </c>
      <c r="AB23" s="2">
        <v>2978503378.59758</v>
      </c>
      <c r="AC23" s="2">
        <v>3109331653.0893002</v>
      </c>
      <c r="AD23" s="2"/>
      <c r="AE23" s="2"/>
    </row>
    <row r="24" spans="1:31" x14ac:dyDescent="0.25">
      <c r="A24" t="str">
        <f t="shared" si="2"/>
        <v>UNITED LAUNCH ALLIANCE</v>
      </c>
      <c r="B24" s="2">
        <f t="shared" si="3"/>
        <v>1498152111.1949201</v>
      </c>
      <c r="C24" s="2">
        <f t="shared" si="4"/>
        <v>1174058341.37429</v>
      </c>
      <c r="D24" s="2">
        <f t="shared" si="5"/>
        <v>1057667922.039</v>
      </c>
      <c r="E24" s="2"/>
      <c r="F24" s="1">
        <f t="shared" si="6"/>
        <v>-9.9135124068067682E-2</v>
      </c>
      <c r="G24" s="1">
        <f t="shared" si="7"/>
        <v>-0.29401833489697626</v>
      </c>
      <c r="H24" s="1"/>
      <c r="I24" s="1">
        <f t="shared" si="8"/>
        <v>0.12627465819312034</v>
      </c>
      <c r="J24" s="1"/>
      <c r="L24" t="s">
        <v>27</v>
      </c>
      <c r="M24" s="2"/>
      <c r="N24" s="2">
        <v>148402540.606112</v>
      </c>
      <c r="O24" s="2">
        <v>2138464396.6725299</v>
      </c>
      <c r="P24" s="2">
        <v>1930723621.6723101</v>
      </c>
      <c r="Q24" s="2">
        <v>2503417924.0535898</v>
      </c>
      <c r="R24" s="2">
        <v>3591005344.34413</v>
      </c>
      <c r="S24" s="2">
        <v>1991681002.6444399</v>
      </c>
      <c r="T24" s="2">
        <v>3645629848.16817</v>
      </c>
      <c r="U24" s="2">
        <v>2623136075.53303</v>
      </c>
      <c r="V24" s="2">
        <v>2299631607.39259</v>
      </c>
      <c r="W24" s="2">
        <v>2745651958.4816198</v>
      </c>
      <c r="X24" s="2">
        <v>2075539972.0345299</v>
      </c>
      <c r="Y24" s="2">
        <v>1919446125.4338901</v>
      </c>
      <c r="Z24" s="2">
        <v>1498152111.1949201</v>
      </c>
      <c r="AA24" s="2">
        <v>808841636.38099897</v>
      </c>
      <c r="AB24" s="2">
        <v>1174058341.37429</v>
      </c>
      <c r="AC24" s="2">
        <v>1057667922.039</v>
      </c>
      <c r="AD24" s="2"/>
      <c r="AE24" s="2"/>
    </row>
    <row r="25" spans="1:31" x14ac:dyDescent="0.25">
      <c r="A25" t="str">
        <f t="shared" si="2"/>
        <v>Virgin Orbit</v>
      </c>
      <c r="B25" s="2">
        <f t="shared" si="3"/>
        <v>40913762.201195702</v>
      </c>
      <c r="C25" s="2">
        <f t="shared" si="4"/>
        <v>0</v>
      </c>
      <c r="D25" s="2">
        <f t="shared" si="5"/>
        <v>-210426</v>
      </c>
      <c r="E25" s="2"/>
      <c r="F25" s="1" t="e">
        <f t="shared" si="6"/>
        <v>#DIV/0!</v>
      </c>
      <c r="G25" s="1">
        <f t="shared" si="7"/>
        <v>-1.0051431593840043</v>
      </c>
      <c r="H25" s="1"/>
      <c r="I25" s="1">
        <f t="shared" si="8"/>
        <v>-2.5122697466063221E-5</v>
      </c>
      <c r="J25" s="1"/>
      <c r="L25" t="s">
        <v>28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1052760.8290274499</v>
      </c>
      <c r="Z25" s="2">
        <v>40913762.201195702</v>
      </c>
      <c r="AA25" s="2">
        <v>2517250.1133785299</v>
      </c>
      <c r="AB25" s="2">
        <v>0</v>
      </c>
      <c r="AC25" s="2">
        <v>-210426</v>
      </c>
      <c r="AD25" s="2"/>
      <c r="AE25" s="2"/>
    </row>
    <row r="26" spans="1:31" x14ac:dyDescent="0.25">
      <c r="A26" t="str">
        <f t="shared" si="2"/>
        <v>Grand Total</v>
      </c>
      <c r="B26" s="2">
        <f t="shared" si="3"/>
        <v>7716087186.2610655</v>
      </c>
      <c r="C26" s="2">
        <f t="shared" si="4"/>
        <v>7689488007.7293243</v>
      </c>
      <c r="D26" s="2">
        <f t="shared" si="5"/>
        <v>8375931775.8076</v>
      </c>
      <c r="E26" s="2"/>
      <c r="F26" s="1">
        <f t="shared" si="6"/>
        <v>8.9270412722963544E-2</v>
      </c>
      <c r="G26" s="1">
        <f t="shared" si="7"/>
        <v>8.5515439836064244E-2</v>
      </c>
      <c r="H26" s="1"/>
      <c r="I26" s="1">
        <f>SUM(I$15:I$25)</f>
        <v>1.0000000000000002</v>
      </c>
      <c r="J26" s="1"/>
      <c r="L26" t="s">
        <v>37</v>
      </c>
      <c r="M26" s="2">
        <f t="shared" ref="M26:AD26" si="9">SUM(M16:M25)</f>
        <v>4031651734.373589</v>
      </c>
      <c r="N26" s="2">
        <f t="shared" si="9"/>
        <v>5588666964.0445976</v>
      </c>
      <c r="O26" s="2">
        <f t="shared" si="9"/>
        <v>6541405458.3620358</v>
      </c>
      <c r="P26" s="2">
        <f t="shared" si="9"/>
        <v>6328994826.550211</v>
      </c>
      <c r="Q26" s="2">
        <f t="shared" si="9"/>
        <v>6675887728.4488735</v>
      </c>
      <c r="R26" s="2">
        <f t="shared" si="9"/>
        <v>8723266083.5718479</v>
      </c>
      <c r="S26" s="2">
        <f t="shared" si="9"/>
        <v>6078725097.1325769</v>
      </c>
      <c r="T26" s="2">
        <f t="shared" si="9"/>
        <v>7249990677.4543056</v>
      </c>
      <c r="U26" s="2">
        <f t="shared" si="9"/>
        <v>6498385255.905056</v>
      </c>
      <c r="V26" s="2">
        <f t="shared" si="9"/>
        <v>6714641568.8652992</v>
      </c>
      <c r="W26" s="2">
        <f t="shared" si="9"/>
        <v>7114659283.0226851</v>
      </c>
      <c r="X26" s="2">
        <f t="shared" si="9"/>
        <v>6380685524.4377337</v>
      </c>
      <c r="Y26" s="2">
        <f t="shared" si="9"/>
        <v>7926857453.2819128</v>
      </c>
      <c r="Z26" s="2">
        <f t="shared" si="9"/>
        <v>7716087186.2610655</v>
      </c>
      <c r="AA26" s="2">
        <f t="shared" si="9"/>
        <v>7453019747.7179451</v>
      </c>
      <c r="AB26" s="2">
        <f t="shared" si="9"/>
        <v>7689488007.7293243</v>
      </c>
      <c r="AC26" s="2">
        <f t="shared" si="9"/>
        <v>8375931775.8076</v>
      </c>
      <c r="AD26" s="2">
        <f t="shared" si="9"/>
        <v>0</v>
      </c>
      <c r="AE26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11.42578125" defaultRowHeight="15" x14ac:dyDescent="0.25"/>
  <sheetData>
    <row r="1" spans="1:31" x14ac:dyDescent="0.25">
      <c r="A1" t="str">
        <f t="shared" ref="A1:A29" si="0">L1</f>
        <v>Customer</v>
      </c>
      <c r="B1" t="str">
        <f t="shared" ref="B1:B29" si="1">M1</f>
        <v>ParentID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1" x14ac:dyDescent="0.25">
      <c r="A2" t="str">
        <f t="shared" si="0"/>
        <v>DHS</v>
      </c>
      <c r="B2" t="str">
        <f t="shared" si="1"/>
        <v>NORTHROP GRUMMAN</v>
      </c>
      <c r="L2" t="s">
        <v>19</v>
      </c>
      <c r="M2" t="s">
        <v>20</v>
      </c>
      <c r="N2" s="2">
        <v>0</v>
      </c>
      <c r="O2" s="2">
        <v>318969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t="str">
        <f t="shared" si="0"/>
        <v>DHS</v>
      </c>
      <c r="B3" t="str">
        <f t="shared" si="1"/>
        <v>SPACEX</v>
      </c>
      <c r="L3" t="s">
        <v>19</v>
      </c>
      <c r="M3" t="s">
        <v>21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>
        <v>308220</v>
      </c>
      <c r="AE3" s="2"/>
    </row>
    <row r="4" spans="1:31" x14ac:dyDescent="0.25">
      <c r="A4" t="str">
        <f t="shared" si="0"/>
        <v>Defense</v>
      </c>
      <c r="B4" t="str">
        <f t="shared" si="1"/>
        <v>ABL Space</v>
      </c>
      <c r="L4" t="s">
        <v>22</v>
      </c>
      <c r="M4" t="s">
        <v>23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>
        <v>2300000</v>
      </c>
      <c r="AB4" s="2">
        <v>750000</v>
      </c>
      <c r="AC4" s="2">
        <v>1499952</v>
      </c>
      <c r="AD4" s="2">
        <v>17049988</v>
      </c>
      <c r="AE4" s="2"/>
    </row>
    <row r="5" spans="1:31" x14ac:dyDescent="0.25">
      <c r="A5" t="str">
        <f t="shared" si="0"/>
        <v>Defense</v>
      </c>
      <c r="B5" t="str">
        <f t="shared" si="1"/>
        <v>BLUE ORIGIN</v>
      </c>
      <c r="L5" t="s">
        <v>22</v>
      </c>
      <c r="M5" t="s">
        <v>24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1322259</v>
      </c>
      <c r="AA5" s="2">
        <v>1478800</v>
      </c>
      <c r="AB5" s="2"/>
      <c r="AC5" s="2">
        <v>49941</v>
      </c>
      <c r="AD5" s="2"/>
      <c r="AE5" s="2"/>
    </row>
    <row r="6" spans="1:31" x14ac:dyDescent="0.25">
      <c r="A6" t="str">
        <f t="shared" si="0"/>
        <v>Defense</v>
      </c>
      <c r="B6" t="str">
        <f t="shared" si="1"/>
        <v>BOEING</v>
      </c>
      <c r="L6" t="s">
        <v>22</v>
      </c>
      <c r="M6" t="s">
        <v>25</v>
      </c>
      <c r="N6" s="2">
        <v>928336563.74979997</v>
      </c>
      <c r="O6" s="2">
        <v>1430629634.9963</v>
      </c>
      <c r="P6" s="2">
        <v>593151090.50250006</v>
      </c>
      <c r="Q6" s="2">
        <v>428570598.36140001</v>
      </c>
      <c r="R6" s="2">
        <v>611677017.96819997</v>
      </c>
      <c r="S6" s="2">
        <v>1246509970.1612999</v>
      </c>
      <c r="T6" s="2">
        <v>174844516.31</v>
      </c>
      <c r="U6" s="2">
        <v>73580991.790000007</v>
      </c>
      <c r="V6" s="2">
        <v>90997098.030000001</v>
      </c>
      <c r="W6" s="2">
        <v>171792664.83590001</v>
      </c>
      <c r="X6" s="2">
        <v>64104792.503899999</v>
      </c>
      <c r="Y6" s="2">
        <v>14875795.100500001</v>
      </c>
      <c r="Z6" s="2">
        <v>373579686.60159999</v>
      </c>
      <c r="AA6" s="2">
        <v>435322749.83410001</v>
      </c>
      <c r="AB6" s="2">
        <v>78291233.025600001</v>
      </c>
      <c r="AC6" s="2">
        <v>20108495.879999999</v>
      </c>
      <c r="AD6" s="2">
        <v>70075311.140599996</v>
      </c>
      <c r="AE6" s="2"/>
    </row>
    <row r="7" spans="1:31" x14ac:dyDescent="0.25">
      <c r="A7" t="str">
        <f t="shared" si="0"/>
        <v>Defense</v>
      </c>
      <c r="B7" t="str">
        <f t="shared" si="1"/>
        <v>NORTHROP GRUMMAN</v>
      </c>
      <c r="L7" t="s">
        <v>22</v>
      </c>
      <c r="M7" t="s">
        <v>20</v>
      </c>
      <c r="N7" s="2">
        <v>1029274856.3803</v>
      </c>
      <c r="O7" s="2">
        <v>1069245897.0875</v>
      </c>
      <c r="P7" s="2">
        <v>884880381.27610004</v>
      </c>
      <c r="Q7" s="2">
        <v>967262470.40219998</v>
      </c>
      <c r="R7" s="2">
        <v>462045946.68650001</v>
      </c>
      <c r="S7" s="2">
        <v>350552902.85460001</v>
      </c>
      <c r="T7" s="2">
        <v>297976499.97000003</v>
      </c>
      <c r="U7" s="2">
        <v>258102017.59999999</v>
      </c>
      <c r="V7" s="2">
        <v>131597190.30060001</v>
      </c>
      <c r="W7" s="2">
        <v>219649291.074</v>
      </c>
      <c r="X7" s="2">
        <v>180886073.0194</v>
      </c>
      <c r="Y7" s="2">
        <v>301006017.96210003</v>
      </c>
      <c r="Z7" s="2">
        <v>502085744.38069999</v>
      </c>
      <c r="AA7" s="2">
        <v>660036879.22490001</v>
      </c>
      <c r="AB7" s="2">
        <v>371769311.93910003</v>
      </c>
      <c r="AC7" s="2">
        <v>533003788.94499999</v>
      </c>
      <c r="AD7" s="2">
        <v>824181180.41340005</v>
      </c>
      <c r="AE7" s="2"/>
    </row>
    <row r="8" spans="1:31" x14ac:dyDescent="0.25">
      <c r="A8" t="str">
        <f t="shared" si="0"/>
        <v>Defense</v>
      </c>
      <c r="B8" t="str">
        <f t="shared" si="1"/>
        <v>Rocket Lab</v>
      </c>
      <c r="L8" t="s">
        <v>22</v>
      </c>
      <c r="M8" t="s">
        <v>26</v>
      </c>
      <c r="N8" s="2"/>
      <c r="O8" s="2"/>
      <c r="P8" s="2"/>
      <c r="Q8" s="2"/>
      <c r="R8" s="2"/>
      <c r="S8" s="2"/>
      <c r="T8" s="2"/>
      <c r="U8" s="2"/>
      <c r="V8" s="2">
        <v>99964</v>
      </c>
      <c r="W8" s="2"/>
      <c r="X8" s="2"/>
      <c r="Y8" s="2">
        <v>6530871</v>
      </c>
      <c r="Z8" s="2">
        <v>0</v>
      </c>
      <c r="AA8" s="2">
        <v>325149</v>
      </c>
      <c r="AB8" s="2">
        <v>0</v>
      </c>
      <c r="AC8" s="2">
        <v>0</v>
      </c>
      <c r="AD8" s="2">
        <v>336500</v>
      </c>
      <c r="AE8" s="2"/>
    </row>
    <row r="9" spans="1:31" x14ac:dyDescent="0.25">
      <c r="A9" t="str">
        <f t="shared" si="0"/>
        <v>Defense</v>
      </c>
      <c r="B9" t="str">
        <f t="shared" si="1"/>
        <v>SPACEX</v>
      </c>
      <c r="L9" t="s">
        <v>22</v>
      </c>
      <c r="M9" t="s">
        <v>21</v>
      </c>
      <c r="N9" s="2"/>
      <c r="O9" s="2">
        <v>4000000</v>
      </c>
      <c r="P9" s="2">
        <v>0</v>
      </c>
      <c r="Q9" s="2">
        <v>0</v>
      </c>
      <c r="R9" s="2"/>
      <c r="S9" s="2"/>
      <c r="T9" s="2">
        <v>239598798</v>
      </c>
      <c r="U9" s="2">
        <v>14489390</v>
      </c>
      <c r="V9" s="2">
        <v>943948</v>
      </c>
      <c r="W9" s="2">
        <v>83682783</v>
      </c>
      <c r="X9" s="2">
        <v>105953407.25</v>
      </c>
      <c r="Y9" s="2">
        <v>267961643.1015</v>
      </c>
      <c r="Z9" s="2">
        <v>374030552.19730002</v>
      </c>
      <c r="AA9" s="2">
        <v>287098559.64850003</v>
      </c>
      <c r="AB9" s="2">
        <v>563815243.76269996</v>
      </c>
      <c r="AC9" s="2">
        <v>759276111.6875</v>
      </c>
      <c r="AD9" s="2">
        <v>856176760.46930003</v>
      </c>
      <c r="AE9" s="2"/>
    </row>
    <row r="10" spans="1:31" x14ac:dyDescent="0.25">
      <c r="A10" t="str">
        <f t="shared" si="0"/>
        <v>Defense</v>
      </c>
      <c r="B10" t="str">
        <f t="shared" si="1"/>
        <v>UNITED LAUNCH ALLIANCE</v>
      </c>
      <c r="L10" t="s">
        <v>22</v>
      </c>
      <c r="M10" t="s">
        <v>27</v>
      </c>
      <c r="N10" s="2"/>
      <c r="O10" s="2"/>
      <c r="P10" s="2">
        <v>1281737200.3769</v>
      </c>
      <c r="Q10" s="2">
        <v>1124859852.2844</v>
      </c>
      <c r="R10" s="2">
        <v>1530865621.0599</v>
      </c>
      <c r="S10" s="2">
        <v>2425051333.0633998</v>
      </c>
      <c r="T10" s="2">
        <v>1249393557.3199999</v>
      </c>
      <c r="U10" s="2">
        <v>2519158422.9960999</v>
      </c>
      <c r="V10" s="2">
        <v>1718303663.03</v>
      </c>
      <c r="W10" s="2">
        <v>1472834320.1749001</v>
      </c>
      <c r="X10" s="2">
        <v>1951439106.2</v>
      </c>
      <c r="Y10" s="2">
        <v>1282502753.1094</v>
      </c>
      <c r="Z10" s="2">
        <v>1424646785.0371001</v>
      </c>
      <c r="AA10" s="2">
        <v>1018626062.0625</v>
      </c>
      <c r="AB10" s="2">
        <v>633296203.38859999</v>
      </c>
      <c r="AC10" s="2">
        <v>1069165567</v>
      </c>
      <c r="AD10" s="2">
        <v>1030138115.039</v>
      </c>
      <c r="AE10" s="2"/>
    </row>
    <row r="11" spans="1:31" x14ac:dyDescent="0.25">
      <c r="A11" t="str">
        <f t="shared" si="0"/>
        <v>Defense</v>
      </c>
      <c r="B11" t="str">
        <f t="shared" si="1"/>
        <v>Virgin Orbit</v>
      </c>
      <c r="L11" t="s">
        <v>22</v>
      </c>
      <c r="M11" t="s">
        <v>28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897869.5</v>
      </c>
      <c r="AA11" s="2">
        <v>35350000</v>
      </c>
      <c r="AB11" s="2">
        <v>2249791</v>
      </c>
      <c r="AC11" s="2">
        <v>0</v>
      </c>
      <c r="AD11" s="2">
        <v>-210426</v>
      </c>
      <c r="AE11" s="2"/>
    </row>
    <row r="12" spans="1:31" x14ac:dyDescent="0.25">
      <c r="A12" t="str">
        <f t="shared" si="0"/>
        <v>Energy</v>
      </c>
      <c r="B12" t="str">
        <f t="shared" si="1"/>
        <v>BOEING</v>
      </c>
      <c r="L12" t="s">
        <v>29</v>
      </c>
      <c r="M12" t="s">
        <v>25</v>
      </c>
      <c r="N12" s="2"/>
      <c r="O12" s="2"/>
      <c r="P12" s="2">
        <v>-5153.34</v>
      </c>
      <c r="Q12" s="2">
        <v>122123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t="str">
        <f t="shared" si="0"/>
        <v>GSA</v>
      </c>
      <c r="B13" t="str">
        <f t="shared" si="1"/>
        <v>BOEING</v>
      </c>
      <c r="L13" t="s">
        <v>30</v>
      </c>
      <c r="M13" t="s">
        <v>25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>
        <v>0</v>
      </c>
      <c r="AD13" s="2"/>
      <c r="AE13" s="2"/>
    </row>
    <row r="14" spans="1:31" x14ac:dyDescent="0.25">
      <c r="A14" t="str">
        <f t="shared" si="0"/>
        <v>GSA</v>
      </c>
      <c r="B14" t="str">
        <f t="shared" si="1"/>
        <v>NORTHROP GRUMMAN</v>
      </c>
      <c r="L14" t="s">
        <v>30</v>
      </c>
      <c r="M14" t="s">
        <v>20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>
        <v>0</v>
      </c>
      <c r="AD14" s="2">
        <v>0</v>
      </c>
      <c r="AE14" s="2"/>
    </row>
    <row r="15" spans="1:31" x14ac:dyDescent="0.25">
      <c r="A15" t="str">
        <f t="shared" si="0"/>
        <v>GSA</v>
      </c>
      <c r="B15" t="str">
        <f t="shared" si="1"/>
        <v>SPACEX</v>
      </c>
      <c r="L15" t="s">
        <v>30</v>
      </c>
      <c r="M15" t="s">
        <v>21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>
        <v>0</v>
      </c>
      <c r="AC15" s="2">
        <v>0</v>
      </c>
      <c r="AD15" s="2">
        <v>0</v>
      </c>
      <c r="AE15" s="2"/>
    </row>
    <row r="16" spans="1:31" x14ac:dyDescent="0.25">
      <c r="A16" t="str">
        <f t="shared" si="0"/>
        <v>NASA</v>
      </c>
      <c r="B16" t="str">
        <f t="shared" si="1"/>
        <v>ABL Space</v>
      </c>
      <c r="L16" t="s">
        <v>31</v>
      </c>
      <c r="M16" t="s">
        <v>23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>
        <v>0</v>
      </c>
      <c r="AD16" s="2">
        <v>5000</v>
      </c>
      <c r="AE16" s="2"/>
    </row>
    <row r="17" spans="1:31" x14ac:dyDescent="0.25">
      <c r="A17" t="str">
        <f t="shared" si="0"/>
        <v>NASA</v>
      </c>
      <c r="B17" t="str">
        <f t="shared" si="1"/>
        <v>BLUE ORIGIN</v>
      </c>
      <c r="L17" t="s">
        <v>31</v>
      </c>
      <c r="M17" t="s">
        <v>24</v>
      </c>
      <c r="N17" s="2"/>
      <c r="O17" s="2"/>
      <c r="P17" s="2"/>
      <c r="Q17" s="2"/>
      <c r="R17" s="2"/>
      <c r="S17" s="2"/>
      <c r="T17" s="2"/>
      <c r="U17" s="2"/>
      <c r="V17" s="2"/>
      <c r="W17" s="2">
        <v>781920</v>
      </c>
      <c r="X17" s="2">
        <v>664628.46100000001</v>
      </c>
      <c r="Y17" s="2">
        <v>1372059.9649</v>
      </c>
      <c r="Z17" s="2">
        <v>5162753.9752000002</v>
      </c>
      <c r="AA17" s="2">
        <v>231613133.14840001</v>
      </c>
      <c r="AB17" s="2">
        <v>280500428.59960002</v>
      </c>
      <c r="AC17" s="2">
        <v>17404178</v>
      </c>
      <c r="AD17" s="2">
        <v>440844387.61000001</v>
      </c>
      <c r="AE17" s="2"/>
    </row>
    <row r="18" spans="1:31" x14ac:dyDescent="0.25">
      <c r="A18" t="str">
        <f t="shared" si="0"/>
        <v>NASA</v>
      </c>
      <c r="B18" t="str">
        <f t="shared" si="1"/>
        <v>BOEING</v>
      </c>
      <c r="L18" t="s">
        <v>31</v>
      </c>
      <c r="M18" t="s">
        <v>25</v>
      </c>
      <c r="N18" s="2">
        <v>520890955.33499998</v>
      </c>
      <c r="O18" s="2">
        <v>869740982.245</v>
      </c>
      <c r="P18" s="2">
        <v>958847422.86559999</v>
      </c>
      <c r="Q18" s="2">
        <v>1080445793.8241999</v>
      </c>
      <c r="R18" s="2">
        <v>1151882485.2537999</v>
      </c>
      <c r="S18" s="2">
        <v>1156561535.5501001</v>
      </c>
      <c r="T18" s="2">
        <v>1457085554.9774001</v>
      </c>
      <c r="U18" s="2">
        <v>1297375840.1094</v>
      </c>
      <c r="V18" s="2">
        <v>1375514649.9300001</v>
      </c>
      <c r="W18" s="2">
        <v>1461570574.3206</v>
      </c>
      <c r="X18" s="2">
        <v>1555304857.6387</v>
      </c>
      <c r="Y18" s="2">
        <v>1841262016.053</v>
      </c>
      <c r="Z18" s="2">
        <v>1687715953.8201001</v>
      </c>
      <c r="AA18" s="2">
        <v>1462155664.2953</v>
      </c>
      <c r="AB18" s="2">
        <v>1651427303.5729001</v>
      </c>
      <c r="AC18" s="2">
        <v>1676901284.8800001</v>
      </c>
      <c r="AD18" s="2">
        <v>1548086651.2131</v>
      </c>
      <c r="AE18" s="2"/>
    </row>
    <row r="19" spans="1:31" x14ac:dyDescent="0.25">
      <c r="A19" t="str">
        <f t="shared" si="0"/>
        <v>NASA</v>
      </c>
      <c r="B19" t="str">
        <f t="shared" si="1"/>
        <v>Firefly Aerospace</v>
      </c>
      <c r="L19" t="s">
        <v>31</v>
      </c>
      <c r="M19" t="s">
        <v>32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>
        <v>25000</v>
      </c>
      <c r="AA19" s="2"/>
      <c r="AB19" s="2">
        <v>49899250.5</v>
      </c>
      <c r="AC19" s="2">
        <v>37869252</v>
      </c>
      <c r="AD19" s="2">
        <v>94871677</v>
      </c>
      <c r="AE19" s="2"/>
    </row>
    <row r="20" spans="1:31" x14ac:dyDescent="0.25">
      <c r="A20" t="str">
        <f t="shared" si="0"/>
        <v>NASA</v>
      </c>
      <c r="B20" t="str">
        <f t="shared" si="1"/>
        <v>NORTHROP GRUMMAN</v>
      </c>
      <c r="L20" t="s">
        <v>31</v>
      </c>
      <c r="M20" t="s">
        <v>20</v>
      </c>
      <c r="N20" s="2">
        <v>269077332.47000003</v>
      </c>
      <c r="O20" s="2">
        <v>348582814.66000003</v>
      </c>
      <c r="P20" s="2">
        <v>357170283.93000001</v>
      </c>
      <c r="Q20" s="2">
        <v>291516974.42540002</v>
      </c>
      <c r="R20" s="2">
        <v>286165753.92699999</v>
      </c>
      <c r="S20" s="2">
        <v>311392583.5</v>
      </c>
      <c r="T20" s="2">
        <v>359867207.77999997</v>
      </c>
      <c r="U20" s="2">
        <v>411855847.23000002</v>
      </c>
      <c r="V20" s="2">
        <v>393239186.8998</v>
      </c>
      <c r="W20" s="2">
        <v>425174971.32370001</v>
      </c>
      <c r="X20" s="2">
        <v>440364499.32810003</v>
      </c>
      <c r="Y20" s="2">
        <v>345438113.59030002</v>
      </c>
      <c r="Z20" s="2">
        <v>1079553184.7862999</v>
      </c>
      <c r="AA20" s="2">
        <v>1260582655.7228</v>
      </c>
      <c r="AB20" s="2">
        <v>1305046789.2481</v>
      </c>
      <c r="AC20" s="2">
        <v>1092668155.8594</v>
      </c>
      <c r="AD20" s="2">
        <v>1192786229.3022001</v>
      </c>
      <c r="AE20" s="2"/>
    </row>
    <row r="21" spans="1:31" x14ac:dyDescent="0.25">
      <c r="A21" t="str">
        <f t="shared" si="0"/>
        <v>NASA</v>
      </c>
      <c r="B21" t="str">
        <f t="shared" si="1"/>
        <v>RUSSIA SPACE AGENCY</v>
      </c>
      <c r="L21" t="s">
        <v>31</v>
      </c>
      <c r="M21" t="s">
        <v>33</v>
      </c>
      <c r="N21" s="2">
        <v>100040612</v>
      </c>
      <c r="O21" s="2">
        <v>199782273</v>
      </c>
      <c r="P21" s="2">
        <v>387192261</v>
      </c>
      <c r="Q21" s="2">
        <v>341238820</v>
      </c>
      <c r="R21" s="2">
        <v>414009402.3398</v>
      </c>
      <c r="S21" s="2">
        <v>586488883.38090003</v>
      </c>
      <c r="T21" s="2">
        <v>285001263</v>
      </c>
      <c r="U21" s="2">
        <v>312278472.29000002</v>
      </c>
      <c r="V21" s="2">
        <v>459872927.36330003</v>
      </c>
      <c r="W21" s="2">
        <v>235823637.52149999</v>
      </c>
      <c r="X21" s="2">
        <v>254927244.28130001</v>
      </c>
      <c r="Y21" s="2">
        <v>127459133.88</v>
      </c>
      <c r="Z21" s="2">
        <v>184529617.63999999</v>
      </c>
      <c r="AA21" s="2">
        <v>136408443.41</v>
      </c>
      <c r="AB21" s="2">
        <v>3413944.54</v>
      </c>
      <c r="AC21" s="2">
        <v>2504481</v>
      </c>
      <c r="AD21" s="2">
        <v>6014852</v>
      </c>
      <c r="AE21" s="2"/>
    </row>
    <row r="22" spans="1:31" x14ac:dyDescent="0.25">
      <c r="A22" t="str">
        <f t="shared" si="0"/>
        <v>NASA</v>
      </c>
      <c r="B22" t="str">
        <f t="shared" si="1"/>
        <v>Rocket Lab</v>
      </c>
      <c r="L22" t="s">
        <v>31</v>
      </c>
      <c r="M22" t="s">
        <v>26</v>
      </c>
      <c r="N22" s="2"/>
      <c r="O22" s="2"/>
      <c r="P22" s="2"/>
      <c r="Q22" s="2"/>
      <c r="R22" s="2"/>
      <c r="S22" s="2"/>
      <c r="T22" s="2"/>
      <c r="U22" s="2"/>
      <c r="V22" s="2">
        <v>3025000</v>
      </c>
      <c r="W22" s="2">
        <v>3925000</v>
      </c>
      <c r="X22" s="2">
        <v>0</v>
      </c>
      <c r="Y22" s="2">
        <v>0</v>
      </c>
      <c r="Z22" s="2">
        <v>0</v>
      </c>
      <c r="AA22" s="2">
        <v>9587490</v>
      </c>
      <c r="AB22" s="2">
        <v>1548010</v>
      </c>
      <c r="AC22" s="2">
        <v>371000</v>
      </c>
      <c r="AD22" s="2">
        <v>14890850</v>
      </c>
      <c r="AE22" s="2"/>
    </row>
    <row r="23" spans="1:31" x14ac:dyDescent="0.25">
      <c r="A23" t="str">
        <f t="shared" si="0"/>
        <v>NASA</v>
      </c>
      <c r="B23" t="str">
        <f t="shared" si="1"/>
        <v>SPACEX</v>
      </c>
      <c r="L23" t="s">
        <v>31</v>
      </c>
      <c r="M23" t="s">
        <v>21</v>
      </c>
      <c r="N23" s="2"/>
      <c r="O23" s="2">
        <v>20000</v>
      </c>
      <c r="P23" s="2">
        <v>25657217.649999999</v>
      </c>
      <c r="Q23" s="2">
        <v>115342392</v>
      </c>
      <c r="R23" s="2">
        <v>194582177.50999999</v>
      </c>
      <c r="S23" s="2">
        <v>256277026.80000001</v>
      </c>
      <c r="T23" s="2">
        <v>354643704.10000002</v>
      </c>
      <c r="U23" s="2">
        <v>482944512.89999998</v>
      </c>
      <c r="V23" s="2">
        <v>641861752.05999994</v>
      </c>
      <c r="W23" s="2">
        <v>954345937.85000002</v>
      </c>
      <c r="X23" s="2">
        <v>976894459.59000003</v>
      </c>
      <c r="Y23" s="2">
        <v>699173226.35940003</v>
      </c>
      <c r="Z23" s="2">
        <v>914646104.9375</v>
      </c>
      <c r="AA23" s="2">
        <v>850113806.30069995</v>
      </c>
      <c r="AB23" s="2">
        <v>1629481979.0002</v>
      </c>
      <c r="AC23" s="2">
        <v>2087777285.04</v>
      </c>
      <c r="AD23" s="2">
        <v>2251608714.6199999</v>
      </c>
      <c r="AE23" s="2"/>
    </row>
    <row r="24" spans="1:31" x14ac:dyDescent="0.25">
      <c r="A24" t="str">
        <f t="shared" si="0"/>
        <v>NASA</v>
      </c>
      <c r="B24" t="str">
        <f t="shared" si="1"/>
        <v>UNITED LAUNCH ALLIANCE</v>
      </c>
      <c r="L24" t="s">
        <v>31</v>
      </c>
      <c r="M24" t="s">
        <v>27</v>
      </c>
      <c r="N24" s="2"/>
      <c r="O24" s="2">
        <v>106995229</v>
      </c>
      <c r="P24" s="2">
        <v>275818870.87</v>
      </c>
      <c r="Q24" s="2">
        <v>293566415.0625</v>
      </c>
      <c r="R24" s="2">
        <v>345210987</v>
      </c>
      <c r="S24" s="2">
        <v>314903100</v>
      </c>
      <c r="T24" s="2">
        <v>297842533</v>
      </c>
      <c r="U24" s="2">
        <v>364613332</v>
      </c>
      <c r="V24" s="2">
        <v>378142274</v>
      </c>
      <c r="W24" s="2">
        <v>379756588.10939997</v>
      </c>
      <c r="X24" s="2">
        <v>297804735.82029998</v>
      </c>
      <c r="Y24" s="2">
        <v>455530310</v>
      </c>
      <c r="Z24" s="2">
        <v>212393733</v>
      </c>
      <c r="AA24" s="2">
        <v>275796017</v>
      </c>
      <c r="AB24" s="2">
        <v>89605595</v>
      </c>
      <c r="AC24" s="2">
        <v>53533132</v>
      </c>
      <c r="AD24" s="2">
        <v>27529807</v>
      </c>
      <c r="AE24" s="2"/>
    </row>
    <row r="25" spans="1:31" x14ac:dyDescent="0.25">
      <c r="A25" t="str">
        <f t="shared" si="0"/>
        <v>Other Agencies</v>
      </c>
      <c r="B25" t="str">
        <f t="shared" si="1"/>
        <v>BOEING</v>
      </c>
      <c r="L25" t="s">
        <v>34</v>
      </c>
      <c r="M25" t="s">
        <v>25</v>
      </c>
      <c r="N25" s="2"/>
      <c r="O25" s="2"/>
      <c r="P25" s="2"/>
      <c r="Q25" s="2">
        <v>6736691</v>
      </c>
      <c r="R25" s="2">
        <v>6511448</v>
      </c>
      <c r="S25" s="2">
        <v>8156846</v>
      </c>
      <c r="T25" s="2">
        <v>6000000</v>
      </c>
      <c r="U25" s="2">
        <v>500000</v>
      </c>
      <c r="V25" s="2"/>
      <c r="W25" s="2"/>
      <c r="X25" s="2"/>
      <c r="Y25" s="2"/>
      <c r="Z25" s="2"/>
      <c r="AA25" s="2"/>
      <c r="AB25" s="2"/>
      <c r="AC25" s="2">
        <v>-178468.74</v>
      </c>
      <c r="AD25" s="2"/>
      <c r="AE25" s="2"/>
    </row>
    <row r="26" spans="1:31" x14ac:dyDescent="0.25">
      <c r="A26" t="str">
        <f t="shared" si="0"/>
        <v>Other Agencies</v>
      </c>
      <c r="B26" t="str">
        <f t="shared" si="1"/>
        <v>SPACEX</v>
      </c>
      <c r="L26" t="s">
        <v>34</v>
      </c>
      <c r="M26" t="s">
        <v>21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37500</v>
      </c>
      <c r="AC26" s="2">
        <v>764084</v>
      </c>
      <c r="AD26" s="2">
        <v>872426</v>
      </c>
      <c r="AE26" s="2"/>
    </row>
    <row r="27" spans="1:31" x14ac:dyDescent="0.25">
      <c r="A27" t="str">
        <f t="shared" si="0"/>
        <v>State and IAP</v>
      </c>
      <c r="B27" t="str">
        <f t="shared" si="1"/>
        <v>SPACEX</v>
      </c>
      <c r="L27" t="s">
        <v>35</v>
      </c>
      <c r="M27" t="s">
        <v>21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>
        <v>143500</v>
      </c>
      <c r="AD27" s="2">
        <v>149257</v>
      </c>
      <c r="AE27" s="2"/>
    </row>
    <row r="28" spans="1:31" x14ac:dyDescent="0.25">
      <c r="A28" t="str">
        <f t="shared" si="0"/>
        <v>VA</v>
      </c>
      <c r="B28" t="str">
        <f t="shared" si="1"/>
        <v>SPACEX</v>
      </c>
      <c r="L28" t="s">
        <v>36</v>
      </c>
      <c r="M28" t="s">
        <v>21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>
        <v>246600</v>
      </c>
      <c r="AD28" s="2">
        <v>216275</v>
      </c>
      <c r="AE28" s="2"/>
    </row>
    <row r="29" spans="1:31" x14ac:dyDescent="0.25">
      <c r="A29" t="str">
        <f t="shared" si="0"/>
        <v>Grand Total</v>
      </c>
      <c r="B29" t="str">
        <f t="shared" si="1"/>
        <v/>
      </c>
      <c r="L29" t="s">
        <v>37</v>
      </c>
      <c r="M29" t="s">
        <v>38</v>
      </c>
      <c r="N29" s="2">
        <f t="shared" ref="N29:AD29" si="2">SUM(N2:N28)</f>
        <v>2847620319.9350996</v>
      </c>
      <c r="O29" s="2">
        <f t="shared" si="2"/>
        <v>4029315799.9887996</v>
      </c>
      <c r="P29" s="2">
        <f t="shared" si="2"/>
        <v>4764449575.1310997</v>
      </c>
      <c r="Q29" s="2">
        <f t="shared" si="2"/>
        <v>4649662130.3600998</v>
      </c>
      <c r="R29" s="2">
        <f t="shared" si="2"/>
        <v>5002950839.7452002</v>
      </c>
      <c r="S29" s="2">
        <f t="shared" si="2"/>
        <v>6655894181.3103008</v>
      </c>
      <c r="T29" s="2">
        <f t="shared" si="2"/>
        <v>4722253634.4574003</v>
      </c>
      <c r="U29" s="2">
        <f t="shared" si="2"/>
        <v>5734898826.9154997</v>
      </c>
      <c r="V29" s="2">
        <f t="shared" si="2"/>
        <v>5193597653.613699</v>
      </c>
      <c r="W29" s="2">
        <f t="shared" si="2"/>
        <v>5409337688.21</v>
      </c>
      <c r="X29" s="2">
        <f t="shared" si="2"/>
        <v>5828343804.0927</v>
      </c>
      <c r="Y29" s="2">
        <f t="shared" si="2"/>
        <v>5343111940.1211004</v>
      </c>
      <c r="Z29" s="2">
        <f t="shared" si="2"/>
        <v>6760589244.8758001</v>
      </c>
      <c r="AA29" s="2">
        <f t="shared" si="2"/>
        <v>6666795409.6471996</v>
      </c>
      <c r="AB29" s="2">
        <f t="shared" si="2"/>
        <v>6661132583.5768003</v>
      </c>
      <c r="AC29" s="2">
        <f t="shared" si="2"/>
        <v>7353108340.5518999</v>
      </c>
      <c r="AD29" s="2">
        <f t="shared" si="2"/>
        <v>8375931775.807601</v>
      </c>
      <c r="AE29" s="2"/>
    </row>
    <row r="32" spans="1:31" x14ac:dyDescent="0.25">
      <c r="A32" t="str">
        <f t="shared" ref="A32:A60" si="3">L32</f>
        <v>Customer</v>
      </c>
      <c r="B32" t="str">
        <f t="shared" ref="B32:B60" si="4">M32</f>
        <v>ParentID</v>
      </c>
      <c r="C32" t="str">
        <f t="shared" ref="C32:C60" si="5">AA32</f>
        <v>2020</v>
      </c>
      <c r="D32" t="str">
        <f t="shared" ref="D32:D60" si="6">AC32</f>
        <v>2022</v>
      </c>
      <c r="E32" t="str">
        <f t="shared" ref="E32:E60" si="7">AD32</f>
        <v>2023</v>
      </c>
      <c r="G32" t="str">
        <f>AC32&amp;"-"&amp;AD32</f>
        <v>2022-2023</v>
      </c>
      <c r="H32" t="str">
        <f>AA32&amp;"-"&amp;AD32</f>
        <v>2020-2023</v>
      </c>
      <c r="J32" t="str">
        <f>"Share "&amp;AD32</f>
        <v>Share 2023</v>
      </c>
      <c r="L32" t="s">
        <v>0</v>
      </c>
      <c r="M32" t="s">
        <v>1</v>
      </c>
      <c r="N32" t="s">
        <v>2</v>
      </c>
      <c r="O32" t="s">
        <v>3</v>
      </c>
      <c r="P32" t="s">
        <v>4</v>
      </c>
      <c r="Q32" t="s">
        <v>5</v>
      </c>
      <c r="R32" t="s">
        <v>6</v>
      </c>
      <c r="S32" t="s">
        <v>7</v>
      </c>
      <c r="T32" t="s">
        <v>8</v>
      </c>
      <c r="U32" t="s">
        <v>9</v>
      </c>
      <c r="V32" t="s">
        <v>10</v>
      </c>
      <c r="W32" t="s">
        <v>11</v>
      </c>
      <c r="X32" t="s">
        <v>12</v>
      </c>
      <c r="Y32" t="s">
        <v>13</v>
      </c>
      <c r="Z32" t="s">
        <v>14</v>
      </c>
      <c r="AA32" t="s">
        <v>15</v>
      </c>
      <c r="AB32" t="s">
        <v>16</v>
      </c>
      <c r="AC32" t="s">
        <v>17</v>
      </c>
      <c r="AD32" t="s">
        <v>18</v>
      </c>
    </row>
    <row r="33" spans="1:31" x14ac:dyDescent="0.25">
      <c r="A33" t="str">
        <f t="shared" si="3"/>
        <v>DHS</v>
      </c>
      <c r="B33" t="str">
        <f t="shared" si="4"/>
        <v>NORTHROP GRUMMAN</v>
      </c>
      <c r="C33" s="2">
        <f t="shared" si="5"/>
        <v>0</v>
      </c>
      <c r="D33" s="2">
        <f t="shared" si="6"/>
        <v>0</v>
      </c>
      <c r="E33" s="2">
        <f t="shared" si="7"/>
        <v>0</v>
      </c>
      <c r="F33" s="2"/>
      <c r="G33" s="1" t="e">
        <f t="shared" ref="G33:G60" si="8">AD33/AC33-1</f>
        <v>#DIV/0!</v>
      </c>
      <c r="H33" s="1" t="e">
        <f t="shared" ref="H33:H60" si="9">AD33/AA33-1</f>
        <v>#DIV/0!</v>
      </c>
      <c r="I33" s="1"/>
      <c r="J33" s="1">
        <f t="shared" ref="J33:J59" si="10">AD33/SUM(AD$32:AD$59)</f>
        <v>0</v>
      </c>
      <c r="K33" s="1"/>
      <c r="L33" t="s">
        <v>19</v>
      </c>
      <c r="M33" t="s">
        <v>20</v>
      </c>
      <c r="N33" s="2">
        <v>0</v>
      </c>
      <c r="O33" s="2">
        <v>442410.47397160903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t="str">
        <f t="shared" si="3"/>
        <v>DHS</v>
      </c>
      <c r="B34" t="str">
        <f t="shared" si="4"/>
        <v>SPACEX</v>
      </c>
      <c r="C34" s="2">
        <f t="shared" si="5"/>
        <v>0</v>
      </c>
      <c r="D34" s="2">
        <f t="shared" si="6"/>
        <v>0</v>
      </c>
      <c r="E34" s="2">
        <f t="shared" si="7"/>
        <v>308220</v>
      </c>
      <c r="F34" s="2"/>
      <c r="G34" s="1" t="e">
        <f t="shared" si="8"/>
        <v>#DIV/0!</v>
      </c>
      <c r="H34" s="1" t="e">
        <f t="shared" si="9"/>
        <v>#DIV/0!</v>
      </c>
      <c r="I34" s="1"/>
      <c r="J34" s="1">
        <f t="shared" si="10"/>
        <v>3.6798293998792951E-5</v>
      </c>
      <c r="K34" s="1"/>
      <c r="L34" t="s">
        <v>19</v>
      </c>
      <c r="M34" t="s">
        <v>21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>
        <v>308220</v>
      </c>
      <c r="AE34" s="2"/>
    </row>
    <row r="35" spans="1:31" x14ac:dyDescent="0.25">
      <c r="A35" t="str">
        <f t="shared" si="3"/>
        <v>Defense</v>
      </c>
      <c r="B35" t="str">
        <f t="shared" si="4"/>
        <v>ABL Space</v>
      </c>
      <c r="C35" s="2">
        <f t="shared" si="5"/>
        <v>2661998.67221358</v>
      </c>
      <c r="D35" s="2">
        <f t="shared" si="6"/>
        <v>1568569.6962414</v>
      </c>
      <c r="E35" s="2">
        <f t="shared" si="7"/>
        <v>17049988</v>
      </c>
      <c r="F35" s="2"/>
      <c r="G35" s="1">
        <f t="shared" si="8"/>
        <v>9.8697675601250676</v>
      </c>
      <c r="H35" s="1">
        <f t="shared" si="9"/>
        <v>5.4049573645437299</v>
      </c>
      <c r="I35" s="1"/>
      <c r="J35" s="1">
        <f t="shared" si="10"/>
        <v>2.0355929890983446E-3</v>
      </c>
      <c r="K35" s="1"/>
      <c r="L35" t="s">
        <v>22</v>
      </c>
      <c r="M35" t="s">
        <v>23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2661998.67221358</v>
      </c>
      <c r="AB35" s="2">
        <v>839161.31988877803</v>
      </c>
      <c r="AC35" s="2">
        <v>1568569.6962414</v>
      </c>
      <c r="AD35" s="2">
        <v>17049988</v>
      </c>
      <c r="AE35" s="2"/>
    </row>
    <row r="36" spans="1:31" x14ac:dyDescent="0.25">
      <c r="A36" t="str">
        <f t="shared" si="3"/>
        <v>Defense</v>
      </c>
      <c r="B36" t="str">
        <f t="shared" si="4"/>
        <v>BLUE ORIGIN</v>
      </c>
      <c r="C36" s="2">
        <f t="shared" si="5"/>
        <v>1711549.40716063</v>
      </c>
      <c r="D36" s="2">
        <f t="shared" si="6"/>
        <v>52225.6306868432</v>
      </c>
      <c r="E36" s="2">
        <f t="shared" si="7"/>
        <v>0</v>
      </c>
      <c r="F36" s="2"/>
      <c r="G36" s="1">
        <f t="shared" si="8"/>
        <v>-1</v>
      </c>
      <c r="H36" s="1">
        <f t="shared" si="9"/>
        <v>-1</v>
      </c>
      <c r="I36" s="1"/>
      <c r="J36" s="1">
        <f t="shared" si="10"/>
        <v>0</v>
      </c>
      <c r="K36" s="1"/>
      <c r="L36" t="s">
        <v>22</v>
      </c>
      <c r="M36" t="s">
        <v>24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>
        <v>1550361.69624762</v>
      </c>
      <c r="AA36" s="2">
        <v>1711549.40716063</v>
      </c>
      <c r="AB36" s="2"/>
      <c r="AC36" s="2">
        <v>52225.6306868432</v>
      </c>
      <c r="AD36" s="2"/>
      <c r="AE36" s="2"/>
    </row>
    <row r="37" spans="1:31" x14ac:dyDescent="0.25">
      <c r="A37" t="str">
        <f t="shared" si="3"/>
        <v>Defense</v>
      </c>
      <c r="B37" t="str">
        <f t="shared" si="4"/>
        <v>BOEING</v>
      </c>
      <c r="C37" s="2">
        <f t="shared" si="5"/>
        <v>503838513.93162602</v>
      </c>
      <c r="D37" s="2">
        <f t="shared" si="6"/>
        <v>21028391.091423601</v>
      </c>
      <c r="E37" s="2">
        <f t="shared" si="7"/>
        <v>70075311.140599996</v>
      </c>
      <c r="F37" s="2"/>
      <c r="G37" s="1">
        <f t="shared" si="8"/>
        <v>2.3324142981713951</v>
      </c>
      <c r="H37" s="1">
        <f t="shared" si="9"/>
        <v>-0.86091712085728</v>
      </c>
      <c r="I37" s="1"/>
      <c r="J37" s="1">
        <f t="shared" si="10"/>
        <v>8.3662705256267907E-3</v>
      </c>
      <c r="K37" s="1"/>
      <c r="L37" t="s">
        <v>22</v>
      </c>
      <c r="M37" t="s">
        <v>25</v>
      </c>
      <c r="N37" s="2">
        <v>1314335935.5609601</v>
      </c>
      <c r="O37" s="2">
        <v>1984285416.12678</v>
      </c>
      <c r="P37" s="2">
        <v>814373564.01021099</v>
      </c>
      <c r="Q37" s="2">
        <v>583358752.48440099</v>
      </c>
      <c r="R37" s="2">
        <v>816215715.25097799</v>
      </c>
      <c r="S37" s="2">
        <v>1633685549.88078</v>
      </c>
      <c r="T37" s="2">
        <v>225068755.653936</v>
      </c>
      <c r="U37" s="2">
        <v>93020211.971596807</v>
      </c>
      <c r="V37" s="2">
        <v>113858300.085462</v>
      </c>
      <c r="W37" s="2">
        <v>213247209.73650101</v>
      </c>
      <c r="X37" s="2">
        <v>78252720.224543095</v>
      </c>
      <c r="Y37" s="2">
        <v>17764510.930330701</v>
      </c>
      <c r="Z37" s="2">
        <v>438025860.74536997</v>
      </c>
      <c r="AA37" s="2">
        <v>503838513.93162602</v>
      </c>
      <c r="AB37" s="2">
        <v>87598632.588643193</v>
      </c>
      <c r="AC37" s="2">
        <v>21028391.091423601</v>
      </c>
      <c r="AD37" s="2">
        <v>70075311.140599996</v>
      </c>
      <c r="AE37" s="2"/>
    </row>
    <row r="38" spans="1:31" x14ac:dyDescent="0.25">
      <c r="A38" t="str">
        <f t="shared" si="3"/>
        <v>Defense</v>
      </c>
      <c r="B38" t="str">
        <f t="shared" si="4"/>
        <v>NORTHROP GRUMMAN</v>
      </c>
      <c r="C38" s="2">
        <f t="shared" si="5"/>
        <v>763920563.52551305</v>
      </c>
      <c r="D38" s="2">
        <f t="shared" si="6"/>
        <v>557386897.26136196</v>
      </c>
      <c r="E38" s="2">
        <f t="shared" si="7"/>
        <v>824181180.41340005</v>
      </c>
      <c r="F38" s="2"/>
      <c r="G38" s="1">
        <f t="shared" si="8"/>
        <v>0.47865187442132617</v>
      </c>
      <c r="H38" s="1">
        <f t="shared" si="9"/>
        <v>7.8883354847502307E-2</v>
      </c>
      <c r="I38" s="1"/>
      <c r="J38" s="1">
        <f t="shared" si="10"/>
        <v>9.8398745652859998E-2</v>
      </c>
      <c r="K38" s="1"/>
      <c r="L38" t="s">
        <v>22</v>
      </c>
      <c r="M38" t="s">
        <v>20</v>
      </c>
      <c r="N38" s="2">
        <v>1457244047.1865101</v>
      </c>
      <c r="O38" s="2">
        <v>1483045638.04846</v>
      </c>
      <c r="P38" s="2">
        <v>1214906625.5817599</v>
      </c>
      <c r="Q38" s="2">
        <v>1316611615.9536099</v>
      </c>
      <c r="R38" s="2">
        <v>616549505.33574402</v>
      </c>
      <c r="S38" s="2">
        <v>459437329.48097903</v>
      </c>
      <c r="T38" s="2">
        <v>383570508.68816501</v>
      </c>
      <c r="U38" s="2">
        <v>326289491.39432102</v>
      </c>
      <c r="V38" s="2">
        <v>164658354.03574699</v>
      </c>
      <c r="W38" s="2">
        <v>272651911.45892698</v>
      </c>
      <c r="X38" s="2">
        <v>220807629.37719899</v>
      </c>
      <c r="Y38" s="2">
        <v>359458076.698255</v>
      </c>
      <c r="Z38" s="2">
        <v>588700478.74116397</v>
      </c>
      <c r="AA38" s="2">
        <v>763920563.52551305</v>
      </c>
      <c r="AB38" s="2">
        <v>415965902.00127798</v>
      </c>
      <c r="AC38" s="2">
        <v>557386897.26136196</v>
      </c>
      <c r="AD38" s="2">
        <v>824181180.41340005</v>
      </c>
      <c r="AE38" s="2"/>
    </row>
    <row r="39" spans="1:31" x14ac:dyDescent="0.25">
      <c r="A39" t="str">
        <f t="shared" si="3"/>
        <v>Defense</v>
      </c>
      <c r="B39" t="str">
        <f t="shared" si="4"/>
        <v>Rocket Lab</v>
      </c>
      <c r="C39" s="2">
        <f t="shared" si="5"/>
        <v>376324.43750937999</v>
      </c>
      <c r="D39" s="2">
        <f t="shared" si="6"/>
        <v>0</v>
      </c>
      <c r="E39" s="2">
        <f t="shared" si="7"/>
        <v>336500</v>
      </c>
      <c r="F39" s="2"/>
      <c r="G39" s="1" t="e">
        <f t="shared" si="8"/>
        <v>#DIV/0!</v>
      </c>
      <c r="H39" s="1">
        <f t="shared" si="9"/>
        <v>-0.10582474466167868</v>
      </c>
      <c r="I39" s="1"/>
      <c r="J39" s="1">
        <f t="shared" si="10"/>
        <v>4.017463477578946E-5</v>
      </c>
      <c r="K39" s="1"/>
      <c r="L39" t="s">
        <v>22</v>
      </c>
      <c r="M39" t="s">
        <v>26</v>
      </c>
      <c r="N39" s="2"/>
      <c r="O39" s="2"/>
      <c r="P39" s="2"/>
      <c r="Q39" s="2"/>
      <c r="R39" s="2"/>
      <c r="S39" s="2"/>
      <c r="T39" s="2"/>
      <c r="U39" s="2"/>
      <c r="V39" s="2">
        <v>125077.956947493</v>
      </c>
      <c r="W39" s="2"/>
      <c r="X39" s="2"/>
      <c r="Y39" s="2">
        <v>7799094.3327917</v>
      </c>
      <c r="Z39" s="2">
        <v>0</v>
      </c>
      <c r="AA39" s="2">
        <v>376324.43750937999</v>
      </c>
      <c r="AB39" s="2">
        <v>0</v>
      </c>
      <c r="AC39" s="2">
        <v>0</v>
      </c>
      <c r="AD39" s="2">
        <v>336500</v>
      </c>
      <c r="AE39" s="2"/>
    </row>
    <row r="40" spans="1:31" x14ac:dyDescent="0.25">
      <c r="A40" t="str">
        <f t="shared" si="3"/>
        <v>Defense</v>
      </c>
      <c r="B40" t="str">
        <f t="shared" si="4"/>
        <v>SPACEX</v>
      </c>
      <c r="C40" s="2">
        <f t="shared" si="5"/>
        <v>332285210.68640798</v>
      </c>
      <c r="D40" s="2">
        <f t="shared" si="6"/>
        <v>794010408.24840701</v>
      </c>
      <c r="E40" s="2">
        <f t="shared" si="7"/>
        <v>856176760.46930003</v>
      </c>
      <c r="F40" s="2"/>
      <c r="G40" s="1">
        <f t="shared" si="8"/>
        <v>7.8294127602221764E-2</v>
      </c>
      <c r="H40" s="1">
        <f t="shared" si="9"/>
        <v>1.5766321609700267</v>
      </c>
      <c r="I40" s="1"/>
      <c r="J40" s="1">
        <f t="shared" si="10"/>
        <v>0.10221868842607044</v>
      </c>
      <c r="K40" s="1"/>
      <c r="L40" t="s">
        <v>22</v>
      </c>
      <c r="M40" t="s">
        <v>21</v>
      </c>
      <c r="N40" s="2"/>
      <c r="O40" s="2">
        <v>5548005.9061740702</v>
      </c>
      <c r="P40" s="2">
        <v>0</v>
      </c>
      <c r="Q40" s="2">
        <v>0</v>
      </c>
      <c r="R40" s="2"/>
      <c r="S40" s="2"/>
      <c r="T40" s="2">
        <v>308423761.06567299</v>
      </c>
      <c r="U40" s="2">
        <v>18317313.9740461</v>
      </c>
      <c r="V40" s="2">
        <v>1181096.06763106</v>
      </c>
      <c r="W40" s="2">
        <v>103875913.41447</v>
      </c>
      <c r="X40" s="2">
        <v>129337324.254921</v>
      </c>
      <c r="Y40" s="2">
        <v>319996847.60554302</v>
      </c>
      <c r="Z40" s="2">
        <v>438554505.09547698</v>
      </c>
      <c r="AA40" s="2">
        <v>332285210.68640798</v>
      </c>
      <c r="AB40" s="2">
        <v>630842592.17242801</v>
      </c>
      <c r="AC40" s="2">
        <v>794010408.24840701</v>
      </c>
      <c r="AD40" s="2">
        <v>856176760.46930003</v>
      </c>
      <c r="AE40" s="2"/>
    </row>
    <row r="41" spans="1:31" x14ac:dyDescent="0.25">
      <c r="A41" t="str">
        <f t="shared" si="3"/>
        <v>Defense</v>
      </c>
      <c r="B41" t="str">
        <f t="shared" si="4"/>
        <v>UNITED LAUNCH ALLIANCE</v>
      </c>
      <c r="C41" s="2">
        <f t="shared" si="5"/>
        <v>1178948358.56197</v>
      </c>
      <c r="D41" s="2">
        <f t="shared" si="6"/>
        <v>1118076250.8806701</v>
      </c>
      <c r="E41" s="2">
        <f t="shared" si="7"/>
        <v>1030138115.039</v>
      </c>
      <c r="F41" s="2"/>
      <c r="G41" s="1">
        <f t="shared" si="8"/>
        <v>-7.8651286772618789E-2</v>
      </c>
      <c r="H41" s="1">
        <f t="shared" si="9"/>
        <v>-0.12622286840831798</v>
      </c>
      <c r="I41" s="1"/>
      <c r="J41" s="1">
        <f t="shared" si="10"/>
        <v>0.12298788273495398</v>
      </c>
      <c r="K41" s="1"/>
      <c r="L41" t="s">
        <v>22</v>
      </c>
      <c r="M41" t="s">
        <v>27</v>
      </c>
      <c r="N41" s="2"/>
      <c r="O41" s="2"/>
      <c r="P41" s="2">
        <v>1759775727.8185501</v>
      </c>
      <c r="Q41" s="2">
        <v>1531128926.3830099</v>
      </c>
      <c r="R41" s="2">
        <v>2042771824.2497399</v>
      </c>
      <c r="S41" s="2">
        <v>3178290920.5548902</v>
      </c>
      <c r="T41" s="2">
        <v>1608282943.0548999</v>
      </c>
      <c r="U41" s="2">
        <v>3184690023.8300099</v>
      </c>
      <c r="V41" s="2">
        <v>2149993113.3926702</v>
      </c>
      <c r="W41" s="2">
        <v>1828237599.55914</v>
      </c>
      <c r="X41" s="2">
        <v>2382121717.3959498</v>
      </c>
      <c r="Y41" s="2">
        <v>1531550684.9798901</v>
      </c>
      <c r="Z41" s="2">
        <v>1670412382.2971399</v>
      </c>
      <c r="AA41" s="2">
        <v>1178948358.56197</v>
      </c>
      <c r="AB41" s="2">
        <v>708583570.55483997</v>
      </c>
      <c r="AC41" s="2">
        <v>1118076250.8806701</v>
      </c>
      <c r="AD41" s="2">
        <v>1030138115.039</v>
      </c>
      <c r="AE41" s="2"/>
    </row>
    <row r="42" spans="1:31" x14ac:dyDescent="0.25">
      <c r="A42" t="str">
        <f t="shared" si="3"/>
        <v>Defense</v>
      </c>
      <c r="B42" t="str">
        <f t="shared" si="4"/>
        <v>Virgin Orbit</v>
      </c>
      <c r="C42" s="2">
        <f t="shared" si="5"/>
        <v>40913762.201195702</v>
      </c>
      <c r="D42" s="2">
        <f t="shared" si="6"/>
        <v>0</v>
      </c>
      <c r="E42" s="2">
        <f t="shared" si="7"/>
        <v>-210426</v>
      </c>
      <c r="F42" s="2"/>
      <c r="G42" s="1" t="e">
        <f t="shared" si="8"/>
        <v>#DIV/0!</v>
      </c>
      <c r="H42" s="1">
        <f t="shared" si="9"/>
        <v>-1.0051431593840043</v>
      </c>
      <c r="I42" s="1"/>
      <c r="J42" s="1">
        <f t="shared" si="10"/>
        <v>-2.5122697466063217E-5</v>
      </c>
      <c r="K42" s="1"/>
      <c r="L42" t="s">
        <v>22</v>
      </c>
      <c r="M42" t="s">
        <v>28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1052760.8290274499</v>
      </c>
      <c r="AA42" s="2">
        <v>40913762.201195702</v>
      </c>
      <c r="AB42" s="2">
        <v>2517250.1133785299</v>
      </c>
      <c r="AC42" s="2">
        <v>0</v>
      </c>
      <c r="AD42" s="2">
        <v>-210426</v>
      </c>
      <c r="AE42" s="2"/>
    </row>
    <row r="43" spans="1:31" x14ac:dyDescent="0.25">
      <c r="A43" t="str">
        <f t="shared" si="3"/>
        <v>Energy</v>
      </c>
      <c r="B43" t="str">
        <f t="shared" si="4"/>
        <v>BOEING</v>
      </c>
      <c r="C43" s="2">
        <f t="shared" si="5"/>
        <v>0</v>
      </c>
      <c r="D43" s="2">
        <f t="shared" si="6"/>
        <v>0</v>
      </c>
      <c r="E43" s="2">
        <f t="shared" si="7"/>
        <v>0</v>
      </c>
      <c r="F43" s="2"/>
      <c r="G43" s="1" t="e">
        <f t="shared" si="8"/>
        <v>#DIV/0!</v>
      </c>
      <c r="H43" s="1" t="e">
        <f t="shared" si="9"/>
        <v>#DIV/0!</v>
      </c>
      <c r="I43" s="1"/>
      <c r="J43" s="1">
        <f t="shared" si="10"/>
        <v>0</v>
      </c>
      <c r="K43" s="1"/>
      <c r="L43" t="s">
        <v>29</v>
      </c>
      <c r="M43" t="s">
        <v>25</v>
      </c>
      <c r="N43" s="2"/>
      <c r="O43" s="2"/>
      <c r="P43" s="2">
        <v>-7075.3370086549503</v>
      </c>
      <c r="Q43" s="2">
        <v>166230.53751712799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t="str">
        <f t="shared" si="3"/>
        <v>GSA</v>
      </c>
      <c r="B44" t="str">
        <f t="shared" si="4"/>
        <v>BOEING</v>
      </c>
      <c r="C44" s="2">
        <f t="shared" si="5"/>
        <v>0</v>
      </c>
      <c r="D44" s="2">
        <f t="shared" si="6"/>
        <v>0</v>
      </c>
      <c r="E44" s="2">
        <f t="shared" si="7"/>
        <v>0</v>
      </c>
      <c r="F44" s="2"/>
      <c r="G44" s="1" t="e">
        <f t="shared" si="8"/>
        <v>#DIV/0!</v>
      </c>
      <c r="H44" s="1" t="e">
        <f t="shared" si="9"/>
        <v>#DIV/0!</v>
      </c>
      <c r="I44" s="1"/>
      <c r="J44" s="1">
        <f t="shared" si="10"/>
        <v>0</v>
      </c>
      <c r="K44" s="1"/>
      <c r="L44" t="s">
        <v>30</v>
      </c>
      <c r="M44" t="s">
        <v>25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>
        <v>0</v>
      </c>
      <c r="AD44" s="2"/>
      <c r="AE44" s="2"/>
    </row>
    <row r="45" spans="1:31" x14ac:dyDescent="0.25">
      <c r="A45" t="str">
        <f t="shared" si="3"/>
        <v>GSA</v>
      </c>
      <c r="B45" t="str">
        <f t="shared" si="4"/>
        <v>NORTHROP GRUMMAN</v>
      </c>
      <c r="C45" s="2">
        <f t="shared" si="5"/>
        <v>0</v>
      </c>
      <c r="D45" s="2">
        <f t="shared" si="6"/>
        <v>0</v>
      </c>
      <c r="E45" s="2">
        <f t="shared" si="7"/>
        <v>0</v>
      </c>
      <c r="F45" s="2"/>
      <c r="G45" s="1" t="e">
        <f t="shared" si="8"/>
        <v>#DIV/0!</v>
      </c>
      <c r="H45" s="1" t="e">
        <f t="shared" si="9"/>
        <v>#DIV/0!</v>
      </c>
      <c r="I45" s="1"/>
      <c r="J45" s="1">
        <f t="shared" si="10"/>
        <v>0</v>
      </c>
      <c r="K45" s="1"/>
      <c r="L45" t="s">
        <v>30</v>
      </c>
      <c r="M45" t="s">
        <v>20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>
        <v>0</v>
      </c>
      <c r="AD45" s="2">
        <v>0</v>
      </c>
      <c r="AE45" s="2"/>
    </row>
    <row r="46" spans="1:31" x14ac:dyDescent="0.25">
      <c r="A46" t="str">
        <f t="shared" si="3"/>
        <v>GSA</v>
      </c>
      <c r="B46" t="str">
        <f t="shared" si="4"/>
        <v>SPACEX</v>
      </c>
      <c r="C46" s="2">
        <f t="shared" si="5"/>
        <v>0</v>
      </c>
      <c r="D46" s="2">
        <f t="shared" si="6"/>
        <v>0</v>
      </c>
      <c r="E46" s="2">
        <f t="shared" si="7"/>
        <v>0</v>
      </c>
      <c r="F46" s="2"/>
      <c r="G46" s="1" t="e">
        <f t="shared" si="8"/>
        <v>#DIV/0!</v>
      </c>
      <c r="H46" s="1" t="e">
        <f t="shared" si="9"/>
        <v>#DIV/0!</v>
      </c>
      <c r="I46" s="1"/>
      <c r="J46" s="1">
        <f t="shared" si="10"/>
        <v>0</v>
      </c>
      <c r="K46" s="1"/>
      <c r="L46" t="s">
        <v>30</v>
      </c>
      <c r="M46" t="s">
        <v>21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>
        <v>0</v>
      </c>
      <c r="AC46" s="2">
        <v>0</v>
      </c>
      <c r="AD46" s="2">
        <v>0</v>
      </c>
      <c r="AE46" s="2"/>
    </row>
    <row r="47" spans="1:31" x14ac:dyDescent="0.25">
      <c r="A47" t="str">
        <f t="shared" si="3"/>
        <v>NASA</v>
      </c>
      <c r="B47" t="str">
        <f t="shared" si="4"/>
        <v>ABL Space</v>
      </c>
      <c r="C47" s="2">
        <f t="shared" si="5"/>
        <v>0</v>
      </c>
      <c r="D47" s="2">
        <f t="shared" si="6"/>
        <v>0</v>
      </c>
      <c r="E47" s="2">
        <f t="shared" si="7"/>
        <v>5000</v>
      </c>
      <c r="F47" s="2"/>
      <c r="G47" s="1" t="e">
        <f t="shared" si="8"/>
        <v>#DIV/0!</v>
      </c>
      <c r="H47" s="1" t="e">
        <f t="shared" si="9"/>
        <v>#DIV/0!</v>
      </c>
      <c r="I47" s="1"/>
      <c r="J47" s="1">
        <f t="shared" si="10"/>
        <v>5.9694851078439015E-7</v>
      </c>
      <c r="K47" s="1"/>
      <c r="L47" t="s">
        <v>31</v>
      </c>
      <c r="M47" t="s">
        <v>23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>
        <v>0</v>
      </c>
      <c r="AD47" s="2">
        <v>5000</v>
      </c>
      <c r="AE47" s="2"/>
    </row>
    <row r="48" spans="1:31" x14ac:dyDescent="0.25">
      <c r="A48" t="str">
        <f t="shared" si="3"/>
        <v>NASA</v>
      </c>
      <c r="B48" t="str">
        <f t="shared" si="4"/>
        <v>BLUE ORIGIN</v>
      </c>
      <c r="C48" s="2">
        <f t="shared" si="5"/>
        <v>268066892.56881201</v>
      </c>
      <c r="D48" s="2">
        <f t="shared" si="6"/>
        <v>18200359.877376899</v>
      </c>
      <c r="E48" s="2">
        <f t="shared" si="7"/>
        <v>440844387.61000001</v>
      </c>
      <c r="F48" s="2"/>
      <c r="G48" s="1">
        <f t="shared" si="8"/>
        <v>23.22174015130167</v>
      </c>
      <c r="H48" s="1">
        <f t="shared" si="9"/>
        <v>0.64453127122677611</v>
      </c>
      <c r="I48" s="1"/>
      <c r="J48" s="1">
        <f t="shared" si="10"/>
        <v>5.2632280134289194E-2</v>
      </c>
      <c r="K48" s="1"/>
      <c r="L48" t="s">
        <v>31</v>
      </c>
      <c r="M48" t="s">
        <v>24</v>
      </c>
      <c r="N48" s="2"/>
      <c r="O48" s="2"/>
      <c r="P48" s="2"/>
      <c r="Q48" s="2"/>
      <c r="R48" s="2"/>
      <c r="S48" s="2"/>
      <c r="T48" s="2"/>
      <c r="U48" s="2"/>
      <c r="V48" s="2"/>
      <c r="W48" s="2">
        <v>970601.73317900696</v>
      </c>
      <c r="X48" s="2">
        <v>811311.96249855298</v>
      </c>
      <c r="Y48" s="2">
        <v>1638498.9225023701</v>
      </c>
      <c r="Z48" s="2">
        <v>6053379.8675601603</v>
      </c>
      <c r="AA48" s="2">
        <v>268066892.56881201</v>
      </c>
      <c r="AB48" s="2">
        <v>313846813.190678</v>
      </c>
      <c r="AC48" s="2">
        <v>18200359.877376899</v>
      </c>
      <c r="AD48" s="2">
        <v>440844387.61000001</v>
      </c>
      <c r="AE48" s="2"/>
    </row>
    <row r="49" spans="1:31" x14ac:dyDescent="0.25">
      <c r="A49" t="str">
        <f t="shared" si="3"/>
        <v>NASA</v>
      </c>
      <c r="B49" t="str">
        <f t="shared" si="4"/>
        <v>BOEING</v>
      </c>
      <c r="C49" s="2">
        <f t="shared" si="5"/>
        <v>1692285407.35811</v>
      </c>
      <c r="D49" s="2">
        <f t="shared" si="6"/>
        <v>1753613808.3425601</v>
      </c>
      <c r="E49" s="2">
        <f t="shared" si="7"/>
        <v>1548086651.2131</v>
      </c>
      <c r="F49" s="2"/>
      <c r="G49" s="1">
        <f t="shared" si="8"/>
        <v>-0.11720206361953522</v>
      </c>
      <c r="H49" s="1">
        <f t="shared" si="9"/>
        <v>-8.5209477974595327E-2</v>
      </c>
      <c r="I49" s="1"/>
      <c r="J49" s="1">
        <f t="shared" si="10"/>
        <v>0.18482560420137073</v>
      </c>
      <c r="K49" s="1"/>
      <c r="L49" t="s">
        <v>31</v>
      </c>
      <c r="M49" t="s">
        <v>25</v>
      </c>
      <c r="N49" s="2">
        <v>737475747.30880201</v>
      </c>
      <c r="O49" s="2">
        <v>1206332026.5842199</v>
      </c>
      <c r="P49" s="2">
        <v>1316460520.10044</v>
      </c>
      <c r="Q49" s="2">
        <v>1470673706.5541799</v>
      </c>
      <c r="R49" s="2">
        <v>1537060505.7379899</v>
      </c>
      <c r="S49" s="2">
        <v>1515798439.9688599</v>
      </c>
      <c r="T49" s="2">
        <v>1875634647.63539</v>
      </c>
      <c r="U49" s="2">
        <v>1640127058.87726</v>
      </c>
      <c r="V49" s="2">
        <v>1721085212.32233</v>
      </c>
      <c r="W49" s="2">
        <v>1814255847.9115601</v>
      </c>
      <c r="X49" s="2">
        <v>1898560640.08427</v>
      </c>
      <c r="Y49" s="2">
        <v>2198814852.5033798</v>
      </c>
      <c r="Z49" s="2">
        <v>1978863572.8315699</v>
      </c>
      <c r="AA49" s="2">
        <v>1692285407.35811</v>
      </c>
      <c r="AB49" s="2">
        <v>1847751887.6888001</v>
      </c>
      <c r="AC49" s="2">
        <v>1753613808.3425601</v>
      </c>
      <c r="AD49" s="2">
        <v>1548086651.2131</v>
      </c>
      <c r="AE49" s="2"/>
    </row>
    <row r="50" spans="1:31" x14ac:dyDescent="0.25">
      <c r="A50" t="str">
        <f t="shared" si="3"/>
        <v>NASA</v>
      </c>
      <c r="B50" t="str">
        <f t="shared" si="4"/>
        <v>Firefly Aerospace</v>
      </c>
      <c r="C50" s="2">
        <f t="shared" si="5"/>
        <v>0</v>
      </c>
      <c r="D50" s="2">
        <f t="shared" si="6"/>
        <v>39601641.323541701</v>
      </c>
      <c r="E50" s="2">
        <f t="shared" si="7"/>
        <v>94871677</v>
      </c>
      <c r="F50" s="2"/>
      <c r="G50" s="1">
        <f t="shared" si="8"/>
        <v>1.3956501253295861</v>
      </c>
      <c r="H50" s="1" t="e">
        <f t="shared" si="9"/>
        <v>#DIV/0!</v>
      </c>
      <c r="I50" s="1"/>
      <c r="J50" s="1">
        <f t="shared" si="10"/>
        <v>1.1326701260153536E-2</v>
      </c>
      <c r="K50" s="1"/>
      <c r="L50" t="s">
        <v>31</v>
      </c>
      <c r="M50" t="s">
        <v>32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29312.746145944599</v>
      </c>
      <c r="AA50" s="2"/>
      <c r="AB50" s="2">
        <v>55831361.214721099</v>
      </c>
      <c r="AC50" s="2">
        <v>39601641.323541701</v>
      </c>
      <c r="AD50" s="2">
        <v>94871677</v>
      </c>
      <c r="AE50" s="2"/>
    </row>
    <row r="51" spans="1:31" x14ac:dyDescent="0.25">
      <c r="A51" t="str">
        <f t="shared" si="3"/>
        <v>NASA</v>
      </c>
      <c r="B51" t="str">
        <f t="shared" si="4"/>
        <v>NORTHROP GRUMMAN</v>
      </c>
      <c r="C51" s="2">
        <f t="shared" si="5"/>
        <v>1458986676.4128499</v>
      </c>
      <c r="D51" s="2">
        <f t="shared" si="6"/>
        <v>1142654003.14745</v>
      </c>
      <c r="E51" s="2">
        <f t="shared" si="7"/>
        <v>1192786229.3022001</v>
      </c>
      <c r="F51" s="2"/>
      <c r="G51" s="1">
        <f t="shared" si="8"/>
        <v>4.3873496278541424E-2</v>
      </c>
      <c r="H51" s="1">
        <f t="shared" si="9"/>
        <v>-0.18245570807071787</v>
      </c>
      <c r="I51" s="1"/>
      <c r="J51" s="1">
        <f t="shared" si="10"/>
        <v>0.14240639265321531</v>
      </c>
      <c r="K51" s="1"/>
      <c r="L51" t="s">
        <v>31</v>
      </c>
      <c r="M51" t="s">
        <v>20</v>
      </c>
      <c r="N51" s="2">
        <v>380958826.05515999</v>
      </c>
      <c r="O51" s="2">
        <v>483484878.63111502</v>
      </c>
      <c r="P51" s="2">
        <v>490381020.51906598</v>
      </c>
      <c r="Q51" s="2">
        <v>396805051.907511</v>
      </c>
      <c r="R51" s="2">
        <v>381856729.38590699</v>
      </c>
      <c r="S51" s="2">
        <v>408113513.87599897</v>
      </c>
      <c r="T51" s="2">
        <v>463239376.13288802</v>
      </c>
      <c r="U51" s="2">
        <v>520663248.47068501</v>
      </c>
      <c r="V51" s="2">
        <v>492032672.65335703</v>
      </c>
      <c r="W51" s="2">
        <v>527772104.65407902</v>
      </c>
      <c r="X51" s="2">
        <v>537552944.43307602</v>
      </c>
      <c r="Y51" s="2">
        <v>412518396.70885599</v>
      </c>
      <c r="Z51" s="2">
        <v>1265786738.2674699</v>
      </c>
      <c r="AA51" s="2">
        <v>1458986676.4128499</v>
      </c>
      <c r="AB51" s="2">
        <v>1460193048.2427299</v>
      </c>
      <c r="AC51" s="2">
        <v>1142654003.14745</v>
      </c>
      <c r="AD51" s="2">
        <v>1192786229.3022001</v>
      </c>
      <c r="AE51" s="2"/>
    </row>
    <row r="52" spans="1:31" x14ac:dyDescent="0.25">
      <c r="A52" t="str">
        <f t="shared" si="3"/>
        <v>NASA</v>
      </c>
      <c r="B52" t="str">
        <f t="shared" si="4"/>
        <v>RUSSIA SPACE AGENCY</v>
      </c>
      <c r="C52" s="2">
        <f t="shared" si="5"/>
        <v>157877867.49397501</v>
      </c>
      <c r="D52" s="2">
        <f t="shared" si="6"/>
        <v>2619052.4772875099</v>
      </c>
      <c r="E52" s="2">
        <f t="shared" si="7"/>
        <v>6014852</v>
      </c>
      <c r="F52" s="2"/>
      <c r="G52" s="1">
        <f t="shared" si="8"/>
        <v>1.296575594479664</v>
      </c>
      <c r="H52" s="1">
        <f t="shared" si="9"/>
        <v>-0.96190186695909397</v>
      </c>
      <c r="I52" s="1"/>
      <c r="J52" s="1">
        <f t="shared" si="10"/>
        <v>7.1811138879770216E-4</v>
      </c>
      <c r="K52" s="1"/>
      <c r="L52" t="s">
        <v>31</v>
      </c>
      <c r="M52" t="s">
        <v>33</v>
      </c>
      <c r="N52" s="2">
        <v>141637178.26215899</v>
      </c>
      <c r="O52" s="2">
        <v>277098307.63822001</v>
      </c>
      <c r="P52" s="2">
        <v>531600036.81458801</v>
      </c>
      <c r="Q52" s="2">
        <v>464485088.56079799</v>
      </c>
      <c r="R52" s="2">
        <v>552450019.41364002</v>
      </c>
      <c r="S52" s="2">
        <v>768656839.40025604</v>
      </c>
      <c r="T52" s="2">
        <v>366868123.61607599</v>
      </c>
      <c r="U52" s="2">
        <v>394778719.06763297</v>
      </c>
      <c r="V52" s="2">
        <v>575406808.55172098</v>
      </c>
      <c r="W52" s="2">
        <v>292729219.48913699</v>
      </c>
      <c r="X52" s="2">
        <v>311189687.15396202</v>
      </c>
      <c r="Y52" s="2">
        <v>152210296.100788</v>
      </c>
      <c r="Z52" s="2">
        <v>216362793.531582</v>
      </c>
      <c r="AA52" s="2">
        <v>157877867.49397501</v>
      </c>
      <c r="AB52" s="2">
        <v>3819800.2749513201</v>
      </c>
      <c r="AC52" s="2">
        <v>2619052.4772875099</v>
      </c>
      <c r="AD52" s="2">
        <v>6014852</v>
      </c>
      <c r="AE52" s="2"/>
    </row>
    <row r="53" spans="1:31" x14ac:dyDescent="0.25">
      <c r="A53" t="str">
        <f t="shared" si="3"/>
        <v>NASA</v>
      </c>
      <c r="B53" t="str">
        <f t="shared" si="4"/>
        <v>Rocket Lab</v>
      </c>
      <c r="C53" s="2">
        <f t="shared" si="5"/>
        <v>11096472.021678699</v>
      </c>
      <c r="D53" s="2">
        <f t="shared" si="6"/>
        <v>387971.98664061201</v>
      </c>
      <c r="E53" s="2">
        <f t="shared" si="7"/>
        <v>14890850</v>
      </c>
      <c r="F53" s="2"/>
      <c r="G53" s="1">
        <f t="shared" si="8"/>
        <v>37.381250483926721</v>
      </c>
      <c r="H53" s="1">
        <f t="shared" si="9"/>
        <v>0.34194453614701925</v>
      </c>
      <c r="I53" s="1"/>
      <c r="J53" s="1">
        <f t="shared" si="10"/>
        <v>1.7778141463627472E-3</v>
      </c>
      <c r="K53" s="1"/>
      <c r="L53" t="s">
        <v>31</v>
      </c>
      <c r="M53" t="s">
        <v>26</v>
      </c>
      <c r="N53" s="2"/>
      <c r="O53" s="2"/>
      <c r="P53" s="2"/>
      <c r="Q53" s="2"/>
      <c r="R53" s="2"/>
      <c r="S53" s="2"/>
      <c r="T53" s="2"/>
      <c r="U53" s="2"/>
      <c r="V53" s="2">
        <v>3784970.78714502</v>
      </c>
      <c r="W53" s="2">
        <v>4872124.7732857596</v>
      </c>
      <c r="X53" s="2">
        <v>0</v>
      </c>
      <c r="Y53" s="2">
        <v>0</v>
      </c>
      <c r="Z53" s="2">
        <v>0</v>
      </c>
      <c r="AA53" s="2">
        <v>11096472.021678699</v>
      </c>
      <c r="AB53" s="2">
        <v>1732040.15306804</v>
      </c>
      <c r="AC53" s="2">
        <v>387971.98664061201</v>
      </c>
      <c r="AD53" s="2">
        <v>14890850</v>
      </c>
      <c r="AE53" s="2"/>
    </row>
    <row r="54" spans="1:31" x14ac:dyDescent="0.25">
      <c r="A54" t="str">
        <f t="shared" si="3"/>
        <v>NASA</v>
      </c>
      <c r="B54" t="str">
        <f t="shared" si="4"/>
        <v>SPACEX</v>
      </c>
      <c r="C54" s="2">
        <f t="shared" si="5"/>
        <v>983913836.34908497</v>
      </c>
      <c r="D54" s="2">
        <f t="shared" si="6"/>
        <v>2183285986.3614898</v>
      </c>
      <c r="E54" s="2">
        <f t="shared" si="7"/>
        <v>2251608714.6199999</v>
      </c>
      <c r="F54" s="2"/>
      <c r="G54" s="1">
        <f t="shared" si="8"/>
        <v>3.1293531257612361E-2</v>
      </c>
      <c r="H54" s="1">
        <f t="shared" si="9"/>
        <v>1.288420623268018</v>
      </c>
      <c r="I54" s="1"/>
      <c r="J54" s="1">
        <f t="shared" si="10"/>
        <v>0.26881889381231278</v>
      </c>
      <c r="K54" s="1"/>
      <c r="L54" t="s">
        <v>31</v>
      </c>
      <c r="M54" t="s">
        <v>21</v>
      </c>
      <c r="N54" s="2"/>
      <c r="O54" s="2">
        <v>27740.029530870401</v>
      </c>
      <c r="P54" s="2">
        <v>35226370.000457898</v>
      </c>
      <c r="Q54" s="2">
        <v>157000956.58206299</v>
      </c>
      <c r="R54" s="2">
        <v>259648517.96945301</v>
      </c>
      <c r="S54" s="2">
        <v>335878641.54459399</v>
      </c>
      <c r="T54" s="2">
        <v>456515416.47877502</v>
      </c>
      <c r="U54" s="2">
        <v>610532691.49577999</v>
      </c>
      <c r="V54" s="2">
        <v>803116687.91167605</v>
      </c>
      <c r="W54" s="2">
        <v>1184635028.3015599</v>
      </c>
      <c r="X54" s="2">
        <v>1192495067.05059</v>
      </c>
      <c r="Y54" s="2">
        <v>834944978.60075402</v>
      </c>
      <c r="Z54" s="2">
        <v>1072431563.4964</v>
      </c>
      <c r="AA54" s="2">
        <v>983913836.34908497</v>
      </c>
      <c r="AB54" s="2">
        <v>1823197664.31038</v>
      </c>
      <c r="AC54" s="2">
        <v>2183285986.3614898</v>
      </c>
      <c r="AD54" s="2">
        <v>2251608714.6199999</v>
      </c>
      <c r="AE54" s="2"/>
    </row>
    <row r="55" spans="1:31" x14ac:dyDescent="0.25">
      <c r="A55" t="str">
        <f t="shared" si="3"/>
        <v>NASA</v>
      </c>
      <c r="B55" t="str">
        <f t="shared" si="4"/>
        <v>UNITED LAUNCH ALLIANCE</v>
      </c>
      <c r="C55" s="2">
        <f t="shared" si="5"/>
        <v>319203752.632954</v>
      </c>
      <c r="D55" s="2">
        <f t="shared" si="6"/>
        <v>55982090.493623003</v>
      </c>
      <c r="E55" s="2">
        <f t="shared" si="7"/>
        <v>27529807</v>
      </c>
      <c r="F55" s="2"/>
      <c r="G55" s="1">
        <f t="shared" si="8"/>
        <v>-0.50823903221091826</v>
      </c>
      <c r="H55" s="1">
        <f t="shared" si="9"/>
        <v>-0.91375475139963036</v>
      </c>
      <c r="I55" s="1"/>
      <c r="J55" s="1">
        <f t="shared" si="10"/>
        <v>3.2867754581663361E-3</v>
      </c>
      <c r="K55" s="1"/>
      <c r="L55" t="s">
        <v>31</v>
      </c>
      <c r="M55" t="s">
        <v>27</v>
      </c>
      <c r="N55" s="2"/>
      <c r="O55" s="2">
        <v>148402540.606112</v>
      </c>
      <c r="P55" s="2">
        <v>378688668.85397297</v>
      </c>
      <c r="Q55" s="2">
        <v>399594695.289303</v>
      </c>
      <c r="R55" s="2">
        <v>460646099.80385</v>
      </c>
      <c r="S55" s="2">
        <v>412714423.78924</v>
      </c>
      <c r="T55" s="2">
        <v>383398059.58954298</v>
      </c>
      <c r="U55" s="2">
        <v>460939824.33815998</v>
      </c>
      <c r="V55" s="2">
        <v>473142962.14036</v>
      </c>
      <c r="W55" s="2">
        <v>471394007.83344799</v>
      </c>
      <c r="X55" s="2">
        <v>363530241.08567399</v>
      </c>
      <c r="Y55" s="2">
        <v>543989287.05464303</v>
      </c>
      <c r="Z55" s="2">
        <v>249033743.13674101</v>
      </c>
      <c r="AA55" s="2">
        <v>319203752.632954</v>
      </c>
      <c r="AB55" s="2">
        <v>100258065.826159</v>
      </c>
      <c r="AC55" s="2">
        <v>55982090.493623003</v>
      </c>
      <c r="AD55" s="2">
        <v>27529807</v>
      </c>
      <c r="AE55" s="2"/>
    </row>
    <row r="56" spans="1:31" x14ac:dyDescent="0.25">
      <c r="A56" t="str">
        <f t="shared" si="3"/>
        <v>Other Agencies</v>
      </c>
      <c r="B56" t="str">
        <f t="shared" si="4"/>
        <v>BOEING</v>
      </c>
      <c r="C56" s="2">
        <f t="shared" si="5"/>
        <v>0</v>
      </c>
      <c r="D56" s="2">
        <f t="shared" si="6"/>
        <v>-186633.07711872499</v>
      </c>
      <c r="E56" s="2">
        <f t="shared" si="7"/>
        <v>0</v>
      </c>
      <c r="F56" s="2"/>
      <c r="G56" s="1">
        <f t="shared" si="8"/>
        <v>-1</v>
      </c>
      <c r="H56" s="1" t="e">
        <f t="shared" si="9"/>
        <v>#DIV/0!</v>
      </c>
      <c r="I56" s="1"/>
      <c r="J56" s="1">
        <f t="shared" si="10"/>
        <v>0</v>
      </c>
      <c r="K56" s="1"/>
      <c r="L56" t="s">
        <v>34</v>
      </c>
      <c r="M56" t="s">
        <v>25</v>
      </c>
      <c r="N56" s="2"/>
      <c r="O56" s="2"/>
      <c r="P56" s="2"/>
      <c r="Q56" s="2">
        <v>9169802.2978210095</v>
      </c>
      <c r="R56" s="2">
        <v>8688811.3015811406</v>
      </c>
      <c r="S56" s="2">
        <v>10690425.0762459</v>
      </c>
      <c r="T56" s="2">
        <v>7723505.2172258403</v>
      </c>
      <c r="U56" s="2">
        <v>632094.03480912803</v>
      </c>
      <c r="V56" s="2"/>
      <c r="W56" s="2"/>
      <c r="X56" s="2"/>
      <c r="Y56" s="2"/>
      <c r="Z56" s="2"/>
      <c r="AA56" s="2"/>
      <c r="AB56" s="2"/>
      <c r="AC56" s="2">
        <v>-186633.07711872499</v>
      </c>
      <c r="AD56" s="2"/>
      <c r="AE56" s="2"/>
    </row>
    <row r="57" spans="1:31" x14ac:dyDescent="0.25">
      <c r="A57" t="str">
        <f t="shared" si="3"/>
        <v>Other Agencies</v>
      </c>
      <c r="B57" t="str">
        <f t="shared" si="4"/>
        <v>SPACEX</v>
      </c>
      <c r="C57" s="2">
        <f t="shared" si="5"/>
        <v>0</v>
      </c>
      <c r="D57" s="2">
        <f t="shared" si="6"/>
        <v>799038.24107899098</v>
      </c>
      <c r="E57" s="2">
        <f t="shared" si="7"/>
        <v>872426</v>
      </c>
      <c r="F57" s="2"/>
      <c r="G57" s="1">
        <f t="shared" si="8"/>
        <v>9.1845114724307786E-2</v>
      </c>
      <c r="H57" s="1" t="e">
        <f t="shared" si="9"/>
        <v>#DIV/0!</v>
      </c>
      <c r="I57" s="1"/>
      <c r="J57" s="1">
        <f t="shared" si="10"/>
        <v>1.0415868029391647E-4</v>
      </c>
      <c r="K57" s="1"/>
      <c r="L57" t="s">
        <v>34</v>
      </c>
      <c r="M57" t="s">
        <v>21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>
        <v>41958.065994438897</v>
      </c>
      <c r="AC57" s="2">
        <v>799038.24107899098</v>
      </c>
      <c r="AD57" s="2">
        <v>872426</v>
      </c>
      <c r="AE57" s="2"/>
    </row>
    <row r="58" spans="1:31" x14ac:dyDescent="0.25">
      <c r="A58" t="str">
        <f t="shared" si="3"/>
        <v>State and IAP</v>
      </c>
      <c r="B58" t="str">
        <f t="shared" si="4"/>
        <v>SPACEX</v>
      </c>
      <c r="C58" s="2">
        <f t="shared" si="5"/>
        <v>0</v>
      </c>
      <c r="D58" s="2">
        <f t="shared" si="6"/>
        <v>150064.63634212399</v>
      </c>
      <c r="E58" s="2">
        <f t="shared" si="7"/>
        <v>149257</v>
      </c>
      <c r="F58" s="2"/>
      <c r="G58" s="1">
        <f t="shared" si="8"/>
        <v>-5.3819231619813834E-3</v>
      </c>
      <c r="H58" s="1" t="e">
        <f t="shared" si="9"/>
        <v>#DIV/0!</v>
      </c>
      <c r="I58" s="1"/>
      <c r="J58" s="1">
        <f t="shared" si="10"/>
        <v>1.7819748774829144E-5</v>
      </c>
      <c r="K58" s="1"/>
      <c r="L58" t="s">
        <v>35</v>
      </c>
      <c r="M58" t="s">
        <v>21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>
        <v>150064.63634212399</v>
      </c>
      <c r="AD58" s="2">
        <v>149257</v>
      </c>
      <c r="AE58" s="2"/>
    </row>
    <row r="59" spans="1:31" x14ac:dyDescent="0.25">
      <c r="A59" t="str">
        <f t="shared" si="3"/>
        <v>VA</v>
      </c>
      <c r="B59" t="str">
        <f t="shared" si="4"/>
        <v>SPACEX</v>
      </c>
      <c r="C59" s="2">
        <f t="shared" si="5"/>
        <v>0</v>
      </c>
      <c r="D59" s="2">
        <f t="shared" si="6"/>
        <v>257881.11025761499</v>
      </c>
      <c r="E59" s="2">
        <f t="shared" si="7"/>
        <v>216275</v>
      </c>
      <c r="F59" s="2"/>
      <c r="G59" s="1">
        <f t="shared" si="8"/>
        <v>-0.16133834004379699</v>
      </c>
      <c r="H59" s="1" t="e">
        <f t="shared" si="9"/>
        <v>#DIV/0!</v>
      </c>
      <c r="I59" s="1"/>
      <c r="J59" s="1">
        <f t="shared" si="10"/>
        <v>2.5821007833978795E-5</v>
      </c>
      <c r="K59" s="1"/>
      <c r="L59" t="s">
        <v>36</v>
      </c>
      <c r="M59" t="s">
        <v>21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>
        <v>257881.11025761499</v>
      </c>
      <c r="AD59" s="2">
        <v>216275</v>
      </c>
      <c r="AE59" s="2"/>
    </row>
    <row r="60" spans="1:31" x14ac:dyDescent="0.25">
      <c r="A60" t="str">
        <f t="shared" si="3"/>
        <v>Grand Total</v>
      </c>
      <c r="B60" t="str">
        <f t="shared" si="4"/>
        <v/>
      </c>
      <c r="C60" s="2">
        <f t="shared" si="5"/>
        <v>7716087186.2610607</v>
      </c>
      <c r="D60" s="2">
        <f t="shared" si="6"/>
        <v>7689488007.7293205</v>
      </c>
      <c r="E60" s="2">
        <f t="shared" si="7"/>
        <v>8375931775.807601</v>
      </c>
      <c r="F60" s="2"/>
      <c r="G60" s="1">
        <f t="shared" si="8"/>
        <v>8.927041272296421E-2</v>
      </c>
      <c r="H60" s="1">
        <f t="shared" si="9"/>
        <v>8.5515439836065132E-2</v>
      </c>
      <c r="I60" s="1"/>
      <c r="J60" s="1">
        <f>SUM(J$32:J$59)</f>
        <v>1</v>
      </c>
      <c r="K60" s="1"/>
      <c r="L60" t="s">
        <v>37</v>
      </c>
      <c r="M60" t="s">
        <v>38</v>
      </c>
      <c r="N60" s="2">
        <f t="shared" ref="N60:AD60" si="11">SUM(N33:N59)</f>
        <v>4031651734.3735909</v>
      </c>
      <c r="O60" s="2">
        <f t="shared" si="11"/>
        <v>5588666964.0445843</v>
      </c>
      <c r="P60" s="2">
        <f t="shared" si="11"/>
        <v>6541405458.3620367</v>
      </c>
      <c r="Q60" s="2">
        <f t="shared" si="11"/>
        <v>6328994826.5502129</v>
      </c>
      <c r="R60" s="2">
        <f t="shared" si="11"/>
        <v>6675887728.4488831</v>
      </c>
      <c r="S60" s="2">
        <f t="shared" si="11"/>
        <v>8723266083.5718441</v>
      </c>
      <c r="T60" s="2">
        <f t="shared" si="11"/>
        <v>6078725097.1325731</v>
      </c>
      <c r="U60" s="2">
        <f t="shared" si="11"/>
        <v>7249990677.4542999</v>
      </c>
      <c r="V60" s="2">
        <f t="shared" si="11"/>
        <v>6498385255.9050465</v>
      </c>
      <c r="W60" s="2">
        <f t="shared" si="11"/>
        <v>6714641568.8652878</v>
      </c>
      <c r="X60" s="2">
        <f t="shared" si="11"/>
        <v>7114659283.0226841</v>
      </c>
      <c r="Y60" s="2">
        <f t="shared" si="11"/>
        <v>6380685524.4377327</v>
      </c>
      <c r="Z60" s="2">
        <f t="shared" si="11"/>
        <v>7926857453.2818947</v>
      </c>
      <c r="AA60" s="2">
        <f t="shared" si="11"/>
        <v>7716087186.2610607</v>
      </c>
      <c r="AB60" s="2">
        <f t="shared" si="11"/>
        <v>7453019747.7179375</v>
      </c>
      <c r="AC60" s="2">
        <f t="shared" si="11"/>
        <v>7689488007.7293205</v>
      </c>
      <c r="AD60" s="2">
        <f t="shared" si="11"/>
        <v>8375931775.807601</v>
      </c>
      <c r="AE60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</vt:lpstr>
      <vt:lpstr>VendCust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../output/Space//Space_Acq_Trends.xlsx</dc:creator>
  <cp:lastModifiedBy>Greg Sanders</cp:lastModifiedBy>
  <dcterms:created xsi:type="dcterms:W3CDTF">2024-04-04T06:58:29Z</dcterms:created>
  <dcterms:modified xsi:type="dcterms:W3CDTF">2024-05-03T18:58:06Z</dcterms:modified>
</cp:coreProperties>
</file>