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Space\"/>
    </mc:Choice>
  </mc:AlternateContent>
  <xr:revisionPtr revIDLastSave="0" documentId="13_ncr:1_{0A9EA6CA-5014-4470-9524-8E2D1462E9E1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Area" sheetId="1" r:id="rId1"/>
    <sheet name="Vend" sheetId="2" r:id="rId2"/>
    <sheet name="VendSum" sheetId="3" r:id="rId3"/>
    <sheet name="VendArea" sheetId="4" r:id="rId4"/>
    <sheet name="VendSumArea" sheetId="5" r:id="rId5"/>
    <sheet name="VendCAU" sheetId="6" r:id="rId6"/>
    <sheet name="Included PS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6" l="1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G49" i="4" l="1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AE174" i="6"/>
  <c r="AD174" i="6"/>
  <c r="D174" i="6" s="1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H174" i="6"/>
  <c r="G174" i="6"/>
  <c r="E174" i="6"/>
  <c r="C174" i="6"/>
  <c r="B174" i="6"/>
  <c r="A174" i="6"/>
  <c r="J173" i="6"/>
  <c r="H173" i="6"/>
  <c r="G173" i="6"/>
  <c r="E173" i="6"/>
  <c r="D173" i="6"/>
  <c r="C173" i="6"/>
  <c r="B173" i="6"/>
  <c r="A173" i="6"/>
  <c r="J172" i="6"/>
  <c r="H172" i="6"/>
  <c r="G172" i="6"/>
  <c r="E172" i="6"/>
  <c r="D172" i="6"/>
  <c r="C172" i="6"/>
  <c r="B172" i="6"/>
  <c r="A172" i="6"/>
  <c r="J171" i="6"/>
  <c r="H171" i="6"/>
  <c r="G171" i="6"/>
  <c r="E171" i="6"/>
  <c r="D171" i="6"/>
  <c r="C171" i="6"/>
  <c r="B171" i="6"/>
  <c r="A171" i="6"/>
  <c r="J170" i="6"/>
  <c r="H170" i="6"/>
  <c r="G170" i="6"/>
  <c r="E170" i="6"/>
  <c r="D170" i="6"/>
  <c r="C170" i="6"/>
  <c r="B170" i="6"/>
  <c r="A170" i="6"/>
  <c r="J169" i="6"/>
  <c r="H169" i="6"/>
  <c r="G169" i="6"/>
  <c r="E169" i="6"/>
  <c r="D169" i="6"/>
  <c r="C169" i="6"/>
  <c r="B169" i="6"/>
  <c r="A169" i="6"/>
  <c r="J168" i="6"/>
  <c r="H168" i="6"/>
  <c r="G168" i="6"/>
  <c r="E168" i="6"/>
  <c r="D168" i="6"/>
  <c r="C168" i="6"/>
  <c r="B168" i="6"/>
  <c r="A168" i="6"/>
  <c r="J167" i="6"/>
  <c r="H167" i="6"/>
  <c r="G167" i="6"/>
  <c r="E167" i="6"/>
  <c r="D167" i="6"/>
  <c r="C167" i="6"/>
  <c r="B167" i="6"/>
  <c r="A167" i="6"/>
  <c r="J166" i="6"/>
  <c r="H166" i="6"/>
  <c r="G166" i="6"/>
  <c r="E166" i="6"/>
  <c r="D166" i="6"/>
  <c r="C166" i="6"/>
  <c r="B166" i="6"/>
  <c r="A166" i="6"/>
  <c r="J165" i="6"/>
  <c r="H165" i="6"/>
  <c r="G165" i="6"/>
  <c r="E165" i="6"/>
  <c r="D165" i="6"/>
  <c r="C165" i="6"/>
  <c r="B165" i="6"/>
  <c r="A165" i="6"/>
  <c r="J164" i="6"/>
  <c r="H164" i="6"/>
  <c r="G164" i="6"/>
  <c r="E164" i="6"/>
  <c r="D164" i="6"/>
  <c r="C164" i="6"/>
  <c r="B164" i="6"/>
  <c r="A164" i="6"/>
  <c r="J163" i="6"/>
  <c r="H163" i="6"/>
  <c r="G163" i="6"/>
  <c r="E163" i="6"/>
  <c r="D163" i="6"/>
  <c r="C163" i="6"/>
  <c r="B163" i="6"/>
  <c r="A163" i="6"/>
  <c r="J162" i="6"/>
  <c r="H162" i="6"/>
  <c r="G162" i="6"/>
  <c r="E162" i="6"/>
  <c r="D162" i="6"/>
  <c r="C162" i="6"/>
  <c r="B162" i="6"/>
  <c r="A162" i="6"/>
  <c r="J161" i="6"/>
  <c r="H161" i="6"/>
  <c r="G161" i="6"/>
  <c r="E161" i="6"/>
  <c r="D161" i="6"/>
  <c r="C161" i="6"/>
  <c r="B161" i="6"/>
  <c r="A161" i="6"/>
  <c r="J160" i="6"/>
  <c r="H160" i="6"/>
  <c r="G160" i="6"/>
  <c r="E160" i="6"/>
  <c r="D160" i="6"/>
  <c r="C160" i="6"/>
  <c r="B160" i="6"/>
  <c r="A160" i="6"/>
  <c r="J159" i="6"/>
  <c r="H159" i="6"/>
  <c r="G159" i="6"/>
  <c r="E159" i="6"/>
  <c r="D159" i="6"/>
  <c r="C159" i="6"/>
  <c r="B159" i="6"/>
  <c r="A159" i="6"/>
  <c r="J158" i="6"/>
  <c r="H158" i="6"/>
  <c r="G158" i="6"/>
  <c r="E158" i="6"/>
  <c r="D158" i="6"/>
  <c r="C158" i="6"/>
  <c r="B158" i="6"/>
  <c r="A158" i="6"/>
  <c r="J157" i="6"/>
  <c r="H157" i="6"/>
  <c r="G157" i="6"/>
  <c r="E157" i="6"/>
  <c r="D157" i="6"/>
  <c r="C157" i="6"/>
  <c r="B157" i="6"/>
  <c r="A157" i="6"/>
  <c r="J156" i="6"/>
  <c r="H156" i="6"/>
  <c r="G156" i="6"/>
  <c r="E156" i="6"/>
  <c r="D156" i="6"/>
  <c r="C156" i="6"/>
  <c r="B156" i="6"/>
  <c r="A156" i="6"/>
  <c r="J155" i="6"/>
  <c r="H155" i="6"/>
  <c r="G155" i="6"/>
  <c r="E155" i="6"/>
  <c r="D155" i="6"/>
  <c r="C155" i="6"/>
  <c r="B155" i="6"/>
  <c r="A155" i="6"/>
  <c r="J154" i="6"/>
  <c r="H154" i="6"/>
  <c r="G154" i="6"/>
  <c r="E154" i="6"/>
  <c r="D154" i="6"/>
  <c r="C154" i="6"/>
  <c r="B154" i="6"/>
  <c r="A154" i="6"/>
  <c r="J153" i="6"/>
  <c r="H153" i="6"/>
  <c r="G153" i="6"/>
  <c r="E153" i="6"/>
  <c r="D153" i="6"/>
  <c r="C153" i="6"/>
  <c r="B153" i="6"/>
  <c r="A153" i="6"/>
  <c r="J152" i="6"/>
  <c r="H152" i="6"/>
  <c r="G152" i="6"/>
  <c r="E152" i="6"/>
  <c r="D152" i="6"/>
  <c r="C152" i="6"/>
  <c r="B152" i="6"/>
  <c r="A152" i="6"/>
  <c r="J151" i="6"/>
  <c r="H151" i="6"/>
  <c r="G151" i="6"/>
  <c r="E151" i="6"/>
  <c r="D151" i="6"/>
  <c r="C151" i="6"/>
  <c r="B151" i="6"/>
  <c r="A151" i="6"/>
  <c r="J150" i="6"/>
  <c r="H150" i="6"/>
  <c r="G150" i="6"/>
  <c r="E150" i="6"/>
  <c r="D150" i="6"/>
  <c r="C150" i="6"/>
  <c r="B150" i="6"/>
  <c r="A150" i="6"/>
  <c r="J149" i="6"/>
  <c r="H149" i="6"/>
  <c r="G149" i="6"/>
  <c r="E149" i="6"/>
  <c r="D149" i="6"/>
  <c r="C149" i="6"/>
  <c r="B149" i="6"/>
  <c r="A149" i="6"/>
  <c r="J148" i="6"/>
  <c r="H148" i="6"/>
  <c r="G148" i="6"/>
  <c r="E148" i="6"/>
  <c r="D148" i="6"/>
  <c r="C148" i="6"/>
  <c r="B148" i="6"/>
  <c r="A148" i="6"/>
  <c r="J147" i="6"/>
  <c r="H147" i="6"/>
  <c r="G147" i="6"/>
  <c r="E147" i="6"/>
  <c r="D147" i="6"/>
  <c r="C147" i="6"/>
  <c r="B147" i="6"/>
  <c r="A147" i="6"/>
  <c r="J146" i="6"/>
  <c r="H146" i="6"/>
  <c r="G146" i="6"/>
  <c r="E146" i="6"/>
  <c r="D146" i="6"/>
  <c r="C146" i="6"/>
  <c r="B146" i="6"/>
  <c r="A146" i="6"/>
  <c r="J145" i="6"/>
  <c r="H145" i="6"/>
  <c r="G145" i="6"/>
  <c r="E145" i="6"/>
  <c r="D145" i="6"/>
  <c r="C145" i="6"/>
  <c r="B145" i="6"/>
  <c r="A145" i="6"/>
  <c r="J144" i="6"/>
  <c r="H144" i="6"/>
  <c r="G144" i="6"/>
  <c r="E144" i="6"/>
  <c r="D144" i="6"/>
  <c r="C144" i="6"/>
  <c r="B144" i="6"/>
  <c r="A144" i="6"/>
  <c r="J143" i="6"/>
  <c r="H143" i="6"/>
  <c r="G143" i="6"/>
  <c r="E143" i="6"/>
  <c r="D143" i="6"/>
  <c r="C143" i="6"/>
  <c r="B143" i="6"/>
  <c r="A143" i="6"/>
  <c r="J142" i="6"/>
  <c r="H142" i="6"/>
  <c r="G142" i="6"/>
  <c r="E142" i="6"/>
  <c r="D142" i="6"/>
  <c r="C142" i="6"/>
  <c r="B142" i="6"/>
  <c r="A142" i="6"/>
  <c r="J141" i="6"/>
  <c r="H141" i="6"/>
  <c r="G141" i="6"/>
  <c r="E141" i="6"/>
  <c r="D141" i="6"/>
  <c r="C141" i="6"/>
  <c r="B141" i="6"/>
  <c r="A141" i="6"/>
  <c r="J140" i="6"/>
  <c r="H140" i="6"/>
  <c r="G140" i="6"/>
  <c r="E140" i="6"/>
  <c r="D140" i="6"/>
  <c r="C140" i="6"/>
  <c r="B140" i="6"/>
  <c r="A140" i="6"/>
  <c r="J139" i="6"/>
  <c r="H139" i="6"/>
  <c r="G139" i="6"/>
  <c r="E139" i="6"/>
  <c r="D139" i="6"/>
  <c r="C139" i="6"/>
  <c r="B139" i="6"/>
  <c r="A139" i="6"/>
  <c r="J138" i="6"/>
  <c r="H138" i="6"/>
  <c r="G138" i="6"/>
  <c r="E138" i="6"/>
  <c r="D138" i="6"/>
  <c r="C138" i="6"/>
  <c r="B138" i="6"/>
  <c r="A138" i="6"/>
  <c r="J137" i="6"/>
  <c r="H137" i="6"/>
  <c r="G137" i="6"/>
  <c r="E137" i="6"/>
  <c r="D137" i="6"/>
  <c r="C137" i="6"/>
  <c r="B137" i="6"/>
  <c r="A137" i="6"/>
  <c r="J136" i="6"/>
  <c r="H136" i="6"/>
  <c r="G136" i="6"/>
  <c r="E136" i="6"/>
  <c r="D136" i="6"/>
  <c r="C136" i="6"/>
  <c r="B136" i="6"/>
  <c r="A136" i="6"/>
  <c r="J135" i="6"/>
  <c r="H135" i="6"/>
  <c r="G135" i="6"/>
  <c r="E135" i="6"/>
  <c r="D135" i="6"/>
  <c r="C135" i="6"/>
  <c r="B135" i="6"/>
  <c r="A135" i="6"/>
  <c r="J134" i="6"/>
  <c r="H134" i="6"/>
  <c r="G134" i="6"/>
  <c r="E134" i="6"/>
  <c r="D134" i="6"/>
  <c r="C134" i="6"/>
  <c r="B134" i="6"/>
  <c r="A134" i="6"/>
  <c r="J133" i="6"/>
  <c r="H133" i="6"/>
  <c r="G133" i="6"/>
  <c r="E133" i="6"/>
  <c r="D133" i="6"/>
  <c r="C133" i="6"/>
  <c r="B133" i="6"/>
  <c r="A133" i="6"/>
  <c r="J132" i="6"/>
  <c r="H132" i="6"/>
  <c r="G132" i="6"/>
  <c r="E132" i="6"/>
  <c r="D132" i="6"/>
  <c r="C132" i="6"/>
  <c r="B132" i="6"/>
  <c r="A132" i="6"/>
  <c r="J131" i="6"/>
  <c r="H131" i="6"/>
  <c r="G131" i="6"/>
  <c r="E131" i="6"/>
  <c r="D131" i="6"/>
  <c r="C131" i="6"/>
  <c r="B131" i="6"/>
  <c r="A131" i="6"/>
  <c r="J130" i="6"/>
  <c r="H130" i="6"/>
  <c r="G130" i="6"/>
  <c r="E130" i="6"/>
  <c r="D130" i="6"/>
  <c r="C130" i="6"/>
  <c r="B130" i="6"/>
  <c r="A130" i="6"/>
  <c r="J129" i="6"/>
  <c r="H129" i="6"/>
  <c r="G129" i="6"/>
  <c r="E129" i="6"/>
  <c r="D129" i="6"/>
  <c r="C129" i="6"/>
  <c r="B129" i="6"/>
  <c r="A129" i="6"/>
  <c r="J128" i="6"/>
  <c r="H128" i="6"/>
  <c r="G128" i="6"/>
  <c r="E128" i="6"/>
  <c r="D128" i="6"/>
  <c r="C128" i="6"/>
  <c r="B128" i="6"/>
  <c r="A128" i="6"/>
  <c r="J127" i="6"/>
  <c r="H127" i="6"/>
  <c r="G127" i="6"/>
  <c r="E127" i="6"/>
  <c r="D127" i="6"/>
  <c r="C127" i="6"/>
  <c r="B127" i="6"/>
  <c r="A127" i="6"/>
  <c r="J126" i="6"/>
  <c r="H126" i="6"/>
  <c r="G126" i="6"/>
  <c r="E126" i="6"/>
  <c r="D126" i="6"/>
  <c r="C126" i="6"/>
  <c r="B126" i="6"/>
  <c r="A126" i="6"/>
  <c r="J125" i="6"/>
  <c r="H125" i="6"/>
  <c r="G125" i="6"/>
  <c r="E125" i="6"/>
  <c r="D125" i="6"/>
  <c r="C125" i="6"/>
  <c r="B125" i="6"/>
  <c r="A125" i="6"/>
  <c r="J124" i="6"/>
  <c r="H124" i="6"/>
  <c r="G124" i="6"/>
  <c r="E124" i="6"/>
  <c r="D124" i="6"/>
  <c r="C124" i="6"/>
  <c r="B124" i="6"/>
  <c r="A124" i="6"/>
  <c r="J123" i="6"/>
  <c r="H123" i="6"/>
  <c r="G123" i="6"/>
  <c r="E123" i="6"/>
  <c r="D123" i="6"/>
  <c r="C123" i="6"/>
  <c r="B123" i="6"/>
  <c r="A123" i="6"/>
  <c r="J122" i="6"/>
  <c r="H122" i="6"/>
  <c r="G122" i="6"/>
  <c r="E122" i="6"/>
  <c r="D122" i="6"/>
  <c r="C122" i="6"/>
  <c r="B122" i="6"/>
  <c r="A122" i="6"/>
  <c r="J121" i="6"/>
  <c r="H121" i="6"/>
  <c r="G121" i="6"/>
  <c r="E121" i="6"/>
  <c r="D121" i="6"/>
  <c r="C121" i="6"/>
  <c r="B121" i="6"/>
  <c r="A121" i="6"/>
  <c r="J120" i="6"/>
  <c r="H120" i="6"/>
  <c r="G120" i="6"/>
  <c r="E120" i="6"/>
  <c r="D120" i="6"/>
  <c r="C120" i="6"/>
  <c r="B120" i="6"/>
  <c r="A120" i="6"/>
  <c r="J119" i="6"/>
  <c r="H119" i="6"/>
  <c r="G119" i="6"/>
  <c r="E119" i="6"/>
  <c r="D119" i="6"/>
  <c r="C119" i="6"/>
  <c r="B119" i="6"/>
  <c r="A119" i="6"/>
  <c r="J118" i="6"/>
  <c r="H118" i="6"/>
  <c r="G118" i="6"/>
  <c r="E118" i="6"/>
  <c r="D118" i="6"/>
  <c r="C118" i="6"/>
  <c r="B118" i="6"/>
  <c r="A118" i="6"/>
  <c r="J117" i="6"/>
  <c r="H117" i="6"/>
  <c r="G117" i="6"/>
  <c r="E117" i="6"/>
  <c r="D117" i="6"/>
  <c r="C117" i="6"/>
  <c r="B117" i="6"/>
  <c r="A117" i="6"/>
  <c r="J116" i="6"/>
  <c r="H116" i="6"/>
  <c r="G116" i="6"/>
  <c r="E116" i="6"/>
  <c r="D116" i="6"/>
  <c r="C116" i="6"/>
  <c r="B116" i="6"/>
  <c r="A116" i="6"/>
  <c r="J115" i="6"/>
  <c r="H115" i="6"/>
  <c r="G115" i="6"/>
  <c r="E115" i="6"/>
  <c r="D115" i="6"/>
  <c r="C115" i="6"/>
  <c r="B115" i="6"/>
  <c r="A115" i="6"/>
  <c r="J114" i="6"/>
  <c r="H114" i="6"/>
  <c r="G114" i="6"/>
  <c r="E114" i="6"/>
  <c r="D114" i="6"/>
  <c r="C114" i="6"/>
  <c r="B114" i="6"/>
  <c r="A114" i="6"/>
  <c r="J113" i="6"/>
  <c r="H113" i="6"/>
  <c r="G113" i="6"/>
  <c r="E113" i="6"/>
  <c r="D113" i="6"/>
  <c r="C113" i="6"/>
  <c r="B113" i="6"/>
  <c r="A113" i="6"/>
  <c r="J112" i="6"/>
  <c r="H112" i="6"/>
  <c r="G112" i="6"/>
  <c r="E112" i="6"/>
  <c r="D112" i="6"/>
  <c r="C112" i="6"/>
  <c r="B112" i="6"/>
  <c r="A112" i="6"/>
  <c r="J111" i="6"/>
  <c r="H111" i="6"/>
  <c r="G111" i="6"/>
  <c r="E111" i="6"/>
  <c r="D111" i="6"/>
  <c r="C111" i="6"/>
  <c r="B111" i="6"/>
  <c r="A111" i="6"/>
  <c r="J110" i="6"/>
  <c r="H110" i="6"/>
  <c r="G110" i="6"/>
  <c r="E110" i="6"/>
  <c r="D110" i="6"/>
  <c r="C110" i="6"/>
  <c r="B110" i="6"/>
  <c r="A110" i="6"/>
  <c r="J109" i="6"/>
  <c r="H109" i="6"/>
  <c r="G109" i="6"/>
  <c r="E109" i="6"/>
  <c r="D109" i="6"/>
  <c r="C109" i="6"/>
  <c r="B109" i="6"/>
  <c r="A109" i="6"/>
  <c r="J108" i="6"/>
  <c r="H108" i="6"/>
  <c r="G108" i="6"/>
  <c r="E108" i="6"/>
  <c r="D108" i="6"/>
  <c r="C108" i="6"/>
  <c r="B108" i="6"/>
  <c r="A108" i="6"/>
  <c r="J107" i="6"/>
  <c r="H107" i="6"/>
  <c r="G107" i="6"/>
  <c r="E107" i="6"/>
  <c r="D107" i="6"/>
  <c r="C107" i="6"/>
  <c r="B107" i="6"/>
  <c r="A107" i="6"/>
  <c r="J106" i="6"/>
  <c r="H106" i="6"/>
  <c r="G106" i="6"/>
  <c r="E106" i="6"/>
  <c r="D106" i="6"/>
  <c r="C106" i="6"/>
  <c r="B106" i="6"/>
  <c r="A106" i="6"/>
  <c r="J105" i="6"/>
  <c r="H105" i="6"/>
  <c r="G105" i="6"/>
  <c r="E105" i="6"/>
  <c r="D105" i="6"/>
  <c r="C105" i="6"/>
  <c r="B105" i="6"/>
  <c r="A105" i="6"/>
  <c r="J104" i="6"/>
  <c r="H104" i="6"/>
  <c r="G104" i="6"/>
  <c r="E104" i="6"/>
  <c r="D104" i="6"/>
  <c r="C104" i="6"/>
  <c r="B104" i="6"/>
  <c r="A104" i="6"/>
  <c r="J103" i="6"/>
  <c r="H103" i="6"/>
  <c r="G103" i="6"/>
  <c r="E103" i="6"/>
  <c r="D103" i="6"/>
  <c r="C103" i="6"/>
  <c r="B103" i="6"/>
  <c r="A103" i="6"/>
  <c r="J102" i="6"/>
  <c r="H102" i="6"/>
  <c r="G102" i="6"/>
  <c r="E102" i="6"/>
  <c r="D102" i="6"/>
  <c r="C102" i="6"/>
  <c r="B102" i="6"/>
  <c r="A102" i="6"/>
  <c r="J101" i="6"/>
  <c r="H101" i="6"/>
  <c r="G101" i="6"/>
  <c r="E101" i="6"/>
  <c r="D101" i="6"/>
  <c r="C101" i="6"/>
  <c r="B101" i="6"/>
  <c r="A101" i="6"/>
  <c r="J100" i="6"/>
  <c r="H100" i="6"/>
  <c r="G100" i="6"/>
  <c r="E100" i="6"/>
  <c r="D100" i="6"/>
  <c r="C100" i="6"/>
  <c r="B100" i="6"/>
  <c r="A100" i="6"/>
  <c r="J99" i="6"/>
  <c r="H99" i="6"/>
  <c r="G99" i="6"/>
  <c r="E99" i="6"/>
  <c r="D99" i="6"/>
  <c r="C99" i="6"/>
  <c r="B99" i="6"/>
  <c r="A99" i="6"/>
  <c r="J98" i="6"/>
  <c r="H98" i="6"/>
  <c r="G98" i="6"/>
  <c r="E98" i="6"/>
  <c r="D98" i="6"/>
  <c r="C98" i="6"/>
  <c r="B98" i="6"/>
  <c r="A98" i="6"/>
  <c r="J97" i="6"/>
  <c r="H97" i="6"/>
  <c r="G97" i="6"/>
  <c r="E97" i="6"/>
  <c r="D97" i="6"/>
  <c r="C97" i="6"/>
  <c r="B97" i="6"/>
  <c r="A97" i="6"/>
  <c r="J96" i="6"/>
  <c r="H96" i="6"/>
  <c r="G96" i="6"/>
  <c r="E96" i="6"/>
  <c r="D96" i="6"/>
  <c r="C96" i="6"/>
  <c r="B96" i="6"/>
  <c r="A96" i="6"/>
  <c r="J95" i="6"/>
  <c r="H95" i="6"/>
  <c r="G95" i="6"/>
  <c r="E95" i="6"/>
  <c r="D95" i="6"/>
  <c r="C95" i="6"/>
  <c r="B95" i="6"/>
  <c r="A95" i="6"/>
  <c r="J94" i="6"/>
  <c r="H94" i="6"/>
  <c r="G94" i="6"/>
  <c r="E94" i="6"/>
  <c r="D94" i="6"/>
  <c r="C94" i="6"/>
  <c r="B94" i="6"/>
  <c r="A94" i="6"/>
  <c r="J93" i="6"/>
  <c r="H93" i="6"/>
  <c r="G93" i="6"/>
  <c r="E93" i="6"/>
  <c r="D93" i="6"/>
  <c r="C93" i="6"/>
  <c r="B93" i="6"/>
  <c r="A93" i="6"/>
  <c r="J92" i="6"/>
  <c r="H92" i="6"/>
  <c r="G92" i="6"/>
  <c r="E92" i="6"/>
  <c r="D92" i="6"/>
  <c r="C92" i="6"/>
  <c r="B92" i="6"/>
  <c r="A92" i="6"/>
  <c r="J91" i="6"/>
  <c r="H91" i="6"/>
  <c r="G91" i="6"/>
  <c r="E91" i="6"/>
  <c r="D91" i="6"/>
  <c r="C91" i="6"/>
  <c r="B91" i="6"/>
  <c r="A91" i="6"/>
  <c r="J90" i="6"/>
  <c r="J174" i="6" s="1"/>
  <c r="H90" i="6"/>
  <c r="G90" i="6"/>
  <c r="E90" i="6"/>
  <c r="D90" i="6"/>
  <c r="C90" i="6"/>
  <c r="B90" i="6"/>
  <c r="A90" i="6"/>
  <c r="J89" i="6"/>
  <c r="H89" i="6"/>
  <c r="G89" i="6"/>
  <c r="E89" i="6"/>
  <c r="D89" i="6"/>
  <c r="C89" i="6"/>
  <c r="B89" i="6"/>
  <c r="A89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AE94" i="5"/>
  <c r="AD94" i="5"/>
  <c r="D94" i="5" s="1"/>
  <c r="AC94" i="5"/>
  <c r="AB94" i="5"/>
  <c r="C94" i="5" s="1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H94" i="5"/>
  <c r="G94" i="5"/>
  <c r="E94" i="5"/>
  <c r="B94" i="5"/>
  <c r="A94" i="5"/>
  <c r="J93" i="5"/>
  <c r="H93" i="5"/>
  <c r="G93" i="5"/>
  <c r="E93" i="5"/>
  <c r="D93" i="5"/>
  <c r="C93" i="5"/>
  <c r="B93" i="5"/>
  <c r="A93" i="5"/>
  <c r="J92" i="5"/>
  <c r="H92" i="5"/>
  <c r="G92" i="5"/>
  <c r="E92" i="5"/>
  <c r="D92" i="5"/>
  <c r="C92" i="5"/>
  <c r="B92" i="5"/>
  <c r="A92" i="5"/>
  <c r="J91" i="5"/>
  <c r="H91" i="5"/>
  <c r="G91" i="5"/>
  <c r="E91" i="5"/>
  <c r="D91" i="5"/>
  <c r="C91" i="5"/>
  <c r="B91" i="5"/>
  <c r="A91" i="5"/>
  <c r="J90" i="5"/>
  <c r="H90" i="5"/>
  <c r="G90" i="5"/>
  <c r="E90" i="5"/>
  <c r="D90" i="5"/>
  <c r="C90" i="5"/>
  <c r="B90" i="5"/>
  <c r="A90" i="5"/>
  <c r="J89" i="5"/>
  <c r="H89" i="5"/>
  <c r="G89" i="5"/>
  <c r="E89" i="5"/>
  <c r="D89" i="5"/>
  <c r="C89" i="5"/>
  <c r="B89" i="5"/>
  <c r="A89" i="5"/>
  <c r="J88" i="5"/>
  <c r="H88" i="5"/>
  <c r="G88" i="5"/>
  <c r="E88" i="5"/>
  <c r="D88" i="5"/>
  <c r="C88" i="5"/>
  <c r="B88" i="5"/>
  <c r="A88" i="5"/>
  <c r="J87" i="5"/>
  <c r="H87" i="5"/>
  <c r="G87" i="5"/>
  <c r="E87" i="5"/>
  <c r="D87" i="5"/>
  <c r="C87" i="5"/>
  <c r="B87" i="5"/>
  <c r="A87" i="5"/>
  <c r="J86" i="5"/>
  <c r="H86" i="5"/>
  <c r="G86" i="5"/>
  <c r="E86" i="5"/>
  <c r="D86" i="5"/>
  <c r="C86" i="5"/>
  <c r="B86" i="5"/>
  <c r="A86" i="5"/>
  <c r="J85" i="5"/>
  <c r="H85" i="5"/>
  <c r="G85" i="5"/>
  <c r="E85" i="5"/>
  <c r="D85" i="5"/>
  <c r="C85" i="5"/>
  <c r="B85" i="5"/>
  <c r="A85" i="5"/>
  <c r="J84" i="5"/>
  <c r="H84" i="5"/>
  <c r="G84" i="5"/>
  <c r="E84" i="5"/>
  <c r="D84" i="5"/>
  <c r="C84" i="5"/>
  <c r="B84" i="5"/>
  <c r="A84" i="5"/>
  <c r="J83" i="5"/>
  <c r="H83" i="5"/>
  <c r="G83" i="5"/>
  <c r="E83" i="5"/>
  <c r="D83" i="5"/>
  <c r="C83" i="5"/>
  <c r="B83" i="5"/>
  <c r="A83" i="5"/>
  <c r="J82" i="5"/>
  <c r="H82" i="5"/>
  <c r="G82" i="5"/>
  <c r="E82" i="5"/>
  <c r="D82" i="5"/>
  <c r="C82" i="5"/>
  <c r="B82" i="5"/>
  <c r="A82" i="5"/>
  <c r="J81" i="5"/>
  <c r="H81" i="5"/>
  <c r="G81" i="5"/>
  <c r="E81" i="5"/>
  <c r="D81" i="5"/>
  <c r="C81" i="5"/>
  <c r="B81" i="5"/>
  <c r="A81" i="5"/>
  <c r="J80" i="5"/>
  <c r="H80" i="5"/>
  <c r="G80" i="5"/>
  <c r="E80" i="5"/>
  <c r="D80" i="5"/>
  <c r="C80" i="5"/>
  <c r="B80" i="5"/>
  <c r="A80" i="5"/>
  <c r="J79" i="5"/>
  <c r="H79" i="5"/>
  <c r="G79" i="5"/>
  <c r="E79" i="5"/>
  <c r="D79" i="5"/>
  <c r="C79" i="5"/>
  <c r="B79" i="5"/>
  <c r="A79" i="5"/>
  <c r="J78" i="5"/>
  <c r="H78" i="5"/>
  <c r="G78" i="5"/>
  <c r="E78" i="5"/>
  <c r="D78" i="5"/>
  <c r="C78" i="5"/>
  <c r="B78" i="5"/>
  <c r="A78" i="5"/>
  <c r="J77" i="5"/>
  <c r="H77" i="5"/>
  <c r="G77" i="5"/>
  <c r="E77" i="5"/>
  <c r="D77" i="5"/>
  <c r="C77" i="5"/>
  <c r="B77" i="5"/>
  <c r="A77" i="5"/>
  <c r="J76" i="5"/>
  <c r="H76" i="5"/>
  <c r="G76" i="5"/>
  <c r="E76" i="5"/>
  <c r="D76" i="5"/>
  <c r="C76" i="5"/>
  <c r="B76" i="5"/>
  <c r="A76" i="5"/>
  <c r="J75" i="5"/>
  <c r="H75" i="5"/>
  <c r="G75" i="5"/>
  <c r="E75" i="5"/>
  <c r="D75" i="5"/>
  <c r="C75" i="5"/>
  <c r="B75" i="5"/>
  <c r="A75" i="5"/>
  <c r="J74" i="5"/>
  <c r="H74" i="5"/>
  <c r="G74" i="5"/>
  <c r="E74" i="5"/>
  <c r="D74" i="5"/>
  <c r="C74" i="5"/>
  <c r="B74" i="5"/>
  <c r="A74" i="5"/>
  <c r="J73" i="5"/>
  <c r="H73" i="5"/>
  <c r="G73" i="5"/>
  <c r="E73" i="5"/>
  <c r="D73" i="5"/>
  <c r="C73" i="5"/>
  <c r="B73" i="5"/>
  <c r="A73" i="5"/>
  <c r="J72" i="5"/>
  <c r="H72" i="5"/>
  <c r="G72" i="5"/>
  <c r="E72" i="5"/>
  <c r="D72" i="5"/>
  <c r="C72" i="5"/>
  <c r="B72" i="5"/>
  <c r="A72" i="5"/>
  <c r="J71" i="5"/>
  <c r="H71" i="5"/>
  <c r="G71" i="5"/>
  <c r="E71" i="5"/>
  <c r="D71" i="5"/>
  <c r="C71" i="5"/>
  <c r="B71" i="5"/>
  <c r="A71" i="5"/>
  <c r="J70" i="5"/>
  <c r="H70" i="5"/>
  <c r="G70" i="5"/>
  <c r="E70" i="5"/>
  <c r="D70" i="5"/>
  <c r="C70" i="5"/>
  <c r="B70" i="5"/>
  <c r="A70" i="5"/>
  <c r="J69" i="5"/>
  <c r="H69" i="5"/>
  <c r="G69" i="5"/>
  <c r="E69" i="5"/>
  <c r="D69" i="5"/>
  <c r="C69" i="5"/>
  <c r="B69" i="5"/>
  <c r="A69" i="5"/>
  <c r="J68" i="5"/>
  <c r="H68" i="5"/>
  <c r="G68" i="5"/>
  <c r="E68" i="5"/>
  <c r="D68" i="5"/>
  <c r="C68" i="5"/>
  <c r="B68" i="5"/>
  <c r="A68" i="5"/>
  <c r="J67" i="5"/>
  <c r="H67" i="5"/>
  <c r="G67" i="5"/>
  <c r="E67" i="5"/>
  <c r="D67" i="5"/>
  <c r="C67" i="5"/>
  <c r="B67" i="5"/>
  <c r="A67" i="5"/>
  <c r="J66" i="5"/>
  <c r="H66" i="5"/>
  <c r="G66" i="5"/>
  <c r="E66" i="5"/>
  <c r="D66" i="5"/>
  <c r="C66" i="5"/>
  <c r="B66" i="5"/>
  <c r="A66" i="5"/>
  <c r="J65" i="5"/>
  <c r="H65" i="5"/>
  <c r="G65" i="5"/>
  <c r="E65" i="5"/>
  <c r="D65" i="5"/>
  <c r="C65" i="5"/>
  <c r="B65" i="5"/>
  <c r="A65" i="5"/>
  <c r="J64" i="5"/>
  <c r="H64" i="5"/>
  <c r="G64" i="5"/>
  <c r="E64" i="5"/>
  <c r="D64" i="5"/>
  <c r="C64" i="5"/>
  <c r="B64" i="5"/>
  <c r="A64" i="5"/>
  <c r="J63" i="5"/>
  <c r="H63" i="5"/>
  <c r="G63" i="5"/>
  <c r="E63" i="5"/>
  <c r="D63" i="5"/>
  <c r="C63" i="5"/>
  <c r="B63" i="5"/>
  <c r="A63" i="5"/>
  <c r="J62" i="5"/>
  <c r="H62" i="5"/>
  <c r="G62" i="5"/>
  <c r="E62" i="5"/>
  <c r="D62" i="5"/>
  <c r="C62" i="5"/>
  <c r="B62" i="5"/>
  <c r="A62" i="5"/>
  <c r="J61" i="5"/>
  <c r="H61" i="5"/>
  <c r="G61" i="5"/>
  <c r="E61" i="5"/>
  <c r="D61" i="5"/>
  <c r="C61" i="5"/>
  <c r="B61" i="5"/>
  <c r="A61" i="5"/>
  <c r="J60" i="5"/>
  <c r="H60" i="5"/>
  <c r="G60" i="5"/>
  <c r="E60" i="5"/>
  <c r="D60" i="5"/>
  <c r="C60" i="5"/>
  <c r="B60" i="5"/>
  <c r="A60" i="5"/>
  <c r="J59" i="5"/>
  <c r="H59" i="5"/>
  <c r="G59" i="5"/>
  <c r="E59" i="5"/>
  <c r="D59" i="5"/>
  <c r="C59" i="5"/>
  <c r="B59" i="5"/>
  <c r="A59" i="5"/>
  <c r="J58" i="5"/>
  <c r="H58" i="5"/>
  <c r="G58" i="5"/>
  <c r="E58" i="5"/>
  <c r="D58" i="5"/>
  <c r="C58" i="5"/>
  <c r="B58" i="5"/>
  <c r="A58" i="5"/>
  <c r="J57" i="5"/>
  <c r="H57" i="5"/>
  <c r="G57" i="5"/>
  <c r="E57" i="5"/>
  <c r="D57" i="5"/>
  <c r="C57" i="5"/>
  <c r="B57" i="5"/>
  <c r="A57" i="5"/>
  <c r="J56" i="5"/>
  <c r="H56" i="5"/>
  <c r="G56" i="5"/>
  <c r="E56" i="5"/>
  <c r="D56" i="5"/>
  <c r="C56" i="5"/>
  <c r="B56" i="5"/>
  <c r="A56" i="5"/>
  <c r="J55" i="5"/>
  <c r="H55" i="5"/>
  <c r="G55" i="5"/>
  <c r="E55" i="5"/>
  <c r="D55" i="5"/>
  <c r="C55" i="5"/>
  <c r="B55" i="5"/>
  <c r="A55" i="5"/>
  <c r="J54" i="5"/>
  <c r="H54" i="5"/>
  <c r="G54" i="5"/>
  <c r="E54" i="5"/>
  <c r="D54" i="5"/>
  <c r="C54" i="5"/>
  <c r="B54" i="5"/>
  <c r="A54" i="5"/>
  <c r="J53" i="5"/>
  <c r="H53" i="5"/>
  <c r="G53" i="5"/>
  <c r="E53" i="5"/>
  <c r="D53" i="5"/>
  <c r="C53" i="5"/>
  <c r="B53" i="5"/>
  <c r="A53" i="5"/>
  <c r="J52" i="5"/>
  <c r="H52" i="5"/>
  <c r="G52" i="5"/>
  <c r="E52" i="5"/>
  <c r="D52" i="5"/>
  <c r="C52" i="5"/>
  <c r="B52" i="5"/>
  <c r="A52" i="5"/>
  <c r="J51" i="5"/>
  <c r="H51" i="5"/>
  <c r="G51" i="5"/>
  <c r="E51" i="5"/>
  <c r="D51" i="5"/>
  <c r="C51" i="5"/>
  <c r="B51" i="5"/>
  <c r="A51" i="5"/>
  <c r="J50" i="5"/>
  <c r="H50" i="5"/>
  <c r="G50" i="5"/>
  <c r="E50" i="5"/>
  <c r="D50" i="5"/>
  <c r="C50" i="5"/>
  <c r="B50" i="5"/>
  <c r="A50" i="5"/>
  <c r="J49" i="5"/>
  <c r="J94" i="5" s="1"/>
  <c r="H49" i="5"/>
  <c r="G49" i="5"/>
  <c r="E49" i="5"/>
  <c r="D49" i="5"/>
  <c r="C49" i="5"/>
  <c r="B49" i="5"/>
  <c r="A49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E94" i="4"/>
  <c r="E94" i="4" s="1"/>
  <c r="AD94" i="4"/>
  <c r="D94" i="4" s="1"/>
  <c r="AC94" i="4"/>
  <c r="AB94" i="4"/>
  <c r="C94" i="4" s="1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B94" i="4"/>
  <c r="A94" i="4"/>
  <c r="J93" i="4"/>
  <c r="H93" i="4"/>
  <c r="E93" i="4"/>
  <c r="D93" i="4"/>
  <c r="C93" i="4"/>
  <c r="B93" i="4"/>
  <c r="A93" i="4"/>
  <c r="J92" i="4"/>
  <c r="H92" i="4"/>
  <c r="E92" i="4"/>
  <c r="D92" i="4"/>
  <c r="C92" i="4"/>
  <c r="B92" i="4"/>
  <c r="A92" i="4"/>
  <c r="J91" i="4"/>
  <c r="H91" i="4"/>
  <c r="E91" i="4"/>
  <c r="D91" i="4"/>
  <c r="C91" i="4"/>
  <c r="B91" i="4"/>
  <c r="A91" i="4"/>
  <c r="J90" i="4"/>
  <c r="H90" i="4"/>
  <c r="E90" i="4"/>
  <c r="D90" i="4"/>
  <c r="C90" i="4"/>
  <c r="B90" i="4"/>
  <c r="A90" i="4"/>
  <c r="J89" i="4"/>
  <c r="H89" i="4"/>
  <c r="E89" i="4"/>
  <c r="D89" i="4"/>
  <c r="C89" i="4"/>
  <c r="B89" i="4"/>
  <c r="A89" i="4"/>
  <c r="J88" i="4"/>
  <c r="H88" i="4"/>
  <c r="E88" i="4"/>
  <c r="D88" i="4"/>
  <c r="C88" i="4"/>
  <c r="B88" i="4"/>
  <c r="A88" i="4"/>
  <c r="J87" i="4"/>
  <c r="H87" i="4"/>
  <c r="E87" i="4"/>
  <c r="D87" i="4"/>
  <c r="C87" i="4"/>
  <c r="B87" i="4"/>
  <c r="A87" i="4"/>
  <c r="J86" i="4"/>
  <c r="H86" i="4"/>
  <c r="E86" i="4"/>
  <c r="D86" i="4"/>
  <c r="C86" i="4"/>
  <c r="B86" i="4"/>
  <c r="A86" i="4"/>
  <c r="J85" i="4"/>
  <c r="H85" i="4"/>
  <c r="E85" i="4"/>
  <c r="D85" i="4"/>
  <c r="C85" i="4"/>
  <c r="B85" i="4"/>
  <c r="A85" i="4"/>
  <c r="J84" i="4"/>
  <c r="H84" i="4"/>
  <c r="E84" i="4"/>
  <c r="D84" i="4"/>
  <c r="C84" i="4"/>
  <c r="B84" i="4"/>
  <c r="A84" i="4"/>
  <c r="J83" i="4"/>
  <c r="H83" i="4"/>
  <c r="E83" i="4"/>
  <c r="D83" i="4"/>
  <c r="C83" i="4"/>
  <c r="B83" i="4"/>
  <c r="A83" i="4"/>
  <c r="J82" i="4"/>
  <c r="H82" i="4"/>
  <c r="E82" i="4"/>
  <c r="D82" i="4"/>
  <c r="C82" i="4"/>
  <c r="B82" i="4"/>
  <c r="A82" i="4"/>
  <c r="J81" i="4"/>
  <c r="H81" i="4"/>
  <c r="E81" i="4"/>
  <c r="D81" i="4"/>
  <c r="C81" i="4"/>
  <c r="B81" i="4"/>
  <c r="A81" i="4"/>
  <c r="J80" i="4"/>
  <c r="H80" i="4"/>
  <c r="E80" i="4"/>
  <c r="D80" i="4"/>
  <c r="C80" i="4"/>
  <c r="B80" i="4"/>
  <c r="A80" i="4"/>
  <c r="J79" i="4"/>
  <c r="H79" i="4"/>
  <c r="E79" i="4"/>
  <c r="D79" i="4"/>
  <c r="C79" i="4"/>
  <c r="B79" i="4"/>
  <c r="A79" i="4"/>
  <c r="J78" i="4"/>
  <c r="H78" i="4"/>
  <c r="E78" i="4"/>
  <c r="D78" i="4"/>
  <c r="C78" i="4"/>
  <c r="B78" i="4"/>
  <c r="A78" i="4"/>
  <c r="J77" i="4"/>
  <c r="H77" i="4"/>
  <c r="E77" i="4"/>
  <c r="D77" i="4"/>
  <c r="C77" i="4"/>
  <c r="B77" i="4"/>
  <c r="A77" i="4"/>
  <c r="J76" i="4"/>
  <c r="H76" i="4"/>
  <c r="E76" i="4"/>
  <c r="D76" i="4"/>
  <c r="C76" i="4"/>
  <c r="B76" i="4"/>
  <c r="A76" i="4"/>
  <c r="J75" i="4"/>
  <c r="H75" i="4"/>
  <c r="E75" i="4"/>
  <c r="D75" i="4"/>
  <c r="C75" i="4"/>
  <c r="B75" i="4"/>
  <c r="A75" i="4"/>
  <c r="J74" i="4"/>
  <c r="H74" i="4"/>
  <c r="E74" i="4"/>
  <c r="D74" i="4"/>
  <c r="C74" i="4"/>
  <c r="B74" i="4"/>
  <c r="A74" i="4"/>
  <c r="J73" i="4"/>
  <c r="H73" i="4"/>
  <c r="E73" i="4"/>
  <c r="D73" i="4"/>
  <c r="C73" i="4"/>
  <c r="B73" i="4"/>
  <c r="A73" i="4"/>
  <c r="J72" i="4"/>
  <c r="H72" i="4"/>
  <c r="E72" i="4"/>
  <c r="D72" i="4"/>
  <c r="C72" i="4"/>
  <c r="B72" i="4"/>
  <c r="A72" i="4"/>
  <c r="J71" i="4"/>
  <c r="H71" i="4"/>
  <c r="E71" i="4"/>
  <c r="D71" i="4"/>
  <c r="C71" i="4"/>
  <c r="B71" i="4"/>
  <c r="A71" i="4"/>
  <c r="J70" i="4"/>
  <c r="H70" i="4"/>
  <c r="E70" i="4"/>
  <c r="D70" i="4"/>
  <c r="C70" i="4"/>
  <c r="B70" i="4"/>
  <c r="A70" i="4"/>
  <c r="J69" i="4"/>
  <c r="H69" i="4"/>
  <c r="E69" i="4"/>
  <c r="D69" i="4"/>
  <c r="C69" i="4"/>
  <c r="B69" i="4"/>
  <c r="A69" i="4"/>
  <c r="J68" i="4"/>
  <c r="H68" i="4"/>
  <c r="E68" i="4"/>
  <c r="D68" i="4"/>
  <c r="C68" i="4"/>
  <c r="B68" i="4"/>
  <c r="A68" i="4"/>
  <c r="J67" i="4"/>
  <c r="H67" i="4"/>
  <c r="E67" i="4"/>
  <c r="D67" i="4"/>
  <c r="C67" i="4"/>
  <c r="B67" i="4"/>
  <c r="A67" i="4"/>
  <c r="J66" i="4"/>
  <c r="H66" i="4"/>
  <c r="E66" i="4"/>
  <c r="D66" i="4"/>
  <c r="C66" i="4"/>
  <c r="B66" i="4"/>
  <c r="A66" i="4"/>
  <c r="J65" i="4"/>
  <c r="H65" i="4"/>
  <c r="E65" i="4"/>
  <c r="D65" i="4"/>
  <c r="C65" i="4"/>
  <c r="B65" i="4"/>
  <c r="A65" i="4"/>
  <c r="J64" i="4"/>
  <c r="H64" i="4"/>
  <c r="E64" i="4"/>
  <c r="D64" i="4"/>
  <c r="C64" i="4"/>
  <c r="B64" i="4"/>
  <c r="A64" i="4"/>
  <c r="J63" i="4"/>
  <c r="H63" i="4"/>
  <c r="E63" i="4"/>
  <c r="D63" i="4"/>
  <c r="C63" i="4"/>
  <c r="B63" i="4"/>
  <c r="A63" i="4"/>
  <c r="J62" i="4"/>
  <c r="H62" i="4"/>
  <c r="E62" i="4"/>
  <c r="D62" i="4"/>
  <c r="C62" i="4"/>
  <c r="B62" i="4"/>
  <c r="A62" i="4"/>
  <c r="J61" i="4"/>
  <c r="H61" i="4"/>
  <c r="E61" i="4"/>
  <c r="D61" i="4"/>
  <c r="C61" i="4"/>
  <c r="B61" i="4"/>
  <c r="A61" i="4"/>
  <c r="J60" i="4"/>
  <c r="H60" i="4"/>
  <c r="E60" i="4"/>
  <c r="D60" i="4"/>
  <c r="C60" i="4"/>
  <c r="B60" i="4"/>
  <c r="A60" i="4"/>
  <c r="J59" i="4"/>
  <c r="H59" i="4"/>
  <c r="E59" i="4"/>
  <c r="D59" i="4"/>
  <c r="C59" i="4"/>
  <c r="B59" i="4"/>
  <c r="A59" i="4"/>
  <c r="J58" i="4"/>
  <c r="H58" i="4"/>
  <c r="E58" i="4"/>
  <c r="D58" i="4"/>
  <c r="C58" i="4"/>
  <c r="B58" i="4"/>
  <c r="A58" i="4"/>
  <c r="J57" i="4"/>
  <c r="H57" i="4"/>
  <c r="E57" i="4"/>
  <c r="D57" i="4"/>
  <c r="C57" i="4"/>
  <c r="B57" i="4"/>
  <c r="A57" i="4"/>
  <c r="J56" i="4"/>
  <c r="H56" i="4"/>
  <c r="E56" i="4"/>
  <c r="D56" i="4"/>
  <c r="C56" i="4"/>
  <c r="B56" i="4"/>
  <c r="A56" i="4"/>
  <c r="J55" i="4"/>
  <c r="H55" i="4"/>
  <c r="E55" i="4"/>
  <c r="D55" i="4"/>
  <c r="C55" i="4"/>
  <c r="B55" i="4"/>
  <c r="A55" i="4"/>
  <c r="J54" i="4"/>
  <c r="H54" i="4"/>
  <c r="E54" i="4"/>
  <c r="D54" i="4"/>
  <c r="C54" i="4"/>
  <c r="B54" i="4"/>
  <c r="A54" i="4"/>
  <c r="J53" i="4"/>
  <c r="H53" i="4"/>
  <c r="E53" i="4"/>
  <c r="D53" i="4"/>
  <c r="C53" i="4"/>
  <c r="B53" i="4"/>
  <c r="A53" i="4"/>
  <c r="J52" i="4"/>
  <c r="H52" i="4"/>
  <c r="E52" i="4"/>
  <c r="D52" i="4"/>
  <c r="C52" i="4"/>
  <c r="B52" i="4"/>
  <c r="A52" i="4"/>
  <c r="J51" i="4"/>
  <c r="H51" i="4"/>
  <c r="E51" i="4"/>
  <c r="D51" i="4"/>
  <c r="C51" i="4"/>
  <c r="B51" i="4"/>
  <c r="A51" i="4"/>
  <c r="J50" i="4"/>
  <c r="H50" i="4"/>
  <c r="E50" i="4"/>
  <c r="D50" i="4"/>
  <c r="C50" i="4"/>
  <c r="B50" i="4"/>
  <c r="A50" i="4"/>
  <c r="J49" i="4"/>
  <c r="J94" i="4" s="1"/>
  <c r="H49" i="4"/>
  <c r="E49" i="4"/>
  <c r="D49" i="4"/>
  <c r="C49" i="4"/>
  <c r="B49" i="4"/>
  <c r="A49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X26" i="3"/>
  <c r="W26" i="3"/>
  <c r="R26" i="3"/>
  <c r="A26" i="3"/>
  <c r="I25" i="3"/>
  <c r="G25" i="3"/>
  <c r="F25" i="3"/>
  <c r="D25" i="3"/>
  <c r="C25" i="3"/>
  <c r="B25" i="3"/>
  <c r="A25" i="3"/>
  <c r="AD24" i="3"/>
  <c r="AC24" i="3"/>
  <c r="G24" i="3" s="1"/>
  <c r="AB24" i="3"/>
  <c r="AB26" i="3" s="1"/>
  <c r="C26" i="3" s="1"/>
  <c r="AA24" i="3"/>
  <c r="AA26" i="3" s="1"/>
  <c r="Z24" i="3"/>
  <c r="Z26" i="3" s="1"/>
  <c r="B26" i="3" s="1"/>
  <c r="Y24" i="3"/>
  <c r="Y26" i="3" s="1"/>
  <c r="X24" i="3"/>
  <c r="W24" i="3"/>
  <c r="V24" i="3"/>
  <c r="V26" i="3" s="1"/>
  <c r="U24" i="3"/>
  <c r="U26" i="3" s="1"/>
  <c r="T24" i="3"/>
  <c r="T26" i="3" s="1"/>
  <c r="S24" i="3"/>
  <c r="S26" i="3" s="1"/>
  <c r="R24" i="3"/>
  <c r="Q24" i="3"/>
  <c r="Q26" i="3" s="1"/>
  <c r="P24" i="3"/>
  <c r="P26" i="3" s="1"/>
  <c r="O24" i="3"/>
  <c r="O26" i="3" s="1"/>
  <c r="N24" i="3"/>
  <c r="N26" i="3" s="1"/>
  <c r="M24" i="3"/>
  <c r="M26" i="3" s="1"/>
  <c r="A24" i="3"/>
  <c r="I23" i="3"/>
  <c r="G23" i="3"/>
  <c r="F23" i="3"/>
  <c r="D23" i="3"/>
  <c r="C23" i="3"/>
  <c r="B23" i="3"/>
  <c r="A23" i="3"/>
  <c r="I22" i="3"/>
  <c r="G22" i="3"/>
  <c r="F22" i="3"/>
  <c r="D22" i="3"/>
  <c r="C22" i="3"/>
  <c r="B22" i="3"/>
  <c r="A22" i="3"/>
  <c r="I21" i="3"/>
  <c r="G21" i="3"/>
  <c r="F21" i="3"/>
  <c r="D21" i="3"/>
  <c r="C21" i="3"/>
  <c r="B21" i="3"/>
  <c r="A21" i="3"/>
  <c r="I20" i="3"/>
  <c r="G20" i="3"/>
  <c r="F20" i="3"/>
  <c r="D20" i="3"/>
  <c r="C20" i="3"/>
  <c r="B20" i="3"/>
  <c r="A20" i="3"/>
  <c r="I19" i="3"/>
  <c r="G19" i="3"/>
  <c r="F19" i="3"/>
  <c r="D19" i="3"/>
  <c r="C19" i="3"/>
  <c r="B19" i="3"/>
  <c r="A19" i="3"/>
  <c r="I18" i="3"/>
  <c r="G18" i="3"/>
  <c r="F18" i="3"/>
  <c r="D18" i="3"/>
  <c r="C18" i="3"/>
  <c r="B18" i="3"/>
  <c r="A18" i="3"/>
  <c r="I17" i="3"/>
  <c r="I26" i="3" s="1"/>
  <c r="G17" i="3"/>
  <c r="F17" i="3"/>
  <c r="D17" i="3"/>
  <c r="C17" i="3"/>
  <c r="B17" i="3"/>
  <c r="A17" i="3"/>
  <c r="I16" i="3"/>
  <c r="G16" i="3"/>
  <c r="F16" i="3"/>
  <c r="D16" i="3"/>
  <c r="C16" i="3"/>
  <c r="B16" i="3"/>
  <c r="A16" i="3"/>
  <c r="I15" i="3"/>
  <c r="G15" i="3"/>
  <c r="F15" i="3"/>
  <c r="D15" i="3"/>
  <c r="C15" i="3"/>
  <c r="B15" i="3"/>
  <c r="A15" i="3"/>
  <c r="I14" i="3"/>
  <c r="I24" i="3" s="1"/>
  <c r="G14" i="3"/>
  <c r="F14" i="3"/>
  <c r="D14" i="3"/>
  <c r="C14" i="3"/>
  <c r="B14" i="3"/>
  <c r="A14" i="3"/>
  <c r="AA12" i="3"/>
  <c r="Z12" i="3"/>
  <c r="Y12" i="3"/>
  <c r="X12" i="3"/>
  <c r="W12" i="3"/>
  <c r="V12" i="3"/>
  <c r="U12" i="3"/>
  <c r="O12" i="3"/>
  <c r="N12" i="3"/>
  <c r="M12" i="3"/>
  <c r="A12" i="3"/>
  <c r="AD11" i="3"/>
  <c r="AD12" i="3" s="1"/>
  <c r="AC11" i="3"/>
  <c r="AC12" i="3" s="1"/>
  <c r="AB11" i="3"/>
  <c r="AB12" i="3" s="1"/>
  <c r="AA11" i="3"/>
  <c r="Z11" i="3"/>
  <c r="Y11" i="3"/>
  <c r="X11" i="3"/>
  <c r="W11" i="3"/>
  <c r="V11" i="3"/>
  <c r="U11" i="3"/>
  <c r="T11" i="3"/>
  <c r="T12" i="3" s="1"/>
  <c r="S11" i="3"/>
  <c r="S12" i="3" s="1"/>
  <c r="R11" i="3"/>
  <c r="R12" i="3" s="1"/>
  <c r="Q11" i="3"/>
  <c r="Q12" i="3" s="1"/>
  <c r="P11" i="3"/>
  <c r="P12" i="3" s="1"/>
  <c r="O11" i="3"/>
  <c r="N11" i="3"/>
  <c r="M11" i="3"/>
  <c r="A11" i="3"/>
  <c r="A10" i="3"/>
  <c r="A9" i="3"/>
  <c r="A8" i="3"/>
  <c r="A7" i="3"/>
  <c r="A6" i="3"/>
  <c r="A5" i="3"/>
  <c r="A4" i="3"/>
  <c r="A3" i="3"/>
  <c r="A2" i="3"/>
  <c r="A1" i="3"/>
  <c r="AD46" i="2"/>
  <c r="AC46" i="2"/>
  <c r="F46" i="2" s="1"/>
  <c r="AB46" i="2"/>
  <c r="C46" i="2" s="1"/>
  <c r="AA46" i="2"/>
  <c r="Z46" i="2"/>
  <c r="B46" i="2" s="1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G46" i="2"/>
  <c r="A46" i="2"/>
  <c r="I45" i="2"/>
  <c r="G45" i="2"/>
  <c r="F45" i="2"/>
  <c r="D45" i="2"/>
  <c r="C45" i="2"/>
  <c r="B45" i="2"/>
  <c r="A45" i="2"/>
  <c r="I44" i="2"/>
  <c r="G44" i="2"/>
  <c r="F44" i="2"/>
  <c r="D44" i="2"/>
  <c r="C44" i="2"/>
  <c r="B44" i="2"/>
  <c r="A44" i="2"/>
  <c r="I43" i="2"/>
  <c r="G43" i="2"/>
  <c r="F43" i="2"/>
  <c r="D43" i="2"/>
  <c r="C43" i="2"/>
  <c r="B43" i="2"/>
  <c r="A43" i="2"/>
  <c r="I42" i="2"/>
  <c r="G42" i="2"/>
  <c r="F42" i="2"/>
  <c r="D42" i="2"/>
  <c r="C42" i="2"/>
  <c r="B42" i="2"/>
  <c r="A42" i="2"/>
  <c r="I41" i="2"/>
  <c r="G41" i="2"/>
  <c r="F41" i="2"/>
  <c r="D41" i="2"/>
  <c r="C41" i="2"/>
  <c r="B41" i="2"/>
  <c r="A41" i="2"/>
  <c r="I40" i="2"/>
  <c r="G40" i="2"/>
  <c r="F40" i="2"/>
  <c r="D40" i="2"/>
  <c r="C40" i="2"/>
  <c r="B40" i="2"/>
  <c r="A40" i="2"/>
  <c r="I39" i="2"/>
  <c r="G39" i="2"/>
  <c r="F39" i="2"/>
  <c r="D39" i="2"/>
  <c r="C39" i="2"/>
  <c r="B39" i="2"/>
  <c r="A39" i="2"/>
  <c r="I38" i="2"/>
  <c r="G38" i="2"/>
  <c r="F38" i="2"/>
  <c r="D38" i="2"/>
  <c r="C38" i="2"/>
  <c r="B38" i="2"/>
  <c r="A38" i="2"/>
  <c r="I37" i="2"/>
  <c r="G37" i="2"/>
  <c r="F37" i="2"/>
  <c r="D37" i="2"/>
  <c r="C37" i="2"/>
  <c r="B37" i="2"/>
  <c r="A37" i="2"/>
  <c r="I36" i="2"/>
  <c r="G36" i="2"/>
  <c r="F36" i="2"/>
  <c r="D36" i="2"/>
  <c r="C36" i="2"/>
  <c r="B36" i="2"/>
  <c r="A36" i="2"/>
  <c r="I35" i="2"/>
  <c r="G35" i="2"/>
  <c r="F35" i="2"/>
  <c r="D35" i="2"/>
  <c r="C35" i="2"/>
  <c r="B35" i="2"/>
  <c r="A35" i="2"/>
  <c r="I34" i="2"/>
  <c r="G34" i="2"/>
  <c r="F34" i="2"/>
  <c r="D34" i="2"/>
  <c r="C34" i="2"/>
  <c r="B34" i="2"/>
  <c r="A34" i="2"/>
  <c r="I33" i="2"/>
  <c r="G33" i="2"/>
  <c r="F33" i="2"/>
  <c r="D33" i="2"/>
  <c r="C33" i="2"/>
  <c r="B33" i="2"/>
  <c r="A33" i="2"/>
  <c r="I32" i="2"/>
  <c r="G32" i="2"/>
  <c r="F32" i="2"/>
  <c r="D32" i="2"/>
  <c r="C32" i="2"/>
  <c r="B32" i="2"/>
  <c r="A32" i="2"/>
  <c r="I31" i="2"/>
  <c r="G31" i="2"/>
  <c r="F31" i="2"/>
  <c r="D31" i="2"/>
  <c r="C31" i="2"/>
  <c r="B31" i="2"/>
  <c r="A31" i="2"/>
  <c r="I30" i="2"/>
  <c r="G30" i="2"/>
  <c r="F30" i="2"/>
  <c r="D30" i="2"/>
  <c r="C30" i="2"/>
  <c r="B30" i="2"/>
  <c r="A30" i="2"/>
  <c r="I29" i="2"/>
  <c r="G29" i="2"/>
  <c r="F29" i="2"/>
  <c r="D29" i="2"/>
  <c r="C29" i="2"/>
  <c r="B29" i="2"/>
  <c r="A29" i="2"/>
  <c r="I28" i="2"/>
  <c r="I46" i="2" s="1"/>
  <c r="G28" i="2"/>
  <c r="F28" i="2"/>
  <c r="D28" i="2"/>
  <c r="C28" i="2"/>
  <c r="B28" i="2"/>
  <c r="A28" i="2"/>
  <c r="I27" i="2"/>
  <c r="G27" i="2"/>
  <c r="F27" i="2"/>
  <c r="D27" i="2"/>
  <c r="C27" i="2"/>
  <c r="B27" i="2"/>
  <c r="A27" i="2"/>
  <c r="I26" i="2"/>
  <c r="G26" i="2"/>
  <c r="F26" i="2"/>
  <c r="D26" i="2"/>
  <c r="C26" i="2"/>
  <c r="B26" i="2"/>
  <c r="A26" i="2"/>
  <c r="I25" i="2"/>
  <c r="G25" i="2"/>
  <c r="F25" i="2"/>
  <c r="D25" i="2"/>
  <c r="C25" i="2"/>
  <c r="B25" i="2"/>
  <c r="A25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D18" i="1"/>
  <c r="AC18" i="1"/>
  <c r="G18" i="1" s="1"/>
  <c r="AB18" i="1"/>
  <c r="C18" i="1" s="1"/>
  <c r="AA18" i="1"/>
  <c r="Z18" i="1"/>
  <c r="B18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18" i="1"/>
  <c r="I17" i="1"/>
  <c r="G17" i="1"/>
  <c r="F17" i="1"/>
  <c r="D17" i="1"/>
  <c r="C17" i="1"/>
  <c r="B17" i="1"/>
  <c r="A17" i="1"/>
  <c r="I16" i="1"/>
  <c r="G16" i="1"/>
  <c r="F16" i="1"/>
  <c r="D16" i="1"/>
  <c r="C16" i="1"/>
  <c r="B16" i="1"/>
  <c r="A16" i="1"/>
  <c r="I15" i="1"/>
  <c r="G15" i="1"/>
  <c r="F15" i="1"/>
  <c r="D15" i="1"/>
  <c r="C15" i="1"/>
  <c r="B15" i="1"/>
  <c r="A15" i="1"/>
  <c r="I14" i="1"/>
  <c r="G14" i="1"/>
  <c r="F14" i="1"/>
  <c r="D14" i="1"/>
  <c r="C14" i="1"/>
  <c r="B14" i="1"/>
  <c r="A14" i="1"/>
  <c r="I13" i="1"/>
  <c r="G13" i="1"/>
  <c r="F13" i="1"/>
  <c r="D13" i="1"/>
  <c r="C13" i="1"/>
  <c r="B13" i="1"/>
  <c r="A13" i="1"/>
  <c r="I12" i="1"/>
  <c r="I18" i="1" s="1"/>
  <c r="G12" i="1"/>
  <c r="F12" i="1"/>
  <c r="D12" i="1"/>
  <c r="C12" i="1"/>
  <c r="B12" i="1"/>
  <c r="A12" i="1"/>
  <c r="I11" i="1"/>
  <c r="G11" i="1"/>
  <c r="F11" i="1"/>
  <c r="D11" i="1"/>
  <c r="C11" i="1"/>
  <c r="B11" i="1"/>
  <c r="A11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8" i="1"/>
  <c r="A7" i="1"/>
  <c r="A6" i="1"/>
  <c r="A5" i="1"/>
  <c r="A4" i="1"/>
  <c r="A3" i="1"/>
  <c r="A2" i="1"/>
  <c r="A1" i="1"/>
  <c r="B24" i="3" l="1"/>
  <c r="C24" i="3"/>
  <c r="D24" i="3"/>
  <c r="D18" i="1"/>
  <c r="AC26" i="3"/>
  <c r="F24" i="3"/>
  <c r="AD26" i="3"/>
  <c r="H94" i="4"/>
  <c r="F18" i="1"/>
  <c r="D46" i="2"/>
  <c r="G26" i="3" l="1"/>
  <c r="D26" i="3"/>
  <c r="F26" i="3"/>
</calcChain>
</file>

<file path=xl/sharedStrings.xml><?xml version="1.0" encoding="utf-8"?>
<sst xmlns="http://schemas.openxmlformats.org/spreadsheetml/2006/main" count="2904" uniqueCount="1012">
  <si>
    <t>SpaceAreaEELV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</si>
  <si>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</si>
  <si>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</si>
  <si>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</si>
  <si>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</si>
  <si>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</si>
  <si>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</si>
  <si>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</si>
  <si>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</si>
  <si>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</si>
  <si>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</si>
  <si>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</si>
  <si>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</si>
  <si>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</si>
  <si>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</si>
  <si>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</si>
  <si>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</si>
  <si>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</si>
  <si>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Other EELV</t>
  </si>
  <si>
    <t>R&amp;D (All Other)</t>
  </si>
  <si>
    <t>R&amp;D (Space Flight)</t>
  </si>
  <si>
    <t>Space Transp. and Launch</t>
  </si>
  <si>
    <t>Space Vehicle Launchers</t>
  </si>
  <si>
    <t>Space Vehicle Services</t>
  </si>
  <si>
    <t>Grand Total</t>
  </si>
  <si>
    <t>SpaceParentID</t>
  </si>
  <si>
    <t>ABL Space</t>
  </si>
  <si>
    <t>BLUE ORIGIN</t>
  </si>
  <si>
    <t>BOEING</t>
  </si>
  <si>
    <t>CALIFORNIA INSTITUTE OF TECHNOLOGY</t>
  </si>
  <si>
    <t>Firefly Aerospace</t>
  </si>
  <si>
    <t>JOHNS HOPKINS UNIVERSITY</t>
  </si>
  <si>
    <t>LOCKHEED MARTIN</t>
  </si>
  <si>
    <t>MAXAR TECHNOLOGIES</t>
  </si>
  <si>
    <t>MDA</t>
  </si>
  <si>
    <t>NORTHROP GRUMMAN</t>
  </si>
  <si>
    <t>ORBITAL SCIENCES</t>
  </si>
  <si>
    <t>Orbital ATK</t>
  </si>
  <si>
    <t>Other Residual</t>
  </si>
  <si>
    <t>RUSSIA SPACE AGENCY</t>
  </si>
  <si>
    <t>Rocket Lab</t>
  </si>
  <si>
    <t>SIERRA NEVADA</t>
  </si>
  <si>
    <t>SPACEX</t>
  </si>
  <si>
    <t>UNITED LAUNCH ALLIANCE</t>
  </si>
  <si>
    <t>Virgin Orbit</t>
  </si>
  <si>
    <t>WYLE LABORATORIES</t>
  </si>
  <si>
    <t>SpaceParentID.sum</t>
  </si>
  <si>
    <t>NORTHROP GRUMMAN / ORBITAL</t>
  </si>
  <si>
    <t>Other New Space</t>
  </si>
  <si>
    <t>SpaceArea</t>
  </si>
  <si>
    <t>Other Products</t>
  </si>
  <si>
    <t>R&amp;D (Defense)</t>
  </si>
  <si>
    <t>Other Services</t>
  </si>
  <si>
    <t>Space Vehicles and Components</t>
  </si>
  <si>
    <t>NA</t>
  </si>
  <si>
    <t>SpaceParentID</t>
  </si>
  <si>
    <t>TopCAU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</si>
  <si>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</si>
  <si>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</si>
  <si>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</si>
  <si>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</si>
  <si>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</si>
  <si>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</si>
  <si>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</si>
  <si>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</si>
  <si>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</si>
  <si>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</si>
  <si>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</si>
  <si>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</si>
  <si>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</si>
  <si>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</si>
  <si>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</si>
  <si>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</si>
  <si>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</si>
  <si>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</si>
  <si>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CONT_AWD_80KSC023FA100_8000_80KSC022DA100_8000</t>
  </si>
  <si>
    <t>CONT_AWD_FA881821F0017_9700_FA881821D0001_9700</t>
  </si>
  <si>
    <t>CONT_AWD_FA881823F0024_9700_FA881821D0001_9700</t>
  </si>
  <si>
    <t>Other Labeled</t>
  </si>
  <si>
    <t>BLUE ORIGIN</t>
  </si>
  <si>
    <t>CONT_AWD_80KSC023FA042_8000_80KSC022DA102_8000</t>
  </si>
  <si>
    <t>CONT_AWD_80KSC023FA102_8000_80KSC022DA102_8000</t>
  </si>
  <si>
    <t>CONT_AWD_80MSFC20C0020_8000_-NONE-_-NONE-</t>
  </si>
  <si>
    <t>CONT_AWD_80MSFC21CA015_8000_-NONE-_-NONE-</t>
  </si>
  <si>
    <t>CONT_AWD_80MSFC23CA014_8000_-NONE-_-NONE-</t>
  </si>
  <si>
    <t>BOEING</t>
  </si>
  <si>
    <t>CONT_AWD_80MSFC20C0052_8000_-NONE-_-NONE-</t>
  </si>
  <si>
    <t>CONT_AWD_FA880622F0008_9700_FA880621D0001_9700</t>
  </si>
  <si>
    <t>CONT_AWD_NNM07AB03C_8000_-NONE-_-NONE-</t>
  </si>
  <si>
    <t>CALIFORNIA INSTITUTE OF TECHNOLOGY</t>
  </si>
  <si>
    <t>CONT_AWD_80NM0021F0008_8000_80NM0018D0004_8000</t>
  </si>
  <si>
    <t>CONT_AWD_80NM0021F0037_8000_80NM0018D0004_8000</t>
  </si>
  <si>
    <t>CONT_AWD_80NM0023F0027_8000_80NM0018D0004_8000</t>
  </si>
  <si>
    <t>Firefly Aerospace</t>
  </si>
  <si>
    <t>CONT_AWD_80JSC021F0098_8000_80HQTR19D0009_8000</t>
  </si>
  <si>
    <t>CONT_AWD_80JSC023F0041_8000_80HQTR19D0009_8000</t>
  </si>
  <si>
    <t>CONT_AWD_80JSC023F0108_8000_80HQTR19D0009_8000</t>
  </si>
  <si>
    <t>JOHNS HOPKINS UNIVERSITY</t>
  </si>
  <si>
    <t>CONT_AWD_80MSFC21F0138_8000_80MSFC20D0004_8000</t>
  </si>
  <si>
    <t>CONT_AWD_80MSFC21F0224_8000_80MSFC20D0004_8000</t>
  </si>
  <si>
    <t>CONT_AWD_80MSFC21F0242_8000_80MSFC20D0004_8000</t>
  </si>
  <si>
    <t>CONT_AWD_80MSFC22F0048_8000_80MSFC20D0004_8000</t>
  </si>
  <si>
    <t>LOCKHEED MARTIN</t>
  </si>
  <si>
    <t>CONT_AWD_80GSFC21C0011_8000_-NONE-_-NONE-</t>
  </si>
  <si>
    <t>CONT_AWD_80MSFC22CA005_8000_-NONE-_-NONE-</t>
  </si>
  <si>
    <t>CONT_AWD_FA881606C0002_9700_-NONE-_-NONE-</t>
  </si>
  <si>
    <t>CONT_AWD_NNG09HR00C_8000_-NONE-_-NONE-</t>
  </si>
  <si>
    <t>CONT_AWD_NNJ06TA25C_8000_-NONE-_-NONE-</t>
  </si>
  <si>
    <t>MAXAR TECHNOLOGIES</t>
  </si>
  <si>
    <t>CONT_AWD_80GRC022F0061_8000_80GRC019D0012_8000</t>
  </si>
  <si>
    <t>CONT_AWD_80GRC023F0023_8000_80GRC019D0012_8000</t>
  </si>
  <si>
    <t>CONT_AWD_FA881419F0001_9700_FA881414D0003_9700</t>
  </si>
  <si>
    <t>CONT_IDV_80GRC019D0012_8000</t>
  </si>
  <si>
    <t>MDA</t>
  </si>
  <si>
    <t>CONT_AWD_0002_9700_FA881414D0003_9700</t>
  </si>
  <si>
    <t>CONT_AWD_N0017316C2011_9700_-NONE-_-NONE-</t>
  </si>
  <si>
    <t>CONT_AWD_NNH14CL51C_8000_-NONE-_-NONE-</t>
  </si>
  <si>
    <t>NORTHROP GRUMMAN</t>
  </si>
  <si>
    <t>CONT_AWD_GSFC0200211DNAS502200_8000_-NONE-_-NONE-</t>
  </si>
  <si>
    <t>CONT_AWD_NNM07AA75C_8000_-NONE-_-NONE-</t>
  </si>
  <si>
    <t>CONT_IDV_80MSFC20D0008_8000</t>
  </si>
  <si>
    <t>CONT_IDV_NNJ16GU21B_8000</t>
  </si>
  <si>
    <t>ORBITAL SCIENCES</t>
  </si>
  <si>
    <t>CONT_AWD_NNK05LB04B_8000_-NONE-_-NONE-</t>
  </si>
  <si>
    <t>CONT_IDV_NNJ09GA02B_8000</t>
  </si>
  <si>
    <t>Orbital ATK</t>
  </si>
  <si>
    <t>RUSSIA SPACE AGENCY</t>
  </si>
  <si>
    <t>CONT_AWD_NAS1510110_8000_-NONE-_-NONE-</t>
  </si>
  <si>
    <t>Rocket Lab</t>
  </si>
  <si>
    <t>CONT_AWD_80KSC020C0002_8000_-NONE-_-NONE-</t>
  </si>
  <si>
    <t>CONT_AWD_80KSC023FA107_8000_80KSC022DA107_8000</t>
  </si>
  <si>
    <t>CONT_AWD_FA881823F0023_9700_FA881820D0008_9700</t>
  </si>
  <si>
    <t>CONT_AWD_NNK15LB18C_8000_-NONE-_-NONE-</t>
  </si>
  <si>
    <t>SIERRA NEVADA</t>
  </si>
  <si>
    <t>CONT_AWD_80HQTR17C0009_8000_-NONE-_-NONE-</t>
  </si>
  <si>
    <t>CONT_AWD_80JSC021F0074_8000_80JSC017D0018_8000</t>
  </si>
  <si>
    <t>CONT_AWD_FA881921F1005_9700_FA881921D0430_9700</t>
  </si>
  <si>
    <t>CONT_IDV_NNJ16GX07B_8000</t>
  </si>
  <si>
    <t>SPACEX</t>
  </si>
  <si>
    <t>CONT_AWD_80MSFC20C0034_8000_-NONE-_-NONE-</t>
  </si>
  <si>
    <t>CONT_AWD_NNK17MA01T_8000_NNK14MA74C_8000</t>
  </si>
  <si>
    <t>CONT_IDV_NNJ09GA04B_8000</t>
  </si>
  <si>
    <t>CONT_IDV_NNJ16GX08B_8000</t>
  </si>
  <si>
    <t>UNITED LAUNCH ALLIANCE</t>
  </si>
  <si>
    <t>CONT_AWD_FA881113C0003_9700_-NONE-_-NONE-</t>
  </si>
  <si>
    <t>CONT_AWD_FA881119C0002_9700_-NONE-_-NONE-</t>
  </si>
  <si>
    <t>CONT_AWD_FA881123F0024_9700_FA881120D0001_9700</t>
  </si>
  <si>
    <t>CONT_AWD_FA881123F0033_9700_FA881120D0001_9700</t>
  </si>
  <si>
    <t>CONT_IDV_NNK10LB00B_8000</t>
  </si>
  <si>
    <t>Virgin Orbit</t>
  </si>
  <si>
    <t>CONT_AWD_FA881820F0007_9700_FA881820D0007_9700</t>
  </si>
  <si>
    <t>CONT_AWD_FA881820F0009_9700_FA881820D0007_9700</t>
  </si>
  <si>
    <t>CONT_IDV_FA881820D0007_9700</t>
  </si>
  <si>
    <t>WYLE LABORATORIES</t>
  </si>
  <si>
    <t>CONT_AWD_JSC00199702DNAS997029_8000_-NONE-_-NONE-</t>
  </si>
  <si>
    <t>CONT_AWD_JSC00199707DNAS997114_8000_-NONE-_-NONE-</t>
  </si>
  <si>
    <t>CONT_IDV_NNJ15HK11B_8000</t>
  </si>
  <si>
    <t>Grand Total</t>
  </si>
  <si>
    <t/>
  </si>
  <si>
    <t>ProductOrServiceCode</t>
  </si>
  <si>
    <t>ProductOrServiceCodeText</t>
  </si>
  <si>
    <t>ProductServiceOrRnDarea</t>
  </si>
  <si>
    <t xml:space="preserve"> Action_Obligation_OMB25_GDP23 </t>
  </si>
  <si>
    <t>GUNS, THROUGH 30 MM</t>
  </si>
  <si>
    <t>Launchers &amp; Munitions</t>
  </si>
  <si>
    <t>GUNS, OVER 30 MM UP TO 75 MM</t>
  </si>
  <si>
    <t>GUNS, OVER 300 MM</t>
  </si>
  <si>
    <t>DEGAUSSING &amp; MINE SWEEPING EQUIPMEN</t>
  </si>
  <si>
    <t>MISCELLANEOUS WEAPONS</t>
  </si>
  <si>
    <t>FIRE CONT COMPUTING SIGHTS &amp; DEVICE</t>
  </si>
  <si>
    <t>Electronics &amp; Communications</t>
  </si>
  <si>
    <t>FIRE CONTROL SYSTEMS, COMPLETE</t>
  </si>
  <si>
    <t>OPTICAL SIGHTING &amp; RANGING EQUIPMEN</t>
  </si>
  <si>
    <t>FIRE CONT DESIGNATING-INDICATING EQ</t>
  </si>
  <si>
    <t>FIRE CONT EQ EXCEPT AIRBORNE</t>
  </si>
  <si>
    <t>AIRCRAFT GUNNERY FIRE CONT COMPS</t>
  </si>
  <si>
    <t>AIRCRAFT BOMBING FIRE CONT COMPS</t>
  </si>
  <si>
    <t>FIRE CONT RADAR EQ EXCEPT AIRBORNE</t>
  </si>
  <si>
    <t>MISC FIRE CONT EQUIPMENT</t>
  </si>
  <si>
    <t>AMMUNITION, THROUGH 30 MM</t>
  </si>
  <si>
    <t>AMMUNITION, OVER 125 MM</t>
  </si>
  <si>
    <t>BOMBS</t>
  </si>
  <si>
    <t>GUIDED MISSILE WARHEADS AND EXPLOSIVE COMPONENTS</t>
  </si>
  <si>
    <t>Missiles &amp; Space</t>
  </si>
  <si>
    <t>GUIDED MISSILE AND SPACE VEHICLE EXPLOSIVE PROPULSION UNITS, SOLID FUEL; AND COMPONENTS</t>
  </si>
  <si>
    <t>GUIDED MISSILE AND SPACE VEHICLE INERT PROPULSION UNITS, SOLID FUEL; AND COMPONENTS</t>
  </si>
  <si>
    <t>ROCKETS &amp; ROCKET AMMUNITION</t>
  </si>
  <si>
    <t>UNDERWATER MINE AND COMPONENTS, INERT</t>
  </si>
  <si>
    <t>UNDERWATER MINE EXPLOSIVE COMPS</t>
  </si>
  <si>
    <t>TORPEDO INERT COMPONENTS</t>
  </si>
  <si>
    <t>TORPEDO EXPLOSIVE COMPONENTS</t>
  </si>
  <si>
    <t>CARTRIDGE &amp; PROPELLANT DEVICES</t>
  </si>
  <si>
    <t>FUZES AND PRIMERS</t>
  </si>
  <si>
    <t>GUIDED MISSILES</t>
  </si>
  <si>
    <t>GUIDED MISSILE COMPONENTS</t>
  </si>
  <si>
    <t>GUIDED MISSILE SYSTEMS, COMPLETE</t>
  </si>
  <si>
    <t>GUIDED MISSILE SUBSYSTEMS</t>
  </si>
  <si>
    <t>GUIDED MISSILE REMOTE CONT SYSTEMS</t>
  </si>
  <si>
    <t>LAUNCHERS, GUIDED MISSILE</t>
  </si>
  <si>
    <t>GUIDED MISSILE HANDLING AND SERVICING EQUIPMENT</t>
  </si>
  <si>
    <t>AIRCRAFT, FIXED WING</t>
  </si>
  <si>
    <t>Aircraft</t>
  </si>
  <si>
    <t>AIRCRAFT, ROTARY WING</t>
  </si>
  <si>
    <t>DRONES</t>
  </si>
  <si>
    <t>Space Vehicles</t>
  </si>
  <si>
    <t>AIRFRAME STRUCTURAL COMPONENTS</t>
  </si>
  <si>
    <t>HELICOPTER ROTOR BLADES, DRIVE MECHANISMS AND COMPONENTS</t>
  </si>
  <si>
    <t>AIRCRAFT LANDING GEAR COMPONENTS</t>
  </si>
  <si>
    <t>AIRCRAFT WHEEL AND BRAKE SYSTEMS</t>
  </si>
  <si>
    <t>AIRCRAFT HYDRAULIC VACUUM DE-ICING</t>
  </si>
  <si>
    <t>AIRCRAFT AIR CONDITION HEATING EQ</t>
  </si>
  <si>
    <t>PARACHUTE RECOVER SYS &amp; TIE DOWN EQ</t>
  </si>
  <si>
    <t>Space Vehicle Component</t>
  </si>
  <si>
    <t>Space Vehicle Remote Control Systems</t>
  </si>
  <si>
    <t>MISCELLANEOUS AIRCRAFT ACCESSORIES AND COMPONENTS</t>
  </si>
  <si>
    <t>AIRCRAFT LANDING EQUIPMENT</t>
  </si>
  <si>
    <t>AIRCRAFT LAUNCHING EQUIPMENT</t>
  </si>
  <si>
    <t>AIRCRAFT GROUND SERVICING EQUIPMENT</t>
  </si>
  <si>
    <t>Space Vehicle Handling and Servicing Equipment</t>
  </si>
  <si>
    <t>SPACE VEHICLES</t>
  </si>
  <si>
    <t>SPACE VEHICLE COMPONENTS</t>
  </si>
  <si>
    <t>SPACE VEHICLE REMOTE CONT SYSTEMS</t>
  </si>
  <si>
    <t>SPACE VEHICLE LAUNCHERS</t>
  </si>
  <si>
    <t>SPACE VEHICLE HANDLING &amp; SERVICE EQ</t>
  </si>
  <si>
    <t>SPACE SURVIVAL EQUIPMENT</t>
  </si>
  <si>
    <t>TRANSPORT VESSELS, PASSENGER AND TROOP</t>
  </si>
  <si>
    <t>Ships</t>
  </si>
  <si>
    <t>MARINE HARDWARE AND HULL ITEMS</t>
  </si>
  <si>
    <t>MISC SHIP &amp; MARINE EQ</t>
  </si>
  <si>
    <t>TRUCKS AND TRUCK TRACTORS, WHEELED</t>
  </si>
  <si>
    <t>Ground Vehicles</t>
  </si>
  <si>
    <t>VEH BRAKE STEERING AXLE WHEEL COMP</t>
  </si>
  <si>
    <t>VEHICULAR FURNITURE AND ACCESSORIES</t>
  </si>
  <si>
    <t>VEH ACCESSORY/WEAPONS SYS SPECIFIC</t>
  </si>
  <si>
    <t>MISCELLANEOUS VEHICULAR COMPONENTS</t>
  </si>
  <si>
    <t>TIRES &amp; TUBES PNEUMATIC EXCEPT AIR</t>
  </si>
  <si>
    <t>ROCKET ENGINES AND COMPONENTS</t>
  </si>
  <si>
    <t>Engines &amp; Power Plants</t>
  </si>
  <si>
    <t>MISC ENGINES &amp; COMPONENTS</t>
  </si>
  <si>
    <t>ENGINE FUEL SYSTEM COMPONENTS AIR</t>
  </si>
  <si>
    <t>MISC ENGINE ACCESSORIES - AIRCRAFT</t>
  </si>
  <si>
    <t>TORQUE CONVERTERS &amp; SPEED CHANGERS</t>
  </si>
  <si>
    <t>MISC POWER TRANSMISSION EQ</t>
  </si>
  <si>
    <t>MISC SERVICE &amp; TRADE EQ</t>
  </si>
  <si>
    <t>Other</t>
  </si>
  <si>
    <t>FOOD PRODUCTS MACHINE &amp; EQ</t>
  </si>
  <si>
    <t>PRINTING, DUPLICATING, AND BOOKBINDING EQUIPMENT</t>
  </si>
  <si>
    <t>MISC CONTRUCT EQ</t>
  </si>
  <si>
    <t>FITTINGS FOR ROPE, CABLE, AND CHAIN</t>
  </si>
  <si>
    <t>REFRIGERATION &amp; AIR CONDITION COMP</t>
  </si>
  <si>
    <t>FANS AIR CIRCULATORS &amp; BLOWER EQ</t>
  </si>
  <si>
    <t>SAFETY AND RESCUE EQUIPMENT</t>
  </si>
  <si>
    <t>COMPRESSORS AND VACUUM PUMPS</t>
  </si>
  <si>
    <t>POWER AND HAND PUMPS</t>
  </si>
  <si>
    <t>INDUSTRIAL FURNACES, KILNS, LEHRS, AND OVENS</t>
  </si>
  <si>
    <t>DRIERS DEHYDRATORS &amp; ANHYDRATORS</t>
  </si>
  <si>
    <t>NUCLEAR REACTORS</t>
  </si>
  <si>
    <t>PLUMBING FIXTURES AND ACCESSORIES</t>
  </si>
  <si>
    <t>SPACE AND WATER HEATING EQUIPMENT</t>
  </si>
  <si>
    <t>HOSE AND FLEXIBLE TUBING</t>
  </si>
  <si>
    <t>FITTINGS - HOSE PIPE &amp; TUBE</t>
  </si>
  <si>
    <t>VALVES, POWERED</t>
  </si>
  <si>
    <t>VALVES, NONPOWERED</t>
  </si>
  <si>
    <t>AIRCRAFT MAINT &amp; REP SHOP EQ</t>
  </si>
  <si>
    <t>GUIDED MISSILE MAINT EQ</t>
  </si>
  <si>
    <t>MISC MAINT EQ</t>
  </si>
  <si>
    <t>SPACE VEHICLE MAINT EQ</t>
  </si>
  <si>
    <t>HAND TOOLS, NONEDGED, NONPOWERED</t>
  </si>
  <si>
    <t>SETS, KITS &amp; OUTFITS OF MEASURING T</t>
  </si>
  <si>
    <t>BOLTS</t>
  </si>
  <si>
    <t>NUTS AND WASHERS</t>
  </si>
  <si>
    <t>PACKING AND GASKET MATERIALS</t>
  </si>
  <si>
    <t>HARDWARE</t>
  </si>
  <si>
    <t>BUSHINGS, RINGS, SHIMS AND SPACERS</t>
  </si>
  <si>
    <t>STORAGE TANKS</t>
  </si>
  <si>
    <t>TELEPHONE AND TELEGRAPH EQUIPMENT</t>
  </si>
  <si>
    <t>COMM SECURITY EQ &amp; COMPS</t>
  </si>
  <si>
    <t>OTHER CRYPTOLOGIC EQ &amp; COMPONENTS</t>
  </si>
  <si>
    <t>RADIO AND TELEVISION COMMUNICATION EQUIPMENT, EXCEPT AIRBORNE</t>
  </si>
  <si>
    <t>RADIO &amp; TV EQ AIRBORNE</t>
  </si>
  <si>
    <t>RADIO NAVIGATION EQ - EXCEPT AIR</t>
  </si>
  <si>
    <t>RADIO NAVIGATION EQ AIR</t>
  </si>
  <si>
    <t>INTERCOMM PUBLIC ADDRESS SYS EX AIR</t>
  </si>
  <si>
    <t>INTERCOMM PUBLIC ADDRESS SYS - AIR</t>
  </si>
  <si>
    <t>SOUND RECORDING &amp; REPRODUCING EQ</t>
  </si>
  <si>
    <t>VIDEO RECORDING AND REPRODUCING EQU</t>
  </si>
  <si>
    <t>RADAR EQUIPMENT, EXCEPT AIRBORNE</t>
  </si>
  <si>
    <t>RADAR EQUIPMENT, AIRBORNE</t>
  </si>
  <si>
    <t>UNDERWATER SOUND EQUIPMENT</t>
  </si>
  <si>
    <t>NIGHT VISION EQ</t>
  </si>
  <si>
    <t>STIMULATED COHERENT RADIATION DEV</t>
  </si>
  <si>
    <t>ELEC COUNTERMEASURE &amp; QUICK REAC EQ</t>
  </si>
  <si>
    <t>MISC COMMUNICATION EQ</t>
  </si>
  <si>
    <t>CAPACITORS</t>
  </si>
  <si>
    <t>FILTERS AND NETWORKS</t>
  </si>
  <si>
    <t>CIRCUIT BREAKERS</t>
  </si>
  <si>
    <t>SWITCHES</t>
  </si>
  <si>
    <t>CONNECTORS, ELECTRICAL</t>
  </si>
  <si>
    <t>RELAYS AND SOLENOIDS</t>
  </si>
  <si>
    <t>COILS AND TRANSFORMERS</t>
  </si>
  <si>
    <t>OSCILLATORS AND PIEZOELECTRIC CRYSTALS</t>
  </si>
  <si>
    <t>ELECTRON TUBES &amp; ASSOC HARDWARE</t>
  </si>
  <si>
    <t>SEMI CONDUCTOR DEVICES</t>
  </si>
  <si>
    <t>MICROCIRCUITS, ELECTRONIC</t>
  </si>
  <si>
    <t>ELECTRONIC MODULES</t>
  </si>
  <si>
    <t>HEADSET,HANDSET,MICROPHONE &amp; SPEAK</t>
  </si>
  <si>
    <t>ELECT INSULATORS &amp; INSULATING MAT</t>
  </si>
  <si>
    <t>ELECTRICAL HARDWARE AND SUPPLIES</t>
  </si>
  <si>
    <t>OPTOELECTRICAL DEVICES/ASSOC HARDWA</t>
  </si>
  <si>
    <t>ANTENNAS WAVEGUIDES &amp; RELATED EQ</t>
  </si>
  <si>
    <t>SYNCHROS AND RESOLVERS</t>
  </si>
  <si>
    <t>CABLE CORD WIRE ASSEMBLY - COMM EQ</t>
  </si>
  <si>
    <t>AMPLIFIERS</t>
  </si>
  <si>
    <t>ELE ASSEMB-BDS CARDS-ASSOC HARDWARE</t>
  </si>
  <si>
    <t>MISCELLANEOUS ELECTRICAL AND ELECTRONIC COMPONENTS</t>
  </si>
  <si>
    <t>FIBER OPTIC CABLES</t>
  </si>
  <si>
    <t>FIBER OPTIC CABLE ASSEMBLIES AND HARNESSES</t>
  </si>
  <si>
    <t>FIBER OPTIC MOD/DEMODULATORS</t>
  </si>
  <si>
    <t>MISC FIBER OPTIC COMPONENTS</t>
  </si>
  <si>
    <t>MOTORS, ELECTRICAL</t>
  </si>
  <si>
    <t>ELECTRICAL CONTROL EQUIPMENT</t>
  </si>
  <si>
    <t>GENERATORS &amp; GENERATOR SETS ELECT</t>
  </si>
  <si>
    <t>CONVERTERS, ELECTRICAL, NONROTATING</t>
  </si>
  <si>
    <t>BATTERIES, NONRECHARGEABLE</t>
  </si>
  <si>
    <t>BATTERIES, RECHARGEABLE</t>
  </si>
  <si>
    <t>MISC ELECTRIC POWER &amp; DISTRIB EQ</t>
  </si>
  <si>
    <t>INDOOR &amp; OUTDOOR ELEC LIGHTING FIXT</t>
  </si>
  <si>
    <t>ELEC VEHICULAR LIGHTS &amp; FIXTURES</t>
  </si>
  <si>
    <t>ELECTRIC LAMPS</t>
  </si>
  <si>
    <t>TRAFFIC AND TRANSIT SIGNAL SYSTEMS</t>
  </si>
  <si>
    <t>AIRCRAFT ALARM AND SIGNAL SYSTEMS</t>
  </si>
  <si>
    <t>MISC ALARM, SIGNAL, SEC SYSTEMS</t>
  </si>
  <si>
    <t>DRUGS AND BIOLOGICALS</t>
  </si>
  <si>
    <t>Clothing &amp; Subsistence</t>
  </si>
  <si>
    <t>MED &amp; SURGICAL INSTRUMENTS,EQ &amp; SUP</t>
  </si>
  <si>
    <t>IMAGING EQUIPMENT AND SUPPLIES: MEDICAL, DENTAL, VETERINARY</t>
  </si>
  <si>
    <t>HOSP FURNITURE,EQ,UTENSILS &amp; SUP</t>
  </si>
  <si>
    <t>NAVIGATIONAL INSTRUMENTS</t>
  </si>
  <si>
    <t>FLIGHT INSTRUMENTS</t>
  </si>
  <si>
    <t>AUTO PILOT MECHANISMS AIRBORNE GYRO</t>
  </si>
  <si>
    <t>ELECT ELECTRONIC MEASURING INSTRUMT</t>
  </si>
  <si>
    <t>CHEMICAL ANALYSIS INSTRUMENTS</t>
  </si>
  <si>
    <t>PHYSICAL PROPERTIES TEST EQ</t>
  </si>
  <si>
    <t>LABORATORY EQUIPMENT AND SUPPLIES</t>
  </si>
  <si>
    <t>TIME MEASURING INSTRUMENTS</t>
  </si>
  <si>
    <t>OPTICAL INSTRUMENTS</t>
  </si>
  <si>
    <t>GEOPHYSICAL INSTRUMENTS</t>
  </si>
  <si>
    <t>METEOROLOG INSTRUMENTS &amp; APPARATUS</t>
  </si>
  <si>
    <t>HAZARD-DETECTING INSTRU &amp; APPARATUS</t>
  </si>
  <si>
    <t>DRAFTING SURVEYING &amp; MAPPING INSTRU</t>
  </si>
  <si>
    <t>LIQUID AND GAS FLOW, LIQUID LEVEL, AND MECHANICAL MOTION MEASURING INSTRUMENTS</t>
  </si>
  <si>
    <t>PRESSURE TEMP HUMIDITY INSTRUMENTS</t>
  </si>
  <si>
    <t>COMBINATION &amp; MISC INSTRUMENTS</t>
  </si>
  <si>
    <t>CAMERAS, MOTION PICTURE</t>
  </si>
  <si>
    <t>CAMERAS, STILL PICTURE</t>
  </si>
  <si>
    <t>PHOTO DEVELOPLNG &amp; FINISHING EQ</t>
  </si>
  <si>
    <t>PHOTOGRAPHIC EQ &amp; ACCESSORIES</t>
  </si>
  <si>
    <t>PHOTOGRAPHIC SETS KITS &amp; OUTFITS</t>
  </si>
  <si>
    <t>CHEMICALS</t>
  </si>
  <si>
    <t>GASES: COMPRESSED AND LIQUEFIED</t>
  </si>
  <si>
    <t>TRAINING AIDS</t>
  </si>
  <si>
    <t>ARMAMENT TRAINING DEVICES</t>
  </si>
  <si>
    <t>OPERATION TRAINING DEVICES</t>
  </si>
  <si>
    <t>COMMUNICATION TRAINING DEVICES</t>
  </si>
  <si>
    <t>ADPE SYSTEM CONFIGURATION</t>
  </si>
  <si>
    <t>ADP CENTRAL PROCESSING UNIT (CPU, COMPUTER), ANALOG</t>
  </si>
  <si>
    <t>ADP CENTRAL PROCESSING UNIT (CPU, COMPUTER), DIGITAL</t>
  </si>
  <si>
    <t>ADP INPUT/OUTPUT &amp; STORAGE DEVICES</t>
  </si>
  <si>
    <t>ADP SOFTWARE</t>
  </si>
  <si>
    <t>ADP SUPPORT EQUIPMENT</t>
  </si>
  <si>
    <t>MINI &amp; MICRO COMPUTER CONT DEVICES</t>
  </si>
  <si>
    <t>ADP SUPPLIES</t>
  </si>
  <si>
    <t>ADP COMPONENTS</t>
  </si>
  <si>
    <t>OFFICE FURNITURE</t>
  </si>
  <si>
    <t>OFFICE INFORMATION SYSTEM EQUIPMENT</t>
  </si>
  <si>
    <t>OFFICE SUPPLIES</t>
  </si>
  <si>
    <t>OFFICE DEVICES AND ACCESSORIES</t>
  </si>
  <si>
    <t>BOOKS AND PAMPHLETS</t>
  </si>
  <si>
    <t>MAPS, ATLASES, CHARTS, AND GLOBES</t>
  </si>
  <si>
    <t>AERO MAPS, CHARTS, GEODETIC PRODS</t>
  </si>
  <si>
    <t>DRAWINGS AND SPECIFICATIONS</t>
  </si>
  <si>
    <t>MISCELLANEOUS PRINTED MATTER</t>
  </si>
  <si>
    <t>RECREATIONAL &amp; GYMNASTIC EQ</t>
  </si>
  <si>
    <t>SPECIAL SHIPPING &amp; STORAGE CONTAIN</t>
  </si>
  <si>
    <t>CLOTHING, SPECIAL PURPOSE</t>
  </si>
  <si>
    <t>LUGGAGE</t>
  </si>
  <si>
    <t>COMPOSITE FOOD PACKAGES</t>
  </si>
  <si>
    <t>FOOD ITEMS FOR RESALE</t>
  </si>
  <si>
    <t>LIQUID PROPELLANT FUELS AND OXIDIZERS, CHEMICAL BASE</t>
  </si>
  <si>
    <t>Fuels</t>
  </si>
  <si>
    <t>MISC FABRICATED NONMETAL MATERIALS</t>
  </si>
  <si>
    <t>MISCELLANEOUS ITEMS</t>
  </si>
  <si>
    <t>7E21</t>
  </si>
  <si>
    <t>IT AND TELECOM - MOBILE DEVICE PRODUCTS (HARDWARE AND PERPETUAL LICENSE SOFTWARE)</t>
  </si>
  <si>
    <t>7A20</t>
  </si>
  <si>
    <t>IT AND TELECOM - APPLICATION DEVELOPMENT SOFTWARE (PERPETUAL LICENSE SOFTWARE)</t>
  </si>
  <si>
    <t xml:space="preserve"> -   </t>
  </si>
  <si>
    <t>7A21</t>
  </si>
  <si>
    <t>IT AND TELECOM - BUSINESS APPLICATION SOFTWARE (PERPETUAL LICENSE SOFTWARE)</t>
  </si>
  <si>
    <t>7G20</t>
  </si>
  <si>
    <t>IT AND TELECOM - NETWORK: ANALOG VOICE PRODUCTS (HARDWARE AND PERPETUAL LICENSE SOFTWARE)</t>
  </si>
  <si>
    <t>7G22</t>
  </si>
  <si>
    <t>IT AND TELECOM - NETWORK: SATELLITE AND RF COMMUNICATIONS PRODUCTS (HW, PERPETUAL LICENSE SOFTWARE)</t>
  </si>
  <si>
    <t>AA35</t>
  </si>
  <si>
    <t>R&amp;D-AGRI PRODUCTION-OPSY DEV</t>
  </si>
  <si>
    <t>Operational Systems Development</t>
  </si>
  <si>
    <t>AB91</t>
  </si>
  <si>
    <t>R&amp;D- COMMUNITY SERVICE/DEVELOPMENT: OTHER (BASIC RESEARCH)</t>
  </si>
  <si>
    <t>Basic Research (6.1)</t>
  </si>
  <si>
    <t>AC11</t>
  </si>
  <si>
    <t>DEFENSE AIRCRAFT (BASIC)</t>
  </si>
  <si>
    <t>AC12</t>
  </si>
  <si>
    <t>R&amp;D- DEFENSE SYSTEM: AIRCRAFT (APPLIED RESEARCH/EXPLORATORY DEVELOPMENT)</t>
  </si>
  <si>
    <t>Applied Research (6.2)</t>
  </si>
  <si>
    <t>AC13</t>
  </si>
  <si>
    <t>DEFENSE AIRCRAFT (ADVANCED)</t>
  </si>
  <si>
    <t>Experimental Development</t>
  </si>
  <si>
    <t>Advanced Development</t>
  </si>
  <si>
    <t>AC14</t>
  </si>
  <si>
    <t>DEFENSE AIRCRAFT (ENGINEERING)</t>
  </si>
  <si>
    <t>Engineering Development</t>
  </si>
  <si>
    <t>AC15</t>
  </si>
  <si>
    <t>DEFENSE AIRCRAFT (OPERATIONAL)</t>
  </si>
  <si>
    <t>AC16</t>
  </si>
  <si>
    <t>R&amp;D- DEFENSE SYSTEM: AIRCRAFT (MANAGEMENT/SUPPORT)</t>
  </si>
  <si>
    <t>R&amp;D administrative and operational expenses</t>
  </si>
  <si>
    <t>AC17</t>
  </si>
  <si>
    <t>R&amp;D- DEFENSE SYSTEM: AIRCRAFT (COMMERCIALIZED)</t>
  </si>
  <si>
    <t>Commercialization</t>
  </si>
  <si>
    <t>AC21</t>
  </si>
  <si>
    <t>R&amp;D- DEFENSE SYSTEM: MISSILE/SPACE SYSTEMS (BASIC RESEARCH)</t>
  </si>
  <si>
    <t>AC22</t>
  </si>
  <si>
    <t>R&amp;D- DEFENSE SYSTEM: MISSILE/SPACE SYSTEMS (APPLIED RESEARCH/EXPLORATORY DEVELOPMENT)</t>
  </si>
  <si>
    <t>AC23</t>
  </si>
  <si>
    <t>R&amp;D- DEFENSE SYSTEM: MISSILE/SPACE SYSTEMS (ADVANCED DEVELOPMENT)</t>
  </si>
  <si>
    <t>AC24</t>
  </si>
  <si>
    <t>R&amp;D- DEFENSE SYSTEM: MISSILE/SPACE SYSTEMS (ENGINEERING DEVELOPMENT)</t>
  </si>
  <si>
    <t>AC25</t>
  </si>
  <si>
    <t>R&amp;D- DEFENSE SYSTEM: MISSILE/SPACE SYSTEMS (OPERATIONAL SYSTEMS DEVELOPMENT)</t>
  </si>
  <si>
    <t>R&amp;D facilities and major equipment</t>
  </si>
  <si>
    <t>AC26</t>
  </si>
  <si>
    <t>R&amp;D- DEFENSE SYSTEM: MISSILE/SPACE SYSTEMS (MANAGEMENT/SUPPORT)</t>
  </si>
  <si>
    <t>AC27</t>
  </si>
  <si>
    <t>R&amp;D- DEFENSE SYSTEM: MISSILE/SPACE SYSTEMS (COMMERCIALIZED)</t>
  </si>
  <si>
    <t>AC31</t>
  </si>
  <si>
    <t>DEFENSE SHIPS (BASIC)</t>
  </si>
  <si>
    <t>AC32</t>
  </si>
  <si>
    <t>DEFENSE SHIPS (APPLIED/EXPLORATORY)</t>
  </si>
  <si>
    <t>AC33</t>
  </si>
  <si>
    <t>DEFENSE SHIPS (ADVANCED)</t>
  </si>
  <si>
    <t>AC34</t>
  </si>
  <si>
    <t>DEFENSE SHIPS (ENGINEERING)</t>
  </si>
  <si>
    <t>AC42</t>
  </si>
  <si>
    <t>R&amp;D- DEFENSE SYSTEM: TANK/AUTOMOTIVE (APPLIED RESEARCH/EXPLORATORY DEVELOPMENT)</t>
  </si>
  <si>
    <t>AC43</t>
  </si>
  <si>
    <t>R&amp;D- DEFENSE SYSTEM: TANK/AUTOMOTIVE (ADVANCED DEVELOPMENT)</t>
  </si>
  <si>
    <t>AC44</t>
  </si>
  <si>
    <t>R&amp;D- DEFENSE SYSTEM: TANK/AUTOMOTIVE (ENGINEERING DEVELOPMENT)</t>
  </si>
  <si>
    <t>AC51</t>
  </si>
  <si>
    <t>R&amp;D- DEFENSE SYSTEM: WEAPONS (BASIC RESEARCH)</t>
  </si>
  <si>
    <t>AC52</t>
  </si>
  <si>
    <t>R&amp;D- DEFENSE SYSTEM: WEAPONS (APPLIED RESEARCH/EXPLORATORY DEVELOPMENT)</t>
  </si>
  <si>
    <t>AC53</t>
  </si>
  <si>
    <t>R&amp;D- DEFENSE SYSTEM: WEAPONS (ADVANCED DEVELOPMENT)</t>
  </si>
  <si>
    <t>AC54</t>
  </si>
  <si>
    <t>R&amp;D- DEFENSE SYSTEM: WEAPONS (ENGINEERING DEVELOPMENT)</t>
  </si>
  <si>
    <t>AC55</t>
  </si>
  <si>
    <t>R&amp;D- DEFENSE SYSTEM: WEAPONS (OPERATIONAL SYSTEMS DEVELOPMENT)</t>
  </si>
  <si>
    <t>AC61</t>
  </si>
  <si>
    <t>R&amp;D- DEFENSE SYSTEM: ELECTRONICS/COMMUNICATION EQUIPMENT (BASIC RESEARCH)</t>
  </si>
  <si>
    <t>AC62</t>
  </si>
  <si>
    <t>R&amp;D- DEFENSE SYSTEM: ELECTRONICS/COMMUNICATION EQUIPMENT (APPLIED RESEARCH/EXPLORATORY DEVELOPMENT)</t>
  </si>
  <si>
    <t>AC63</t>
  </si>
  <si>
    <t>R&amp;D- DEFENSE SYSTEM: ELECTRONICS/COMMUNICATION EQUIPMENT (ADVANCED DEVELOPMENT)</t>
  </si>
  <si>
    <t>AC64</t>
  </si>
  <si>
    <t>R&amp;D- DEFENSE SYSTEM: ELECTRONICS/COMMUNICATION EQUIPMENT (ENGINEERING DEVELOPMENT)</t>
  </si>
  <si>
    <t>AC65</t>
  </si>
  <si>
    <t>R&amp;D- DEFENSE SYSTEM: ELECTRONICS/COMMUNICATION EQUIPMENT (OPERATIONAL SYSTEMS DEVELOPMENT)</t>
  </si>
  <si>
    <t>AC66</t>
  </si>
  <si>
    <t>R&amp;D- DEFENSE SYSTEM: ELECTRONICS/COMMUNICATION EQUIPMENT (MANAGEMENT/SUPPORT)</t>
  </si>
  <si>
    <t>AC91</t>
  </si>
  <si>
    <t>R&amp;D- DEFENSE SYSTEM: MISCELLANEOUS HARD GOODS (BASIC RESEARCH)</t>
  </si>
  <si>
    <t>AC93</t>
  </si>
  <si>
    <t>R&amp;D- DEFENSE SYSTEM: MISCELLANEOUS HARD GOODS (ADVANCED DEVELOPMENT)</t>
  </si>
  <si>
    <t>AC94</t>
  </si>
  <si>
    <t>R&amp;D- DEFENSE SYSTEM: MISCELLANEOUS HARD GOODS (ENGINEERING DEVELOPMENT)</t>
  </si>
  <si>
    <t>AC95</t>
  </si>
  <si>
    <t>R&amp;D- DEFENSE SYSTEM: MISCELLANEOUS HARD GOODS (OPERATIONAL SYSTEMS DEVELOPMENT)</t>
  </si>
  <si>
    <t>AD21</t>
  </si>
  <si>
    <t>R&amp;D- DEFENSE OTHER: SERVICES (BASIC RESEARCH)</t>
  </si>
  <si>
    <t>AD22</t>
  </si>
  <si>
    <t>R&amp;D- DEFENSE OTHER: SERVICES (APPLIED RESEARCH/EXPLORATORY DEVELOPMENT)</t>
  </si>
  <si>
    <t>AD23</t>
  </si>
  <si>
    <t>R&amp;D- DEFENSE OTHER: SERVICES (ADVANCED DEVELOPMENT)</t>
  </si>
  <si>
    <t>AD24</t>
  </si>
  <si>
    <t>R&amp;D- DEFENSE OTHER: SERVICES (ENGINEERING DEVELOPMENT)</t>
  </si>
  <si>
    <t>AD25</t>
  </si>
  <si>
    <t>R&amp;D- DEFENSE OTHER: SERVICES (OPERATIONAL SYSTEMS DEVELOPMENT)</t>
  </si>
  <si>
    <t>AD26</t>
  </si>
  <si>
    <t>R&amp;D- DEFENSE OTHER: SERVICES (MANAGEMENT/SUPPORT)</t>
  </si>
  <si>
    <t>AD62</t>
  </si>
  <si>
    <t>CONSTRUCTION (APPLIED/EXPLORATORY)</t>
  </si>
  <si>
    <t>AD64</t>
  </si>
  <si>
    <t>CONSTRUCTION (ENGINEERING)</t>
  </si>
  <si>
    <t>AD66</t>
  </si>
  <si>
    <t>CONSTRUCTION (MANAGEMENT/SUPPORT)</t>
  </si>
  <si>
    <t>AD91</t>
  </si>
  <si>
    <t>OTHER DEFENSE (BASIC)</t>
  </si>
  <si>
    <t>AD92</t>
  </si>
  <si>
    <t>OTHER DEFENSE (APPLIED/EXPLORATORY)</t>
  </si>
  <si>
    <t>AD93</t>
  </si>
  <si>
    <t>OTHER DEFENSE (ADVANCED)</t>
  </si>
  <si>
    <t>AD94</t>
  </si>
  <si>
    <t>OTHER DEFENSE (ENGINEERING)</t>
  </si>
  <si>
    <t>AD95</t>
  </si>
  <si>
    <t>OTHER DEFENSE (OPERATIONAL)</t>
  </si>
  <si>
    <t>AD96</t>
  </si>
  <si>
    <t>OTHER DEFENSE (MANAGEMENT/SUPPORT)</t>
  </si>
  <si>
    <t>AE35</t>
  </si>
  <si>
    <t>R&amp;D- ECONOMIC GROWTH: MANUFACTURING TECHNOLOGY (OPERATIONAL SYSTEMS DEVELOPMENT)</t>
  </si>
  <si>
    <t>AG31</t>
  </si>
  <si>
    <t>GEOTHERMAL (BASIC)</t>
  </si>
  <si>
    <t>AJ11</t>
  </si>
  <si>
    <t>PHYSICAL SCIENCES (BASIC)</t>
  </si>
  <si>
    <t>AJ12</t>
  </si>
  <si>
    <t>R&amp;D- GENERAL SCIENCE/TECHNOLOGY: PHYSICAL SCIENCES (APPLIED RESEARCH/EXPLORATORY DEVELOPMENT)</t>
  </si>
  <si>
    <t>AJ13</t>
  </si>
  <si>
    <t>PHYSICAL SCIENCES (ADVANCED)</t>
  </si>
  <si>
    <t>AJ14</t>
  </si>
  <si>
    <t>PHYSICAL SCIENCES (ENGINEERING)</t>
  </si>
  <si>
    <t>AJ41</t>
  </si>
  <si>
    <t>ENGINEERING (BASIC)</t>
  </si>
  <si>
    <t>AJ42</t>
  </si>
  <si>
    <t>ENGINEERING (APPLIED/EXPLORATORY)</t>
  </si>
  <si>
    <t>AJ43</t>
  </si>
  <si>
    <t>ENGINEERING (ADVANCED)</t>
  </si>
  <si>
    <t>AJ44</t>
  </si>
  <si>
    <t>ENGINEERING (ENGINEERING)</t>
  </si>
  <si>
    <t>AJ45</t>
  </si>
  <si>
    <t>ENGINEERING (OPERATIONAL)</t>
  </si>
  <si>
    <t>AJ46</t>
  </si>
  <si>
    <t>ENGINEERING (MANAGEMENT/SUPPORT)</t>
  </si>
  <si>
    <t>AJ47</t>
  </si>
  <si>
    <t>R&amp;D- GENERAL SCIENCE/TECHNOLOGY: ENGINEERING (COMMERCIALIZED)</t>
  </si>
  <si>
    <t>AJ71</t>
  </si>
  <si>
    <t>R&amp;D- GENERAL SCIENCE/TECHNOLOGY: SOCIAL SCIENCES (BASIC RESEARCH)</t>
  </si>
  <si>
    <t>AN11</t>
  </si>
  <si>
    <t>BIOMEDICAL (BASIC)</t>
  </si>
  <si>
    <t>AN91</t>
  </si>
  <si>
    <t>OTHER MEDICAL (BASIC)</t>
  </si>
  <si>
    <t>AN95</t>
  </si>
  <si>
    <t>OTHER MEDICAL (OPERATIONAL)</t>
  </si>
  <si>
    <t>AR10</t>
  </si>
  <si>
    <t>R&amp;D-AERO &amp; SPACE TECH</t>
  </si>
  <si>
    <t>Uncategorized R&amp;D</t>
  </si>
  <si>
    <t>AR11</t>
  </si>
  <si>
    <t>R&amp;D- SPACE: AERONAUTICS/SPACE TECHNOLOGY (BASIC RESEARCH)</t>
  </si>
  <si>
    <t>AR12</t>
  </si>
  <si>
    <t>R&amp;D- SPACE: AERONAUTICS/SPACE TECHNOLOGY (APPLIED RESEARCH/EXPLORATORY DEVELOPMENT)</t>
  </si>
  <si>
    <t>AR13</t>
  </si>
  <si>
    <t>R&amp;D- SPACE: AERONAUTICS/SPACE TECHNOLOGY (ADVANCED DEVELOPMENT)</t>
  </si>
  <si>
    <t>AR14</t>
  </si>
  <si>
    <t>R&amp;D- SPACE: AERONAUTICS/SPACE TECHNOLOGY (ENGINEERING DEVELOPMENT)</t>
  </si>
  <si>
    <t>AR15</t>
  </si>
  <si>
    <t>R&amp;D- SPACE: AERONAUTICS/SPACE TECHNOLOGY (OPERATIONAL SYSTEMS DEVELOPMENT)</t>
  </si>
  <si>
    <t>AR16</t>
  </si>
  <si>
    <t>R&amp;D- SPACE: AERONAUTICS/SPACE TECHNOLOGY (MANAGEMENT/SUPPORT)</t>
  </si>
  <si>
    <t>AR17</t>
  </si>
  <si>
    <t>R&amp;D-AERO &amp; SPACE TECH-COMERCLIZ</t>
  </si>
  <si>
    <t>AR20</t>
  </si>
  <si>
    <t>R&amp;D-SPACE SCIENCE &amp; APPL</t>
  </si>
  <si>
    <t>AR21</t>
  </si>
  <si>
    <t>R&amp;D- SPACE: SCIENCE/APPLICATIONS (BASIC RESEARCH)</t>
  </si>
  <si>
    <t>AR22</t>
  </si>
  <si>
    <t>R&amp;D- SPACE: SCIENCE/APPLICATIONS (APPLIED RESEARCH/EXPLORATORY DEVELOPMENT)</t>
  </si>
  <si>
    <t>AR23</t>
  </si>
  <si>
    <t>R&amp;D- SPACE: SCIENCE/APPLICATIONS (ADVANCED DEVELOPMENT)</t>
  </si>
  <si>
    <t>AR24</t>
  </si>
  <si>
    <t>R&amp;D- SPACE: SCIENCE/APPLICATIONS (ENGINEERING DEVELOPMENT)</t>
  </si>
  <si>
    <t>AR25</t>
  </si>
  <si>
    <t>R&amp;D- SPACE: SCIENCE/APPLICATIONS (OPERATIONAL SYSTEMS DEVELOPMENT)</t>
  </si>
  <si>
    <t>AR26</t>
  </si>
  <si>
    <t>R&amp;D- SPACE: SCIENCE/APPLICATIONS (MANAGEMENT/SUPPORT)</t>
  </si>
  <si>
    <t>AR27</t>
  </si>
  <si>
    <t>R&amp;D-SPACE SCIENCE-COMERCLIZ</t>
  </si>
  <si>
    <t>AR31</t>
  </si>
  <si>
    <t>R&amp;D- SPACE: FLIGHT (BASIC RESEARCH)</t>
  </si>
  <si>
    <t>AR32</t>
  </si>
  <si>
    <t>R&amp;D- SPACE: FLIGHT (APPLIED RESEARCH/EXPLORATORY DEVELOPMENT)</t>
  </si>
  <si>
    <t>AR33</t>
  </si>
  <si>
    <t>R&amp;D- SPACE: FLIGHT (ADVANCED DEVELOPMENT)</t>
  </si>
  <si>
    <t>AR34</t>
  </si>
  <si>
    <t>R&amp;D- SPACE: FLIGHT (ENGINEERING DEVELOPMENT)</t>
  </si>
  <si>
    <t>AR35</t>
  </si>
  <si>
    <t>R&amp;D- SPACE: FLIGHT (OPERATIONAL SYSTEMS DEVELOPMENT)</t>
  </si>
  <si>
    <t>AR36</t>
  </si>
  <si>
    <t>R&amp;D- SPACE: FLIGHT (MANAGEMENT/SUPPORT)</t>
  </si>
  <si>
    <t>AR37</t>
  </si>
  <si>
    <t>R&amp;D- SPACE: FLIGHT (COMMERCIALIZED)</t>
  </si>
  <si>
    <t>AR41</t>
  </si>
  <si>
    <t>R&amp;D- SPACE: OPERATIONS, TRACKING AND DATA ACQUISITION (BASIC RESEARCH)</t>
  </si>
  <si>
    <t>AR42</t>
  </si>
  <si>
    <t>R&amp;D- SPACE: OPERATIONS, TRACKING AND DATA ACQUISITION (APPLIED RESEARCH/EXPLORATORY DEVELOPMENT)</t>
  </si>
  <si>
    <t>AR43</t>
  </si>
  <si>
    <t>R&amp;D- SPACE: OPERATIONS, TRACKING AND DATA ACQUISITION (ADVANCED DEVELOPMENT)</t>
  </si>
  <si>
    <t>AR44</t>
  </si>
  <si>
    <t>R&amp;D- SPACE: OPERATIONS, TRACKING AND DATA ACQUISITION (ENGINEERING DEVELOPMENT)</t>
  </si>
  <si>
    <t>AR45</t>
  </si>
  <si>
    <t>R&amp;D- SPACE: OPERATIONS, TRACKING AND DATA ACQUISITION (OPERATIONAL SYSTEMS DEVELOPMENT)</t>
  </si>
  <si>
    <t>AR46</t>
  </si>
  <si>
    <t>R&amp;D- SPACE: OPERATIONS, TRACKING AND DATA ACQUISITION (MANAGEMENT/SUPPORT)</t>
  </si>
  <si>
    <t>AR47</t>
  </si>
  <si>
    <t>R&amp;D-SPACE TRACK DATA ACQ-COMERCLIZ</t>
  </si>
  <si>
    <t>AR54</t>
  </si>
  <si>
    <t>RDTE/SP+TERRESTRIAL APP-DEMO/VALID</t>
  </si>
  <si>
    <t>AR55</t>
  </si>
  <si>
    <t>RDTE/SP+TERRESTRIAL APP-ENG/MANUF</t>
  </si>
  <si>
    <t>AR57</t>
  </si>
  <si>
    <t>R&amp;D-SPACE &amp; TERRESTRIAL-COMERCLIZ</t>
  </si>
  <si>
    <t>AR61</t>
  </si>
  <si>
    <t>R&amp;D-SPACE STATION-B RES</t>
  </si>
  <si>
    <t>R&amp;D (Space Station)</t>
  </si>
  <si>
    <t>AR62</t>
  </si>
  <si>
    <t>R&amp;D- SPACE: STATION (APPLIED RESEARCH/EXPLORATORY DEVELOPMENT)</t>
  </si>
  <si>
    <t>AR63</t>
  </si>
  <si>
    <t>R&amp;D- SPACE: STATION (ADVANCED DEVELOPMENT)</t>
  </si>
  <si>
    <t>AR64</t>
  </si>
  <si>
    <t>R&amp;D- SPACE: STATION (ENGINEERING DEVELOPMENT)</t>
  </si>
  <si>
    <t>AR65</t>
  </si>
  <si>
    <t>R&amp;D-SPACE STATION-OPSY DEV</t>
  </si>
  <si>
    <t>AR66</t>
  </si>
  <si>
    <t>R&amp;D-SPACE STATION-MGMT SUP</t>
  </si>
  <si>
    <t>AR67</t>
  </si>
  <si>
    <t>R&amp;D- SPACE: STATION (COMMERCIALIZED)</t>
  </si>
  <si>
    <t>AR71</t>
  </si>
  <si>
    <t>R&amp;D- SPACE: COMMERCIAL PROGRAMS (BASIC RESEARCH)</t>
  </si>
  <si>
    <t>AR72</t>
  </si>
  <si>
    <t>R&amp;D- SPACE: COMMERCIAL PROGRAMS (APPLIED RESEARCH/EXPLORATORY DEVELOPMENT)</t>
  </si>
  <si>
    <t>AR73</t>
  </si>
  <si>
    <t>R&amp;D- SPACE: COMMERCIAL PROGRAMS (ADVANCED DEVELOPMENT)</t>
  </si>
  <si>
    <t>AR74</t>
  </si>
  <si>
    <t>R&amp;D- SPACE: COMMERCIAL PROGRAMS (ENGINEERING DEVELOPMENT)</t>
  </si>
  <si>
    <t>AR75</t>
  </si>
  <si>
    <t>R&amp;D-COMMERCIAL PROGRAMS-OPSY DEV</t>
  </si>
  <si>
    <t>AR76</t>
  </si>
  <si>
    <t>R&amp;D-COMMERCIAL PROGRAMS-MGMT SUP</t>
  </si>
  <si>
    <t>AR77</t>
  </si>
  <si>
    <t>R&amp;D-COMMERCIAL PROGRAMS-COMERCLIZ</t>
  </si>
  <si>
    <t>AR90</t>
  </si>
  <si>
    <t>R&amp;D-OTHER SPACE</t>
  </si>
  <si>
    <t>AR91</t>
  </si>
  <si>
    <t>R&amp;D- SPACE: OTHER (BASIC RESEARCH)</t>
  </si>
  <si>
    <t>AR92</t>
  </si>
  <si>
    <t>R&amp;D- SPACE: OTHER (APPLIED RESEARCH/EXPLORATORY DEVELOPMENT)</t>
  </si>
  <si>
    <t>AR93</t>
  </si>
  <si>
    <t>R&amp;D- SPACE: OTHER (ADVANCED DEVELOPMENT)</t>
  </si>
  <si>
    <t>AR94</t>
  </si>
  <si>
    <t>R&amp;D- SPACE: OTHER (ENGINEERING DEVELOPMENT)</t>
  </si>
  <si>
    <t>AR95</t>
  </si>
  <si>
    <t>R&amp;D- SPACE: OTHER (OPERATIONAL SYSTEMS DEVELOPMENT)</t>
  </si>
  <si>
    <t>AR96</t>
  </si>
  <si>
    <t>R&amp;D- SPACE: OTHER (MANAGEMENT/SUPPORT)</t>
  </si>
  <si>
    <t>AR97</t>
  </si>
  <si>
    <t>R&amp;D- SPACE: OTHER (COMMERCIALIZED)</t>
  </si>
  <si>
    <t>AS13</t>
  </si>
  <si>
    <t>AIR TRANSPORTATION (ADVANCED)</t>
  </si>
  <si>
    <t>AS91</t>
  </si>
  <si>
    <t>OTHER MODAL TRANSPORTATION (BASIC)</t>
  </si>
  <si>
    <t>AV32</t>
  </si>
  <si>
    <t>R&amp;D-SUBSURF MINING METHS-A RES/EXPL</t>
  </si>
  <si>
    <t>AZ11</t>
  </si>
  <si>
    <t>R&amp;D- OTHER RESEARCH AND DEVELOPMENT (BASIC RESEARCH)</t>
  </si>
  <si>
    <t>AZ12</t>
  </si>
  <si>
    <t>R&amp;D- OTHER RESEARCH AND DEVELOPMENT (APPLIED RESEARCH/EXPLORATORY DEVELOPMENT)</t>
  </si>
  <si>
    <t>AZ13</t>
  </si>
  <si>
    <t>R&amp;D- OTHER RESEARCH AND DEVELOPMENT (ADVANCED DEVELOPMENT)</t>
  </si>
  <si>
    <t>AZ14</t>
  </si>
  <si>
    <t>R&amp;D- OTHER RESEARCH AND DEVELOPMENT (ENGINEERING DEVELOPMENT)</t>
  </si>
  <si>
    <t>AZ16</t>
  </si>
  <si>
    <t>R&amp;D- OTHER RESEARCH AND DEVELOPMENT (MANAGEMENT/SUPPORT)</t>
  </si>
  <si>
    <t>B506</t>
  </si>
  <si>
    <t>SPECIAL STUDIES/ANALYSIS- DATA (OTHER THAN SCIENTIFIC)</t>
  </si>
  <si>
    <t>PAMS</t>
  </si>
  <si>
    <t>B513</t>
  </si>
  <si>
    <t>SPECIAL STUDIES/ANALYSIS- FEASIBILITY (NON-CONSTRUCTION)</t>
  </si>
  <si>
    <t>B539</t>
  </si>
  <si>
    <t>AERONAUTIC/SPACE STUDIES</t>
  </si>
  <si>
    <t>B544</t>
  </si>
  <si>
    <t>SPECIAL STUDIES/ANALYSIS- TECHNOLOGY</t>
  </si>
  <si>
    <t>B553</t>
  </si>
  <si>
    <t>COMMUNICATIONS STUDIES</t>
  </si>
  <si>
    <t>B599</t>
  </si>
  <si>
    <t>OTHER SPECIAL STUDIES AND ANALYSES</t>
  </si>
  <si>
    <t>C129</t>
  </si>
  <si>
    <t>OTHER NON-BUILDING STRUCTURES</t>
  </si>
  <si>
    <t>C211</t>
  </si>
  <si>
    <t>A/E SVCS. (INCL LANDSCAPING INTERIO</t>
  </si>
  <si>
    <t>C215</t>
  </si>
  <si>
    <t>A/E PROD ENG SVCS (INCL DESIGN-CONT</t>
  </si>
  <si>
    <t>C219</t>
  </si>
  <si>
    <t>ARCHITECT AND ENGINEERING- GENERAL: OTHER</t>
  </si>
  <si>
    <t>D301</t>
  </si>
  <si>
    <t>ADP FACILITY MANAGEMENT</t>
  </si>
  <si>
    <t>ICT</t>
  </si>
  <si>
    <t>D302</t>
  </si>
  <si>
    <t>ADP SYSTEMS DEVELOPMENT SERVICES</t>
  </si>
  <si>
    <t>D304</t>
  </si>
  <si>
    <t>ADP SVCS/TELECOMM &amp; TRANSMISSION</t>
  </si>
  <si>
    <t>D306</t>
  </si>
  <si>
    <t>ADP SYSTEMS ANALYSIS SERVICES</t>
  </si>
  <si>
    <t>D307</t>
  </si>
  <si>
    <t>AUTOMATED INFORMATION SYSTEM SVCS</t>
  </si>
  <si>
    <t>D308</t>
  </si>
  <si>
    <t>IT AND TELECOM- PROGRAMMING</t>
  </si>
  <si>
    <t>D313</t>
  </si>
  <si>
    <t>COMPUTER AIDED DESGN/MFG SVCS</t>
  </si>
  <si>
    <t>D314</t>
  </si>
  <si>
    <t>ADP ACQUISITION SUP SVCS</t>
  </si>
  <si>
    <t>D316</t>
  </si>
  <si>
    <t>IT AND TELECOM- TELECOMMUNICATIONS NETWORK MANAGEMENT</t>
  </si>
  <si>
    <t>D318</t>
  </si>
  <si>
    <t>IT AND TELECOM- INTEGRATED HARDWARE/SOFTWARE/SERVICES SOLUTIONS, PREDOMINANTLY SERVICES</t>
  </si>
  <si>
    <t>D320</t>
  </si>
  <si>
    <t>IT AND TELECOM- ANNUAL HARDWARE MAINTENANCE SERVICE PLANS</t>
  </si>
  <si>
    <t>D322</t>
  </si>
  <si>
    <t>IT AND TELECOM- INTERNET</t>
  </si>
  <si>
    <t>D399</t>
  </si>
  <si>
    <t>IT AND TELECOM- OTHER IT AND TELECOMMUNICATIONS</t>
  </si>
  <si>
    <t>DD01</t>
  </si>
  <si>
    <t>IT AND TELECOM - SERVICE DELIVERY SUPPORT SERVICES: ITSM, OPERATIONS CENTER, PROJECT/PM (LABOR)</t>
  </si>
  <si>
    <t>DG01</t>
  </si>
  <si>
    <t>IT AND TELECOM - NETWORK SUPPORT SERVICES (LABOR)</t>
  </si>
  <si>
    <t>DG10</t>
  </si>
  <si>
    <t>IT AND TELECOM - NETWORK AS A SERVICE</t>
  </si>
  <si>
    <t>DG11</t>
  </si>
  <si>
    <t>IT AND TELECOM - NETWORK - TELECOM ACCESS SERVICES</t>
  </si>
  <si>
    <t>F109</t>
  </si>
  <si>
    <t>ENVIRONMENTAL SYSTEMS PROTECTION- LEAKING UNDERGROUND STORAGE TANK SUPPORT</t>
  </si>
  <si>
    <t>FRS&amp;C</t>
  </si>
  <si>
    <t>G002</t>
  </si>
  <si>
    <t>CHAPLAIN SERVICES</t>
  </si>
  <si>
    <t>MED</t>
  </si>
  <si>
    <t>H118</t>
  </si>
  <si>
    <t>QUALITY CONT SV/SPACE VEHICLES</t>
  </si>
  <si>
    <t>H158</t>
  </si>
  <si>
    <t>QUALITY CONT SV/COMMUNICATION EQ</t>
  </si>
  <si>
    <t>H216</t>
  </si>
  <si>
    <t>EQ TEST SVCS/AIRCRAFT COMPONENTS</t>
  </si>
  <si>
    <t>H218</t>
  </si>
  <si>
    <t>EQ TEST SVCS/SPACE VEHICLES</t>
  </si>
  <si>
    <t>H249</t>
  </si>
  <si>
    <t>EQ TEST SVCS/MAINT REPAIR SHOP EQ</t>
  </si>
  <si>
    <t>H258</t>
  </si>
  <si>
    <t>EQ TEST SVCS/COMMUNICATION EQUIP</t>
  </si>
  <si>
    <t>H318</t>
  </si>
  <si>
    <t>INSPECT SVCS/SPACE VEHICLES</t>
  </si>
  <si>
    <t>H918</t>
  </si>
  <si>
    <t>OTHER QC SVCS/SPACE VEHICLES</t>
  </si>
  <si>
    <t>H958</t>
  </si>
  <si>
    <t>OTHER QC SVCS/COMMUNICATION EQ</t>
  </si>
  <si>
    <t>H999</t>
  </si>
  <si>
    <t>MISC TEST &amp; INSPECT SVC</t>
  </si>
  <si>
    <t>J010</t>
  </si>
  <si>
    <t>MAINT-REP OF WEAPONS</t>
  </si>
  <si>
    <t>ERS</t>
  </si>
  <si>
    <t>J012</t>
  </si>
  <si>
    <t>MAINT-REP OF FIRE CONT EQ</t>
  </si>
  <si>
    <t>J014</t>
  </si>
  <si>
    <t>MAINT-REP OF GUIDED MISSILES</t>
  </si>
  <si>
    <t>J015</t>
  </si>
  <si>
    <t>MAINT-REP OF AIRCRAFT</t>
  </si>
  <si>
    <t>J016</t>
  </si>
  <si>
    <t>MAINT-REP OF AIRCRAFT COMPONENTS</t>
  </si>
  <si>
    <t>J018</t>
  </si>
  <si>
    <t>MAINT-REP OF SPACE VEHICLES</t>
  </si>
  <si>
    <t>J019</t>
  </si>
  <si>
    <t>MAINT-REP OF SHIPS-SML CRAFT-DOCKS</t>
  </si>
  <si>
    <t>J036</t>
  </si>
  <si>
    <t>MAINT-REP OF SP INDUSTRY MACHINERY</t>
  </si>
  <si>
    <t>J039</t>
  </si>
  <si>
    <t>MAINT-REP OF MATERIALS HANDLING EQ</t>
  </si>
  <si>
    <t>J048</t>
  </si>
  <si>
    <t>MAINT-REP OF VALVES</t>
  </si>
  <si>
    <t>J055</t>
  </si>
  <si>
    <t>MAINT-REP OF LUMBER &amp; MILLWORK</t>
  </si>
  <si>
    <t>J058</t>
  </si>
  <si>
    <t>MAINT-REP OF COMMUNICATION EQ</t>
  </si>
  <si>
    <t>J059</t>
  </si>
  <si>
    <t>MAINT-REP OF ELECT-ELCT EQ</t>
  </si>
  <si>
    <t>J061</t>
  </si>
  <si>
    <t>MAINT-REP OF POWER DISTRIBUTION EQ</t>
  </si>
  <si>
    <t>J063</t>
  </si>
  <si>
    <t>MAINT-REP OF ALARM &amp; SIGNAL SYSTEM</t>
  </si>
  <si>
    <t>J066</t>
  </si>
  <si>
    <t>MAINT-REP OF INSTRUMENTS &amp; LAB EQ</t>
  </si>
  <si>
    <t>J067</t>
  </si>
  <si>
    <t>MAINT-REP OF PHOTOGRAPHIC EQ</t>
  </si>
  <si>
    <t>J069</t>
  </si>
  <si>
    <t>MAINT-REP OF TRAINING AIDS-DEVICES</t>
  </si>
  <si>
    <t>J070</t>
  </si>
  <si>
    <t>MAINT-REP OF ADP EQ &amp; SUPPLIES</t>
  </si>
  <si>
    <t>J074</t>
  </si>
  <si>
    <t>MAINT-REP OF OFFICE MACHINES</t>
  </si>
  <si>
    <t>J077</t>
  </si>
  <si>
    <t>MAINT-REP OF MUSICAL INST-RADIO-TV</t>
  </si>
  <si>
    <t>J087</t>
  </si>
  <si>
    <t>MAINT-REP OF AGRICULTURAL SUPPLIES</t>
  </si>
  <si>
    <t>J099</t>
  </si>
  <si>
    <t>MAINT-REP OF MISC EQ</t>
  </si>
  <si>
    <t>J998</t>
  </si>
  <si>
    <t>NON-NUCLEAR SHIP REPAIR (EAST)</t>
  </si>
  <si>
    <t>J999</t>
  </si>
  <si>
    <t>NON-NUCLEAR SHIP REPAIR (WEST)</t>
  </si>
  <si>
    <t>K010</t>
  </si>
  <si>
    <t>MODIFICATION OF EQUIPMENT- WEAPONS</t>
  </si>
  <si>
    <t>K014</t>
  </si>
  <si>
    <t>MOD OF GUIDED MISSILES</t>
  </si>
  <si>
    <t>K015</t>
  </si>
  <si>
    <t>MOD OF AIRCRAFT</t>
  </si>
  <si>
    <t>K016</t>
  </si>
  <si>
    <t>MOD OF AIRCRAFT COMPONENTS</t>
  </si>
  <si>
    <t>K018</t>
  </si>
  <si>
    <t>MOD OF SPACE VEHICLES</t>
  </si>
  <si>
    <t>K049</t>
  </si>
  <si>
    <t>MOD OF MAINT REPAIR SHOP EQ</t>
  </si>
  <si>
    <t>K052</t>
  </si>
  <si>
    <t>MOD OF MEASURING TOOLS</t>
  </si>
  <si>
    <t>K058</t>
  </si>
  <si>
    <t>MOD OF COMMUNICATION EQ</t>
  </si>
  <si>
    <t>K059</t>
  </si>
  <si>
    <t>MOD OF ELECT-ELCT EQ</t>
  </si>
  <si>
    <t>K066</t>
  </si>
  <si>
    <t>MOD OF INSTRUMENTS &amp; LAB EQ</t>
  </si>
  <si>
    <t>K069</t>
  </si>
  <si>
    <t>MOD OF TRAINING AIDS-DEVICES</t>
  </si>
  <si>
    <t>K099</t>
  </si>
  <si>
    <t>MOD OF MISC EQ</t>
  </si>
  <si>
    <t>L014</t>
  </si>
  <si>
    <t>TECH REP SVCS/GUIDED MISSILES</t>
  </si>
  <si>
    <t>L015</t>
  </si>
  <si>
    <t>TECH REP SVCS/AIRCRAFT</t>
  </si>
  <si>
    <t>L016</t>
  </si>
  <si>
    <t>TECH REP SVCS/AIRCRAFT COMPONENTS</t>
  </si>
  <si>
    <t>L017</t>
  </si>
  <si>
    <t>TECH REP SVCS/AIRCRAFT GROUND EQ</t>
  </si>
  <si>
    <t>L018</t>
  </si>
  <si>
    <t>TECH REP SVCS/SPACE VEHICLES</t>
  </si>
  <si>
    <t>L028</t>
  </si>
  <si>
    <t>TECH REP SVCS/ENGINES &amp; TURBINES</t>
  </si>
  <si>
    <t>L048</t>
  </si>
  <si>
    <t>TECH REP SVCS/VALVES</t>
  </si>
  <si>
    <t>L058</t>
  </si>
  <si>
    <t>TECH REP SVCS/COMMUNICATION EQ</t>
  </si>
  <si>
    <t>L059</t>
  </si>
  <si>
    <t>TECH REP SVCS/ELECT-ELCT EQ</t>
  </si>
  <si>
    <t>L069</t>
  </si>
  <si>
    <t>TECH REP SVCS/TRAINING AIDS-DEVICES</t>
  </si>
  <si>
    <t>L099</t>
  </si>
  <si>
    <t>TECH REP SVCS /MISC EQ</t>
  </si>
  <si>
    <t>M123</t>
  </si>
  <si>
    <t>OPER OF GOVT RADAR &amp; NAV FACILITY</t>
  </si>
  <si>
    <t>M127</t>
  </si>
  <si>
    <t>OPER OF GOVT ELCT &amp; COMM SYS FAC</t>
  </si>
  <si>
    <t>M151</t>
  </si>
  <si>
    <t>OPERATION OF AMMUNITION FACILITIES</t>
  </si>
  <si>
    <t>M199</t>
  </si>
  <si>
    <t>OPER OF GOVT MISC BLDGS</t>
  </si>
  <si>
    <t>M299</t>
  </si>
  <si>
    <t>OPER OF GOVT ALL OTH NON-BLDG FACS</t>
  </si>
  <si>
    <t>N018</t>
  </si>
  <si>
    <t>INSTALL OF SPACE VEHICLES</t>
  </si>
  <si>
    <t>N035</t>
  </si>
  <si>
    <t>INSTALL OF SERVICE &amp; TRADE EQ</t>
  </si>
  <si>
    <t>N058</t>
  </si>
  <si>
    <t>INSTALL OF COMMUNICATION EQ</t>
  </si>
  <si>
    <t>N059</t>
  </si>
  <si>
    <t>INSTALL OF ELECT-ELCT EQ</t>
  </si>
  <si>
    <t>N063</t>
  </si>
  <si>
    <t>INSTALL OF ALARM &amp; SIGNAL SYSTEM</t>
  </si>
  <si>
    <t>N087</t>
  </si>
  <si>
    <t>INSTALL OF AGRICULTURAL SUPPLIES</t>
  </si>
  <si>
    <t>N099</t>
  </si>
  <si>
    <t>INSTALL OF MISC EQ</t>
  </si>
  <si>
    <t>Q301</t>
  </si>
  <si>
    <t>LABORATORY TESTING SERVICES</t>
  </si>
  <si>
    <t>R406</t>
  </si>
  <si>
    <t>POLICY REVIEW/DEVELOPMENT SERVICES</t>
  </si>
  <si>
    <t>R407</t>
  </si>
  <si>
    <t>PROGRAM EVALUATION SERVICES</t>
  </si>
  <si>
    <t>R408</t>
  </si>
  <si>
    <t>PROGRAM MANAGEMENT/SUPPORT SERVICES</t>
  </si>
  <si>
    <t>R409</t>
  </si>
  <si>
    <t>PROGRAM REVIEW/DEVELOPMENT SERVICES</t>
  </si>
  <si>
    <t>R410</t>
  </si>
  <si>
    <t>SUPPORT- PROFESSIONAL: PROGRAM EVALUATION/REVIEW/DEVELOPMENT</t>
  </si>
  <si>
    <t>R412</t>
  </si>
  <si>
    <t>SIMULATION</t>
  </si>
  <si>
    <t>R414</t>
  </si>
  <si>
    <t>SYSTEMS ENGINEERING SERVICES</t>
  </si>
  <si>
    <t>R415</t>
  </si>
  <si>
    <t>PROF SVCS/TECH SHARING-UTIL</t>
  </si>
  <si>
    <t>R420</t>
  </si>
  <si>
    <t>CERTIFICATIONS &amp; ACCREDIT PROD &amp; IN</t>
  </si>
  <si>
    <t>R421</t>
  </si>
  <si>
    <t>TECHNICAL ASSISTANCE</t>
  </si>
  <si>
    <t>R425</t>
  </si>
  <si>
    <t>ENGINEERING AND TECHNICAL SERVICES</t>
  </si>
  <si>
    <t>R426</t>
  </si>
  <si>
    <t>COMMUNICATIONS SERVICES</t>
  </si>
  <si>
    <t>R499</t>
  </si>
  <si>
    <t>OTHER PROFESSIONAL SERVICES</t>
  </si>
  <si>
    <t>R699</t>
  </si>
  <si>
    <t>OTHER ADMINISTRATIVE SUPPORT SVCS</t>
  </si>
  <si>
    <t>R701</t>
  </si>
  <si>
    <t>ADVERTISING SERVICES</t>
  </si>
  <si>
    <t>R702</t>
  </si>
  <si>
    <t>DATA COLLECTION SERVICES</t>
  </si>
  <si>
    <t>R703</t>
  </si>
  <si>
    <t>ACCOUNTING SERVICES</t>
  </si>
  <si>
    <t>R706</t>
  </si>
  <si>
    <t>LOGISTICS SUPPORT SERVICES</t>
  </si>
  <si>
    <t>R707</t>
  </si>
  <si>
    <t>MGT SVCS/CONTRACT &amp; PROCUREMENT SUP</t>
  </si>
  <si>
    <t>R710</t>
  </si>
  <si>
    <t>FINANCIAL SERVICES</t>
  </si>
  <si>
    <t>R799</t>
  </si>
  <si>
    <t>OTHER MANAGEMENT SUPPORT SERVICES</t>
  </si>
  <si>
    <t>S113</t>
  </si>
  <si>
    <t>TELEPHONE AND-OR COMMUNICATIONS SER</t>
  </si>
  <si>
    <t>S211</t>
  </si>
  <si>
    <t>HOUSEKEEPING- SURVEILLANCE</t>
  </si>
  <si>
    <t>S215</t>
  </si>
  <si>
    <t>HOUSEKEEPING- WAREHOUSING/STORAGE</t>
  </si>
  <si>
    <t>S216</t>
  </si>
  <si>
    <t>FACILITIES OPERATIONS SUPPORT SVCS</t>
  </si>
  <si>
    <t>T002</t>
  </si>
  <si>
    <t>CARTOGRAPHY SERVICES</t>
  </si>
  <si>
    <t>T006</t>
  </si>
  <si>
    <t>FILM/VIDEO TAPE PRODUCTION SERVICES</t>
  </si>
  <si>
    <t>T011</t>
  </si>
  <si>
    <t>PHOTO/MAP/PRINT/PUBLICATION- PRINT/BINDING</t>
  </si>
  <si>
    <t>T013</t>
  </si>
  <si>
    <t>PHOTO/MAP/PRINT/PUBLICATION- TECHNICAL WRITING</t>
  </si>
  <si>
    <t>T099</t>
  </si>
  <si>
    <t>OTHER PHOTO MAPPING PRINTING SVC</t>
  </si>
  <si>
    <t>U006</t>
  </si>
  <si>
    <t>EDUCATION/TRAINING- VOCATIONAL/TECHNICAL</t>
  </si>
  <si>
    <t>U009</t>
  </si>
  <si>
    <t>EDUCATION SERVICES</t>
  </si>
  <si>
    <t>U099</t>
  </si>
  <si>
    <t>EDUCATION/TRAINING- OTHER</t>
  </si>
  <si>
    <t>V112</t>
  </si>
  <si>
    <t>MOTOR FREIGHT</t>
  </si>
  <si>
    <t>V119</t>
  </si>
  <si>
    <t>OTHER CARGO AND FREIGHT SERVICES</t>
  </si>
  <si>
    <t>V124</t>
  </si>
  <si>
    <t>MARINE CHARTER FOR THINGS</t>
  </si>
  <si>
    <t>V126</t>
  </si>
  <si>
    <t>SPACE TRANSP &amp; LAUNCH</t>
  </si>
  <si>
    <t>V212</t>
  </si>
  <si>
    <t>MOTOR PASSENGER SERVICES</t>
  </si>
  <si>
    <t>V214</t>
  </si>
  <si>
    <t>MARINE PASSENGER SERVICE</t>
  </si>
  <si>
    <t>V999</t>
  </si>
  <si>
    <t>OTHER TRAVEL SVCS</t>
  </si>
  <si>
    <t>W015</t>
  </si>
  <si>
    <t>LEASE OR RENTAL OF EQUIPMENT- AIRCRAFT AND AIRFRAME STRUCTURAL COMPONENTS</t>
  </si>
  <si>
    <t>W018</t>
  </si>
  <si>
    <t>LEASE OR RENTAL OF EQUIPMENT- SPACE VEHICLES</t>
  </si>
  <si>
    <t>W038</t>
  </si>
  <si>
    <t>LEASE OR RENTAL OF EQUIPMENT- CONSTRUCTION, MINING, EXCAVATING, AND HIGHWAY MAINTENANCE EQUIPMENT</t>
  </si>
  <si>
    <t>W039</t>
  </si>
  <si>
    <t>LEASE OR RENTAL OF EQUIPMENT- MATERIALS HANDLING EQUIPMENT</t>
  </si>
  <si>
    <t>W058</t>
  </si>
  <si>
    <t>LEASE OR RENTAL OF EQUIPMENT- COMMUNICATION, DETECTION, AND COHERENT RADIATION EQUIPMENT</t>
  </si>
  <si>
    <t>W066</t>
  </si>
  <si>
    <t>LEASE OR RENTAL OF EQUIPMENT- INSTRUMENTS AND LABORATORY EQUIPMENT</t>
  </si>
  <si>
    <t>W070</t>
  </si>
  <si>
    <t>LEASE OR RENTAL OF EQUIPMENT- ADP EQUIPMENT/SOFTWARE/SUPPLIES/SUPPORT EQUIPMENT</t>
  </si>
  <si>
    <t>W099</t>
  </si>
  <si>
    <t>LEASE OR RENTAL OF EQUIPMENT- MISCELLANEOUS</t>
  </si>
  <si>
    <t>Y119</t>
  </si>
  <si>
    <t>CONSTRUCT/OTHER ADMIN &amp; SVCS BLDGS</t>
  </si>
  <si>
    <t>Y127</t>
  </si>
  <si>
    <t>CONSTRUCT/ELCT &amp; COMM SYSTEM FAC</t>
  </si>
  <si>
    <t>Y161</t>
  </si>
  <si>
    <t>CONSTRUCT/FAMILY HOUSING</t>
  </si>
  <si>
    <t>Y199</t>
  </si>
  <si>
    <t>CONSTRUCT/MISC BLDGS</t>
  </si>
  <si>
    <t>Y216</t>
  </si>
  <si>
    <t>CONSTRUCTION OF DREDGING</t>
  </si>
  <si>
    <t>Y299</t>
  </si>
  <si>
    <t>CONTRUCT/ALL OTHER NON-BLDG FACS</t>
  </si>
  <si>
    <t>Z126</t>
  </si>
  <si>
    <t>MAINT-REP-ALT/MISSILE SYSTEMS FAC</t>
  </si>
  <si>
    <t>Z127</t>
  </si>
  <si>
    <t>MAINT-REP-ALT/ELCT &amp; COMM SYS FAC</t>
  </si>
  <si>
    <t>Z199</t>
  </si>
  <si>
    <t>MAINT-REP-ALT/MISC BLDGS</t>
  </si>
  <si>
    <t>Z219</t>
  </si>
  <si>
    <t>MAINT-REP-ALT/OTHER CONSV STRUCTURE</t>
  </si>
  <si>
    <t>Z223</t>
  </si>
  <si>
    <t>MAINT-REP-ALT/TUNNELS-SUBSURF STRUC</t>
  </si>
  <si>
    <t>Z299</t>
  </si>
  <si>
    <t>MAINT, REP/ALTER/ALL OTHER</t>
  </si>
  <si>
    <t>Z2BF</t>
  </si>
  <si>
    <t>REPAIR OR ALTERATION OF MISSILE SYSTEM FACILITIES</t>
  </si>
  <si>
    <t>Z2BG</t>
  </si>
  <si>
    <t>REPAIR OR ALTERATION OF ELECTRONIC AND COMMUNICATIONS FACILITIES</t>
  </si>
  <si>
    <t>Z300</t>
  </si>
  <si>
    <t>MAINT, REP-ALT/RESTORATION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</si>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</sst>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3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09178-07D9-4DD1-BF57-8D5656F2F263}" name="Table1" displayName="Table1" ref="A1:E531" totalsRowShown="0">
  <autoFilter ref="A1:E531" xr:uid="{2BA09178-07D9-4DD1-BF57-8D5656F2F263}">
    <filterColumn colId="4">
      <filters>
        <filter val="R&amp;D (Space Flight)"/>
        <filter val="Space Transp. and Launch"/>
        <filter val="Space Vehicle Launchers"/>
      </filters>
    </filterColumn>
  </autoFilter>
  <tableColumns count="5">
    <tableColumn id="1" xr3:uid="{AB0A41E7-840F-4A63-8515-D13B80A5F42E}" name="ProductOrServiceCode"/>
    <tableColumn id="2" xr3:uid="{1C1EC948-B094-4D3B-A21E-5EB571DC3EA0}" name="ProductOrServiceCodeText"/>
    <tableColumn id="3" xr3:uid="{4D9051B1-7CBD-440A-B1FB-72E2D6DE91FB}" name="ProductServiceOrRnDarea"/>
    <tableColumn id="4" xr3:uid="{0829E9F4-376F-4EBA-9873-FC649694E6E8}" name=" Action_Obligation_OMB25_GDP23 "/>
    <tableColumn id="5" xr3:uid="{D83CCA72-6504-4A40-AC59-F469DEB41FE9}" name="Space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workbookViewId="0">
      <pane xSplit="1" ySplit="1" topLeftCell="B2" activePane="bottomRight" state="frozen"/>
      <selection pane="topRight"/>
      <selection pane="bottomLeft"/>
      <selection pane="bottomRight" activeCell="H5" sqref="H5"/>
    </sheetView>
  </sheetViews>
  <sheetFormatPr defaultColWidth="11.5546875" defaultRowHeight="14.4" x14ac:dyDescent="0.3"/>
  <sheetData>
    <row r="1" spans="1:31" x14ac:dyDescent="0.3">
      <c r="A1" t="str">
        <f t="shared" ref="A1:A8" si="0">L1</f>
        <v>SpaceAreaEELV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3">
      <c r="A2" t="str">
        <f t="shared" si="0"/>
        <v>Other EELV</v>
      </c>
      <c r="L2" t="s">
        <v>18</v>
      </c>
      <c r="M2" s="1">
        <v>309254818.70380002</v>
      </c>
      <c r="N2" s="1">
        <v>1147075985.8231001</v>
      </c>
      <c r="O2" s="1">
        <v>1167606179.3669</v>
      </c>
      <c r="P2" s="1">
        <v>1139892638.6984</v>
      </c>
      <c r="Q2" s="1">
        <v>1675030602.3354001</v>
      </c>
      <c r="R2" s="1">
        <v>2460436023.9665999</v>
      </c>
      <c r="S2" s="1">
        <v>250034212.66</v>
      </c>
      <c r="T2" s="1">
        <v>140279993.90000001</v>
      </c>
      <c r="U2" s="1">
        <v>47365917.619999997</v>
      </c>
      <c r="V2" s="1">
        <v>59400216.969700001</v>
      </c>
      <c r="W2" s="1">
        <v>36283233.662699997</v>
      </c>
      <c r="X2" s="1">
        <v>35595763.562600002</v>
      </c>
      <c r="Y2" s="1">
        <v>75007370.283000007</v>
      </c>
      <c r="Z2" s="1">
        <v>49080065.867200002</v>
      </c>
      <c r="AA2" s="1">
        <v>70969834.180399999</v>
      </c>
      <c r="AB2" s="1">
        <v>163993716.69999999</v>
      </c>
      <c r="AC2" s="1">
        <v>164926106.71959999</v>
      </c>
      <c r="AD2" s="1"/>
      <c r="AE2" s="1"/>
    </row>
    <row r="3" spans="1:31" x14ac:dyDescent="0.3">
      <c r="A3" t="str">
        <f t="shared" si="0"/>
        <v>R&amp;D (All Other)</v>
      </c>
      <c r="L3" t="s">
        <v>19</v>
      </c>
      <c r="M3" s="1"/>
      <c r="N3" s="1"/>
      <c r="O3" s="1"/>
      <c r="P3" s="1">
        <v>341238820</v>
      </c>
      <c r="Q3" s="1">
        <v>414009402.3398</v>
      </c>
      <c r="R3" s="1">
        <v>586488883.38090003</v>
      </c>
      <c r="S3" s="1">
        <v>285001263</v>
      </c>
      <c r="T3" s="1">
        <v>312278472.29000002</v>
      </c>
      <c r="U3" s="1">
        <v>459872927.36330003</v>
      </c>
      <c r="V3" s="1">
        <v>235823637.52149999</v>
      </c>
      <c r="W3" s="1">
        <v>254927244.28130001</v>
      </c>
      <c r="X3" s="1"/>
      <c r="Y3" s="1"/>
      <c r="Z3" s="1"/>
      <c r="AA3" s="1"/>
      <c r="AB3" s="1"/>
      <c r="AC3" s="1"/>
      <c r="AD3" s="1"/>
      <c r="AE3" s="1"/>
    </row>
    <row r="4" spans="1:31" x14ac:dyDescent="0.3">
      <c r="A4" t="str">
        <f t="shared" si="0"/>
        <v>R&amp;D (Space Flight)</v>
      </c>
      <c r="L4" t="s">
        <v>20</v>
      </c>
      <c r="M4" s="1">
        <v>975475991.20490003</v>
      </c>
      <c r="N4" s="1">
        <v>1915017437.1805999</v>
      </c>
      <c r="O4" s="1">
        <v>2305491160.2593002</v>
      </c>
      <c r="P4" s="1">
        <v>2292465056.1497998</v>
      </c>
      <c r="Q4" s="1">
        <v>2286861307.1680999</v>
      </c>
      <c r="R4" s="1">
        <v>2642026331.0977998</v>
      </c>
      <c r="S4" s="1">
        <v>2800577532.1673999</v>
      </c>
      <c r="T4" s="1">
        <v>2964354216.5602999</v>
      </c>
      <c r="U4" s="1">
        <v>2930413702.3670998</v>
      </c>
      <c r="V4" s="1">
        <v>3393395403.5166998</v>
      </c>
      <c r="W4" s="1">
        <v>3197218276.5640001</v>
      </c>
      <c r="X4" s="1">
        <v>3418760075.1201</v>
      </c>
      <c r="Y4" s="1">
        <v>3781991558.9741001</v>
      </c>
      <c r="Z4" s="1">
        <v>4467858295.3134003</v>
      </c>
      <c r="AA4" s="1">
        <v>4787388888.3689003</v>
      </c>
      <c r="AB4" s="1">
        <v>5873246732.3774996</v>
      </c>
      <c r="AC4" s="1">
        <v>7751849326.3557997</v>
      </c>
      <c r="AD4" s="1"/>
      <c r="AE4" s="1"/>
    </row>
    <row r="5" spans="1:31" x14ac:dyDescent="0.3">
      <c r="A5" t="str">
        <f t="shared" si="0"/>
        <v>Space Transp. and Launch</v>
      </c>
      <c r="L5" t="s">
        <v>21</v>
      </c>
      <c r="M5" s="1">
        <v>293347183.4375</v>
      </c>
      <c r="N5" s="1">
        <v>339571683.56120002</v>
      </c>
      <c r="O5" s="1">
        <v>390910460.6796</v>
      </c>
      <c r="P5" s="1">
        <v>611640428.72660005</v>
      </c>
      <c r="Q5" s="1">
        <v>823966164.99769998</v>
      </c>
      <c r="R5" s="1">
        <v>901080300.43299997</v>
      </c>
      <c r="S5" s="1">
        <v>2054850608.75</v>
      </c>
      <c r="T5" s="1">
        <v>3711964570.9960999</v>
      </c>
      <c r="U5" s="1">
        <v>3053001306.6255002</v>
      </c>
      <c r="V5" s="1">
        <v>3305766639.0443001</v>
      </c>
      <c r="W5" s="1">
        <v>3630057586.4552002</v>
      </c>
      <c r="X5" s="1">
        <v>3384076634.8990998</v>
      </c>
      <c r="Y5" s="1">
        <v>3701879732.2638001</v>
      </c>
      <c r="Z5" s="1">
        <v>3228128670.1959</v>
      </c>
      <c r="AA5" s="1">
        <v>2973032816.0201998</v>
      </c>
      <c r="AB5" s="1">
        <v>3636923172.0619998</v>
      </c>
      <c r="AC5" s="1">
        <v>3740449498.4317999</v>
      </c>
      <c r="AD5" s="1"/>
      <c r="AE5" s="1"/>
    </row>
    <row r="6" spans="1:31" x14ac:dyDescent="0.3">
      <c r="A6" t="str">
        <f t="shared" si="0"/>
        <v>Space Vehicle Launchers</v>
      </c>
      <c r="L6" t="s">
        <v>22</v>
      </c>
      <c r="M6" s="1">
        <v>477291662.49000001</v>
      </c>
      <c r="N6" s="1">
        <v>488439519.70999998</v>
      </c>
      <c r="O6" s="1">
        <v>629337280.74020004</v>
      </c>
      <c r="P6" s="1">
        <v>688698068.45990002</v>
      </c>
      <c r="Q6" s="1">
        <v>454503537.44150001</v>
      </c>
      <c r="R6" s="1">
        <v>310795607.79100001</v>
      </c>
      <c r="S6" s="1">
        <v>185879285.72999999</v>
      </c>
      <c r="T6" s="1">
        <v>231762327.12</v>
      </c>
      <c r="U6" s="1">
        <v>247722111.24970001</v>
      </c>
      <c r="V6" s="1">
        <v>245659072.1076</v>
      </c>
      <c r="W6" s="1">
        <v>263967169.90619999</v>
      </c>
      <c r="X6" s="1">
        <v>25575.140100000001</v>
      </c>
      <c r="Y6" s="1">
        <v>285000</v>
      </c>
      <c r="Z6" s="1"/>
      <c r="AA6" s="1">
        <v>129277.66989999999</v>
      </c>
      <c r="AB6" s="1"/>
      <c r="AC6" s="1"/>
      <c r="AD6" s="1"/>
      <c r="AE6" s="1"/>
    </row>
    <row r="7" spans="1:31" x14ac:dyDescent="0.3">
      <c r="A7" t="str">
        <f t="shared" si="0"/>
        <v>Space Vehicle Services</v>
      </c>
      <c r="L7" t="s">
        <v>23</v>
      </c>
      <c r="M7" s="1">
        <v>100040612</v>
      </c>
      <c r="N7" s="1">
        <v>199782273</v>
      </c>
      <c r="O7" s="1">
        <v>387192261</v>
      </c>
      <c r="P7" s="1"/>
      <c r="Q7" s="1"/>
      <c r="R7" s="1"/>
      <c r="S7" s="1"/>
      <c r="T7" s="1"/>
      <c r="U7" s="1"/>
      <c r="V7" s="1"/>
      <c r="W7" s="1"/>
      <c r="X7" s="1">
        <v>127459133.88</v>
      </c>
      <c r="Y7" s="1">
        <v>184529617.63999999</v>
      </c>
      <c r="Z7" s="1">
        <v>136408443.41</v>
      </c>
      <c r="AA7" s="1">
        <v>3413944.54</v>
      </c>
      <c r="AB7" s="1">
        <v>2504481</v>
      </c>
      <c r="AC7" s="1">
        <v>6014852</v>
      </c>
      <c r="AD7" s="1"/>
      <c r="AE7" s="1"/>
    </row>
    <row r="8" spans="1:31" x14ac:dyDescent="0.3">
      <c r="A8" t="str">
        <f t="shared" si="0"/>
        <v>Grand Total</v>
      </c>
      <c r="L8" t="s">
        <v>24</v>
      </c>
      <c r="M8" s="1">
        <f t="shared" ref="M8:AD8" si="1">SUM(M2:M7)</f>
        <v>2155410267.8361998</v>
      </c>
      <c r="N8" s="1">
        <f t="shared" si="1"/>
        <v>4089886899.2749004</v>
      </c>
      <c r="O8" s="1">
        <f t="shared" si="1"/>
        <v>4880537342.0460005</v>
      </c>
      <c r="P8" s="1">
        <f t="shared" si="1"/>
        <v>5073935012.0346994</v>
      </c>
      <c r="Q8" s="1">
        <f t="shared" si="1"/>
        <v>5654371014.2824993</v>
      </c>
      <c r="R8" s="1">
        <f t="shared" si="1"/>
        <v>6900827146.6692991</v>
      </c>
      <c r="S8" s="1">
        <f t="shared" si="1"/>
        <v>5576342902.3073997</v>
      </c>
      <c r="T8" s="1">
        <f t="shared" si="1"/>
        <v>7360639580.8663998</v>
      </c>
      <c r="U8" s="1">
        <f t="shared" si="1"/>
        <v>6738375965.2256002</v>
      </c>
      <c r="V8" s="1">
        <f t="shared" si="1"/>
        <v>7240044969.1598005</v>
      </c>
      <c r="W8" s="1">
        <f t="shared" si="1"/>
        <v>7382453510.869401</v>
      </c>
      <c r="X8" s="1">
        <f t="shared" si="1"/>
        <v>6965917182.6019001</v>
      </c>
      <c r="Y8" s="1">
        <f t="shared" si="1"/>
        <v>7743693279.1609011</v>
      </c>
      <c r="Z8" s="1">
        <f t="shared" si="1"/>
        <v>7881475474.7865</v>
      </c>
      <c r="AA8" s="1">
        <f t="shared" si="1"/>
        <v>7834934760.7793999</v>
      </c>
      <c r="AB8" s="1">
        <f t="shared" si="1"/>
        <v>9676668102.1394997</v>
      </c>
      <c r="AC8" s="1">
        <f t="shared" si="1"/>
        <v>11663239783.507198</v>
      </c>
      <c r="AD8" s="1">
        <f t="shared" si="1"/>
        <v>0</v>
      </c>
      <c r="AE8" s="1"/>
    </row>
    <row r="11" spans="1:31" x14ac:dyDescent="0.3">
      <c r="A11" t="str">
        <f t="shared" ref="A11:A18" si="2">L11</f>
        <v>SpaceAreaEELV</v>
      </c>
      <c r="B11" t="str">
        <f t="shared" ref="B11:B18" si="3">Z11</f>
        <v>2020</v>
      </c>
      <c r="C11" t="str">
        <f t="shared" ref="C11:D18" si="4">AB11</f>
        <v>2022</v>
      </c>
      <c r="D11" t="str">
        <f t="shared" si="4"/>
        <v>2023</v>
      </c>
      <c r="F11" t="str">
        <f>AB11&amp;"-"&amp;AC11</f>
        <v>2022-2023</v>
      </c>
      <c r="G11" t="str">
        <f>Z11&amp;"-"&amp;AC11</f>
        <v>2020-2023</v>
      </c>
      <c r="I11" t="str">
        <f>"Share "&amp;AC11</f>
        <v>Share 2023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  <c r="AC11" t="s">
        <v>17</v>
      </c>
    </row>
    <row r="12" spans="1:31" x14ac:dyDescent="0.3">
      <c r="A12" t="str">
        <f t="shared" si="2"/>
        <v>Other EELV</v>
      </c>
      <c r="B12" s="1">
        <f t="shared" si="3"/>
        <v>56804813.117670201</v>
      </c>
      <c r="C12" s="1">
        <f t="shared" si="4"/>
        <v>171495870.79427701</v>
      </c>
      <c r="D12" s="1">
        <f t="shared" si="4"/>
        <v>164926106.71959999</v>
      </c>
      <c r="E12" s="1"/>
      <c r="F12" s="2">
        <f t="shared" ref="F12:F18" si="5">AC12/AB12-1</f>
        <v>-3.8308584598855888E-2</v>
      </c>
      <c r="G12" s="2">
        <f t="shared" ref="G12:G18" si="6">AC12/Z12-1</f>
        <v>1.9033826126310527</v>
      </c>
      <c r="H12" s="2"/>
      <c r="I12" s="2">
        <f t="shared" ref="I12:I17" si="7">AC12/SUM(AC$11:AC$17)</f>
        <v>1.4140677014359199E-2</v>
      </c>
      <c r="J12" s="2"/>
      <c r="L12" t="s">
        <v>18</v>
      </c>
      <c r="M12" s="1">
        <v>437841982.4659</v>
      </c>
      <c r="N12" s="1">
        <v>1590996086.04425</v>
      </c>
      <c r="O12" s="1">
        <v>1603078239.04668</v>
      </c>
      <c r="P12" s="1">
        <v>1551591150.2555001</v>
      </c>
      <c r="Q12" s="1">
        <v>2235144138.1496201</v>
      </c>
      <c r="R12" s="1">
        <v>3224666368.4849801</v>
      </c>
      <c r="S12" s="1">
        <v>321856757.66074401</v>
      </c>
      <c r="T12" s="1">
        <v>177340294.694502</v>
      </c>
      <c r="U12" s="1">
        <v>59265657.685295098</v>
      </c>
      <c r="V12" s="1">
        <v>73733826.404235601</v>
      </c>
      <c r="W12" s="1">
        <v>44290943.340566203</v>
      </c>
      <c r="X12" s="1">
        <v>42508069.424808301</v>
      </c>
      <c r="Y12" s="1">
        <v>87946880.167217895</v>
      </c>
      <c r="Z12" s="1">
        <v>56804813.117670201</v>
      </c>
      <c r="AA12" s="1">
        <v>79406852.964149594</v>
      </c>
      <c r="AB12" s="1">
        <v>171495870.79427701</v>
      </c>
      <c r="AC12" s="1">
        <v>164926106.71959999</v>
      </c>
      <c r="AD12" s="1"/>
      <c r="AE12" s="1"/>
    </row>
    <row r="13" spans="1:31" x14ac:dyDescent="0.3">
      <c r="A13" t="str">
        <f t="shared" si="2"/>
        <v>R&amp;D (All Other)</v>
      </c>
      <c r="B13" s="1">
        <f t="shared" si="3"/>
        <v>0</v>
      </c>
      <c r="C13" s="1">
        <f t="shared" si="4"/>
        <v>0</v>
      </c>
      <c r="D13" s="1">
        <f t="shared" si="4"/>
        <v>0</v>
      </c>
      <c r="E13" s="1"/>
      <c r="F13" s="2" t="e">
        <f t="shared" si="5"/>
        <v>#DIV/0!</v>
      </c>
      <c r="G13" s="2" t="e">
        <f t="shared" si="6"/>
        <v>#DIV/0!</v>
      </c>
      <c r="H13" s="2"/>
      <c r="I13" s="2">
        <f t="shared" si="7"/>
        <v>0</v>
      </c>
      <c r="J13" s="2"/>
      <c r="L13" t="s">
        <v>19</v>
      </c>
      <c r="M13" s="1"/>
      <c r="N13" s="1"/>
      <c r="O13" s="1"/>
      <c r="P13" s="1">
        <v>464485088.56079799</v>
      </c>
      <c r="Q13" s="1">
        <v>552450019.41364002</v>
      </c>
      <c r="R13" s="1">
        <v>768656839.40025604</v>
      </c>
      <c r="S13" s="1">
        <v>366868123.61607599</v>
      </c>
      <c r="T13" s="1">
        <v>394778719.06763297</v>
      </c>
      <c r="U13" s="1">
        <v>575406808.55172098</v>
      </c>
      <c r="V13" s="1">
        <v>292729219.48913699</v>
      </c>
      <c r="W13" s="1">
        <v>311189687.15396202</v>
      </c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t="str">
        <f t="shared" si="2"/>
        <v>R&amp;D (Space Flight)</v>
      </c>
      <c r="B14" s="1">
        <f t="shared" si="3"/>
        <v>5171057760.7663898</v>
      </c>
      <c r="C14" s="1">
        <f t="shared" si="4"/>
        <v>6141927770.3261003</v>
      </c>
      <c r="D14" s="1">
        <f t="shared" si="4"/>
        <v>7751849326.3557997</v>
      </c>
      <c r="E14" s="1"/>
      <c r="F14" s="2">
        <f t="shared" si="5"/>
        <v>0.2621199102678835</v>
      </c>
      <c r="G14" s="2">
        <f t="shared" si="6"/>
        <v>0.49908387896384987</v>
      </c>
      <c r="H14" s="2"/>
      <c r="I14" s="2">
        <f t="shared" si="7"/>
        <v>0.6646394544093629</v>
      </c>
      <c r="J14" s="2"/>
      <c r="L14" t="s">
        <v>20</v>
      </c>
      <c r="M14" s="1">
        <v>1381075786.0692101</v>
      </c>
      <c r="N14" s="1">
        <v>2656132012.9760799</v>
      </c>
      <c r="O14" s="1">
        <v>3165350419.2056899</v>
      </c>
      <c r="P14" s="1">
        <v>3120441673.7470698</v>
      </c>
      <c r="Q14" s="1">
        <v>3051564931.6205602</v>
      </c>
      <c r="R14" s="1">
        <v>3462660021.0510101</v>
      </c>
      <c r="S14" s="1">
        <v>3605045863.4900699</v>
      </c>
      <c r="T14" s="1">
        <v>3747501234.6981001</v>
      </c>
      <c r="U14" s="1">
        <v>3666621572.79635</v>
      </c>
      <c r="V14" s="1">
        <v>4212240970.9624801</v>
      </c>
      <c r="W14" s="1">
        <v>3902844350.9514098</v>
      </c>
      <c r="X14" s="1">
        <v>4082645688.0014501</v>
      </c>
      <c r="Y14" s="1">
        <v>4434422339.7725201</v>
      </c>
      <c r="Z14" s="1">
        <v>5171057760.7663898</v>
      </c>
      <c r="AA14" s="1">
        <v>5356522104.5126896</v>
      </c>
      <c r="AB14" s="1">
        <v>6141927770.3261003</v>
      </c>
      <c r="AC14" s="1">
        <v>7751849326.3557997</v>
      </c>
      <c r="AD14" s="1"/>
      <c r="AE14" s="1"/>
    </row>
    <row r="15" spans="1:31" x14ac:dyDescent="0.3">
      <c r="A15" t="str">
        <f t="shared" si="2"/>
        <v>Space Transp. and Launch</v>
      </c>
      <c r="B15" s="1">
        <f t="shared" si="3"/>
        <v>3736206188.6069899</v>
      </c>
      <c r="C15" s="1">
        <f t="shared" si="4"/>
        <v>3803300022.43712</v>
      </c>
      <c r="D15" s="1">
        <f t="shared" si="4"/>
        <v>3740449498.4317999</v>
      </c>
      <c r="E15" s="1"/>
      <c r="F15" s="2">
        <f t="shared" si="5"/>
        <v>-1.6525260598569846E-2</v>
      </c>
      <c r="G15" s="2">
        <f t="shared" si="6"/>
        <v>1.1357268872764781E-3</v>
      </c>
      <c r="H15" s="2"/>
      <c r="I15" s="2">
        <f t="shared" si="7"/>
        <v>0.32070415835239108</v>
      </c>
      <c r="J15" s="2"/>
      <c r="L15" t="s">
        <v>21</v>
      </c>
      <c r="M15" s="1">
        <v>415320003.37262601</v>
      </c>
      <c r="N15" s="1">
        <v>470986426.49175298</v>
      </c>
      <c r="O15" s="1">
        <v>536704981.52978998</v>
      </c>
      <c r="P15" s="1">
        <v>832548473.54248595</v>
      </c>
      <c r="Q15" s="1">
        <v>1099492236.83465</v>
      </c>
      <c r="R15" s="1">
        <v>1180962769.1217999</v>
      </c>
      <c r="S15" s="1">
        <v>2645108232.8833899</v>
      </c>
      <c r="T15" s="1">
        <v>4692621325.4989204</v>
      </c>
      <c r="U15" s="1">
        <v>3820006862.3778801</v>
      </c>
      <c r="V15" s="1">
        <v>4103466888.3539701</v>
      </c>
      <c r="W15" s="1">
        <v>4431211296.6371002</v>
      </c>
      <c r="X15" s="1">
        <v>4041227105.079</v>
      </c>
      <c r="Y15" s="1">
        <v>4340490434.1866503</v>
      </c>
      <c r="Z15" s="1">
        <v>3736206188.6069899</v>
      </c>
      <c r="AA15" s="1">
        <v>3326472189.2855501</v>
      </c>
      <c r="AB15" s="1">
        <v>3803300022.43712</v>
      </c>
      <c r="AC15" s="1">
        <v>3740449498.4317999</v>
      </c>
      <c r="AD15" s="1"/>
      <c r="AE15" s="1"/>
    </row>
    <row r="16" spans="1:31" x14ac:dyDescent="0.3">
      <c r="A16" t="str">
        <f t="shared" si="2"/>
        <v>Space Vehicle Launchers</v>
      </c>
      <c r="B16" s="1">
        <f t="shared" si="3"/>
        <v>0</v>
      </c>
      <c r="C16" s="1">
        <f t="shared" si="4"/>
        <v>0</v>
      </c>
      <c r="D16" s="1">
        <f t="shared" si="4"/>
        <v>0</v>
      </c>
      <c r="E16" s="1"/>
      <c r="F16" s="2" t="e">
        <f t="shared" si="5"/>
        <v>#DIV/0!</v>
      </c>
      <c r="G16" s="2" t="e">
        <f t="shared" si="6"/>
        <v>#DIV/0!</v>
      </c>
      <c r="H16" s="2"/>
      <c r="I16" s="2">
        <f t="shared" si="7"/>
        <v>0</v>
      </c>
      <c r="J16" s="2"/>
      <c r="L16" t="s">
        <v>22</v>
      </c>
      <c r="M16" s="1">
        <v>675748008.05035698</v>
      </c>
      <c r="N16" s="1">
        <v>677466335.03997695</v>
      </c>
      <c r="O16" s="1">
        <v>864055807.17503703</v>
      </c>
      <c r="P16" s="1">
        <v>937437256.75832295</v>
      </c>
      <c r="Q16" s="1">
        <v>606484989.62601197</v>
      </c>
      <c r="R16" s="1">
        <v>407331112.92232102</v>
      </c>
      <c r="S16" s="1">
        <v>239273272.18497801</v>
      </c>
      <c r="T16" s="1">
        <v>292991168.93206698</v>
      </c>
      <c r="U16" s="1">
        <v>309957340.30082798</v>
      </c>
      <c r="V16" s="1">
        <v>304938000.254224</v>
      </c>
      <c r="W16" s="1">
        <v>322224724.36639798</v>
      </c>
      <c r="X16" s="1">
        <v>30541.551075540101</v>
      </c>
      <c r="Y16" s="1">
        <v>334165.30606376799</v>
      </c>
      <c r="Z16" s="1"/>
      <c r="AA16" s="1">
        <v>144646.42680724</v>
      </c>
      <c r="AB16" s="1"/>
      <c r="AC16" s="1"/>
      <c r="AD16" s="1"/>
      <c r="AE16" s="1"/>
    </row>
    <row r="17" spans="1:31" x14ac:dyDescent="0.3">
      <c r="A17" t="str">
        <f t="shared" si="2"/>
        <v>Space Vehicle Services</v>
      </c>
      <c r="B17" s="1">
        <f t="shared" si="3"/>
        <v>157877867.49397501</v>
      </c>
      <c r="C17" s="1">
        <f t="shared" si="4"/>
        <v>2619052.4772875099</v>
      </c>
      <c r="D17" s="1">
        <f t="shared" si="4"/>
        <v>6014852</v>
      </c>
      <c r="E17" s="1"/>
      <c r="F17" s="2">
        <f t="shared" si="5"/>
        <v>1.296575594479664</v>
      </c>
      <c r="G17" s="2">
        <f t="shared" si="6"/>
        <v>-0.96190186695909397</v>
      </c>
      <c r="H17" s="2"/>
      <c r="I17" s="2">
        <f t="shared" si="7"/>
        <v>5.1571022388697749E-4</v>
      </c>
      <c r="J17" s="2"/>
      <c r="L17" t="s">
        <v>23</v>
      </c>
      <c r="M17" s="1">
        <v>141637178.26215899</v>
      </c>
      <c r="N17" s="1">
        <v>277098307.63822001</v>
      </c>
      <c r="O17" s="1">
        <v>531600036.81458801</v>
      </c>
      <c r="P17" s="1"/>
      <c r="Q17" s="1"/>
      <c r="R17" s="1"/>
      <c r="S17" s="1"/>
      <c r="T17" s="1"/>
      <c r="U17" s="1"/>
      <c r="V17" s="1"/>
      <c r="W17" s="1"/>
      <c r="X17" s="1">
        <v>152210296.100788</v>
      </c>
      <c r="Y17" s="1">
        <v>216362793.531582</v>
      </c>
      <c r="Z17" s="1">
        <v>157877867.49397501</v>
      </c>
      <c r="AA17" s="1">
        <v>3819800.2749513201</v>
      </c>
      <c r="AB17" s="1">
        <v>2619052.4772875099</v>
      </c>
      <c r="AC17" s="1">
        <v>6014852</v>
      </c>
      <c r="AD17" s="1"/>
      <c r="AE17" s="1"/>
    </row>
    <row r="18" spans="1:31" x14ac:dyDescent="0.3">
      <c r="A18" t="str">
        <f t="shared" si="2"/>
        <v>Grand Total</v>
      </c>
      <c r="B18" s="1">
        <f t="shared" si="3"/>
        <v>9121946629.9850254</v>
      </c>
      <c r="C18" s="1">
        <f t="shared" si="4"/>
        <v>10119342716.034784</v>
      </c>
      <c r="D18" s="1">
        <f t="shared" si="4"/>
        <v>11663239783.507198</v>
      </c>
      <c r="E18" s="1"/>
      <c r="F18" s="2">
        <f t="shared" si="5"/>
        <v>0.15256890796138411</v>
      </c>
      <c r="G18" s="2">
        <f t="shared" si="6"/>
        <v>0.27859110084777439</v>
      </c>
      <c r="H18" s="2"/>
      <c r="I18" s="2">
        <f>SUM(I$11:I$17)</f>
        <v>1.0000000000000002</v>
      </c>
      <c r="J18" s="2"/>
      <c r="L18" t="s">
        <v>24</v>
      </c>
      <c r="M18" s="1">
        <f t="shared" ref="M18:AD18" si="8">SUM(M12:M17)</f>
        <v>3051622958.2202516</v>
      </c>
      <c r="N18" s="1">
        <f t="shared" si="8"/>
        <v>5672679168.19028</v>
      </c>
      <c r="O18" s="1">
        <f t="shared" si="8"/>
        <v>6700789483.7717848</v>
      </c>
      <c r="P18" s="1">
        <f t="shared" si="8"/>
        <v>6906503642.8641768</v>
      </c>
      <c r="Q18" s="1">
        <f t="shared" si="8"/>
        <v>7545136315.6444826</v>
      </c>
      <c r="R18" s="1">
        <f t="shared" si="8"/>
        <v>9044277110.9803677</v>
      </c>
      <c r="S18" s="1">
        <f t="shared" si="8"/>
        <v>7178152249.8352585</v>
      </c>
      <c r="T18" s="1">
        <f t="shared" si="8"/>
        <v>9305232742.8912239</v>
      </c>
      <c r="U18" s="1">
        <f t="shared" si="8"/>
        <v>8431258241.7120743</v>
      </c>
      <c r="V18" s="1">
        <f t="shared" si="8"/>
        <v>8987108905.4640484</v>
      </c>
      <c r="W18" s="1">
        <f t="shared" si="8"/>
        <v>9011761002.4494362</v>
      </c>
      <c r="X18" s="1">
        <f t="shared" si="8"/>
        <v>8318621700.1571226</v>
      </c>
      <c r="Y18" s="1">
        <f t="shared" si="8"/>
        <v>9079556612.964035</v>
      </c>
      <c r="Z18" s="1">
        <f t="shared" si="8"/>
        <v>9121946629.9850254</v>
      </c>
      <c r="AA18" s="1">
        <f t="shared" si="8"/>
        <v>8766365593.4641495</v>
      </c>
      <c r="AB18" s="1">
        <f t="shared" si="8"/>
        <v>10119342716.034784</v>
      </c>
      <c r="AC18" s="1">
        <f t="shared" si="8"/>
        <v>11663239783.507198</v>
      </c>
      <c r="AD18" s="1">
        <f t="shared" si="8"/>
        <v>0</v>
      </c>
      <c r="AE18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6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defaultColWidth="11.5546875" defaultRowHeight="14.4" x14ac:dyDescent="0.3"/>
  <sheetData>
    <row r="1" spans="1:31" x14ac:dyDescent="0.3">
      <c r="A1" t="str">
        <f t="shared" ref="A1:A22" si="0">L1</f>
        <v>SpaceParentID</v>
      </c>
      <c r="L1" t="s">
        <v>25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3">
      <c r="A2" t="str">
        <f t="shared" si="0"/>
        <v>ABL Space</v>
      </c>
      <c r="L2" t="s">
        <v>26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50000</v>
      </c>
      <c r="AB2" s="1">
        <v>0</v>
      </c>
      <c r="AC2" s="1">
        <v>1005000</v>
      </c>
      <c r="AD2" s="1"/>
      <c r="AE2" s="1"/>
    </row>
    <row r="3" spans="1:31" x14ac:dyDescent="0.3">
      <c r="A3" t="str">
        <f t="shared" si="0"/>
        <v>BLUE ORIGIN</v>
      </c>
      <c r="L3" t="s">
        <v>27</v>
      </c>
      <c r="M3" s="1"/>
      <c r="N3" s="1"/>
      <c r="O3" s="1"/>
      <c r="P3" s="1"/>
      <c r="Q3" s="1"/>
      <c r="R3" s="1"/>
      <c r="S3" s="1"/>
      <c r="T3" s="1"/>
      <c r="U3" s="1"/>
      <c r="V3" s="1">
        <v>781920</v>
      </c>
      <c r="W3" s="1">
        <v>664628.46100000001</v>
      </c>
      <c r="X3" s="1">
        <v>352325.96490000002</v>
      </c>
      <c r="Y3" s="1">
        <v>2562119.9752000002</v>
      </c>
      <c r="Z3" s="1">
        <v>230940081.14840001</v>
      </c>
      <c r="AA3" s="1">
        <v>278931819.59960002</v>
      </c>
      <c r="AB3" s="1">
        <v>15123573</v>
      </c>
      <c r="AC3" s="1">
        <v>440844388</v>
      </c>
      <c r="AD3" s="1"/>
      <c r="AE3" s="1"/>
    </row>
    <row r="4" spans="1:31" x14ac:dyDescent="0.3">
      <c r="A4" t="str">
        <f t="shared" si="0"/>
        <v>BOEING</v>
      </c>
      <c r="L4" t="s">
        <v>28</v>
      </c>
      <c r="M4" s="1">
        <v>142399593.25</v>
      </c>
      <c r="N4" s="1">
        <v>864741348.22189999</v>
      </c>
      <c r="O4" s="1">
        <v>113665748.62</v>
      </c>
      <c r="P4" s="1">
        <v>253915041.53909999</v>
      </c>
      <c r="Q4" s="1">
        <v>275034920.69489998</v>
      </c>
      <c r="R4" s="1">
        <v>572159153.80009997</v>
      </c>
      <c r="S4" s="1">
        <v>633656668.13</v>
      </c>
      <c r="T4" s="1">
        <v>675766688.08010006</v>
      </c>
      <c r="U4" s="1">
        <v>732169319.97819996</v>
      </c>
      <c r="V4" s="1">
        <v>913469292.25590003</v>
      </c>
      <c r="W4" s="1">
        <v>969392062.69879997</v>
      </c>
      <c r="X4" s="1">
        <v>1166543019.5998001</v>
      </c>
      <c r="Y4" s="1">
        <v>1025909772.5199</v>
      </c>
      <c r="Z4" s="1">
        <v>948639104.801</v>
      </c>
      <c r="AA4" s="1">
        <v>1074044158.7316</v>
      </c>
      <c r="AB4" s="1">
        <v>1248851201.4349999</v>
      </c>
      <c r="AC4" s="1">
        <v>1053823879.6201</v>
      </c>
      <c r="AD4" s="1"/>
      <c r="AE4" s="1"/>
    </row>
    <row r="5" spans="1:31" x14ac:dyDescent="0.3">
      <c r="A5" t="str">
        <f t="shared" si="0"/>
        <v>CALIFORNIA INSTITUTE OF TECHNOLOGY</v>
      </c>
      <c r="L5" t="s">
        <v>29</v>
      </c>
      <c r="M5" s="1"/>
      <c r="N5" s="1"/>
      <c r="O5" s="1">
        <v>91694</v>
      </c>
      <c r="P5" s="1"/>
      <c r="Q5" s="1"/>
      <c r="R5" s="1"/>
      <c r="S5" s="1"/>
      <c r="T5" s="1"/>
      <c r="U5" s="1"/>
      <c r="V5" s="1"/>
      <c r="W5" s="1">
        <v>76000</v>
      </c>
      <c r="X5" s="1">
        <v>80000</v>
      </c>
      <c r="Y5" s="1"/>
      <c r="Z5" s="1">
        <v>4081639</v>
      </c>
      <c r="AA5" s="1">
        <v>242156990.94510001</v>
      </c>
      <c r="AB5" s="1">
        <v>670644226.20739996</v>
      </c>
      <c r="AC5" s="1">
        <v>1161676364.1914001</v>
      </c>
      <c r="AD5" s="1"/>
      <c r="AE5" s="1"/>
    </row>
    <row r="6" spans="1:31" x14ac:dyDescent="0.3">
      <c r="A6" t="str">
        <f t="shared" si="0"/>
        <v>Firefly Aerospace</v>
      </c>
      <c r="L6" t="s">
        <v>30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25000</v>
      </c>
      <c r="Z6" s="1"/>
      <c r="AA6" s="1">
        <v>49899250.5</v>
      </c>
      <c r="AB6" s="1">
        <v>37869252</v>
      </c>
      <c r="AC6" s="1">
        <v>94871677</v>
      </c>
      <c r="AD6" s="1"/>
      <c r="AE6" s="1"/>
    </row>
    <row r="7" spans="1:31" x14ac:dyDescent="0.3">
      <c r="A7" t="str">
        <f t="shared" si="0"/>
        <v>JOHNS HOPKINS UNIVERSITY</v>
      </c>
      <c r="L7" t="s">
        <v>31</v>
      </c>
      <c r="M7" s="1">
        <v>1380500</v>
      </c>
      <c r="N7" s="1"/>
      <c r="O7" s="1">
        <v>5172587</v>
      </c>
      <c r="P7" s="1">
        <v>5832014</v>
      </c>
      <c r="Q7" s="1">
        <v>-308159.72019999998</v>
      </c>
      <c r="R7" s="1">
        <v>-2924</v>
      </c>
      <c r="S7" s="1">
        <v>0</v>
      </c>
      <c r="T7" s="1">
        <v>0</v>
      </c>
      <c r="U7" s="1">
        <v>3156.68</v>
      </c>
      <c r="V7" s="1">
        <v>397037</v>
      </c>
      <c r="W7" s="1">
        <v>810000</v>
      </c>
      <c r="X7" s="1">
        <v>2025592</v>
      </c>
      <c r="Y7" s="1">
        <v>198207</v>
      </c>
      <c r="Z7" s="1">
        <v>-198207</v>
      </c>
      <c r="AA7" s="1">
        <v>86141574.125</v>
      </c>
      <c r="AB7" s="1">
        <v>322071693.96880001</v>
      </c>
      <c r="AC7" s="1">
        <v>463730916.9551</v>
      </c>
      <c r="AD7" s="1"/>
      <c r="AE7" s="1"/>
    </row>
    <row r="8" spans="1:31" x14ac:dyDescent="0.3">
      <c r="A8" t="str">
        <f t="shared" si="0"/>
        <v>LOCKHEED MARTIN</v>
      </c>
      <c r="L8" t="s">
        <v>32</v>
      </c>
      <c r="M8" s="1">
        <v>594288044.47909999</v>
      </c>
      <c r="N8" s="1">
        <v>1468092736.4198999</v>
      </c>
      <c r="O8" s="1">
        <v>1280825070.1900001</v>
      </c>
      <c r="P8" s="1">
        <v>1473510613.4551001</v>
      </c>
      <c r="Q8" s="1">
        <v>1271716646.8274</v>
      </c>
      <c r="R8" s="1">
        <v>1218140092.3146999</v>
      </c>
      <c r="S8" s="1">
        <v>1204167672.73</v>
      </c>
      <c r="T8" s="1">
        <v>1266702502.9091001</v>
      </c>
      <c r="U8" s="1">
        <v>1201248783.1197</v>
      </c>
      <c r="V8" s="1">
        <v>1380786964.0978</v>
      </c>
      <c r="W8" s="1">
        <v>1240555987.9912</v>
      </c>
      <c r="X8" s="1">
        <v>1056330669.3084</v>
      </c>
      <c r="Y8" s="1">
        <v>1017206667.1900001</v>
      </c>
      <c r="Z8" s="1">
        <v>981128280.79970002</v>
      </c>
      <c r="AA8" s="1">
        <v>708455509.63100004</v>
      </c>
      <c r="AB8" s="1">
        <v>634199840.10000002</v>
      </c>
      <c r="AC8" s="1">
        <v>599081688.49660003</v>
      </c>
      <c r="AD8" s="1"/>
      <c r="AE8" s="1"/>
    </row>
    <row r="9" spans="1:31" x14ac:dyDescent="0.3">
      <c r="A9" t="str">
        <f t="shared" si="0"/>
        <v>MAXAR TECHNOLOGIES</v>
      </c>
      <c r="L9" t="s">
        <v>33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499886</v>
      </c>
      <c r="Y9" s="1">
        <v>171812403.43000001</v>
      </c>
      <c r="Z9" s="1">
        <v>121743562.37</v>
      </c>
      <c r="AA9" s="1">
        <v>87770195.200000003</v>
      </c>
      <c r="AB9" s="1">
        <v>201860075.25</v>
      </c>
      <c r="AC9" s="1">
        <v>180401739</v>
      </c>
      <c r="AD9" s="1"/>
      <c r="AE9" s="1"/>
    </row>
    <row r="10" spans="1:31" x14ac:dyDescent="0.3">
      <c r="A10" t="str">
        <f t="shared" si="0"/>
        <v>MDA</v>
      </c>
      <c r="L10" t="s">
        <v>34</v>
      </c>
      <c r="M10" s="1">
        <v>27500</v>
      </c>
      <c r="N10" s="1">
        <v>-1458.35</v>
      </c>
      <c r="O10" s="1">
        <v>1458.35</v>
      </c>
      <c r="P10" s="1">
        <v>50000</v>
      </c>
      <c r="Q10" s="1">
        <v>0</v>
      </c>
      <c r="R10" s="1"/>
      <c r="S10" s="1"/>
      <c r="T10" s="1">
        <v>1839277</v>
      </c>
      <c r="U10" s="1">
        <v>0</v>
      </c>
      <c r="V10" s="1">
        <v>1202922</v>
      </c>
      <c r="W10" s="1">
        <v>2983409</v>
      </c>
      <c r="X10" s="1">
        <v>249996</v>
      </c>
      <c r="Y10" s="1"/>
      <c r="Z10" s="1"/>
      <c r="AA10" s="1"/>
      <c r="AB10" s="1"/>
      <c r="AC10" s="1"/>
      <c r="AD10" s="1"/>
      <c r="AE10" s="1"/>
    </row>
    <row r="11" spans="1:31" x14ac:dyDescent="0.3">
      <c r="A11" t="str">
        <f t="shared" si="0"/>
        <v>NORTHROP GRUMMAN</v>
      </c>
      <c r="L11" t="s">
        <v>35</v>
      </c>
      <c r="M11" s="1">
        <v>227583859.88</v>
      </c>
      <c r="N11" s="1">
        <v>298184254.69999999</v>
      </c>
      <c r="O11" s="1">
        <v>307561285.26999998</v>
      </c>
      <c r="P11" s="1">
        <v>256561259</v>
      </c>
      <c r="Q11" s="1">
        <v>269530053.31010002</v>
      </c>
      <c r="R11" s="1">
        <v>279280331.5625</v>
      </c>
      <c r="S11" s="1">
        <v>339180918.24000001</v>
      </c>
      <c r="T11" s="1">
        <v>371591852.20999998</v>
      </c>
      <c r="U11" s="1">
        <v>328751427.3502</v>
      </c>
      <c r="V11" s="1">
        <v>316833641.71579999</v>
      </c>
      <c r="W11" s="1">
        <v>307253224.32810003</v>
      </c>
      <c r="X11" s="1">
        <v>250950653.59</v>
      </c>
      <c r="Y11" s="1">
        <v>971859037.22979999</v>
      </c>
      <c r="Z11" s="1">
        <v>1036044814.4493001</v>
      </c>
      <c r="AA11" s="1">
        <v>879433932.14979994</v>
      </c>
      <c r="AB11" s="1">
        <v>819436988.04939997</v>
      </c>
      <c r="AC11" s="1">
        <v>908686891.9619</v>
      </c>
      <c r="AD11" s="1"/>
      <c r="AE11" s="1"/>
    </row>
    <row r="12" spans="1:31" x14ac:dyDescent="0.3">
      <c r="A12" t="str">
        <f t="shared" si="0"/>
        <v>ORBITAL SCIENCES</v>
      </c>
      <c r="L12" t="s">
        <v>36</v>
      </c>
      <c r="M12" s="1">
        <v>-295871</v>
      </c>
      <c r="N12" s="1">
        <v>26922940.649999999</v>
      </c>
      <c r="O12" s="1">
        <v>72756778</v>
      </c>
      <c r="P12" s="1">
        <v>189939855.2344</v>
      </c>
      <c r="Q12" s="1">
        <v>283189156.62</v>
      </c>
      <c r="R12" s="1">
        <v>327446549.88069999</v>
      </c>
      <c r="S12" s="1">
        <v>119339222.81</v>
      </c>
      <c r="T12" s="1">
        <v>544408271.96000004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t="str">
        <f t="shared" si="0"/>
        <v>Orbital ATK</v>
      </c>
      <c r="L13" t="s">
        <v>37</v>
      </c>
      <c r="M13" s="1"/>
      <c r="N13" s="1"/>
      <c r="O13" s="1"/>
      <c r="P13" s="1"/>
      <c r="Q13" s="1"/>
      <c r="R13" s="1"/>
      <c r="S13" s="1"/>
      <c r="T13" s="1"/>
      <c r="U13" s="1">
        <v>610966122.98000002</v>
      </c>
      <c r="V13" s="1">
        <v>890891987.76020002</v>
      </c>
      <c r="W13" s="1">
        <v>767221479.19879997</v>
      </c>
      <c r="X13" s="1">
        <v>604287938.42999995</v>
      </c>
      <c r="Y13" s="1"/>
      <c r="Z13" s="1"/>
      <c r="AA13" s="1"/>
      <c r="AB13" s="1"/>
      <c r="AC13" s="1"/>
      <c r="AD13" s="1"/>
      <c r="AE13" s="1"/>
    </row>
    <row r="14" spans="1:31" x14ac:dyDescent="0.3">
      <c r="A14" t="str">
        <f t="shared" si="0"/>
        <v>Other Residual</v>
      </c>
      <c r="L14" t="s">
        <v>38</v>
      </c>
      <c r="M14" s="1">
        <v>1090773743.6071</v>
      </c>
      <c r="N14" s="1">
        <v>1125049756.6331</v>
      </c>
      <c r="O14" s="1">
        <v>1143018443.0158</v>
      </c>
      <c r="P14" s="1">
        <v>1041428054.0608</v>
      </c>
      <c r="Q14" s="1">
        <v>1070002267.6406</v>
      </c>
      <c r="R14" s="1">
        <v>917148194.74199998</v>
      </c>
      <c r="S14" s="1">
        <v>844069985.5474</v>
      </c>
      <c r="T14" s="1">
        <v>934740453.52110004</v>
      </c>
      <c r="U14" s="1">
        <v>779499743.78419995</v>
      </c>
      <c r="V14" s="1">
        <v>791102594.15369999</v>
      </c>
      <c r="W14" s="1">
        <v>723964354.13390005</v>
      </c>
      <c r="X14" s="1">
        <v>787269812.98880005</v>
      </c>
      <c r="Y14" s="1">
        <v>1258223036.1960001</v>
      </c>
      <c r="Z14" s="1">
        <v>1507877900.9080999</v>
      </c>
      <c r="AA14" s="1">
        <v>1354346318.1635001</v>
      </c>
      <c r="AB14" s="1">
        <v>1721662712.8814001</v>
      </c>
      <c r="AC14" s="1">
        <v>2552327533.5037999</v>
      </c>
      <c r="AD14" s="1"/>
      <c r="AE14" s="1"/>
    </row>
    <row r="15" spans="1:31" x14ac:dyDescent="0.3">
      <c r="A15" t="str">
        <f t="shared" si="0"/>
        <v>RUSSIA SPACE AGENCY</v>
      </c>
      <c r="L15" t="s">
        <v>39</v>
      </c>
      <c r="M15" s="1">
        <v>100040612</v>
      </c>
      <c r="N15" s="1">
        <v>199782273</v>
      </c>
      <c r="O15" s="1">
        <v>387192261</v>
      </c>
      <c r="P15" s="1">
        <v>341238820</v>
      </c>
      <c r="Q15" s="1">
        <v>414009402.3398</v>
      </c>
      <c r="R15" s="1">
        <v>586488883.38090003</v>
      </c>
      <c r="S15" s="1">
        <v>285001263</v>
      </c>
      <c r="T15" s="1">
        <v>312278472.29000002</v>
      </c>
      <c r="U15" s="1">
        <v>459872927.36330003</v>
      </c>
      <c r="V15" s="1">
        <v>235823637.52149999</v>
      </c>
      <c r="W15" s="1">
        <v>254927244.28130001</v>
      </c>
      <c r="X15" s="1">
        <v>127459133.88</v>
      </c>
      <c r="Y15" s="1">
        <v>184529617.63999999</v>
      </c>
      <c r="Z15" s="1">
        <v>136408443.41</v>
      </c>
      <c r="AA15" s="1">
        <v>3413944.54</v>
      </c>
      <c r="AB15" s="1">
        <v>2504481</v>
      </c>
      <c r="AC15" s="1">
        <v>6014852</v>
      </c>
      <c r="AD15" s="1"/>
      <c r="AE15" s="1"/>
    </row>
    <row r="16" spans="1:31" x14ac:dyDescent="0.3">
      <c r="A16" t="str">
        <f t="shared" si="0"/>
        <v>Rocket Lab</v>
      </c>
      <c r="L16" t="s">
        <v>40</v>
      </c>
      <c r="M16" s="1"/>
      <c r="N16" s="1"/>
      <c r="O16" s="1"/>
      <c r="P16" s="1"/>
      <c r="Q16" s="1"/>
      <c r="R16" s="1"/>
      <c r="S16" s="1"/>
      <c r="T16" s="1"/>
      <c r="U16" s="1">
        <v>3025000</v>
      </c>
      <c r="V16" s="1">
        <v>3925000</v>
      </c>
      <c r="W16" s="1">
        <v>0</v>
      </c>
      <c r="X16" s="1">
        <v>6530871</v>
      </c>
      <c r="Y16" s="1">
        <v>0</v>
      </c>
      <c r="Z16" s="1">
        <v>9819139</v>
      </c>
      <c r="AA16" s="1">
        <v>456010</v>
      </c>
      <c r="AB16" s="1">
        <v>0</v>
      </c>
      <c r="AC16" s="1">
        <v>14099000</v>
      </c>
      <c r="AD16" s="1"/>
      <c r="AE16" s="1"/>
    </row>
    <row r="17" spans="1:31" x14ac:dyDescent="0.3">
      <c r="A17" t="str">
        <f t="shared" si="0"/>
        <v>SIERRA NEVADA</v>
      </c>
      <c r="L17" t="s">
        <v>41</v>
      </c>
      <c r="M17" s="1"/>
      <c r="N17" s="1">
        <v>99819</v>
      </c>
      <c r="O17" s="1"/>
      <c r="P17" s="1"/>
      <c r="Q17" s="1"/>
      <c r="R17" s="1"/>
      <c r="S17" s="1">
        <v>8100000</v>
      </c>
      <c r="T17" s="1">
        <v>1900000</v>
      </c>
      <c r="U17" s="1"/>
      <c r="V17" s="1">
        <v>73715390.200000003</v>
      </c>
      <c r="W17" s="1">
        <v>117113728.3963</v>
      </c>
      <c r="X17" s="1">
        <v>301313676.94999999</v>
      </c>
      <c r="Y17" s="1">
        <v>109462505.83</v>
      </c>
      <c r="Z17" s="1">
        <v>342906798.38999999</v>
      </c>
      <c r="AA17" s="1">
        <v>51513908.619999997</v>
      </c>
      <c r="AB17" s="1">
        <v>143717224.37</v>
      </c>
      <c r="AC17" s="1">
        <v>51554353.649999999</v>
      </c>
      <c r="AD17" s="1"/>
      <c r="AE17" s="1"/>
    </row>
    <row r="18" spans="1:31" x14ac:dyDescent="0.3">
      <c r="A18" t="str">
        <f t="shared" si="0"/>
        <v>SPACEX</v>
      </c>
      <c r="L18" t="s">
        <v>42</v>
      </c>
      <c r="M18" s="1"/>
      <c r="N18" s="1">
        <v>20000</v>
      </c>
      <c r="O18" s="1">
        <v>25657217.649999999</v>
      </c>
      <c r="P18" s="1">
        <v>115342392</v>
      </c>
      <c r="Q18" s="1">
        <v>194582177.50999999</v>
      </c>
      <c r="R18" s="1">
        <v>256277026.80000001</v>
      </c>
      <c r="S18" s="1">
        <v>594242502.10000002</v>
      </c>
      <c r="T18" s="1">
        <v>368133902.89999998</v>
      </c>
      <c r="U18" s="1">
        <v>518605700.06</v>
      </c>
      <c r="V18" s="1">
        <v>654559637.85000002</v>
      </c>
      <c r="W18" s="1">
        <v>623730110.84000003</v>
      </c>
      <c r="X18" s="1">
        <v>785807348.59000003</v>
      </c>
      <c r="Y18" s="1">
        <v>1222581413.0899999</v>
      </c>
      <c r="Z18" s="1">
        <v>1082467036.8</v>
      </c>
      <c r="AA18" s="1">
        <v>2139730885.4937999</v>
      </c>
      <c r="AB18" s="1">
        <v>2736028134.8775001</v>
      </c>
      <c r="AC18" s="1">
        <v>3077664003.0893002</v>
      </c>
      <c r="AD18" s="1"/>
      <c r="AE18" s="1"/>
    </row>
    <row r="19" spans="1:31" x14ac:dyDescent="0.3">
      <c r="A19" t="str">
        <f t="shared" si="0"/>
        <v>UNITED LAUNCH ALLIANCE</v>
      </c>
      <c r="L19" t="s">
        <v>43</v>
      </c>
      <c r="M19" s="1"/>
      <c r="N19" s="1">
        <v>106995229</v>
      </c>
      <c r="O19" s="1">
        <v>1544599932.52</v>
      </c>
      <c r="P19" s="1">
        <v>1395411122.7453001</v>
      </c>
      <c r="Q19" s="1">
        <v>1876076608.0599</v>
      </c>
      <c r="R19" s="1">
        <v>2742905512.1883998</v>
      </c>
      <c r="S19" s="1">
        <v>1547922532.75</v>
      </c>
      <c r="T19" s="1">
        <v>2883811754.9960999</v>
      </c>
      <c r="U19" s="1">
        <v>2094946023.03</v>
      </c>
      <c r="V19" s="1">
        <v>1862794754.1749001</v>
      </c>
      <c r="W19" s="1">
        <v>2249254439.1999998</v>
      </c>
      <c r="X19" s="1">
        <v>1737973086.23</v>
      </c>
      <c r="Y19" s="1">
        <v>1637040527.4400001</v>
      </c>
      <c r="Z19" s="1">
        <v>1294422079.47</v>
      </c>
      <c r="AA19" s="1">
        <v>722482965.20000005</v>
      </c>
      <c r="AB19" s="1">
        <v>1122698699</v>
      </c>
      <c r="AC19" s="1">
        <v>1057667922.039</v>
      </c>
      <c r="AD19" s="1"/>
      <c r="AE19" s="1"/>
    </row>
    <row r="20" spans="1:31" x14ac:dyDescent="0.3">
      <c r="A20" t="str">
        <f t="shared" si="0"/>
        <v>Virgin Orbit</v>
      </c>
      <c r="L20" t="s">
        <v>44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35050000</v>
      </c>
      <c r="AA20" s="1">
        <v>2249791</v>
      </c>
      <c r="AB20" s="1">
        <v>0</v>
      </c>
      <c r="AC20" s="1">
        <v>-210426</v>
      </c>
      <c r="AD20" s="1"/>
      <c r="AE20" s="1"/>
    </row>
    <row r="21" spans="1:31" x14ac:dyDescent="0.3">
      <c r="A21" t="str">
        <f t="shared" si="0"/>
        <v>WYLE LABORATORIES</v>
      </c>
      <c r="L21" t="s">
        <v>45</v>
      </c>
      <c r="M21" s="1">
        <v>-787714.38</v>
      </c>
      <c r="N21" s="1"/>
      <c r="O21" s="1">
        <v>-5133.5698000000002</v>
      </c>
      <c r="P21" s="1">
        <v>705840</v>
      </c>
      <c r="Q21" s="1">
        <v>537941</v>
      </c>
      <c r="R21" s="1">
        <v>984326</v>
      </c>
      <c r="S21" s="1">
        <v>662137</v>
      </c>
      <c r="T21" s="1">
        <v>-533595</v>
      </c>
      <c r="U21" s="1">
        <v>9287760.8800000008</v>
      </c>
      <c r="V21" s="1">
        <v>113760190.43000001</v>
      </c>
      <c r="W21" s="1">
        <v>124506842.34</v>
      </c>
      <c r="X21" s="1">
        <v>138243172.06999999</v>
      </c>
      <c r="Y21" s="1">
        <v>142282971.62</v>
      </c>
      <c r="Z21" s="1">
        <v>150144801.24000001</v>
      </c>
      <c r="AA21" s="1">
        <v>153857506.88</v>
      </c>
      <c r="AB21" s="1"/>
      <c r="AC21" s="1"/>
      <c r="AD21" s="1"/>
      <c r="AE21" s="1"/>
    </row>
    <row r="22" spans="1:31" x14ac:dyDescent="0.3">
      <c r="A22" t="str">
        <f t="shared" si="0"/>
        <v>Grand Total</v>
      </c>
      <c r="L22" t="s">
        <v>24</v>
      </c>
      <c r="M22" s="1">
        <f t="shared" ref="M22:AD22" si="1">SUM(M2:M21)</f>
        <v>2155410267.8361998</v>
      </c>
      <c r="N22" s="1">
        <f t="shared" si="1"/>
        <v>4089886899.2749</v>
      </c>
      <c r="O22" s="1">
        <f t="shared" si="1"/>
        <v>4880537342.0459995</v>
      </c>
      <c r="P22" s="1">
        <f t="shared" si="1"/>
        <v>5073935012.0347004</v>
      </c>
      <c r="Q22" s="1">
        <f t="shared" si="1"/>
        <v>5654371014.2825003</v>
      </c>
      <c r="R22" s="1">
        <f t="shared" si="1"/>
        <v>6900827146.6693001</v>
      </c>
      <c r="S22" s="1">
        <f t="shared" si="1"/>
        <v>5576342902.3073997</v>
      </c>
      <c r="T22" s="1">
        <f t="shared" si="1"/>
        <v>7360639580.8663998</v>
      </c>
      <c r="U22" s="1">
        <f t="shared" si="1"/>
        <v>6738375965.2255993</v>
      </c>
      <c r="V22" s="1">
        <f t="shared" si="1"/>
        <v>7240044969.1598005</v>
      </c>
      <c r="W22" s="1">
        <f t="shared" si="1"/>
        <v>7382453510.869401</v>
      </c>
      <c r="X22" s="1">
        <f t="shared" si="1"/>
        <v>6965917182.6019001</v>
      </c>
      <c r="Y22" s="1">
        <f t="shared" si="1"/>
        <v>7743693279.1609011</v>
      </c>
      <c r="Z22" s="1">
        <f t="shared" si="1"/>
        <v>7881475474.7865</v>
      </c>
      <c r="AA22" s="1">
        <f t="shared" si="1"/>
        <v>7834934760.7793999</v>
      </c>
      <c r="AB22" s="1">
        <f t="shared" si="1"/>
        <v>9676668102.1394997</v>
      </c>
      <c r="AC22" s="1">
        <f t="shared" si="1"/>
        <v>11663239783.5072</v>
      </c>
      <c r="AD22" s="1">
        <f t="shared" si="1"/>
        <v>0</v>
      </c>
      <c r="AE22" s="1"/>
    </row>
    <row r="25" spans="1:31" x14ac:dyDescent="0.3">
      <c r="A25" t="str">
        <f t="shared" ref="A25:A46" si="2">L25</f>
        <v>SpaceParentID</v>
      </c>
      <c r="B25" t="str">
        <f t="shared" ref="B25:B46" si="3">Z25</f>
        <v>2020</v>
      </c>
      <c r="C25" t="str">
        <f t="shared" ref="C25:C46" si="4">AB25</f>
        <v>2022</v>
      </c>
      <c r="D25" t="str">
        <f t="shared" ref="D25:D46" si="5">AC25</f>
        <v>2023</v>
      </c>
      <c r="F25" t="str">
        <f>AB25&amp;"-"&amp;AC25</f>
        <v>2022-2023</v>
      </c>
      <c r="G25" t="str">
        <f>Z25&amp;"-"&amp;AC25</f>
        <v>2020-2023</v>
      </c>
      <c r="I25" t="str">
        <f>"Share "&amp;AC25</f>
        <v>Share 2023</v>
      </c>
      <c r="L25" t="s">
        <v>25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V25" t="s">
        <v>10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  <c r="AC25" t="s">
        <v>17</v>
      </c>
    </row>
    <row r="26" spans="1:31" x14ac:dyDescent="0.3">
      <c r="A26" t="str">
        <f t="shared" si="2"/>
        <v>ABL Space</v>
      </c>
      <c r="B26" s="1">
        <f t="shared" si="3"/>
        <v>0</v>
      </c>
      <c r="C26" s="1">
        <f t="shared" si="4"/>
        <v>0</v>
      </c>
      <c r="D26" s="1">
        <f t="shared" si="5"/>
        <v>1005000</v>
      </c>
      <c r="E26" s="1"/>
      <c r="F26" s="2" t="e">
        <f t="shared" ref="F26:F46" si="6">AC26/AB26-1</f>
        <v>#DIV/0!</v>
      </c>
      <c r="G26" s="2" t="e">
        <f t="shared" ref="G26:G46" si="7">AC26/Z26-1</f>
        <v>#DIV/0!</v>
      </c>
      <c r="H26" s="2"/>
      <c r="I26" s="2">
        <f t="shared" ref="I26:I45" si="8">AC26/SUM(AC$25:AC$45)</f>
        <v>8.6168167563626215E-5</v>
      </c>
      <c r="J26" s="2"/>
      <c r="L26" t="s">
        <v>26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>
        <v>55944.087992585199</v>
      </c>
      <c r="AB26" s="1">
        <v>0</v>
      </c>
      <c r="AC26" s="1">
        <v>1005000</v>
      </c>
      <c r="AD26" s="1"/>
      <c r="AE26" s="1"/>
    </row>
    <row r="27" spans="1:31" x14ac:dyDescent="0.3">
      <c r="A27" t="str">
        <f t="shared" si="2"/>
        <v>BLUE ORIGIN</v>
      </c>
      <c r="B27" s="1">
        <f t="shared" si="3"/>
        <v>267287908.42519</v>
      </c>
      <c r="C27" s="1">
        <f t="shared" si="4"/>
        <v>15815424.964728599</v>
      </c>
      <c r="D27" s="1">
        <f t="shared" si="5"/>
        <v>440844388</v>
      </c>
      <c r="E27" s="1"/>
      <c r="F27" s="2">
        <f t="shared" si="6"/>
        <v>26.874330849987697</v>
      </c>
      <c r="G27" s="2">
        <f t="shared" si="7"/>
        <v>0.64932409624278198</v>
      </c>
      <c r="H27" s="2"/>
      <c r="I27" s="2">
        <f t="shared" si="8"/>
        <v>3.779776427330174E-2</v>
      </c>
      <c r="J27" s="2"/>
      <c r="L27" t="s">
        <v>27</v>
      </c>
      <c r="M27" s="1"/>
      <c r="N27" s="1"/>
      <c r="O27" s="1"/>
      <c r="P27" s="1"/>
      <c r="Q27" s="1"/>
      <c r="R27" s="1"/>
      <c r="S27" s="1"/>
      <c r="T27" s="1"/>
      <c r="U27" s="1"/>
      <c r="V27" s="1">
        <v>970601.73317900696</v>
      </c>
      <c r="W27" s="1">
        <v>811311.96249855298</v>
      </c>
      <c r="X27" s="1">
        <v>420743.79300202901</v>
      </c>
      <c r="Y27" s="1">
        <v>3004110.8971396601</v>
      </c>
      <c r="Z27" s="1">
        <v>267287908.42519</v>
      </c>
      <c r="AA27" s="1">
        <v>312091725.19223899</v>
      </c>
      <c r="AB27" s="1">
        <v>15815424.964728599</v>
      </c>
      <c r="AC27" s="1">
        <v>440844388</v>
      </c>
      <c r="AD27" s="1"/>
      <c r="AE27" s="1"/>
    </row>
    <row r="28" spans="1:31" x14ac:dyDescent="0.3">
      <c r="A28" t="str">
        <f t="shared" si="2"/>
        <v>BOEING</v>
      </c>
      <c r="B28" s="1">
        <f t="shared" si="3"/>
        <v>1097946103.21311</v>
      </c>
      <c r="C28" s="1">
        <f t="shared" si="4"/>
        <v>1305981891.2109201</v>
      </c>
      <c r="D28" s="1">
        <f t="shared" si="5"/>
        <v>1053823879.6201</v>
      </c>
      <c r="E28" s="1"/>
      <c r="F28" s="2">
        <f t="shared" si="6"/>
        <v>-0.19307925575983031</v>
      </c>
      <c r="G28" s="2">
        <f t="shared" si="7"/>
        <v>-4.0186147083073998E-2</v>
      </c>
      <c r="H28" s="2"/>
      <c r="I28" s="2">
        <f t="shared" si="8"/>
        <v>9.0354301135975562E-2</v>
      </c>
      <c r="J28" s="2"/>
      <c r="L28" t="s">
        <v>28</v>
      </c>
      <c r="M28" s="1">
        <v>201608888.334362</v>
      </c>
      <c r="N28" s="1">
        <v>1199397526.81201</v>
      </c>
      <c r="O28" s="1">
        <v>156058687.73020101</v>
      </c>
      <c r="P28" s="1">
        <v>345622313.88623202</v>
      </c>
      <c r="Q28" s="1">
        <v>367003856.47913003</v>
      </c>
      <c r="R28" s="1">
        <v>749876185.64678204</v>
      </c>
      <c r="S28" s="1">
        <v>815675097.03866696</v>
      </c>
      <c r="T28" s="1">
        <v>854296184.91630304</v>
      </c>
      <c r="U28" s="1">
        <v>916112227.22688401</v>
      </c>
      <c r="V28" s="1">
        <v>1133894616.1619799</v>
      </c>
      <c r="W28" s="1">
        <v>1183336891.1637399</v>
      </c>
      <c r="X28" s="1">
        <v>1393072846.35059</v>
      </c>
      <c r="Y28" s="1">
        <v>1202889309.2207799</v>
      </c>
      <c r="Z28" s="1">
        <v>1097946103.21311</v>
      </c>
      <c r="AA28" s="1">
        <v>1201728418.4800601</v>
      </c>
      <c r="AB28" s="1">
        <v>1305981891.2109201</v>
      </c>
      <c r="AC28" s="1">
        <v>1053823879.6201</v>
      </c>
      <c r="AD28" s="1"/>
      <c r="AE28" s="1"/>
    </row>
    <row r="29" spans="1:31" x14ac:dyDescent="0.3">
      <c r="A29" t="str">
        <f t="shared" si="2"/>
        <v>CALIFORNIA INSTITUTE OF TECHNOLOGY</v>
      </c>
      <c r="B29" s="1">
        <f t="shared" si="3"/>
        <v>4724051.1297631199</v>
      </c>
      <c r="C29" s="1">
        <f t="shared" si="4"/>
        <v>701323915.82410002</v>
      </c>
      <c r="D29" s="1">
        <f t="shared" si="5"/>
        <v>1161676364.1914001</v>
      </c>
      <c r="E29" s="1"/>
      <c r="F29" s="2">
        <f t="shared" si="6"/>
        <v>0.65640489077911557</v>
      </c>
      <c r="G29" s="2">
        <f t="shared" si="7"/>
        <v>244.90681435949031</v>
      </c>
      <c r="H29" s="2"/>
      <c r="I29" s="2">
        <f t="shared" si="8"/>
        <v>9.9601516024227496E-2</v>
      </c>
      <c r="J29" s="2"/>
      <c r="L29" t="s">
        <v>29</v>
      </c>
      <c r="M29" s="1"/>
      <c r="N29" s="1"/>
      <c r="O29" s="1">
        <v>125892.324525765</v>
      </c>
      <c r="P29" s="1"/>
      <c r="Q29" s="1"/>
      <c r="R29" s="1"/>
      <c r="S29" s="1"/>
      <c r="T29" s="1"/>
      <c r="U29" s="1"/>
      <c r="V29" s="1"/>
      <c r="W29" s="1">
        <v>92773.200017821699</v>
      </c>
      <c r="X29" s="1">
        <v>95535.120296103807</v>
      </c>
      <c r="Y29" s="1"/>
      <c r="Z29" s="1">
        <v>4724051.1297631199</v>
      </c>
      <c r="AA29" s="1">
        <v>270945040.18904698</v>
      </c>
      <c r="AB29" s="1">
        <v>701323915.82410002</v>
      </c>
      <c r="AC29" s="1">
        <v>1161676364.1914001</v>
      </c>
      <c r="AD29" s="1"/>
      <c r="AE29" s="1"/>
    </row>
    <row r="30" spans="1:31" x14ac:dyDescent="0.3">
      <c r="A30" t="str">
        <f t="shared" si="2"/>
        <v>Firefly Aerospace</v>
      </c>
      <c r="B30" s="1">
        <f t="shared" si="3"/>
        <v>0</v>
      </c>
      <c r="C30" s="1">
        <f t="shared" si="4"/>
        <v>39601641.323541701</v>
      </c>
      <c r="D30" s="1">
        <f t="shared" si="5"/>
        <v>94871677</v>
      </c>
      <c r="E30" s="1"/>
      <c r="F30" s="2">
        <f t="shared" si="6"/>
        <v>1.3956501253295861</v>
      </c>
      <c r="G30" s="2" t="e">
        <f t="shared" si="7"/>
        <v>#DIV/0!</v>
      </c>
      <c r="H30" s="2"/>
      <c r="I30" s="2">
        <f t="shared" si="8"/>
        <v>8.134247324157436E-3</v>
      </c>
      <c r="J30" s="2"/>
      <c r="L30" t="s">
        <v>30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29312.746145944599</v>
      </c>
      <c r="Z30" s="1"/>
      <c r="AA30" s="1">
        <v>55831361.214721099</v>
      </c>
      <c r="AB30" s="1">
        <v>39601641.323541701</v>
      </c>
      <c r="AC30" s="1">
        <v>94871677</v>
      </c>
      <c r="AD30" s="1"/>
      <c r="AE30" s="1"/>
    </row>
    <row r="31" spans="1:31" x14ac:dyDescent="0.3">
      <c r="A31" t="str">
        <f t="shared" si="2"/>
        <v>JOHNS HOPKINS UNIVERSITY</v>
      </c>
      <c r="B31" s="1">
        <f t="shared" si="3"/>
        <v>-229402.943836277</v>
      </c>
      <c r="C31" s="1">
        <f t="shared" si="4"/>
        <v>336805377.22313398</v>
      </c>
      <c r="D31" s="1">
        <f t="shared" si="5"/>
        <v>463730916.9551</v>
      </c>
      <c r="E31" s="1"/>
      <c r="F31" s="2">
        <f t="shared" si="6"/>
        <v>0.37685128657514788</v>
      </c>
      <c r="G31" s="2">
        <f t="shared" si="7"/>
        <v>-2022.4689018378986</v>
      </c>
      <c r="H31" s="2"/>
      <c r="I31" s="2">
        <f t="shared" si="8"/>
        <v>3.9760043140916509E-2</v>
      </c>
      <c r="J31" s="2"/>
      <c r="L31" t="s">
        <v>31</v>
      </c>
      <c r="M31" s="1">
        <v>1954507.4813307901</v>
      </c>
      <c r="N31" s="1"/>
      <c r="O31" s="1">
        <v>7101762.3971225396</v>
      </c>
      <c r="P31" s="1">
        <v>7938380.3380805701</v>
      </c>
      <c r="Q31" s="1">
        <v>-411205.25873290299</v>
      </c>
      <c r="R31" s="1">
        <v>-3832.2168792867901</v>
      </c>
      <c r="S31" s="1">
        <v>0</v>
      </c>
      <c r="T31" s="1">
        <v>0</v>
      </c>
      <c r="U31" s="1">
        <v>3949.7327551619601</v>
      </c>
      <c r="V31" s="1">
        <v>492844.28117479198</v>
      </c>
      <c r="W31" s="1">
        <v>988767.00018994196</v>
      </c>
      <c r="X31" s="1">
        <v>2418939.6923853201</v>
      </c>
      <c r="Y31" s="1">
        <v>232399.65901397</v>
      </c>
      <c r="Z31" s="1">
        <v>-229402.943836277</v>
      </c>
      <c r="AA31" s="1">
        <v>96382236.053376094</v>
      </c>
      <c r="AB31" s="1">
        <v>336805377.22313398</v>
      </c>
      <c r="AC31" s="1">
        <v>463730916.9551</v>
      </c>
      <c r="AD31" s="1"/>
      <c r="AE31" s="1"/>
    </row>
    <row r="32" spans="1:31" x14ac:dyDescent="0.3">
      <c r="A32" t="str">
        <f t="shared" si="2"/>
        <v>LOCKHEED MARTIN</v>
      </c>
      <c r="B32" s="1">
        <f t="shared" si="3"/>
        <v>1135548774.24348</v>
      </c>
      <c r="C32" s="1">
        <f t="shared" si="4"/>
        <v>663212323.15567601</v>
      </c>
      <c r="D32" s="1">
        <f t="shared" si="5"/>
        <v>599081688.49660003</v>
      </c>
      <c r="E32" s="1"/>
      <c r="F32" s="2">
        <f t="shared" si="6"/>
        <v>-9.6696988912889359E-2</v>
      </c>
      <c r="G32" s="2">
        <f t="shared" si="7"/>
        <v>-0.47242980479132879</v>
      </c>
      <c r="H32" s="2"/>
      <c r="I32" s="2">
        <f t="shared" si="8"/>
        <v>5.1364946585746425E-2</v>
      </c>
      <c r="J32" s="2"/>
      <c r="L32" t="s">
        <v>32</v>
      </c>
      <c r="M32" s="1">
        <v>841391111.19148695</v>
      </c>
      <c r="N32" s="1">
        <v>2036246793.1172099</v>
      </c>
      <c r="O32" s="1">
        <v>1758523408.2611201</v>
      </c>
      <c r="P32" s="1">
        <v>2005702949.5822501</v>
      </c>
      <c r="Q32" s="1">
        <v>1696966016.3703699</v>
      </c>
      <c r="R32" s="1">
        <v>1596503769.8715301</v>
      </c>
      <c r="S32" s="1">
        <v>1550065883.7908101</v>
      </c>
      <c r="T32" s="1">
        <v>1601350191.93327</v>
      </c>
      <c r="U32" s="1">
        <v>1503038529.65341</v>
      </c>
      <c r="V32" s="1">
        <v>1713978694.11743</v>
      </c>
      <c r="W32" s="1">
        <v>1514346694.8317599</v>
      </c>
      <c r="X32" s="1">
        <v>1261458469.5605199</v>
      </c>
      <c r="Y32" s="1">
        <v>1192684832.53211</v>
      </c>
      <c r="Z32" s="1">
        <v>1135548774.24348</v>
      </c>
      <c r="AA32" s="1">
        <v>792677947.39257002</v>
      </c>
      <c r="AB32" s="1">
        <v>663212323.15567601</v>
      </c>
      <c r="AC32" s="1">
        <v>599081688.49660003</v>
      </c>
      <c r="AD32" s="1"/>
      <c r="AE32" s="1"/>
    </row>
    <row r="33" spans="1:31" x14ac:dyDescent="0.3">
      <c r="A33" t="str">
        <f t="shared" si="2"/>
        <v>MAXAR TECHNOLOGIES</v>
      </c>
      <c r="B33" s="1">
        <f t="shared" si="3"/>
        <v>140904870.164996</v>
      </c>
      <c r="C33" s="1">
        <f t="shared" si="4"/>
        <v>211094486.30233401</v>
      </c>
      <c r="D33" s="1">
        <f t="shared" si="5"/>
        <v>180401739</v>
      </c>
      <c r="E33" s="1"/>
      <c r="F33" s="2">
        <f t="shared" si="6"/>
        <v>-0.14539814772033033</v>
      </c>
      <c r="G33" s="2">
        <f t="shared" si="7"/>
        <v>0.28030875574956471</v>
      </c>
      <c r="H33" s="2"/>
      <c r="I33" s="2">
        <f t="shared" si="8"/>
        <v>1.5467549527285136E-2</v>
      </c>
      <c r="J33" s="2"/>
      <c r="L33" t="s">
        <v>33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596958.36430422706</v>
      </c>
      <c r="Y33" s="1">
        <v>201451734.658728</v>
      </c>
      <c r="Z33" s="1">
        <v>140904870.164996</v>
      </c>
      <c r="AA33" s="1">
        <v>98204470.467903599</v>
      </c>
      <c r="AB33" s="1">
        <v>211094486.30233401</v>
      </c>
      <c r="AC33" s="1">
        <v>180401739</v>
      </c>
      <c r="AD33" s="1"/>
      <c r="AE33" s="1"/>
    </row>
    <row r="34" spans="1:31" x14ac:dyDescent="0.3">
      <c r="A34" t="str">
        <f t="shared" si="2"/>
        <v>MDA</v>
      </c>
      <c r="B34" s="1">
        <f t="shared" si="3"/>
        <v>0</v>
      </c>
      <c r="C34" s="1">
        <f t="shared" si="4"/>
        <v>0</v>
      </c>
      <c r="D34" s="1">
        <f t="shared" si="5"/>
        <v>0</v>
      </c>
      <c r="E34" s="1"/>
      <c r="F34" s="2" t="e">
        <f t="shared" si="6"/>
        <v>#DIV/0!</v>
      </c>
      <c r="G34" s="2" t="e">
        <f t="shared" si="7"/>
        <v>#DIV/0!</v>
      </c>
      <c r="H34" s="2"/>
      <c r="I34" s="2">
        <f t="shared" si="8"/>
        <v>0</v>
      </c>
      <c r="J34" s="2"/>
      <c r="L34" t="s">
        <v>34</v>
      </c>
      <c r="M34" s="1">
        <v>38934.4119787011</v>
      </c>
      <c r="N34" s="1">
        <v>-2022.7336033172401</v>
      </c>
      <c r="O34" s="1">
        <v>2002.2582881338999</v>
      </c>
      <c r="P34" s="1">
        <v>68058.652963457993</v>
      </c>
      <c r="Q34" s="1">
        <v>0</v>
      </c>
      <c r="R34" s="1"/>
      <c r="S34" s="1"/>
      <c r="T34" s="1">
        <v>2325192.0401232601</v>
      </c>
      <c r="U34" s="1">
        <v>0</v>
      </c>
      <c r="V34" s="1">
        <v>1493193.9048485199</v>
      </c>
      <c r="W34" s="1">
        <v>3641847.3669996001</v>
      </c>
      <c r="X34" s="1">
        <v>298542.47416931001</v>
      </c>
      <c r="Y34" s="1"/>
      <c r="Z34" s="1"/>
      <c r="AA34" s="1"/>
      <c r="AB34" s="1"/>
      <c r="AC34" s="1"/>
      <c r="AD34" s="1"/>
      <c r="AE34" s="1"/>
    </row>
    <row r="35" spans="1:31" x14ac:dyDescent="0.3">
      <c r="A35" t="str">
        <f t="shared" si="2"/>
        <v>NORTHROP GRUMMAN</v>
      </c>
      <c r="B35" s="1">
        <f t="shared" si="3"/>
        <v>1199108661.0512199</v>
      </c>
      <c r="C35" s="1">
        <f t="shared" si="4"/>
        <v>856923439.83915198</v>
      </c>
      <c r="D35" s="1">
        <f t="shared" si="5"/>
        <v>908686891.9619</v>
      </c>
      <c r="E35" s="1"/>
      <c r="F35" s="2">
        <f t="shared" si="6"/>
        <v>6.0406157325401555E-2</v>
      </c>
      <c r="G35" s="2">
        <f t="shared" si="7"/>
        <v>-0.24219804136408829</v>
      </c>
      <c r="H35" s="2"/>
      <c r="I35" s="2">
        <f t="shared" si="8"/>
        <v>7.7910332705914145E-2</v>
      </c>
      <c r="J35" s="2"/>
      <c r="L35" t="s">
        <v>35</v>
      </c>
      <c r="M35" s="1">
        <v>322212500.373487</v>
      </c>
      <c r="N35" s="1">
        <v>413582001.550928</v>
      </c>
      <c r="O35" s="1">
        <v>422269779.230618</v>
      </c>
      <c r="P35" s="1">
        <v>349224273.80297703</v>
      </c>
      <c r="Q35" s="1">
        <v>359658216.31633502</v>
      </c>
      <c r="R35" s="1">
        <v>366026949.61238903</v>
      </c>
      <c r="S35" s="1">
        <v>436610931.93501502</v>
      </c>
      <c r="T35" s="1">
        <v>469761986.33123201</v>
      </c>
      <c r="U35" s="1">
        <v>411343652.48024303</v>
      </c>
      <c r="V35" s="1">
        <v>393287397.404814</v>
      </c>
      <c r="W35" s="1">
        <v>375064011.00936103</v>
      </c>
      <c r="X35" s="1">
        <v>299682510.988832</v>
      </c>
      <c r="Y35" s="1">
        <v>1139514289.91837</v>
      </c>
      <c r="Z35" s="1">
        <v>1199108661.0512199</v>
      </c>
      <c r="AA35" s="1">
        <v>983982585.677073</v>
      </c>
      <c r="AB35" s="1">
        <v>856923439.83915198</v>
      </c>
      <c r="AC35" s="1">
        <v>908686891.9619</v>
      </c>
      <c r="AD35" s="1"/>
      <c r="AE35" s="1"/>
    </row>
    <row r="36" spans="1:31" x14ac:dyDescent="0.3">
      <c r="A36" t="str">
        <f t="shared" si="2"/>
        <v>ORBITAL SCIENCES</v>
      </c>
      <c r="B36" s="1">
        <f t="shared" si="3"/>
        <v>0</v>
      </c>
      <c r="C36" s="1">
        <f t="shared" si="4"/>
        <v>0</v>
      </c>
      <c r="D36" s="1">
        <f t="shared" si="5"/>
        <v>0</v>
      </c>
      <c r="E36" s="1"/>
      <c r="F36" s="2" t="e">
        <f t="shared" si="6"/>
        <v>#DIV/0!</v>
      </c>
      <c r="G36" s="2" t="e">
        <f t="shared" si="7"/>
        <v>#DIV/0!</v>
      </c>
      <c r="H36" s="2"/>
      <c r="I36" s="2">
        <f t="shared" si="8"/>
        <v>0</v>
      </c>
      <c r="J36" s="2"/>
      <c r="L36" t="s">
        <v>36</v>
      </c>
      <c r="M36" s="1">
        <v>-418893.21478364599</v>
      </c>
      <c r="N36" s="1">
        <v>37342158.434443504</v>
      </c>
      <c r="O36" s="1">
        <v>99892249.301209003</v>
      </c>
      <c r="P36" s="1">
        <v>258541013.82655001</v>
      </c>
      <c r="Q36" s="1">
        <v>377884787.61177099</v>
      </c>
      <c r="R36" s="1">
        <v>429153965.635104</v>
      </c>
      <c r="S36" s="1">
        <v>153619518.33211899</v>
      </c>
      <c r="T36" s="1">
        <v>688234442.41332304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">
      <c r="A37" t="str">
        <f t="shared" si="2"/>
        <v>Orbital ATK</v>
      </c>
      <c r="B37" s="1">
        <f t="shared" si="3"/>
        <v>0</v>
      </c>
      <c r="C37" s="1">
        <f t="shared" si="4"/>
        <v>0</v>
      </c>
      <c r="D37" s="1">
        <f t="shared" si="5"/>
        <v>0</v>
      </c>
      <c r="E37" s="1"/>
      <c r="F37" s="2" t="e">
        <f t="shared" si="6"/>
        <v>#DIV/0!</v>
      </c>
      <c r="G37" s="2" t="e">
        <f t="shared" si="7"/>
        <v>#DIV/0!</v>
      </c>
      <c r="H37" s="2"/>
      <c r="I37" s="2">
        <f t="shared" si="8"/>
        <v>0</v>
      </c>
      <c r="J37" s="2"/>
      <c r="L37" t="s">
        <v>37</v>
      </c>
      <c r="M37" s="1"/>
      <c r="N37" s="1"/>
      <c r="O37" s="1"/>
      <c r="P37" s="1"/>
      <c r="Q37" s="1"/>
      <c r="R37" s="1"/>
      <c r="S37" s="1"/>
      <c r="T37" s="1"/>
      <c r="U37" s="1">
        <v>764459149.55852997</v>
      </c>
      <c r="V37" s="1">
        <v>1105869279.97153</v>
      </c>
      <c r="W37" s="1">
        <v>936547259.83788598</v>
      </c>
      <c r="X37" s="1">
        <v>721634011.14243305</v>
      </c>
      <c r="Y37" s="1"/>
      <c r="Z37" s="1"/>
      <c r="AA37" s="1"/>
      <c r="AB37" s="1"/>
      <c r="AC37" s="1"/>
      <c r="AD37" s="1"/>
      <c r="AE37" s="1"/>
    </row>
    <row r="38" spans="1:31" x14ac:dyDescent="0.3">
      <c r="A38" t="str">
        <f t="shared" si="2"/>
        <v>Other Residual</v>
      </c>
      <c r="B38" s="1">
        <f t="shared" si="3"/>
        <v>1745203900.03372</v>
      </c>
      <c r="C38" s="1">
        <f t="shared" si="4"/>
        <v>1800422919.2497699</v>
      </c>
      <c r="D38" s="1">
        <f t="shared" si="5"/>
        <v>2552327533.5037999</v>
      </c>
      <c r="E38" s="1"/>
      <c r="F38" s="2">
        <f t="shared" si="6"/>
        <v>0.41762666216632383</v>
      </c>
      <c r="G38" s="2">
        <f t="shared" si="7"/>
        <v>0.46248099345554117</v>
      </c>
      <c r="H38" s="2"/>
      <c r="I38" s="2">
        <f t="shared" si="8"/>
        <v>0.21883521053155447</v>
      </c>
      <c r="J38" s="2"/>
      <c r="L38" t="s">
        <v>38</v>
      </c>
      <c r="M38" s="1">
        <v>1544313974.87814</v>
      </c>
      <c r="N38" s="1">
        <v>1560445673.63504</v>
      </c>
      <c r="O38" s="1">
        <v>1569320225.6099601</v>
      </c>
      <c r="P38" s="1">
        <v>1417563810.35467</v>
      </c>
      <c r="Q38" s="1">
        <v>1427800359.5810201</v>
      </c>
      <c r="R38" s="1">
        <v>1202021474.93081</v>
      </c>
      <c r="S38" s="1">
        <v>1086529822.8465099</v>
      </c>
      <c r="T38" s="1">
        <v>1181687729.53093</v>
      </c>
      <c r="U38" s="1">
        <v>975333473.98685205</v>
      </c>
      <c r="V38" s="1">
        <v>982000139.41066802</v>
      </c>
      <c r="W38" s="1">
        <v>883743287.26101899</v>
      </c>
      <c r="X38" s="1">
        <v>940148953.61720204</v>
      </c>
      <c r="Y38" s="1">
        <v>1475278898.1997199</v>
      </c>
      <c r="Z38" s="1">
        <v>1745203900.03372</v>
      </c>
      <c r="AA38" s="1">
        <v>1515353391.9154501</v>
      </c>
      <c r="AB38" s="1">
        <v>1800422919.2497699</v>
      </c>
      <c r="AC38" s="1">
        <v>2552327533.5037999</v>
      </c>
      <c r="AD38" s="1"/>
      <c r="AE38" s="1"/>
    </row>
    <row r="39" spans="1:31" x14ac:dyDescent="0.3">
      <c r="A39" t="str">
        <f t="shared" si="2"/>
        <v>RUSSIA SPACE AGENCY</v>
      </c>
      <c r="B39" s="1">
        <f t="shared" si="3"/>
        <v>157877867.49397501</v>
      </c>
      <c r="C39" s="1">
        <f t="shared" si="4"/>
        <v>2619052.4772875099</v>
      </c>
      <c r="D39" s="1">
        <f t="shared" si="5"/>
        <v>6014852</v>
      </c>
      <c r="E39" s="1"/>
      <c r="F39" s="2">
        <f t="shared" si="6"/>
        <v>1.296575594479664</v>
      </c>
      <c r="G39" s="2">
        <f t="shared" si="7"/>
        <v>-0.96190186695909397</v>
      </c>
      <c r="H39" s="2"/>
      <c r="I39" s="2">
        <f t="shared" si="8"/>
        <v>5.1571022388697738E-4</v>
      </c>
      <c r="J39" s="2"/>
      <c r="L39" t="s">
        <v>39</v>
      </c>
      <c r="M39" s="1">
        <v>141637178.26215899</v>
      </c>
      <c r="N39" s="1">
        <v>277098307.63822001</v>
      </c>
      <c r="O39" s="1">
        <v>531600036.81458801</v>
      </c>
      <c r="P39" s="1">
        <v>464485088.56079799</v>
      </c>
      <c r="Q39" s="1">
        <v>552450019.41364002</v>
      </c>
      <c r="R39" s="1">
        <v>768656839.40025604</v>
      </c>
      <c r="S39" s="1">
        <v>366868123.61607599</v>
      </c>
      <c r="T39" s="1">
        <v>394778719.06763297</v>
      </c>
      <c r="U39" s="1">
        <v>575406808.55172098</v>
      </c>
      <c r="V39" s="1">
        <v>292729219.48913699</v>
      </c>
      <c r="W39" s="1">
        <v>311189687.15396202</v>
      </c>
      <c r="X39" s="1">
        <v>152210296.100788</v>
      </c>
      <c r="Y39" s="1">
        <v>216362793.531582</v>
      </c>
      <c r="Z39" s="1">
        <v>157877867.49397501</v>
      </c>
      <c r="AA39" s="1">
        <v>3819800.2749513201</v>
      </c>
      <c r="AB39" s="1">
        <v>2619052.4772875099</v>
      </c>
      <c r="AC39" s="1">
        <v>6014852</v>
      </c>
      <c r="AD39" s="1"/>
      <c r="AE39" s="1"/>
    </row>
    <row r="40" spans="1:31" x14ac:dyDescent="0.3">
      <c r="A40" t="str">
        <f t="shared" si="2"/>
        <v>Rocket Lab</v>
      </c>
      <c r="B40" s="1">
        <f t="shared" si="3"/>
        <v>11364580.4262089</v>
      </c>
      <c r="C40" s="1">
        <f t="shared" si="4"/>
        <v>0</v>
      </c>
      <c r="D40" s="1">
        <f t="shared" si="5"/>
        <v>14099000</v>
      </c>
      <c r="E40" s="1"/>
      <c r="F40" s="2" t="e">
        <f t="shared" si="6"/>
        <v>#DIV/0!</v>
      </c>
      <c r="G40" s="2">
        <f t="shared" si="7"/>
        <v>0.24060893330342448</v>
      </c>
      <c r="H40" s="2"/>
      <c r="I40" s="2">
        <f t="shared" si="8"/>
        <v>1.2088407905269313E-3</v>
      </c>
      <c r="J40" s="2"/>
      <c r="L40" t="s">
        <v>40</v>
      </c>
      <c r="M40" s="1"/>
      <c r="N40" s="1"/>
      <c r="O40" s="1"/>
      <c r="P40" s="1"/>
      <c r="Q40" s="1"/>
      <c r="R40" s="1"/>
      <c r="S40" s="1"/>
      <c r="T40" s="1"/>
      <c r="U40" s="1">
        <v>3784970.78714502</v>
      </c>
      <c r="V40" s="1">
        <v>4872124.7732857596</v>
      </c>
      <c r="W40" s="1">
        <v>0</v>
      </c>
      <c r="X40" s="1">
        <v>7799094.3327917</v>
      </c>
      <c r="Y40" s="1">
        <v>0</v>
      </c>
      <c r="Z40" s="1">
        <v>11364580.4262089</v>
      </c>
      <c r="AA40" s="1">
        <v>510221.271309976</v>
      </c>
      <c r="AB40" s="1">
        <v>0</v>
      </c>
      <c r="AC40" s="1">
        <v>14099000</v>
      </c>
      <c r="AD40" s="1"/>
      <c r="AE40" s="1"/>
    </row>
    <row r="41" spans="1:31" x14ac:dyDescent="0.3">
      <c r="A41" t="str">
        <f t="shared" si="2"/>
        <v>SIERRA NEVADA</v>
      </c>
      <c r="B41" s="1">
        <f t="shared" si="3"/>
        <v>396877148.69877797</v>
      </c>
      <c r="C41" s="1">
        <f t="shared" si="4"/>
        <v>150291797.98734099</v>
      </c>
      <c r="D41" s="1">
        <f t="shared" si="5"/>
        <v>51554353.649999999</v>
      </c>
      <c r="E41" s="1"/>
      <c r="F41" s="2">
        <f t="shared" si="6"/>
        <v>-0.65697160896070717</v>
      </c>
      <c r="G41" s="2">
        <f t="shared" si="7"/>
        <v>-0.87009996967820202</v>
      </c>
      <c r="H41" s="2"/>
      <c r="I41" s="2">
        <f t="shared" si="8"/>
        <v>4.4202429691021341E-3</v>
      </c>
      <c r="J41" s="2"/>
      <c r="L41" t="s">
        <v>41</v>
      </c>
      <c r="M41" s="1"/>
      <c r="N41" s="1">
        <v>138449.10038709699</v>
      </c>
      <c r="O41" s="1"/>
      <c r="P41" s="1"/>
      <c r="Q41" s="1"/>
      <c r="R41" s="1"/>
      <c r="S41" s="1">
        <v>10426732.043254901</v>
      </c>
      <c r="T41" s="1">
        <v>2401957.3322746898</v>
      </c>
      <c r="U41" s="1"/>
      <c r="V41" s="1">
        <v>91503332.169642404</v>
      </c>
      <c r="W41" s="1">
        <v>142960728.280826</v>
      </c>
      <c r="X41" s="1">
        <v>359825479.67849499</v>
      </c>
      <c r="Y41" s="1">
        <v>128345865.835751</v>
      </c>
      <c r="Z41" s="1">
        <v>396877148.69877797</v>
      </c>
      <c r="AA41" s="1">
        <v>57637972.733585499</v>
      </c>
      <c r="AB41" s="1">
        <v>150291797.98734099</v>
      </c>
      <c r="AC41" s="1">
        <v>51554353.649999999</v>
      </c>
      <c r="AD41" s="1"/>
      <c r="AE41" s="1"/>
    </row>
    <row r="42" spans="1:31" x14ac:dyDescent="0.3">
      <c r="A42" t="str">
        <f t="shared" si="2"/>
        <v>SPACEX</v>
      </c>
      <c r="B42" s="1">
        <f t="shared" si="3"/>
        <v>1252837310.72894</v>
      </c>
      <c r="C42" s="1">
        <f t="shared" si="4"/>
        <v>2861192105.10251</v>
      </c>
      <c r="D42" s="1">
        <f t="shared" si="5"/>
        <v>3077664003.0893002</v>
      </c>
      <c r="E42" s="1"/>
      <c r="F42" s="2">
        <f t="shared" si="6"/>
        <v>7.5657939080967296E-2</v>
      </c>
      <c r="G42" s="2">
        <f t="shared" si="7"/>
        <v>1.4565551941445762</v>
      </c>
      <c r="H42" s="2"/>
      <c r="I42" s="2">
        <f t="shared" si="8"/>
        <v>0.26387728111715369</v>
      </c>
      <c r="J42" s="2"/>
      <c r="L42" t="s">
        <v>42</v>
      </c>
      <c r="M42" s="1"/>
      <c r="N42" s="1">
        <v>27740.029530870401</v>
      </c>
      <c r="O42" s="1">
        <v>35226370.000457898</v>
      </c>
      <c r="P42" s="1">
        <v>157000956.58206299</v>
      </c>
      <c r="Q42" s="1">
        <v>259648517.96945301</v>
      </c>
      <c r="R42" s="1">
        <v>335878641.54459399</v>
      </c>
      <c r="S42" s="1">
        <v>764939177.54444802</v>
      </c>
      <c r="T42" s="1">
        <v>465390488.06818497</v>
      </c>
      <c r="U42" s="1">
        <v>648895016.45421302</v>
      </c>
      <c r="V42" s="1">
        <v>812508592.90750098</v>
      </c>
      <c r="W42" s="1">
        <v>761387346.44865</v>
      </c>
      <c r="X42" s="1">
        <v>938402494.71385098</v>
      </c>
      <c r="Y42" s="1">
        <v>1433488744.1863</v>
      </c>
      <c r="Z42" s="1">
        <v>1252837310.72894</v>
      </c>
      <c r="AA42" s="1">
        <v>2394105858.77035</v>
      </c>
      <c r="AB42" s="1">
        <v>2861192105.10251</v>
      </c>
      <c r="AC42" s="1">
        <v>3077664003.0893002</v>
      </c>
      <c r="AD42" s="1"/>
      <c r="AE42" s="1"/>
    </row>
    <row r="43" spans="1:31" x14ac:dyDescent="0.3">
      <c r="A43" t="str">
        <f t="shared" si="2"/>
        <v>UNITED LAUNCH ALLIANCE</v>
      </c>
      <c r="B43" s="1">
        <f t="shared" si="3"/>
        <v>1498152111.6665599</v>
      </c>
      <c r="C43" s="1">
        <f t="shared" si="4"/>
        <v>1174058341.37429</v>
      </c>
      <c r="D43" s="1">
        <f t="shared" si="5"/>
        <v>1057667922.039</v>
      </c>
      <c r="E43" s="1"/>
      <c r="F43" s="2">
        <f t="shared" si="6"/>
        <v>-9.9135124068067682E-2</v>
      </c>
      <c r="G43" s="2">
        <f t="shared" si="7"/>
        <v>-0.29401833511922948</v>
      </c>
      <c r="H43" s="2"/>
      <c r="I43" s="2">
        <f t="shared" si="8"/>
        <v>9.0683887296446677E-2</v>
      </c>
      <c r="J43" s="2"/>
      <c r="L43" t="s">
        <v>43</v>
      </c>
      <c r="M43" s="1"/>
      <c r="N43" s="1">
        <v>148402540.606112</v>
      </c>
      <c r="O43" s="1">
        <v>2120676118.0369799</v>
      </c>
      <c r="P43" s="1">
        <v>1899396026.8854301</v>
      </c>
      <c r="Q43" s="1">
        <v>2503417924.0535898</v>
      </c>
      <c r="R43" s="1">
        <v>3594873051.3328199</v>
      </c>
      <c r="S43" s="1">
        <v>1992564626.25934</v>
      </c>
      <c r="T43" s="1">
        <v>3645680415.6909499</v>
      </c>
      <c r="U43" s="1">
        <v>2621259338.1203899</v>
      </c>
      <c r="V43" s="1">
        <v>2312297699.2005801</v>
      </c>
      <c r="W43" s="1">
        <v>2745664894.4588799</v>
      </c>
      <c r="X43" s="1">
        <v>2075468348.3046701</v>
      </c>
      <c r="Y43" s="1">
        <v>1919446136.4588799</v>
      </c>
      <c r="Z43" s="1">
        <v>1498152111.6665599</v>
      </c>
      <c r="AA43" s="1">
        <v>808373011.56585395</v>
      </c>
      <c r="AB43" s="1">
        <v>1174058341.37429</v>
      </c>
      <c r="AC43" s="1">
        <v>1057667922.039</v>
      </c>
      <c r="AD43" s="1"/>
      <c r="AE43" s="1"/>
    </row>
    <row r="44" spans="1:31" x14ac:dyDescent="0.3">
      <c r="A44" t="str">
        <f t="shared" si="2"/>
        <v>Virgin Orbit</v>
      </c>
      <c r="B44" s="1">
        <f t="shared" si="3"/>
        <v>40566544.983080901</v>
      </c>
      <c r="C44" s="1">
        <f t="shared" si="4"/>
        <v>0</v>
      </c>
      <c r="D44" s="1">
        <f t="shared" si="5"/>
        <v>-210426</v>
      </c>
      <c r="E44" s="1"/>
      <c r="F44" s="2" t="e">
        <f t="shared" si="6"/>
        <v>#DIV/0!</v>
      </c>
      <c r="G44" s="2">
        <f t="shared" si="7"/>
        <v>-1.0051871807196733</v>
      </c>
      <c r="H44" s="2"/>
      <c r="I44" s="2">
        <f t="shared" si="8"/>
        <v>-1.8041813758948866E-5</v>
      </c>
      <c r="J44" s="2"/>
      <c r="L44" t="s">
        <v>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>
        <v>40566544.983080901</v>
      </c>
      <c r="AA44" s="1">
        <v>2517250.1133785299</v>
      </c>
      <c r="AB44" s="1">
        <v>0</v>
      </c>
      <c r="AC44" s="1">
        <v>-210426</v>
      </c>
      <c r="AD44" s="1"/>
      <c r="AE44" s="1"/>
    </row>
    <row r="45" spans="1:31" x14ac:dyDescent="0.3">
      <c r="A45" t="str">
        <f t="shared" si="2"/>
        <v>WYLE LABORATORIES</v>
      </c>
      <c r="B45" s="1">
        <f t="shared" si="3"/>
        <v>173776200.66984901</v>
      </c>
      <c r="C45" s="1">
        <f t="shared" si="4"/>
        <v>0</v>
      </c>
      <c r="D45" s="1">
        <f t="shared" si="5"/>
        <v>0</v>
      </c>
      <c r="E45" s="1"/>
      <c r="F45" s="2" t="e">
        <f t="shared" si="6"/>
        <v>#DIV/0!</v>
      </c>
      <c r="G45" s="2">
        <f t="shared" si="7"/>
        <v>-1</v>
      </c>
      <c r="H45" s="2"/>
      <c r="I45" s="2">
        <f t="shared" si="8"/>
        <v>0</v>
      </c>
      <c r="J45" s="2"/>
      <c r="L45" t="s">
        <v>45</v>
      </c>
      <c r="M45" s="1">
        <v>-1115243.49790789</v>
      </c>
      <c r="N45" s="1"/>
      <c r="O45" s="1">
        <v>-7048.1932867719597</v>
      </c>
      <c r="P45" s="1">
        <v>960770.39215454401</v>
      </c>
      <c r="Q45" s="1">
        <v>717823.10791453195</v>
      </c>
      <c r="R45" s="1">
        <v>1290065.2229551501</v>
      </c>
      <c r="S45" s="1">
        <v>852336.42900304496</v>
      </c>
      <c r="T45" s="1">
        <v>-674564.43300795299</v>
      </c>
      <c r="U45" s="1">
        <v>11621125.15993</v>
      </c>
      <c r="V45" s="1">
        <v>141211169.93827</v>
      </c>
      <c r="W45" s="1">
        <v>151985502.473634</v>
      </c>
      <c r="X45" s="1">
        <v>165088475.92278001</v>
      </c>
      <c r="Y45" s="1">
        <v>166828185.119508</v>
      </c>
      <c r="Z45" s="1">
        <v>173776200.66984901</v>
      </c>
      <c r="AA45" s="1">
        <v>172148358.06428999</v>
      </c>
      <c r="AB45" s="1"/>
      <c r="AC45" s="1"/>
      <c r="AD45" s="1"/>
      <c r="AE45" s="1"/>
    </row>
    <row r="46" spans="1:31" x14ac:dyDescent="0.3">
      <c r="A46" t="str">
        <f t="shared" si="2"/>
        <v>Grand Total</v>
      </c>
      <c r="B46" s="1">
        <f t="shared" si="3"/>
        <v>9121946629.9850349</v>
      </c>
      <c r="C46" s="1">
        <f t="shared" si="4"/>
        <v>10119342716.034784</v>
      </c>
      <c r="D46" s="1">
        <f t="shared" si="5"/>
        <v>11663239783.5072</v>
      </c>
      <c r="E46" s="1"/>
      <c r="F46" s="2">
        <f t="shared" si="6"/>
        <v>0.15256890796138434</v>
      </c>
      <c r="G46" s="2">
        <f t="shared" si="7"/>
        <v>0.27859110084777305</v>
      </c>
      <c r="H46" s="2"/>
      <c r="I46" s="2">
        <f>SUM(I$25:I$45)</f>
        <v>1</v>
      </c>
      <c r="J46" s="2"/>
      <c r="L46" t="s">
        <v>24</v>
      </c>
      <c r="M46" s="1">
        <f t="shared" ref="M46:AD46" si="9">SUM(M26:M45)</f>
        <v>3051622958.2202525</v>
      </c>
      <c r="N46" s="1">
        <f t="shared" si="9"/>
        <v>5672679168.190279</v>
      </c>
      <c r="O46" s="1">
        <f t="shared" si="9"/>
        <v>6700789483.7717829</v>
      </c>
      <c r="P46" s="1">
        <f t="shared" si="9"/>
        <v>6906503642.8641691</v>
      </c>
      <c r="Q46" s="1">
        <f t="shared" si="9"/>
        <v>7545136315.6444912</v>
      </c>
      <c r="R46" s="1">
        <f t="shared" si="9"/>
        <v>9044277110.9803619</v>
      </c>
      <c r="S46" s="1">
        <f t="shared" si="9"/>
        <v>7178152249.8352432</v>
      </c>
      <c r="T46" s="1">
        <f t="shared" si="9"/>
        <v>9305232742.8912163</v>
      </c>
      <c r="U46" s="1">
        <f t="shared" si="9"/>
        <v>8431258241.7120724</v>
      </c>
      <c r="V46" s="1">
        <f t="shared" si="9"/>
        <v>8987108905.4640427</v>
      </c>
      <c r="W46" s="1">
        <f t="shared" si="9"/>
        <v>9011761002.4494247</v>
      </c>
      <c r="X46" s="1">
        <f t="shared" si="9"/>
        <v>8318621700.1571102</v>
      </c>
      <c r="Y46" s="1">
        <f t="shared" si="9"/>
        <v>9079556612.9640274</v>
      </c>
      <c r="Z46" s="1">
        <f t="shared" si="9"/>
        <v>9121946629.9850349</v>
      </c>
      <c r="AA46" s="1">
        <f t="shared" si="9"/>
        <v>8766365593.4641495</v>
      </c>
      <c r="AB46" s="1">
        <f t="shared" si="9"/>
        <v>10119342716.034784</v>
      </c>
      <c r="AC46" s="1">
        <f t="shared" si="9"/>
        <v>11663239783.5072</v>
      </c>
      <c r="AD46" s="1">
        <f t="shared" si="9"/>
        <v>0</v>
      </c>
      <c r="AE46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6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defaultColWidth="11.5546875" defaultRowHeight="14.4" x14ac:dyDescent="0.3"/>
  <sheetData>
    <row r="1" spans="1:31" x14ac:dyDescent="0.3">
      <c r="A1" t="str">
        <f t="shared" ref="A1:A12" si="0">L1</f>
        <v>SpaceParentID.sum</v>
      </c>
      <c r="L1" t="s">
        <v>46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3">
      <c r="A2" t="str">
        <f t="shared" si="0"/>
        <v>UNITED LAUNCH ALLIANCE</v>
      </c>
      <c r="L2" t="s">
        <v>43</v>
      </c>
      <c r="M2" s="1"/>
      <c r="N2" s="1">
        <v>106995229</v>
      </c>
      <c r="O2" s="1">
        <v>1544599932.52</v>
      </c>
      <c r="P2" s="1">
        <v>1395411122.7453001</v>
      </c>
      <c r="Q2" s="1">
        <v>1876076608.0599</v>
      </c>
      <c r="R2" s="1">
        <v>2742905512.1883998</v>
      </c>
      <c r="S2" s="1">
        <v>1547922532.75</v>
      </c>
      <c r="T2" s="1">
        <v>2883811754.9960999</v>
      </c>
      <c r="U2" s="1">
        <v>2094946023.03</v>
      </c>
      <c r="V2" s="1">
        <v>1862794754.1749001</v>
      </c>
      <c r="W2" s="1">
        <v>2249254439.1999998</v>
      </c>
      <c r="X2" s="1">
        <v>1737973086.23</v>
      </c>
      <c r="Y2" s="1">
        <v>1637040527.4400001</v>
      </c>
      <c r="Z2" s="1">
        <v>1294422079.47</v>
      </c>
      <c r="AA2" s="1">
        <v>722482965.20000005</v>
      </c>
      <c r="AB2" s="1">
        <v>1122698699</v>
      </c>
      <c r="AC2" s="1">
        <v>1057667922.039</v>
      </c>
      <c r="AD2" s="1"/>
      <c r="AE2" s="1"/>
    </row>
    <row r="3" spans="1:31" x14ac:dyDescent="0.3">
      <c r="A3" t="str">
        <f t="shared" si="0"/>
        <v>BOEING</v>
      </c>
      <c r="L3" t="s">
        <v>28</v>
      </c>
      <c r="M3" s="1">
        <v>142399593.25</v>
      </c>
      <c r="N3" s="1">
        <v>864741348.22189999</v>
      </c>
      <c r="O3" s="1">
        <v>113665748.62</v>
      </c>
      <c r="P3" s="1">
        <v>253915041.53909999</v>
      </c>
      <c r="Q3" s="1">
        <v>275034920.69489998</v>
      </c>
      <c r="R3" s="1">
        <v>572159153.80009997</v>
      </c>
      <c r="S3" s="1">
        <v>633656668.13</v>
      </c>
      <c r="T3" s="1">
        <v>675766688.08010006</v>
      </c>
      <c r="U3" s="1">
        <v>732169319.97819996</v>
      </c>
      <c r="V3" s="1">
        <v>913469292.25590003</v>
      </c>
      <c r="W3" s="1">
        <v>969392062.69879997</v>
      </c>
      <c r="X3" s="1">
        <v>1166543019.5998001</v>
      </c>
      <c r="Y3" s="1">
        <v>1025909772.5199</v>
      </c>
      <c r="Z3" s="1">
        <v>948639104.801</v>
      </c>
      <c r="AA3" s="1">
        <v>1074044158.7316</v>
      </c>
      <c r="AB3" s="1">
        <v>1248851201.4349999</v>
      </c>
      <c r="AC3" s="1">
        <v>1053823879.6201</v>
      </c>
      <c r="AD3" s="1"/>
      <c r="AE3" s="1"/>
    </row>
    <row r="4" spans="1:31" x14ac:dyDescent="0.3">
      <c r="A4" t="str">
        <f t="shared" si="0"/>
        <v>SPACEX</v>
      </c>
      <c r="L4" t="s">
        <v>42</v>
      </c>
      <c r="M4" s="1"/>
      <c r="N4" s="1">
        <v>20000</v>
      </c>
      <c r="O4" s="1">
        <v>25657217.649999999</v>
      </c>
      <c r="P4" s="1">
        <v>115342392</v>
      </c>
      <c r="Q4" s="1">
        <v>194582177.50999999</v>
      </c>
      <c r="R4" s="1">
        <v>256277026.80000001</v>
      </c>
      <c r="S4" s="1">
        <v>594242502.10000002</v>
      </c>
      <c r="T4" s="1">
        <v>368133902.89999998</v>
      </c>
      <c r="U4" s="1">
        <v>518605700.06</v>
      </c>
      <c r="V4" s="1">
        <v>654559637.85000002</v>
      </c>
      <c r="W4" s="1">
        <v>623730110.84000003</v>
      </c>
      <c r="X4" s="1">
        <v>785807348.59000003</v>
      </c>
      <c r="Y4" s="1">
        <v>1222581413.0899999</v>
      </c>
      <c r="Z4" s="1">
        <v>1082467036.8</v>
      </c>
      <c r="AA4" s="1">
        <v>2139730885.4937999</v>
      </c>
      <c r="AB4" s="1">
        <v>2736028134.8775001</v>
      </c>
      <c r="AC4" s="1">
        <v>3077664003.0893002</v>
      </c>
      <c r="AD4" s="1"/>
      <c r="AE4" s="1"/>
    </row>
    <row r="5" spans="1:31" x14ac:dyDescent="0.3">
      <c r="A5" t="str">
        <f t="shared" si="0"/>
        <v>NORTHROP GRUMMAN / ORBITAL</v>
      </c>
      <c r="L5" t="s">
        <v>47</v>
      </c>
      <c r="M5" s="1">
        <v>227287988.88</v>
      </c>
      <c r="N5" s="1">
        <v>325107195.35000002</v>
      </c>
      <c r="O5" s="1">
        <v>380318063.26999998</v>
      </c>
      <c r="P5" s="1">
        <v>446501114.23439997</v>
      </c>
      <c r="Q5" s="1">
        <v>552719209.93009996</v>
      </c>
      <c r="R5" s="1">
        <v>606726881.44319999</v>
      </c>
      <c r="S5" s="1">
        <v>458520141.05000001</v>
      </c>
      <c r="T5" s="1">
        <v>916000124.16999996</v>
      </c>
      <c r="U5" s="1">
        <v>939717550.33019996</v>
      </c>
      <c r="V5" s="1">
        <v>1207725629.4760001</v>
      </c>
      <c r="W5" s="1">
        <v>1074474703.5269001</v>
      </c>
      <c r="X5" s="1">
        <v>855238592.01999998</v>
      </c>
      <c r="Y5" s="1">
        <v>971859037.22979999</v>
      </c>
      <c r="Z5" s="1">
        <v>1036044814.4493001</v>
      </c>
      <c r="AA5" s="1">
        <v>879433932.14979994</v>
      </c>
      <c r="AB5" s="1">
        <v>819436988.04939997</v>
      </c>
      <c r="AC5" s="1">
        <v>908686891.9619</v>
      </c>
      <c r="AD5" s="1"/>
      <c r="AE5" s="1"/>
    </row>
    <row r="6" spans="1:31" x14ac:dyDescent="0.3">
      <c r="A6" t="str">
        <f t="shared" si="0"/>
        <v>RUSSIA SPACE AGENCY</v>
      </c>
      <c r="L6" t="s">
        <v>39</v>
      </c>
      <c r="M6" s="1">
        <v>100040612</v>
      </c>
      <c r="N6" s="1">
        <v>199782273</v>
      </c>
      <c r="O6" s="1">
        <v>387192261</v>
      </c>
      <c r="P6" s="1">
        <v>341238820</v>
      </c>
      <c r="Q6" s="1">
        <v>414009402.3398</v>
      </c>
      <c r="R6" s="1">
        <v>586488883.38090003</v>
      </c>
      <c r="S6" s="1">
        <v>285001263</v>
      </c>
      <c r="T6" s="1">
        <v>312278472.29000002</v>
      </c>
      <c r="U6" s="1">
        <v>459872927.36330003</v>
      </c>
      <c r="V6" s="1">
        <v>235823637.52149999</v>
      </c>
      <c r="W6" s="1">
        <v>254927244.28130001</v>
      </c>
      <c r="X6" s="1">
        <v>127459133.88</v>
      </c>
      <c r="Y6" s="1">
        <v>184529617.63999999</v>
      </c>
      <c r="Z6" s="1">
        <v>136408443.41</v>
      </c>
      <c r="AA6" s="1">
        <v>3413944.54</v>
      </c>
      <c r="AB6" s="1">
        <v>2504481</v>
      </c>
      <c r="AC6" s="1">
        <v>6014852</v>
      </c>
      <c r="AD6" s="1"/>
      <c r="AE6" s="1"/>
    </row>
    <row r="7" spans="1:31" x14ac:dyDescent="0.3">
      <c r="A7" t="str">
        <f t="shared" si="0"/>
        <v>SIERRA NEVADA</v>
      </c>
      <c r="L7" t="s">
        <v>41</v>
      </c>
      <c r="M7" s="1"/>
      <c r="N7" s="1">
        <v>99819</v>
      </c>
      <c r="O7" s="1"/>
      <c r="P7" s="1"/>
      <c r="Q7" s="1"/>
      <c r="R7" s="1"/>
      <c r="S7" s="1">
        <v>8100000</v>
      </c>
      <c r="T7" s="1">
        <v>1900000</v>
      </c>
      <c r="U7" s="1"/>
      <c r="V7" s="1">
        <v>73715390.200000003</v>
      </c>
      <c r="W7" s="1">
        <v>117113728.3963</v>
      </c>
      <c r="X7" s="1">
        <v>301313676.94999999</v>
      </c>
      <c r="Y7" s="1">
        <v>109462505.83</v>
      </c>
      <c r="Z7" s="1">
        <v>342906798.38999999</v>
      </c>
      <c r="AA7" s="1">
        <v>51513908.619999997</v>
      </c>
      <c r="AB7" s="1">
        <v>143717224.37</v>
      </c>
      <c r="AC7" s="1">
        <v>51554353.649999999</v>
      </c>
      <c r="AD7" s="1"/>
      <c r="AE7" s="1"/>
    </row>
    <row r="8" spans="1:31" x14ac:dyDescent="0.3">
      <c r="A8" t="str">
        <f t="shared" si="0"/>
        <v>BLUE ORIGIN</v>
      </c>
      <c r="L8" t="s">
        <v>27</v>
      </c>
      <c r="M8" s="1"/>
      <c r="N8" s="1"/>
      <c r="O8" s="1"/>
      <c r="P8" s="1"/>
      <c r="Q8" s="1"/>
      <c r="R8" s="1"/>
      <c r="S8" s="1"/>
      <c r="T8" s="1"/>
      <c r="U8" s="1"/>
      <c r="V8" s="1">
        <v>781920</v>
      </c>
      <c r="W8" s="1">
        <v>664628.46100000001</v>
      </c>
      <c r="X8" s="1">
        <v>352325.96490000002</v>
      </c>
      <c r="Y8" s="1">
        <v>2562119.9752000002</v>
      </c>
      <c r="Z8" s="1">
        <v>230940081.14840001</v>
      </c>
      <c r="AA8" s="1">
        <v>278931819.59960002</v>
      </c>
      <c r="AB8" s="1">
        <v>15123573</v>
      </c>
      <c r="AC8" s="1">
        <v>440844388</v>
      </c>
      <c r="AD8" s="1"/>
      <c r="AE8" s="1"/>
    </row>
    <row r="9" spans="1:31" x14ac:dyDescent="0.3">
      <c r="A9" t="str">
        <f t="shared" si="0"/>
        <v>Other New Space</v>
      </c>
      <c r="L9" t="s">
        <v>48</v>
      </c>
      <c r="M9" s="1"/>
      <c r="N9" s="1"/>
      <c r="O9" s="1"/>
      <c r="P9" s="1"/>
      <c r="Q9" s="1"/>
      <c r="R9" s="1"/>
      <c r="S9" s="1"/>
      <c r="T9" s="1"/>
      <c r="U9" s="1">
        <v>3025000</v>
      </c>
      <c r="V9" s="1">
        <v>3925000</v>
      </c>
      <c r="W9" s="1">
        <v>0</v>
      </c>
      <c r="X9" s="1">
        <v>6530871</v>
      </c>
      <c r="Y9" s="1">
        <v>25000</v>
      </c>
      <c r="Z9" s="1">
        <v>44869139</v>
      </c>
      <c r="AA9" s="1">
        <v>52655051.5</v>
      </c>
      <c r="AB9" s="1">
        <v>37869252</v>
      </c>
      <c r="AC9" s="1">
        <v>109765251</v>
      </c>
      <c r="AD9" s="1"/>
      <c r="AE9" s="1"/>
    </row>
    <row r="10" spans="1:31" x14ac:dyDescent="0.3">
      <c r="A10" t="str">
        <f t="shared" si="0"/>
        <v>Other Residual</v>
      </c>
      <c r="L10" t="s">
        <v>38</v>
      </c>
      <c r="M10" s="1">
        <v>1685682073.7061999</v>
      </c>
      <c r="N10" s="1">
        <v>2593141034.7030001</v>
      </c>
      <c r="O10" s="1">
        <v>2429104118.9860001</v>
      </c>
      <c r="P10" s="1">
        <v>2521526521.5159001</v>
      </c>
      <c r="Q10" s="1">
        <v>2341948695.7477999</v>
      </c>
      <c r="R10" s="1">
        <v>2136269689.0567</v>
      </c>
      <c r="S10" s="1">
        <v>2048899795.2774</v>
      </c>
      <c r="T10" s="1">
        <v>2202748638.4302001</v>
      </c>
      <c r="U10" s="1">
        <v>1990039444.4639001</v>
      </c>
      <c r="V10" s="1">
        <v>2287249707.6815</v>
      </c>
      <c r="W10" s="1">
        <v>2092896593.4651</v>
      </c>
      <c r="X10" s="1">
        <v>1984699128.3671999</v>
      </c>
      <c r="Y10" s="1">
        <v>2589723285.4359999</v>
      </c>
      <c r="Z10" s="1">
        <v>2764777977.3178</v>
      </c>
      <c r="AA10" s="1">
        <v>2632728094.9446001</v>
      </c>
      <c r="AB10" s="1">
        <v>3550438548.4075999</v>
      </c>
      <c r="AC10" s="1">
        <v>4957218242.1469002</v>
      </c>
      <c r="AD10" s="1"/>
      <c r="AE10" s="1"/>
    </row>
    <row r="11" spans="1:31" x14ac:dyDescent="0.3">
      <c r="A11" t="str">
        <f t="shared" si="0"/>
        <v>Grand Total</v>
      </c>
      <c r="L11" t="s">
        <v>24</v>
      </c>
      <c r="M11" s="1">
        <f t="shared" ref="M11:AD11" si="1">SUM(M2:M10)</f>
        <v>2155410267.8361998</v>
      </c>
      <c r="N11" s="1">
        <f t="shared" si="1"/>
        <v>4089886899.2749</v>
      </c>
      <c r="O11" s="1">
        <f t="shared" si="1"/>
        <v>4880537342.0459995</v>
      </c>
      <c r="P11" s="1">
        <f t="shared" si="1"/>
        <v>5073935012.0347004</v>
      </c>
      <c r="Q11" s="1">
        <f t="shared" si="1"/>
        <v>5654371014.2824993</v>
      </c>
      <c r="R11" s="1">
        <f t="shared" si="1"/>
        <v>6900827146.6693001</v>
      </c>
      <c r="S11" s="1">
        <f t="shared" si="1"/>
        <v>5576342902.3073997</v>
      </c>
      <c r="T11" s="1">
        <f t="shared" si="1"/>
        <v>7360639580.8663998</v>
      </c>
      <c r="U11" s="1">
        <f t="shared" si="1"/>
        <v>6738375965.2255993</v>
      </c>
      <c r="V11" s="1">
        <f t="shared" si="1"/>
        <v>7240044969.1597996</v>
      </c>
      <c r="W11" s="1">
        <f t="shared" si="1"/>
        <v>7382453510.869401</v>
      </c>
      <c r="X11" s="1">
        <f t="shared" si="1"/>
        <v>6965917182.6019001</v>
      </c>
      <c r="Y11" s="1">
        <f t="shared" si="1"/>
        <v>7743693279.1609001</v>
      </c>
      <c r="Z11" s="1">
        <f t="shared" si="1"/>
        <v>7881475474.7865009</v>
      </c>
      <c r="AA11" s="1">
        <f t="shared" si="1"/>
        <v>7834934760.7793999</v>
      </c>
      <c r="AB11" s="1">
        <f t="shared" si="1"/>
        <v>9676668102.1394997</v>
      </c>
      <c r="AC11" s="1">
        <f t="shared" si="1"/>
        <v>11663239783.507198</v>
      </c>
      <c r="AD11" s="1">
        <f t="shared" si="1"/>
        <v>0</v>
      </c>
      <c r="AE11" s="1"/>
    </row>
    <row r="12" spans="1:31" x14ac:dyDescent="0.3">
      <c r="A12" t="str">
        <f t="shared" si="0"/>
        <v>Grand Total</v>
      </c>
      <c r="L12" t="s">
        <v>24</v>
      </c>
      <c r="M12" s="1">
        <f t="shared" ref="M12:AD12" si="2">SUM(M2:M11)</f>
        <v>4310820535.6723995</v>
      </c>
      <c r="N12" s="1">
        <f t="shared" si="2"/>
        <v>8179773798.5497999</v>
      </c>
      <c r="O12" s="1">
        <f t="shared" si="2"/>
        <v>9761074684.0919991</v>
      </c>
      <c r="P12" s="1">
        <f t="shared" si="2"/>
        <v>10147870024.069401</v>
      </c>
      <c r="Q12" s="1">
        <f t="shared" si="2"/>
        <v>11308742028.564999</v>
      </c>
      <c r="R12" s="1">
        <f t="shared" si="2"/>
        <v>13801654293.3386</v>
      </c>
      <c r="S12" s="1">
        <f t="shared" si="2"/>
        <v>11152685804.614799</v>
      </c>
      <c r="T12" s="1">
        <f t="shared" si="2"/>
        <v>14721279161.7328</v>
      </c>
      <c r="U12" s="1">
        <f t="shared" si="2"/>
        <v>13476751930.451199</v>
      </c>
      <c r="V12" s="1">
        <f t="shared" si="2"/>
        <v>14480089938.319599</v>
      </c>
      <c r="W12" s="1">
        <f t="shared" si="2"/>
        <v>14764907021.738802</v>
      </c>
      <c r="X12" s="1">
        <f t="shared" si="2"/>
        <v>13931834365.2038</v>
      </c>
      <c r="Y12" s="1">
        <f t="shared" si="2"/>
        <v>15487386558.3218</v>
      </c>
      <c r="Z12" s="1">
        <f t="shared" si="2"/>
        <v>15762950949.573002</v>
      </c>
      <c r="AA12" s="1">
        <f t="shared" si="2"/>
        <v>15669869521.5588</v>
      </c>
      <c r="AB12" s="1">
        <f t="shared" si="2"/>
        <v>19353336204.278999</v>
      </c>
      <c r="AC12" s="1">
        <f t="shared" si="2"/>
        <v>23326479567.014397</v>
      </c>
      <c r="AD12" s="1">
        <f t="shared" si="2"/>
        <v>0</v>
      </c>
      <c r="AE12" s="1"/>
    </row>
    <row r="14" spans="1:31" x14ac:dyDescent="0.3">
      <c r="A14" t="str">
        <f t="shared" ref="A14:A26" si="3">L14</f>
        <v>SpaceParentID.sum</v>
      </c>
      <c r="B14" t="str">
        <f t="shared" ref="B14:B26" si="4">Z14</f>
        <v>2020</v>
      </c>
      <c r="C14" t="str">
        <f t="shared" ref="C14:C26" si="5">AB14</f>
        <v>2022</v>
      </c>
      <c r="D14" t="str">
        <f t="shared" ref="D14:D26" si="6">AC14</f>
        <v>2023</v>
      </c>
      <c r="F14" t="str">
        <f>AB14&amp;"-"&amp;AC14</f>
        <v>2022-2023</v>
      </c>
      <c r="G14" t="str">
        <f>Z14&amp;"-"&amp;AC14</f>
        <v>2020-2023</v>
      </c>
      <c r="I14" t="str">
        <f>"Share "&amp;AC14</f>
        <v>Share 2023</v>
      </c>
      <c r="L14" t="s">
        <v>46</v>
      </c>
      <c r="M14" t="s">
        <v>1</v>
      </c>
      <c r="N14" t="s">
        <v>2</v>
      </c>
      <c r="O14" t="s">
        <v>3</v>
      </c>
      <c r="P14" t="s">
        <v>4</v>
      </c>
      <c r="Q14" t="s">
        <v>5</v>
      </c>
      <c r="R14" t="s">
        <v>6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  <c r="AC14" t="s">
        <v>17</v>
      </c>
    </row>
    <row r="15" spans="1:31" x14ac:dyDescent="0.3">
      <c r="A15" t="str">
        <f t="shared" si="3"/>
        <v>UNITED LAUNCH ALLIANCE</v>
      </c>
      <c r="B15" s="1">
        <f t="shared" si="4"/>
        <v>1498152111.6665599</v>
      </c>
      <c r="C15" s="1">
        <f t="shared" si="5"/>
        <v>1174058341.37429</v>
      </c>
      <c r="D15" s="1">
        <f t="shared" si="6"/>
        <v>1057667922.039</v>
      </c>
      <c r="E15" s="1"/>
      <c r="F15" s="2">
        <f t="shared" ref="F15:F26" si="7">AC15/AB15-1</f>
        <v>-9.9135124068067682E-2</v>
      </c>
      <c r="G15" s="2">
        <f t="shared" ref="G15:G26" si="8">AC15/Z15-1</f>
        <v>-0.29401833511922948</v>
      </c>
      <c r="H15" s="2"/>
      <c r="I15" s="2">
        <f t="shared" ref="I15:I23" si="9">AC15/SUM(AC$14:AC$23)</f>
        <v>9.0683887296446691E-2</v>
      </c>
      <c r="J15" s="2"/>
      <c r="L15" t="s">
        <v>43</v>
      </c>
      <c r="M15" s="1"/>
      <c r="N15" s="1">
        <v>148402540.606112</v>
      </c>
      <c r="O15" s="1">
        <v>2120676118.0369799</v>
      </c>
      <c r="P15" s="1">
        <v>1899396026.8854301</v>
      </c>
      <c r="Q15" s="1">
        <v>2503417924.0535898</v>
      </c>
      <c r="R15" s="1">
        <v>3594873051.3328199</v>
      </c>
      <c r="S15" s="1">
        <v>1992564626.25934</v>
      </c>
      <c r="T15" s="1">
        <v>3645680415.6909499</v>
      </c>
      <c r="U15" s="1">
        <v>2621259338.1203899</v>
      </c>
      <c r="V15" s="1">
        <v>2312297699.2005801</v>
      </c>
      <c r="W15" s="1">
        <v>2745664894.4588799</v>
      </c>
      <c r="X15" s="1">
        <v>2075468348.3046701</v>
      </c>
      <c r="Y15" s="1">
        <v>1919446136.4588799</v>
      </c>
      <c r="Z15" s="1">
        <v>1498152111.6665599</v>
      </c>
      <c r="AA15" s="1">
        <v>808373011.56585395</v>
      </c>
      <c r="AB15" s="1">
        <v>1174058341.37429</v>
      </c>
      <c r="AC15" s="1">
        <v>1057667922.039</v>
      </c>
      <c r="AD15" s="1"/>
      <c r="AE15" s="1"/>
    </row>
    <row r="16" spans="1:31" x14ac:dyDescent="0.3">
      <c r="A16" t="str">
        <f t="shared" si="3"/>
        <v>BOEING</v>
      </c>
      <c r="B16" s="1">
        <f t="shared" si="4"/>
        <v>1097946103.21311</v>
      </c>
      <c r="C16" s="1">
        <f t="shared" si="5"/>
        <v>1305981891.2109201</v>
      </c>
      <c r="D16" s="1">
        <f t="shared" si="6"/>
        <v>1053823879.6201</v>
      </c>
      <c r="E16" s="1"/>
      <c r="F16" s="2">
        <f t="shared" si="7"/>
        <v>-0.19307925575983031</v>
      </c>
      <c r="G16" s="2">
        <f t="shared" si="8"/>
        <v>-4.0186147083073998E-2</v>
      </c>
      <c r="H16" s="2"/>
      <c r="I16" s="2">
        <f t="shared" si="9"/>
        <v>9.0354301135975576E-2</v>
      </c>
      <c r="J16" s="2"/>
      <c r="L16" t="s">
        <v>28</v>
      </c>
      <c r="M16" s="1">
        <v>201608888.334362</v>
      </c>
      <c r="N16" s="1">
        <v>1199397526.81201</v>
      </c>
      <c r="O16" s="1">
        <v>156058687.73020101</v>
      </c>
      <c r="P16" s="1">
        <v>345622313.88623202</v>
      </c>
      <c r="Q16" s="1">
        <v>367003856.47913003</v>
      </c>
      <c r="R16" s="1">
        <v>749876185.64678204</v>
      </c>
      <c r="S16" s="1">
        <v>815675097.03866696</v>
      </c>
      <c r="T16" s="1">
        <v>854296184.91630304</v>
      </c>
      <c r="U16" s="1">
        <v>916112227.22688401</v>
      </c>
      <c r="V16" s="1">
        <v>1133894616.1619799</v>
      </c>
      <c r="W16" s="1">
        <v>1183336891.1637399</v>
      </c>
      <c r="X16" s="1">
        <v>1393072846.35059</v>
      </c>
      <c r="Y16" s="1">
        <v>1202889309.2207799</v>
      </c>
      <c r="Z16" s="1">
        <v>1097946103.21311</v>
      </c>
      <c r="AA16" s="1">
        <v>1201728418.4800601</v>
      </c>
      <c r="AB16" s="1">
        <v>1305981891.2109201</v>
      </c>
      <c r="AC16" s="1">
        <v>1053823879.6201</v>
      </c>
      <c r="AD16" s="1"/>
      <c r="AE16" s="1"/>
    </row>
    <row r="17" spans="1:31" x14ac:dyDescent="0.3">
      <c r="A17" t="str">
        <f t="shared" si="3"/>
        <v>SPACEX</v>
      </c>
      <c r="B17" s="1">
        <f t="shared" si="4"/>
        <v>1252837310.72894</v>
      </c>
      <c r="C17" s="1">
        <f t="shared" si="5"/>
        <v>2861192105.10251</v>
      </c>
      <c r="D17" s="1">
        <f t="shared" si="6"/>
        <v>3077664003.0893002</v>
      </c>
      <c r="E17" s="1"/>
      <c r="F17" s="2">
        <f t="shared" si="7"/>
        <v>7.5657939080967296E-2</v>
      </c>
      <c r="G17" s="2">
        <f t="shared" si="8"/>
        <v>1.4565551941445762</v>
      </c>
      <c r="H17" s="2"/>
      <c r="I17" s="2">
        <f t="shared" si="9"/>
        <v>0.26387728111715375</v>
      </c>
      <c r="J17" s="2"/>
      <c r="L17" t="s">
        <v>42</v>
      </c>
      <c r="M17" s="1"/>
      <c r="N17" s="1">
        <v>27740.029530870401</v>
      </c>
      <c r="O17" s="1">
        <v>35226370.000457898</v>
      </c>
      <c r="P17" s="1">
        <v>157000956.58206299</v>
      </c>
      <c r="Q17" s="1">
        <v>259648517.96945301</v>
      </c>
      <c r="R17" s="1">
        <v>335878641.54459399</v>
      </c>
      <c r="S17" s="1">
        <v>764939177.54444802</v>
      </c>
      <c r="T17" s="1">
        <v>465390488.06818497</v>
      </c>
      <c r="U17" s="1">
        <v>648895016.45421302</v>
      </c>
      <c r="V17" s="1">
        <v>812508592.90750098</v>
      </c>
      <c r="W17" s="1">
        <v>761387346.44865</v>
      </c>
      <c r="X17" s="1">
        <v>938402494.71385098</v>
      </c>
      <c r="Y17" s="1">
        <v>1433488744.1863</v>
      </c>
      <c r="Z17" s="1">
        <v>1252837310.72894</v>
      </c>
      <c r="AA17" s="1">
        <v>2394105858.77035</v>
      </c>
      <c r="AB17" s="1">
        <v>2861192105.10251</v>
      </c>
      <c r="AC17" s="1">
        <v>3077664003.0893002</v>
      </c>
      <c r="AD17" s="1"/>
      <c r="AE17" s="1"/>
    </row>
    <row r="18" spans="1:31" x14ac:dyDescent="0.3">
      <c r="A18" t="str">
        <f t="shared" si="3"/>
        <v>NORTHROP GRUMMAN / ORBITAL</v>
      </c>
      <c r="B18" s="1">
        <f t="shared" si="4"/>
        <v>1199108661.0512199</v>
      </c>
      <c r="C18" s="1">
        <f t="shared" si="5"/>
        <v>856923439.83915198</v>
      </c>
      <c r="D18" s="1">
        <f t="shared" si="6"/>
        <v>908686891.9619</v>
      </c>
      <c r="E18" s="1"/>
      <c r="F18" s="2">
        <f t="shared" si="7"/>
        <v>6.0406157325401555E-2</v>
      </c>
      <c r="G18" s="2">
        <f t="shared" si="8"/>
        <v>-0.24219804136408829</v>
      </c>
      <c r="H18" s="2"/>
      <c r="I18" s="2">
        <f t="shared" si="9"/>
        <v>7.7910332705914159E-2</v>
      </c>
      <c r="J18" s="2"/>
      <c r="L18" t="s">
        <v>47</v>
      </c>
      <c r="M18" s="1">
        <v>321793607.15870398</v>
      </c>
      <c r="N18" s="1">
        <v>450924159.98537201</v>
      </c>
      <c r="O18" s="1">
        <v>522162028.53182697</v>
      </c>
      <c r="P18" s="1">
        <v>607765287.62952697</v>
      </c>
      <c r="Q18" s="1">
        <v>737543003.928105</v>
      </c>
      <c r="R18" s="1">
        <v>795180915.24749196</v>
      </c>
      <c r="S18" s="1">
        <v>590230450.26713395</v>
      </c>
      <c r="T18" s="1">
        <v>1157996428.74455</v>
      </c>
      <c r="U18" s="1">
        <v>1175802802.03877</v>
      </c>
      <c r="V18" s="1">
        <v>1499156677.3763499</v>
      </c>
      <c r="W18" s="1">
        <v>1311611270.84725</v>
      </c>
      <c r="X18" s="1">
        <v>1021316522.13126</v>
      </c>
      <c r="Y18" s="1">
        <v>1139514289.91837</v>
      </c>
      <c r="Z18" s="1">
        <v>1199108661.0512199</v>
      </c>
      <c r="AA18" s="1">
        <v>983982585.677073</v>
      </c>
      <c r="AB18" s="1">
        <v>856923439.83915198</v>
      </c>
      <c r="AC18" s="1">
        <v>908686891.9619</v>
      </c>
      <c r="AD18" s="1"/>
      <c r="AE18" s="1"/>
    </row>
    <row r="19" spans="1:31" x14ac:dyDescent="0.3">
      <c r="A19" t="str">
        <f t="shared" si="3"/>
        <v>RUSSIA SPACE AGENCY</v>
      </c>
      <c r="B19" s="1">
        <f t="shared" si="4"/>
        <v>157877867.49397501</v>
      </c>
      <c r="C19" s="1">
        <f t="shared" si="5"/>
        <v>2619052.4772875099</v>
      </c>
      <c r="D19" s="1">
        <f t="shared" si="6"/>
        <v>6014852</v>
      </c>
      <c r="E19" s="1"/>
      <c r="F19" s="2">
        <f t="shared" si="7"/>
        <v>1.296575594479664</v>
      </c>
      <c r="G19" s="2">
        <f t="shared" si="8"/>
        <v>-0.96190186695909397</v>
      </c>
      <c r="H19" s="2"/>
      <c r="I19" s="2">
        <f t="shared" si="9"/>
        <v>5.1571022388697749E-4</v>
      </c>
      <c r="J19" s="2"/>
      <c r="L19" t="s">
        <v>39</v>
      </c>
      <c r="M19" s="1">
        <v>141637178.26215899</v>
      </c>
      <c r="N19" s="1">
        <v>277098307.63822001</v>
      </c>
      <c r="O19" s="1">
        <v>531600036.81458801</v>
      </c>
      <c r="P19" s="1">
        <v>464485088.56079799</v>
      </c>
      <c r="Q19" s="1">
        <v>552450019.41364002</v>
      </c>
      <c r="R19" s="1">
        <v>768656839.40025604</v>
      </c>
      <c r="S19" s="1">
        <v>366868123.61607599</v>
      </c>
      <c r="T19" s="1">
        <v>394778719.06763297</v>
      </c>
      <c r="U19" s="1">
        <v>575406808.55172098</v>
      </c>
      <c r="V19" s="1">
        <v>292729219.48913699</v>
      </c>
      <c r="W19" s="1">
        <v>311189687.15396202</v>
      </c>
      <c r="X19" s="1">
        <v>152210296.100788</v>
      </c>
      <c r="Y19" s="1">
        <v>216362793.531582</v>
      </c>
      <c r="Z19" s="1">
        <v>157877867.49397501</v>
      </c>
      <c r="AA19" s="1">
        <v>3819800.2749513201</v>
      </c>
      <c r="AB19" s="1">
        <v>2619052.4772875099</v>
      </c>
      <c r="AC19" s="1">
        <v>6014852</v>
      </c>
      <c r="AD19" s="1"/>
      <c r="AE19" s="1"/>
    </row>
    <row r="20" spans="1:31" x14ac:dyDescent="0.3">
      <c r="A20" t="str">
        <f t="shared" si="3"/>
        <v>SIERRA NEVADA</v>
      </c>
      <c r="B20" s="1">
        <f t="shared" si="4"/>
        <v>396877148.69877797</v>
      </c>
      <c r="C20" s="1">
        <f t="shared" si="5"/>
        <v>150291797.98734099</v>
      </c>
      <c r="D20" s="1">
        <f t="shared" si="6"/>
        <v>51554353.649999999</v>
      </c>
      <c r="E20" s="1"/>
      <c r="F20" s="2">
        <f t="shared" si="7"/>
        <v>-0.65697160896070717</v>
      </c>
      <c r="G20" s="2">
        <f t="shared" si="8"/>
        <v>-0.87009996967820202</v>
      </c>
      <c r="H20" s="2"/>
      <c r="I20" s="2">
        <f t="shared" si="9"/>
        <v>4.4202429691021349E-3</v>
      </c>
      <c r="J20" s="2"/>
      <c r="L20" t="s">
        <v>41</v>
      </c>
      <c r="M20" s="1"/>
      <c r="N20" s="1">
        <v>138449.10038709699</v>
      </c>
      <c r="O20" s="1"/>
      <c r="P20" s="1"/>
      <c r="Q20" s="1"/>
      <c r="R20" s="1"/>
      <c r="S20" s="1">
        <v>10426732.043254901</v>
      </c>
      <c r="T20" s="1">
        <v>2401957.3322746898</v>
      </c>
      <c r="U20" s="1"/>
      <c r="V20" s="1">
        <v>91503332.169642404</v>
      </c>
      <c r="W20" s="1">
        <v>142960728.280826</v>
      </c>
      <c r="X20" s="1">
        <v>359825479.67849499</v>
      </c>
      <c r="Y20" s="1">
        <v>128345865.835751</v>
      </c>
      <c r="Z20" s="1">
        <v>396877148.69877797</v>
      </c>
      <c r="AA20" s="1">
        <v>57637972.733585499</v>
      </c>
      <c r="AB20" s="1">
        <v>150291797.98734099</v>
      </c>
      <c r="AC20" s="1">
        <v>51554353.649999999</v>
      </c>
      <c r="AD20" s="1"/>
      <c r="AE20" s="1"/>
    </row>
    <row r="21" spans="1:31" x14ac:dyDescent="0.3">
      <c r="A21" t="str">
        <f t="shared" si="3"/>
        <v>BLUE ORIGIN</v>
      </c>
      <c r="B21" s="1">
        <f t="shared" si="4"/>
        <v>267287908.42519</v>
      </c>
      <c r="C21" s="1">
        <f t="shared" si="5"/>
        <v>15815424.964728599</v>
      </c>
      <c r="D21" s="1">
        <f t="shared" si="6"/>
        <v>440844388</v>
      </c>
      <c r="E21" s="1"/>
      <c r="F21" s="2">
        <f t="shared" si="7"/>
        <v>26.874330849987697</v>
      </c>
      <c r="G21" s="2">
        <f t="shared" si="8"/>
        <v>0.64932409624278198</v>
      </c>
      <c r="H21" s="2"/>
      <c r="I21" s="2">
        <f t="shared" si="9"/>
        <v>3.7797764273301747E-2</v>
      </c>
      <c r="J21" s="2"/>
      <c r="L21" t="s">
        <v>27</v>
      </c>
      <c r="M21" s="1"/>
      <c r="N21" s="1"/>
      <c r="O21" s="1"/>
      <c r="P21" s="1"/>
      <c r="Q21" s="1"/>
      <c r="R21" s="1"/>
      <c r="S21" s="1"/>
      <c r="T21" s="1"/>
      <c r="U21" s="1"/>
      <c r="V21" s="1">
        <v>970601.73317900696</v>
      </c>
      <c r="W21" s="1">
        <v>811311.96249855298</v>
      </c>
      <c r="X21" s="1">
        <v>420743.79300202901</v>
      </c>
      <c r="Y21" s="1">
        <v>3004110.8971396601</v>
      </c>
      <c r="Z21" s="1">
        <v>267287908.42519</v>
      </c>
      <c r="AA21" s="1">
        <v>312091725.19223899</v>
      </c>
      <c r="AB21" s="1">
        <v>15815424.964728599</v>
      </c>
      <c r="AC21" s="1">
        <v>440844388</v>
      </c>
      <c r="AD21" s="1"/>
      <c r="AE21" s="1"/>
    </row>
    <row r="22" spans="1:31" x14ac:dyDescent="0.3">
      <c r="A22" t="str">
        <f t="shared" si="3"/>
        <v>Other New Space</v>
      </c>
      <c r="B22" s="1">
        <f t="shared" si="4"/>
        <v>51931125.4092898</v>
      </c>
      <c r="C22" s="1">
        <f t="shared" si="5"/>
        <v>39601641.323541701</v>
      </c>
      <c r="D22" s="1">
        <f t="shared" si="6"/>
        <v>109765251</v>
      </c>
      <c r="E22" s="1"/>
      <c r="F22" s="2">
        <f t="shared" si="7"/>
        <v>1.7717348910674731</v>
      </c>
      <c r="G22" s="2">
        <f t="shared" si="8"/>
        <v>1.1136697911877804</v>
      </c>
      <c r="H22" s="2"/>
      <c r="I22" s="2">
        <f t="shared" si="9"/>
        <v>9.4112144684890472E-3</v>
      </c>
      <c r="J22" s="2"/>
      <c r="L22" t="s">
        <v>48</v>
      </c>
      <c r="M22" s="1"/>
      <c r="N22" s="1"/>
      <c r="O22" s="1"/>
      <c r="P22" s="1"/>
      <c r="Q22" s="1"/>
      <c r="R22" s="1"/>
      <c r="S22" s="1"/>
      <c r="T22" s="1"/>
      <c r="U22" s="1">
        <v>3784970.78714502</v>
      </c>
      <c r="V22" s="1">
        <v>4872124.7732857596</v>
      </c>
      <c r="W22" s="1">
        <v>0</v>
      </c>
      <c r="X22" s="1">
        <v>7799094.3327917</v>
      </c>
      <c r="Y22" s="1">
        <v>29312.746145944599</v>
      </c>
      <c r="Z22" s="1">
        <v>51931125.4092898</v>
      </c>
      <c r="AA22" s="1">
        <v>58914776.687402099</v>
      </c>
      <c r="AB22" s="1">
        <v>39601641.323541701</v>
      </c>
      <c r="AC22" s="1">
        <v>109765251</v>
      </c>
      <c r="AD22" s="1"/>
      <c r="AE22" s="1"/>
    </row>
    <row r="23" spans="1:31" x14ac:dyDescent="0.3">
      <c r="A23" t="str">
        <f t="shared" si="3"/>
        <v>Other Residual</v>
      </c>
      <c r="B23" s="1">
        <f t="shared" si="4"/>
        <v>3199928393.2979698</v>
      </c>
      <c r="C23" s="1">
        <f t="shared" si="5"/>
        <v>3712859021.7550101</v>
      </c>
      <c r="D23" s="1">
        <f t="shared" si="6"/>
        <v>4957218242.1469002</v>
      </c>
      <c r="E23" s="1"/>
      <c r="F23" s="2">
        <f t="shared" si="7"/>
        <v>0.33514852384664495</v>
      </c>
      <c r="G23" s="2">
        <f t="shared" si="8"/>
        <v>0.54916536649052938</v>
      </c>
      <c r="H23" s="2"/>
      <c r="I23" s="2">
        <f t="shared" si="9"/>
        <v>0.42502926580973011</v>
      </c>
      <c r="J23" s="2"/>
      <c r="L23" t="s">
        <v>38</v>
      </c>
      <c r="M23" s="1">
        <v>2386583284.4650302</v>
      </c>
      <c r="N23" s="1">
        <v>3596690444.0186501</v>
      </c>
      <c r="O23" s="1">
        <v>3335066242.6577401</v>
      </c>
      <c r="P23" s="1">
        <v>3432233969.3201199</v>
      </c>
      <c r="Q23" s="1">
        <v>3125072993.80057</v>
      </c>
      <c r="R23" s="1">
        <v>2799811477.8084202</v>
      </c>
      <c r="S23" s="1">
        <v>2637448043.06633</v>
      </c>
      <c r="T23" s="1">
        <v>2784688549.0713201</v>
      </c>
      <c r="U23" s="1">
        <v>2489997078.5329499</v>
      </c>
      <c r="V23" s="1">
        <v>2839176041.65239</v>
      </c>
      <c r="W23" s="1">
        <v>2554798872.1336198</v>
      </c>
      <c r="X23" s="1">
        <v>2370105874.7516599</v>
      </c>
      <c r="Y23" s="1">
        <v>3036476050.1690798</v>
      </c>
      <c r="Z23" s="1">
        <v>3199928393.2979698</v>
      </c>
      <c r="AA23" s="1">
        <v>2945711444.0826402</v>
      </c>
      <c r="AB23" s="1">
        <v>3712859021.7550101</v>
      </c>
      <c r="AC23" s="1">
        <v>4957218242.1469002</v>
      </c>
      <c r="AD23" s="1"/>
      <c r="AE23" s="1"/>
    </row>
    <row r="24" spans="1:31" x14ac:dyDescent="0.3">
      <c r="A24" t="str">
        <f t="shared" si="3"/>
        <v>Grand Total</v>
      </c>
      <c r="B24" s="1">
        <f t="shared" si="4"/>
        <v>9121946629.9850311</v>
      </c>
      <c r="C24" s="1">
        <f t="shared" si="5"/>
        <v>10119342716.034781</v>
      </c>
      <c r="D24" s="1">
        <f t="shared" si="6"/>
        <v>11663239783.507198</v>
      </c>
      <c r="E24" s="1"/>
      <c r="F24" s="2">
        <f t="shared" si="7"/>
        <v>0.15256890796138456</v>
      </c>
      <c r="G24" s="2">
        <f t="shared" si="8"/>
        <v>0.2785911008477735</v>
      </c>
      <c r="H24" s="2"/>
      <c r="I24" s="2">
        <f>SUM(I$14:I$23)</f>
        <v>1</v>
      </c>
      <c r="J24" s="2"/>
      <c r="L24" t="s">
        <v>24</v>
      </c>
      <c r="M24" s="1">
        <f t="shared" ref="M24:AD24" si="10">SUM(M15:M23)</f>
        <v>3051622958.2202549</v>
      </c>
      <c r="N24" s="1">
        <f t="shared" si="10"/>
        <v>5672679168.1902819</v>
      </c>
      <c r="O24" s="1">
        <f t="shared" si="10"/>
        <v>6700789483.7717934</v>
      </c>
      <c r="P24" s="1">
        <f t="shared" si="10"/>
        <v>6906503642.8641701</v>
      </c>
      <c r="Q24" s="1">
        <f t="shared" si="10"/>
        <v>7545136315.6444874</v>
      </c>
      <c r="R24" s="1">
        <f t="shared" si="10"/>
        <v>9044277110.9803638</v>
      </c>
      <c r="S24" s="1">
        <f t="shared" si="10"/>
        <v>7178152249.8352489</v>
      </c>
      <c r="T24" s="1">
        <f t="shared" si="10"/>
        <v>9305232742.8912144</v>
      </c>
      <c r="U24" s="1">
        <f t="shared" si="10"/>
        <v>8431258241.7120724</v>
      </c>
      <c r="V24" s="1">
        <f t="shared" si="10"/>
        <v>8987108905.4640465</v>
      </c>
      <c r="W24" s="1">
        <f t="shared" si="10"/>
        <v>9011761002.4494267</v>
      </c>
      <c r="X24" s="1">
        <f t="shared" si="10"/>
        <v>8318621700.1571083</v>
      </c>
      <c r="Y24" s="1">
        <f t="shared" si="10"/>
        <v>9079556612.9640274</v>
      </c>
      <c r="Z24" s="1">
        <f t="shared" si="10"/>
        <v>9121946629.9850311</v>
      </c>
      <c r="AA24" s="1">
        <f t="shared" si="10"/>
        <v>8766365593.4641552</v>
      </c>
      <c r="AB24" s="1">
        <f t="shared" si="10"/>
        <v>10119342716.034781</v>
      </c>
      <c r="AC24" s="1">
        <f t="shared" si="10"/>
        <v>11663239783.507198</v>
      </c>
      <c r="AD24" s="1">
        <f t="shared" si="10"/>
        <v>0</v>
      </c>
      <c r="AE24" s="1"/>
    </row>
    <row r="25" spans="1:31" x14ac:dyDescent="0.3">
      <c r="A25">
        <f t="shared" si="3"/>
        <v>0</v>
      </c>
      <c r="B25" s="1">
        <f t="shared" si="4"/>
        <v>1135548774.24348</v>
      </c>
      <c r="C25" s="1">
        <f t="shared" si="5"/>
        <v>663212323.15567601</v>
      </c>
      <c r="D25" s="1">
        <f t="shared" si="6"/>
        <v>599081688.49660003</v>
      </c>
      <c r="E25" s="1"/>
      <c r="F25" s="2">
        <f t="shared" si="7"/>
        <v>-9.6696988912889359E-2</v>
      </c>
      <c r="G25" s="2">
        <f t="shared" si="8"/>
        <v>-0.47242980479132879</v>
      </c>
      <c r="H25" s="2"/>
      <c r="I25" s="2">
        <f>AC25/SUM(AC$15:AC$25)</f>
        <v>2.5039399581842953E-2</v>
      </c>
      <c r="J25" s="2"/>
      <c r="M25" s="1">
        <v>841391111.19148695</v>
      </c>
      <c r="N25" s="1">
        <v>2036246793.1172099</v>
      </c>
      <c r="O25" s="1">
        <v>1758523408.2611201</v>
      </c>
      <c r="P25" s="1">
        <v>2005702949.5822501</v>
      </c>
      <c r="Q25" s="1">
        <v>1696966016.3703699</v>
      </c>
      <c r="R25" s="1">
        <v>1596503769.8715301</v>
      </c>
      <c r="S25" s="1">
        <v>1550065883.7908101</v>
      </c>
      <c r="T25" s="1">
        <v>1601350191.93327</v>
      </c>
      <c r="U25" s="1">
        <v>1503038529.65341</v>
      </c>
      <c r="V25" s="1">
        <v>1713978694.11743</v>
      </c>
      <c r="W25" s="1">
        <v>1514346694.8317599</v>
      </c>
      <c r="X25" s="1">
        <v>1261458469.5605199</v>
      </c>
      <c r="Y25" s="1">
        <v>1192684832.53211</v>
      </c>
      <c r="Z25" s="1">
        <v>1135548774.24348</v>
      </c>
      <c r="AA25" s="1">
        <v>792677947.39257002</v>
      </c>
      <c r="AB25" s="1">
        <v>663212323.15567601</v>
      </c>
      <c r="AC25" s="1">
        <v>599081688.49660003</v>
      </c>
      <c r="AD25" s="1"/>
      <c r="AE25" s="1"/>
    </row>
    <row r="26" spans="1:31" x14ac:dyDescent="0.3">
      <c r="A26" t="str">
        <f t="shared" si="3"/>
        <v>Grand Total</v>
      </c>
      <c r="B26" s="1">
        <f t="shared" si="4"/>
        <v>17881289922.546986</v>
      </c>
      <c r="C26" s="1">
        <f t="shared" si="5"/>
        <v>19727839413.850948</v>
      </c>
      <c r="D26" s="1">
        <f t="shared" si="6"/>
        <v>22867893333.472</v>
      </c>
      <c r="E26" s="1"/>
      <c r="F26" s="2">
        <f t="shared" si="7"/>
        <v>0.1591686678783697</v>
      </c>
      <c r="G26" s="2">
        <f t="shared" si="8"/>
        <v>0.27887268941583887</v>
      </c>
      <c r="H26" s="2"/>
      <c r="I26" s="2">
        <f>SUM(I$15:I$25)</f>
        <v>2.0250393995818428</v>
      </c>
      <c r="J26" s="2"/>
      <c r="L26" t="s">
        <v>24</v>
      </c>
      <c r="M26" s="1">
        <f t="shared" ref="M26:AD26" si="11">SUM(M16:M25)</f>
        <v>6944637027.6319971</v>
      </c>
      <c r="N26" s="1">
        <f t="shared" si="11"/>
        <v>13233202588.891663</v>
      </c>
      <c r="O26" s="1">
        <f t="shared" si="11"/>
        <v>13039426257.767727</v>
      </c>
      <c r="P26" s="1">
        <f t="shared" si="11"/>
        <v>13919314208.425161</v>
      </c>
      <c r="Q26" s="1">
        <f t="shared" si="11"/>
        <v>14283820723.605755</v>
      </c>
      <c r="R26" s="1">
        <f t="shared" si="11"/>
        <v>16090184940.499439</v>
      </c>
      <c r="S26" s="1">
        <f t="shared" si="11"/>
        <v>13913805757.201969</v>
      </c>
      <c r="T26" s="1">
        <f t="shared" si="11"/>
        <v>16566135262.02475</v>
      </c>
      <c r="U26" s="1">
        <f t="shared" si="11"/>
        <v>15744295674.957165</v>
      </c>
      <c r="V26" s="1">
        <f t="shared" si="11"/>
        <v>17375898805.844944</v>
      </c>
      <c r="W26" s="1">
        <f t="shared" si="11"/>
        <v>16792203805.271734</v>
      </c>
      <c r="X26" s="1">
        <f t="shared" si="11"/>
        <v>15823233521.570066</v>
      </c>
      <c r="Y26" s="1">
        <f t="shared" si="11"/>
        <v>17432351922.001286</v>
      </c>
      <c r="Z26" s="1">
        <f t="shared" si="11"/>
        <v>17881289922.546986</v>
      </c>
      <c r="AA26" s="1">
        <f t="shared" si="11"/>
        <v>17517036122.755024</v>
      </c>
      <c r="AB26" s="1">
        <f t="shared" si="11"/>
        <v>19727839413.850948</v>
      </c>
      <c r="AC26" s="1">
        <f t="shared" si="11"/>
        <v>22867893333.472</v>
      </c>
      <c r="AD26" s="1">
        <f t="shared" si="11"/>
        <v>0</v>
      </c>
      <c r="AE26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4"/>
  <sheetViews>
    <sheetView workbookViewId="0">
      <pane xSplit="2" ySplit="1" topLeftCell="C31" activePane="bottomRight" state="frozen"/>
      <selection pane="topRight"/>
      <selection pane="bottomLeft"/>
      <selection pane="bottomRight" activeCell="K1" sqref="K1:K1048576"/>
    </sheetView>
  </sheetViews>
  <sheetFormatPr defaultColWidth="11.5546875" defaultRowHeight="14.4" x14ac:dyDescent="0.3"/>
  <sheetData>
    <row r="1" spans="1:32" x14ac:dyDescent="0.3">
      <c r="A1" t="str">
        <f t="shared" ref="A1:A46" si="0">M1</f>
        <v>SpaceParentID</v>
      </c>
      <c r="B1" t="str">
        <f t="shared" ref="B1:B46" si="1">N1</f>
        <v>SpaceArea</v>
      </c>
      <c r="M1" t="s">
        <v>25</v>
      </c>
      <c r="N1" t="s">
        <v>49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2" x14ac:dyDescent="0.3">
      <c r="A2" t="str">
        <f t="shared" si="0"/>
        <v>ABL Space</v>
      </c>
      <c r="B2" t="str">
        <f t="shared" si="1"/>
        <v>Space Transp. and Launch</v>
      </c>
      <c r="M2" t="s">
        <v>26</v>
      </c>
      <c r="N2" t="s">
        <v>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R&amp;D (Space Flight)</v>
      </c>
      <c r="M3" t="s">
        <v>27</v>
      </c>
      <c r="N3" t="s">
        <v>20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Space Transp. and Launch</v>
      </c>
      <c r="M4" t="s">
        <v>27</v>
      </c>
      <c r="N4" t="s">
        <v>21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3">
      <c r="A5" t="str">
        <f t="shared" si="0"/>
        <v>BOEING</v>
      </c>
      <c r="B5" t="str">
        <f t="shared" si="1"/>
        <v>Other Products</v>
      </c>
      <c r="M5" t="s">
        <v>28</v>
      </c>
      <c r="N5" t="s">
        <v>50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R&amp;D (Defense)</v>
      </c>
      <c r="M6" t="s">
        <v>28</v>
      </c>
      <c r="N6" t="s">
        <v>51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R&amp;D (Space Flight)</v>
      </c>
      <c r="M7" t="s">
        <v>28</v>
      </c>
      <c r="N7" t="s">
        <v>20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3">
      <c r="A8" t="str">
        <f t="shared" si="0"/>
        <v>BOEING</v>
      </c>
      <c r="B8" t="str">
        <f t="shared" si="1"/>
        <v>Space Transp. and Launch</v>
      </c>
      <c r="M8" t="s">
        <v>28</v>
      </c>
      <c r="N8" t="s">
        <v>21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3">
      <c r="A9" t="str">
        <f t="shared" si="0"/>
        <v>BOEING</v>
      </c>
      <c r="B9" t="str">
        <f t="shared" si="1"/>
        <v>Space Vehicle Launchers</v>
      </c>
      <c r="M9" t="s">
        <v>28</v>
      </c>
      <c r="N9" t="s">
        <v>22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Space Vehicle Services</v>
      </c>
      <c r="M10" t="s">
        <v>28</v>
      </c>
      <c r="N10" t="s">
        <v>23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CALIFORNIA INSTITUTE OF TECHNOLOGY</v>
      </c>
      <c r="B11" t="str">
        <f t="shared" si="1"/>
        <v>R&amp;D (Space Flight)</v>
      </c>
      <c r="M11" t="s">
        <v>29</v>
      </c>
      <c r="N11" t="s">
        <v>20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3">
      <c r="A12" t="str">
        <f t="shared" si="0"/>
        <v>Firefly Aerospace</v>
      </c>
      <c r="B12" t="str">
        <f t="shared" si="1"/>
        <v>R&amp;D (Space Flight)</v>
      </c>
      <c r="M12" t="s">
        <v>30</v>
      </c>
      <c r="N12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3">
      <c r="A13" t="str">
        <f t="shared" si="0"/>
        <v>JOHNS HOPKINS UNIVERSITY</v>
      </c>
      <c r="B13" t="str">
        <f t="shared" si="1"/>
        <v>R&amp;D (Space Flight)</v>
      </c>
      <c r="M13" t="s">
        <v>31</v>
      </c>
      <c r="N13" t="s">
        <v>20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3">
      <c r="A14" t="str">
        <f t="shared" si="0"/>
        <v>LOCKHEED MARTIN</v>
      </c>
      <c r="B14" t="str">
        <f t="shared" si="1"/>
        <v>Other Services</v>
      </c>
      <c r="M14" t="s">
        <v>32</v>
      </c>
      <c r="N14" t="s">
        <v>52</v>
      </c>
      <c r="O14" s="1"/>
      <c r="P14" s="1"/>
      <c r="Q14" s="1"/>
      <c r="R14" s="1"/>
      <c r="S14" s="1"/>
      <c r="T14" s="1"/>
      <c r="U14" s="1">
        <v>2596379</v>
      </c>
      <c r="V14" s="1">
        <v>2087987</v>
      </c>
      <c r="W14" s="1"/>
      <c r="X14" s="1">
        <v>486937</v>
      </c>
      <c r="Y14" s="1"/>
      <c r="Z14" s="1"/>
      <c r="AA14" s="1">
        <v>0</v>
      </c>
      <c r="AB14" s="1">
        <v>-133512.01999999999</v>
      </c>
      <c r="AC14" s="1">
        <v>54115</v>
      </c>
      <c r="AD14" s="1"/>
      <c r="AE14" s="1"/>
      <c r="AF14" s="1"/>
    </row>
    <row r="15" spans="1:32" x14ac:dyDescent="0.3">
      <c r="A15" t="str">
        <f t="shared" si="0"/>
        <v>LOCKHEED MARTIN</v>
      </c>
      <c r="B15" t="str">
        <f t="shared" si="1"/>
        <v>R&amp;D (Defense)</v>
      </c>
      <c r="M15" t="s">
        <v>32</v>
      </c>
      <c r="N15" t="s">
        <v>51</v>
      </c>
      <c r="O15" s="1"/>
      <c r="P15" s="1"/>
      <c r="Q15" s="1"/>
      <c r="R15" s="1"/>
      <c r="S15" s="1">
        <v>846297</v>
      </c>
      <c r="T15" s="1">
        <v>-739.8</v>
      </c>
      <c r="U15" s="1">
        <v>4807670</v>
      </c>
      <c r="V15" s="1">
        <v>4684851.18</v>
      </c>
      <c r="W15" s="1">
        <v>299892</v>
      </c>
      <c r="X15" s="1"/>
      <c r="Y15" s="1"/>
      <c r="Z15" s="1"/>
      <c r="AA15" s="1"/>
      <c r="AB15" s="1">
        <v>0</v>
      </c>
      <c r="AC15" s="1"/>
      <c r="AD15" s="1"/>
      <c r="AE15" s="1"/>
      <c r="AF15" s="1"/>
    </row>
    <row r="16" spans="1:32" x14ac:dyDescent="0.3">
      <c r="A16" t="str">
        <f t="shared" si="0"/>
        <v>LOCKHEED MARTIN</v>
      </c>
      <c r="B16" t="str">
        <f t="shared" si="1"/>
        <v>R&amp;D (Space Flight)</v>
      </c>
      <c r="M16" t="s">
        <v>32</v>
      </c>
      <c r="N16" t="s">
        <v>20</v>
      </c>
      <c r="O16" s="1">
        <v>250246538.0891</v>
      </c>
      <c r="P16" s="1">
        <v>691511082.94990003</v>
      </c>
      <c r="Q16" s="1">
        <v>1100432702.1900001</v>
      </c>
      <c r="R16" s="1">
        <v>1337069729.4551001</v>
      </c>
      <c r="S16" s="1">
        <v>1167917783.8274</v>
      </c>
      <c r="T16" s="1">
        <v>1218160832.1147001</v>
      </c>
      <c r="U16" s="1">
        <v>1196436729.73</v>
      </c>
      <c r="V16" s="1">
        <v>1259881293.7291</v>
      </c>
      <c r="W16" s="1">
        <v>1200948891.1197</v>
      </c>
      <c r="X16" s="1">
        <v>1380250027.0978</v>
      </c>
      <c r="Y16" s="1">
        <v>1240555987.9912</v>
      </c>
      <c r="Z16" s="1">
        <v>1056330669.3084</v>
      </c>
      <c r="AA16" s="1">
        <v>1017206667.1900001</v>
      </c>
      <c r="AB16" s="1">
        <v>981261792.8197</v>
      </c>
      <c r="AC16" s="1">
        <v>708401394.63100004</v>
      </c>
      <c r="AD16" s="1">
        <v>634199840.10000002</v>
      </c>
      <c r="AE16" s="1">
        <v>599081688.49660003</v>
      </c>
      <c r="AF16" s="1"/>
    </row>
    <row r="17" spans="1:32" x14ac:dyDescent="0.3">
      <c r="A17" t="str">
        <f t="shared" si="0"/>
        <v>LOCKHEED MARTIN</v>
      </c>
      <c r="B17" t="str">
        <f t="shared" si="1"/>
        <v>Space Transp. and Launch</v>
      </c>
      <c r="M17" t="s">
        <v>32</v>
      </c>
      <c r="N17" t="s">
        <v>21</v>
      </c>
      <c r="O17" s="1">
        <v>111587782</v>
      </c>
      <c r="P17" s="1">
        <v>76300279</v>
      </c>
      <c r="Q17" s="1"/>
      <c r="R17" s="1">
        <v>20000</v>
      </c>
      <c r="S17" s="1">
        <v>173040</v>
      </c>
      <c r="T17" s="1">
        <v>-20000</v>
      </c>
      <c r="U17" s="1">
        <v>326894</v>
      </c>
      <c r="V17" s="1">
        <v>48371</v>
      </c>
      <c r="W17" s="1">
        <v>0</v>
      </c>
      <c r="X17" s="1">
        <v>50000</v>
      </c>
      <c r="Y17" s="1">
        <v>0</v>
      </c>
      <c r="Z17" s="1"/>
      <c r="AA17" s="1"/>
      <c r="AB17" s="1"/>
      <c r="AC17" s="1"/>
      <c r="AD17" s="1"/>
      <c r="AE17" s="1"/>
      <c r="AF17" s="1"/>
    </row>
    <row r="18" spans="1:32" x14ac:dyDescent="0.3">
      <c r="A18" t="str">
        <f t="shared" si="0"/>
        <v>LOCKHEED MARTIN</v>
      </c>
      <c r="B18" t="str">
        <f t="shared" si="1"/>
        <v>Space Vehicles and Components</v>
      </c>
      <c r="M18" t="s">
        <v>32</v>
      </c>
      <c r="N18" t="s">
        <v>53</v>
      </c>
      <c r="O18" s="1">
        <v>232453724.38999999</v>
      </c>
      <c r="P18" s="1">
        <v>700281374.47000003</v>
      </c>
      <c r="Q18" s="1">
        <v>180392368</v>
      </c>
      <c r="R18" s="1">
        <v>136420884</v>
      </c>
      <c r="S18" s="1">
        <v>102779526</v>
      </c>
      <c r="T18" s="1">
        <v>0</v>
      </c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</row>
    <row r="19" spans="1:32" x14ac:dyDescent="0.3">
      <c r="A19" t="str">
        <f t="shared" si="0"/>
        <v>MAXAR TECHNOLOGIES</v>
      </c>
      <c r="B19" t="str">
        <f t="shared" si="1"/>
        <v>R&amp;D (Space Flight)</v>
      </c>
      <c r="M19" t="s">
        <v>33</v>
      </c>
      <c r="N19" t="s">
        <v>20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499886</v>
      </c>
      <c r="AA19" s="1">
        <v>151162315.43000001</v>
      </c>
      <c r="AB19" s="1">
        <v>92040334.370000005</v>
      </c>
      <c r="AC19" s="1">
        <v>81884308.200000003</v>
      </c>
      <c r="AD19" s="1">
        <v>189619023</v>
      </c>
      <c r="AE19" s="1">
        <v>177764326</v>
      </c>
      <c r="AF19" s="1"/>
    </row>
    <row r="20" spans="1:32" x14ac:dyDescent="0.3">
      <c r="A20" t="str">
        <f t="shared" si="0"/>
        <v>MAXAR TECHNOLOGIES</v>
      </c>
      <c r="B20" t="str">
        <f t="shared" si="1"/>
        <v>Space Transp. and Launch</v>
      </c>
      <c r="M20" t="s">
        <v>33</v>
      </c>
      <c r="N20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20650088</v>
      </c>
      <c r="AB20" s="1">
        <v>29703228</v>
      </c>
      <c r="AC20" s="1">
        <v>5885887</v>
      </c>
      <c r="AD20" s="1">
        <v>12241052.25</v>
      </c>
      <c r="AE20" s="1">
        <v>2637413</v>
      </c>
      <c r="AF20" s="1"/>
    </row>
    <row r="21" spans="1:32" x14ac:dyDescent="0.3">
      <c r="A21" t="str">
        <f t="shared" si="0"/>
        <v>MDA</v>
      </c>
      <c r="B21" t="str">
        <f t="shared" si="1"/>
        <v>R&amp;D (Space Flight)</v>
      </c>
      <c r="M21" t="s">
        <v>34</v>
      </c>
      <c r="N21" t="s">
        <v>20</v>
      </c>
      <c r="O21" s="1">
        <v>27500</v>
      </c>
      <c r="P21" s="1">
        <v>-1458.35</v>
      </c>
      <c r="Q21" s="1">
        <v>1458.35</v>
      </c>
      <c r="R21" s="1">
        <v>50000</v>
      </c>
      <c r="S21" s="1">
        <v>0</v>
      </c>
      <c r="T21" s="1"/>
      <c r="U21" s="1"/>
      <c r="V21" s="1">
        <v>949851</v>
      </c>
      <c r="W21" s="1">
        <v>0</v>
      </c>
      <c r="X21" s="1">
        <v>1152922</v>
      </c>
      <c r="Y21" s="1">
        <v>2983409</v>
      </c>
      <c r="Z21" s="1">
        <v>249996</v>
      </c>
      <c r="AA21" s="1"/>
      <c r="AB21" s="1"/>
      <c r="AC21" s="1"/>
      <c r="AD21" s="1"/>
      <c r="AE21" s="1"/>
      <c r="AF21" s="1"/>
    </row>
    <row r="22" spans="1:32" x14ac:dyDescent="0.3">
      <c r="A22" t="str">
        <f t="shared" si="0"/>
        <v>MDA</v>
      </c>
      <c r="B22" t="str">
        <f t="shared" si="1"/>
        <v>Space Transp. and Launch</v>
      </c>
      <c r="M22" t="s">
        <v>34</v>
      </c>
      <c r="N22" t="s">
        <v>21</v>
      </c>
      <c r="O22" s="1"/>
      <c r="P22" s="1"/>
      <c r="Q22" s="1"/>
      <c r="R22" s="1"/>
      <c r="S22" s="1"/>
      <c r="T22" s="1"/>
      <c r="U22" s="1"/>
      <c r="V22" s="1">
        <v>889426</v>
      </c>
      <c r="W22" s="1">
        <v>0</v>
      </c>
      <c r="X22" s="1">
        <v>50000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t="str">
        <f t="shared" si="0"/>
        <v>NORTHROP GRUMMAN</v>
      </c>
      <c r="B23" t="str">
        <f t="shared" si="1"/>
        <v>Other Products</v>
      </c>
      <c r="M23" t="s">
        <v>35</v>
      </c>
      <c r="N23" t="s">
        <v>50</v>
      </c>
      <c r="O23" s="1"/>
      <c r="P23" s="1"/>
      <c r="Q23" s="1"/>
      <c r="R23" s="1"/>
      <c r="S23" s="1">
        <v>112150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 t="str">
        <f t="shared" si="0"/>
        <v>NORTHROP GRUMMAN</v>
      </c>
      <c r="B24" t="str">
        <f t="shared" si="1"/>
        <v>R&amp;D (Space Flight)</v>
      </c>
      <c r="M24" t="s">
        <v>35</v>
      </c>
      <c r="N24" t="s">
        <v>20</v>
      </c>
      <c r="O24" s="1">
        <v>227583859.88</v>
      </c>
      <c r="P24" s="1">
        <v>298184254.69999999</v>
      </c>
      <c r="Q24" s="1">
        <v>307561285.26999998</v>
      </c>
      <c r="R24" s="1">
        <v>256561259</v>
      </c>
      <c r="S24" s="1">
        <v>269417903.31010002</v>
      </c>
      <c r="T24" s="1">
        <v>279280331.5625</v>
      </c>
      <c r="U24" s="1">
        <v>339180918.24000001</v>
      </c>
      <c r="V24" s="1">
        <v>371591852.20999998</v>
      </c>
      <c r="W24" s="1">
        <v>328751427.3502</v>
      </c>
      <c r="X24" s="1">
        <v>316833641.71579999</v>
      </c>
      <c r="Y24" s="1">
        <v>307253224.32810003</v>
      </c>
      <c r="Z24" s="1">
        <v>250950653.59</v>
      </c>
      <c r="AA24" s="1">
        <v>473860552.72979999</v>
      </c>
      <c r="AB24" s="1">
        <v>544225703.68929994</v>
      </c>
      <c r="AC24" s="1">
        <v>466678984.50980002</v>
      </c>
      <c r="AD24" s="1">
        <v>329818741.31940001</v>
      </c>
      <c r="AE24" s="1">
        <v>412553271.9619</v>
      </c>
      <c r="AF24" s="1"/>
    </row>
    <row r="25" spans="1:32" x14ac:dyDescent="0.3">
      <c r="A25" t="str">
        <f t="shared" si="0"/>
        <v>NORTHROP GRUMMAN</v>
      </c>
      <c r="B25" t="str">
        <f t="shared" si="1"/>
        <v>Space Transp. and Launch</v>
      </c>
      <c r="M25" t="s">
        <v>35</v>
      </c>
      <c r="N25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497998484.5</v>
      </c>
      <c r="AB25" s="1">
        <v>491819110.75999999</v>
      </c>
      <c r="AC25" s="1">
        <v>412754947.63999999</v>
      </c>
      <c r="AD25" s="1">
        <v>489618246.73000002</v>
      </c>
      <c r="AE25" s="1">
        <v>496133620</v>
      </c>
      <c r="AF25" s="1"/>
    </row>
    <row r="26" spans="1:32" x14ac:dyDescent="0.3">
      <c r="A26" t="str">
        <f t="shared" si="0"/>
        <v>ORBITAL SCIENCES</v>
      </c>
      <c r="B26" t="str">
        <f t="shared" si="1"/>
        <v>R&amp;D (Space Flight)</v>
      </c>
      <c r="M26" t="s">
        <v>36</v>
      </c>
      <c r="N26" t="s">
        <v>20</v>
      </c>
      <c r="O26" s="1">
        <v>-400000</v>
      </c>
      <c r="P26" s="1">
        <v>348566</v>
      </c>
      <c r="Q26" s="1">
        <v>922698</v>
      </c>
      <c r="R26" s="1">
        <v>400000</v>
      </c>
      <c r="S26" s="1">
        <v>615066</v>
      </c>
      <c r="T26" s="1"/>
      <c r="U26" s="1"/>
      <c r="V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A27" t="str">
        <f t="shared" si="0"/>
        <v>ORBITAL SCIENCES</v>
      </c>
      <c r="B27" t="str">
        <f t="shared" si="1"/>
        <v>Space Transp. and Launch</v>
      </c>
      <c r="M27" t="s">
        <v>36</v>
      </c>
      <c r="N27" t="s">
        <v>21</v>
      </c>
      <c r="O27" s="1">
        <v>104129</v>
      </c>
      <c r="P27" s="1">
        <v>26574374.649999999</v>
      </c>
      <c r="Q27" s="1">
        <v>71834080</v>
      </c>
      <c r="R27" s="1">
        <v>189539855.2344</v>
      </c>
      <c r="S27" s="1">
        <v>282574090.62</v>
      </c>
      <c r="T27" s="1">
        <v>327446549.88069999</v>
      </c>
      <c r="U27" s="1">
        <v>119339222.81</v>
      </c>
      <c r="V27" s="1">
        <v>544408271.96000004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t="str">
        <f t="shared" si="0"/>
        <v>Orbital ATK</v>
      </c>
      <c r="B28" t="str">
        <f t="shared" si="1"/>
        <v>R&amp;D (Space Flight)</v>
      </c>
      <c r="M28" t="s">
        <v>37</v>
      </c>
      <c r="N28" t="s">
        <v>20</v>
      </c>
      <c r="O28" s="1"/>
      <c r="P28" s="1"/>
      <c r="Q28" s="1"/>
      <c r="R28" s="1"/>
      <c r="S28" s="1"/>
      <c r="T28" s="1"/>
      <c r="U28" s="1"/>
      <c r="V28" s="1"/>
      <c r="W28" s="1">
        <v>1674286.81</v>
      </c>
      <c r="X28" s="1">
        <v>10814447.3902</v>
      </c>
      <c r="Y28" s="1">
        <v>23746967.698800001</v>
      </c>
      <c r="Z28" s="1">
        <v>310981808.64999998</v>
      </c>
      <c r="AA28" s="1"/>
      <c r="AB28" s="1"/>
      <c r="AC28" s="1"/>
      <c r="AD28" s="1"/>
      <c r="AE28" s="1"/>
      <c r="AF28" s="1"/>
    </row>
    <row r="29" spans="1:32" x14ac:dyDescent="0.3">
      <c r="A29" t="str">
        <f t="shared" si="0"/>
        <v>Orbital ATK</v>
      </c>
      <c r="B29" t="str">
        <f t="shared" si="1"/>
        <v>Space Transp. and Launch</v>
      </c>
      <c r="M29" t="s">
        <v>37</v>
      </c>
      <c r="N29" t="s">
        <v>21</v>
      </c>
      <c r="O29" s="1"/>
      <c r="P29" s="1"/>
      <c r="Q29" s="1"/>
      <c r="R29" s="1"/>
      <c r="S29" s="1"/>
      <c r="T29" s="1"/>
      <c r="U29" s="1"/>
      <c r="V29" s="1"/>
      <c r="W29" s="1">
        <v>370259829.17000002</v>
      </c>
      <c r="X29" s="1">
        <v>618845533.37</v>
      </c>
      <c r="Y29" s="1">
        <v>479194216.5</v>
      </c>
      <c r="Z29" s="1">
        <v>293306129.77999997</v>
      </c>
      <c r="AA29" s="1"/>
      <c r="AB29" s="1"/>
      <c r="AC29" s="1"/>
      <c r="AD29" s="1"/>
      <c r="AE29" s="1"/>
      <c r="AF29" s="1"/>
    </row>
    <row r="30" spans="1:32" x14ac:dyDescent="0.3">
      <c r="A30" t="str">
        <f t="shared" si="0"/>
        <v>Orbital ATK</v>
      </c>
      <c r="B30" t="str">
        <f t="shared" si="1"/>
        <v>Space Vehicle Launchers</v>
      </c>
      <c r="M30" t="s">
        <v>37</v>
      </c>
      <c r="N30" t="s">
        <v>22</v>
      </c>
      <c r="O30" s="1"/>
      <c r="P30" s="1"/>
      <c r="Q30" s="1"/>
      <c r="R30" s="1"/>
      <c r="S30" s="1"/>
      <c r="T30" s="1"/>
      <c r="U30" s="1"/>
      <c r="V30" s="1"/>
      <c r="W30" s="1">
        <v>239032007</v>
      </c>
      <c r="X30" s="1">
        <v>261232007</v>
      </c>
      <c r="Y30" s="1">
        <v>264280295</v>
      </c>
      <c r="Z30" s="1"/>
      <c r="AA30" s="1"/>
      <c r="AB30" s="1"/>
      <c r="AC30" s="1"/>
      <c r="AD30" s="1"/>
      <c r="AE30" s="1"/>
      <c r="AF30" s="1"/>
    </row>
    <row r="31" spans="1:32" x14ac:dyDescent="0.3">
      <c r="A31" t="str">
        <f t="shared" si="0"/>
        <v>Other Residual</v>
      </c>
      <c r="B31">
        <f t="shared" si="1"/>
        <v>0</v>
      </c>
      <c r="M31" t="s">
        <v>38</v>
      </c>
      <c r="O31" s="1">
        <v>1090773743.6071</v>
      </c>
      <c r="P31" s="1">
        <v>1125049756.6331</v>
      </c>
      <c r="Q31" s="1">
        <v>1143018443.0158</v>
      </c>
      <c r="R31" s="1">
        <v>1041428054.0608</v>
      </c>
      <c r="S31" s="1">
        <v>1070002267.6406</v>
      </c>
      <c r="T31" s="1">
        <v>917148194.74199998</v>
      </c>
      <c r="U31" s="1">
        <v>844069985.5474</v>
      </c>
      <c r="V31" s="1">
        <v>934740453.52110004</v>
      </c>
      <c r="W31" s="1">
        <v>779499743.78419995</v>
      </c>
      <c r="X31" s="1">
        <v>791102594.15369999</v>
      </c>
      <c r="Y31" s="1">
        <v>723964354.13390005</v>
      </c>
      <c r="Z31" s="1">
        <v>787269812.98880005</v>
      </c>
      <c r="AA31" s="1">
        <v>1258223036.1960001</v>
      </c>
      <c r="AB31" s="1">
        <v>1507877900.9080999</v>
      </c>
      <c r="AC31" s="1">
        <v>1354346318.1635001</v>
      </c>
      <c r="AD31" s="1">
        <v>1721662712.8814001</v>
      </c>
      <c r="AE31" s="1">
        <v>2552327533.5037999</v>
      </c>
      <c r="AF31" s="1"/>
    </row>
    <row r="32" spans="1:32" x14ac:dyDescent="0.3">
      <c r="A32" t="str">
        <f t="shared" si="0"/>
        <v>RUSSIA SPACE AGENCY</v>
      </c>
      <c r="B32" t="str">
        <f t="shared" si="1"/>
        <v>R&amp;D (All Other)</v>
      </c>
      <c r="M32" t="s">
        <v>39</v>
      </c>
      <c r="N32" t="s">
        <v>19</v>
      </c>
      <c r="O32" s="1"/>
      <c r="P32" s="1"/>
      <c r="Q32" s="1"/>
      <c r="R32" s="1">
        <v>341238820</v>
      </c>
      <c r="S32" s="1">
        <v>414009402.3398</v>
      </c>
      <c r="T32" s="1">
        <v>586488883.38090003</v>
      </c>
      <c r="U32" s="1">
        <v>285001263</v>
      </c>
      <c r="V32" s="1">
        <v>312278472.29000002</v>
      </c>
      <c r="W32" s="1">
        <v>459872927.36330003</v>
      </c>
      <c r="X32" s="1">
        <v>235823637.52149999</v>
      </c>
      <c r="Y32" s="1">
        <v>254927244.28130001</v>
      </c>
      <c r="Z32" s="1"/>
      <c r="AA32" s="1"/>
      <c r="AB32" s="1"/>
      <c r="AC32" s="1"/>
      <c r="AD32" s="1"/>
      <c r="AE32" s="1"/>
      <c r="AF32" s="1"/>
    </row>
    <row r="33" spans="1:32" x14ac:dyDescent="0.3">
      <c r="A33" t="str">
        <f t="shared" si="0"/>
        <v>RUSSIA SPACE AGENCY</v>
      </c>
      <c r="B33" t="str">
        <f t="shared" si="1"/>
        <v>Space Vehicle Services</v>
      </c>
      <c r="M33" t="s">
        <v>39</v>
      </c>
      <c r="N33" t="s">
        <v>23</v>
      </c>
      <c r="O33" s="1">
        <v>100040612</v>
      </c>
      <c r="P33" s="1">
        <v>199782273</v>
      </c>
      <c r="Q33" s="1">
        <v>387192261</v>
      </c>
      <c r="R33" s="1"/>
      <c r="S33" s="1"/>
      <c r="T33" s="1"/>
      <c r="U33" s="1"/>
      <c r="V33" s="1"/>
      <c r="W33" s="1"/>
      <c r="X33" s="1"/>
      <c r="Y33" s="1"/>
      <c r="Z33" s="1">
        <v>127459133.88</v>
      </c>
      <c r="AA33" s="1">
        <v>184529617.63999999</v>
      </c>
      <c r="AB33" s="1">
        <v>136408443.41</v>
      </c>
      <c r="AC33" s="1">
        <v>3413944.54</v>
      </c>
      <c r="AD33" s="1">
        <v>2504481</v>
      </c>
      <c r="AE33" s="1">
        <v>6014852</v>
      </c>
      <c r="AF33" s="1"/>
    </row>
    <row r="34" spans="1:32" x14ac:dyDescent="0.3">
      <c r="A34" t="str">
        <f t="shared" si="0"/>
        <v>Rocket Lab</v>
      </c>
      <c r="B34" t="str">
        <f t="shared" si="1"/>
        <v>Space Transp. and Launch</v>
      </c>
      <c r="M34" t="s">
        <v>40</v>
      </c>
      <c r="N34" t="s">
        <v>21</v>
      </c>
      <c r="O34" s="1"/>
      <c r="P34" s="1"/>
      <c r="Q34" s="1"/>
      <c r="R34" s="1"/>
      <c r="S34" s="1"/>
      <c r="T34" s="1"/>
      <c r="U34" s="1"/>
      <c r="V34" s="1"/>
      <c r="W34" s="1">
        <v>3025000</v>
      </c>
      <c r="X34" s="1">
        <v>3925000</v>
      </c>
      <c r="Y34" s="1">
        <v>0</v>
      </c>
      <c r="Z34" s="1">
        <v>6530871</v>
      </c>
      <c r="AA34" s="1">
        <v>0</v>
      </c>
      <c r="AB34" s="1">
        <v>9819139</v>
      </c>
      <c r="AC34" s="1">
        <v>456010</v>
      </c>
      <c r="AD34" s="1">
        <v>0</v>
      </c>
      <c r="AE34" s="1">
        <v>14099000</v>
      </c>
      <c r="AF34" s="1"/>
    </row>
    <row r="35" spans="1:32" x14ac:dyDescent="0.3">
      <c r="A35" t="str">
        <f t="shared" si="0"/>
        <v>SIERRA NEVADA</v>
      </c>
      <c r="B35" t="str">
        <f t="shared" si="1"/>
        <v>R&amp;D (Space Flight)</v>
      </c>
      <c r="M35" t="s">
        <v>41</v>
      </c>
      <c r="N35" t="s">
        <v>20</v>
      </c>
      <c r="O35" s="1"/>
      <c r="P35" s="1">
        <v>99819</v>
      </c>
      <c r="Q35" s="1"/>
      <c r="R35" s="1"/>
      <c r="S35" s="1"/>
      <c r="T35" s="1"/>
      <c r="U35" s="1">
        <v>8100000</v>
      </c>
      <c r="V35" s="1">
        <v>1900000</v>
      </c>
      <c r="W35" s="1"/>
      <c r="X35" s="1"/>
      <c r="Y35" s="1">
        <v>4871429.1562999999</v>
      </c>
      <c r="Z35" s="1">
        <v>7760156</v>
      </c>
      <c r="AA35" s="1">
        <v>3625142</v>
      </c>
      <c r="AB35" s="1">
        <v>8264211.7599999998</v>
      </c>
      <c r="AC35" s="1">
        <v>10487299.16</v>
      </c>
      <c r="AD35" s="1">
        <v>12242875.060000001</v>
      </c>
      <c r="AE35" s="1">
        <v>7300020</v>
      </c>
      <c r="AF35" s="1"/>
    </row>
    <row r="36" spans="1:32" x14ac:dyDescent="0.3">
      <c r="A36" t="str">
        <f t="shared" si="0"/>
        <v>SIERRA NEVADA</v>
      </c>
      <c r="B36" t="str">
        <f t="shared" si="1"/>
        <v>Space Transp. and Launch</v>
      </c>
      <c r="M36" t="s">
        <v>41</v>
      </c>
      <c r="N36" t="s">
        <v>21</v>
      </c>
      <c r="O36" s="1"/>
      <c r="P36" s="1"/>
      <c r="Q36" s="1"/>
      <c r="R36" s="1"/>
      <c r="S36" s="1"/>
      <c r="T36" s="1"/>
      <c r="U36" s="1"/>
      <c r="V36" s="1"/>
      <c r="W36" s="1"/>
      <c r="X36" s="1">
        <v>73715390.200000003</v>
      </c>
      <c r="Y36" s="1">
        <v>112242299.23999999</v>
      </c>
      <c r="Z36" s="1">
        <v>293553520.94999999</v>
      </c>
      <c r="AA36" s="1">
        <v>105837363.83</v>
      </c>
      <c r="AB36" s="1">
        <v>334642586.63</v>
      </c>
      <c r="AC36" s="1">
        <v>41026609.460000001</v>
      </c>
      <c r="AD36" s="1">
        <v>131474349.31</v>
      </c>
      <c r="AE36" s="1">
        <v>44254333.649999999</v>
      </c>
      <c r="AF36" s="1"/>
    </row>
    <row r="37" spans="1:32" x14ac:dyDescent="0.3">
      <c r="A37" t="str">
        <f t="shared" si="0"/>
        <v>SPACEX</v>
      </c>
      <c r="B37" t="str">
        <f t="shared" si="1"/>
        <v>R&amp;D (Space Flight)</v>
      </c>
      <c r="M37" t="s">
        <v>42</v>
      </c>
      <c r="N37" t="s">
        <v>20</v>
      </c>
      <c r="O37" s="1"/>
      <c r="P37" s="1"/>
      <c r="Q37" s="1">
        <v>129905.65</v>
      </c>
      <c r="R37" s="1">
        <v>0</v>
      </c>
      <c r="S37" s="1">
        <v>294921</v>
      </c>
      <c r="T37" s="1">
        <v>0</v>
      </c>
      <c r="U37" s="1">
        <v>8100000</v>
      </c>
      <c r="V37" s="1">
        <v>1469525</v>
      </c>
      <c r="W37" s="1"/>
      <c r="X37" s="1"/>
      <c r="Y37" s="1"/>
      <c r="Z37" s="1"/>
      <c r="AA37" s="1">
        <v>498535.7</v>
      </c>
      <c r="AB37" s="1">
        <v>96828183</v>
      </c>
      <c r="AC37" s="1">
        <v>397767413.24000001</v>
      </c>
      <c r="AD37" s="1">
        <v>867828515.61000001</v>
      </c>
      <c r="AE37" s="1">
        <v>978161481.12</v>
      </c>
      <c r="AF37" s="1"/>
    </row>
    <row r="38" spans="1:32" x14ac:dyDescent="0.3">
      <c r="A38" t="str">
        <f t="shared" si="0"/>
        <v>SPACEX</v>
      </c>
      <c r="B38" t="str">
        <f t="shared" si="1"/>
        <v>Space Transp. and Launch</v>
      </c>
      <c r="M38" t="s">
        <v>42</v>
      </c>
      <c r="N38" t="s">
        <v>21</v>
      </c>
      <c r="O38" s="1"/>
      <c r="P38" s="1">
        <v>20000</v>
      </c>
      <c r="Q38" s="1">
        <v>25527312</v>
      </c>
      <c r="R38" s="1">
        <v>115342392</v>
      </c>
      <c r="S38" s="1">
        <v>194287256.50999999</v>
      </c>
      <c r="T38" s="1">
        <v>256277026.80000001</v>
      </c>
      <c r="U38" s="1">
        <v>586142502.10000002</v>
      </c>
      <c r="V38" s="1">
        <v>366664377.89999998</v>
      </c>
      <c r="W38" s="1">
        <v>518605700.06</v>
      </c>
      <c r="X38" s="1">
        <v>654559637.85000002</v>
      </c>
      <c r="Y38" s="1">
        <v>623730110.84000003</v>
      </c>
      <c r="Z38" s="1">
        <v>785807348.59000003</v>
      </c>
      <c r="AA38" s="1">
        <v>1222082877.3900001</v>
      </c>
      <c r="AB38" s="1">
        <v>985638853.79999995</v>
      </c>
      <c r="AC38" s="1">
        <v>1741963472.2537999</v>
      </c>
      <c r="AD38" s="1">
        <v>1868199619.2674999</v>
      </c>
      <c r="AE38" s="1">
        <v>2099502521.9693</v>
      </c>
      <c r="AF38" s="1"/>
    </row>
    <row r="39" spans="1:32" x14ac:dyDescent="0.3">
      <c r="A39" t="str">
        <f t="shared" si="0"/>
        <v>UNITED LAUNCH ALLIANCE</v>
      </c>
      <c r="B39" t="str">
        <f t="shared" si="1"/>
        <v>R&amp;D (Space Flight)</v>
      </c>
      <c r="M39" t="s">
        <v>43</v>
      </c>
      <c r="N39" t="s">
        <v>20</v>
      </c>
      <c r="O39" s="1"/>
      <c r="P39" s="1"/>
      <c r="Q39" s="1">
        <v>65249720</v>
      </c>
      <c r="R39" s="1">
        <v>932014.1875</v>
      </c>
      <c r="S39" s="1">
        <v>821470</v>
      </c>
      <c r="T39" s="1">
        <v>0</v>
      </c>
      <c r="U39" s="1"/>
      <c r="V39" s="1"/>
      <c r="W39" s="1">
        <v>120000</v>
      </c>
      <c r="X39" s="1"/>
      <c r="Y39" s="1"/>
      <c r="Z39" s="1"/>
      <c r="AA39" s="1"/>
      <c r="AB39" s="1"/>
      <c r="AC39" s="1">
        <v>4313491</v>
      </c>
      <c r="AD39" s="1">
        <v>12756861</v>
      </c>
      <c r="AE39" s="1">
        <v>16626322</v>
      </c>
      <c r="AF39" s="1"/>
    </row>
    <row r="40" spans="1:32" x14ac:dyDescent="0.3">
      <c r="A40" t="str">
        <f t="shared" si="0"/>
        <v>UNITED LAUNCH ALLIANCE</v>
      </c>
      <c r="B40" t="str">
        <f t="shared" si="1"/>
        <v>Space Transp. and Launch</v>
      </c>
      <c r="M40" t="s">
        <v>43</v>
      </c>
      <c r="N40" t="s">
        <v>21</v>
      </c>
      <c r="O40" s="1"/>
      <c r="P40" s="1">
        <v>106995229</v>
      </c>
      <c r="Q40" s="1">
        <v>275818870.87</v>
      </c>
      <c r="R40" s="1">
        <v>293541837.0625</v>
      </c>
      <c r="S40" s="1">
        <v>344586117</v>
      </c>
      <c r="T40" s="1">
        <v>314903100</v>
      </c>
      <c r="U40" s="1">
        <v>1340792533</v>
      </c>
      <c r="V40" s="1">
        <v>2795051157.9960999</v>
      </c>
      <c r="W40" s="1">
        <v>2098230501.6800001</v>
      </c>
      <c r="X40" s="1">
        <v>1870289917.8302</v>
      </c>
      <c r="Y40" s="1">
        <v>2250294439.1999998</v>
      </c>
      <c r="Z40" s="1">
        <v>1740882086.51</v>
      </c>
      <c r="AA40" s="1">
        <v>1632698098.29</v>
      </c>
      <c r="AB40" s="1">
        <v>1294422079.47</v>
      </c>
      <c r="AC40" s="1">
        <v>718185196.52999997</v>
      </c>
      <c r="AD40" s="1">
        <v>1109948748.9400001</v>
      </c>
      <c r="AE40" s="1">
        <v>1041630672.8203</v>
      </c>
      <c r="AF40" s="1"/>
    </row>
    <row r="41" spans="1:32" x14ac:dyDescent="0.3">
      <c r="A41" t="str">
        <f t="shared" si="0"/>
        <v>UNITED LAUNCH ALLIANCE</v>
      </c>
      <c r="B41" t="str">
        <f t="shared" si="1"/>
        <v>Space Vehicle Launchers</v>
      </c>
      <c r="M41" t="s">
        <v>43</v>
      </c>
      <c r="N41" t="s">
        <v>22</v>
      </c>
      <c r="O41" s="1"/>
      <c r="P41" s="1"/>
      <c r="Q41" s="1">
        <v>216520628</v>
      </c>
      <c r="R41" s="1">
        <v>117056900</v>
      </c>
      <c r="S41" s="1">
        <v>630976</v>
      </c>
      <c r="T41" s="1">
        <v>0</v>
      </c>
      <c r="U41" s="1"/>
      <c r="V41" s="1"/>
      <c r="W41" s="1"/>
      <c r="X41" s="1">
        <v>-16444256</v>
      </c>
      <c r="Y41" s="1"/>
      <c r="Z41" s="1"/>
      <c r="AA41" s="1"/>
      <c r="AB41" s="1"/>
      <c r="AC41" s="1">
        <v>-15722.33</v>
      </c>
      <c r="AD41" s="1"/>
      <c r="AE41" s="1"/>
      <c r="AF41" s="1"/>
    </row>
    <row r="42" spans="1:32" x14ac:dyDescent="0.3">
      <c r="A42" t="str">
        <f t="shared" si="0"/>
        <v>UNITED LAUNCH ALLIANCE</v>
      </c>
      <c r="B42" t="str">
        <f t="shared" si="1"/>
        <v>Space Vehicle Services</v>
      </c>
      <c r="M42" t="s">
        <v>43</v>
      </c>
      <c r="N42" t="s">
        <v>23</v>
      </c>
      <c r="O42" s="1"/>
      <c r="P42" s="1"/>
      <c r="Q42" s="1">
        <v>460979412.13999999</v>
      </c>
      <c r="R42" s="1">
        <v>-37893098.200000003</v>
      </c>
      <c r="S42" s="1">
        <v>-1569376.5537</v>
      </c>
      <c r="T42" s="1">
        <v>-63807.417000000001</v>
      </c>
      <c r="U42" s="1">
        <v>-1601806.85</v>
      </c>
      <c r="V42" s="1">
        <v>-350000</v>
      </c>
      <c r="W42" s="1">
        <v>-6221860.7599999998</v>
      </c>
      <c r="X42" s="1"/>
      <c r="Y42" s="1"/>
      <c r="Z42" s="1"/>
      <c r="AA42" s="1">
        <v>956361.13</v>
      </c>
      <c r="AB42" s="1">
        <v>0</v>
      </c>
      <c r="AC42" s="1"/>
      <c r="AD42" s="1"/>
      <c r="AE42" s="1">
        <v>-164764.9063</v>
      </c>
      <c r="AF42" s="1"/>
    </row>
    <row r="43" spans="1:32" x14ac:dyDescent="0.3">
      <c r="A43" t="str">
        <f t="shared" si="0"/>
        <v>UNITED LAUNCH ALLIANCE</v>
      </c>
      <c r="B43" t="str">
        <f t="shared" si="1"/>
        <v>Space Vehicles and Components</v>
      </c>
      <c r="M43" t="s">
        <v>43</v>
      </c>
      <c r="N43" t="s">
        <v>53</v>
      </c>
      <c r="O43" s="1"/>
      <c r="P43" s="1"/>
      <c r="Q43" s="1">
        <v>526031301.50999999</v>
      </c>
      <c r="R43" s="1">
        <v>1021773469.6953</v>
      </c>
      <c r="S43" s="1">
        <v>1531607421.6136</v>
      </c>
      <c r="T43" s="1">
        <v>2428066219.6054001</v>
      </c>
      <c r="U43" s="1">
        <v>208731806.59999999</v>
      </c>
      <c r="V43" s="1">
        <v>89110597</v>
      </c>
      <c r="W43" s="1">
        <v>2817382.11</v>
      </c>
      <c r="X43" s="1">
        <v>8949092.3446999993</v>
      </c>
      <c r="Y43" s="1">
        <v>-1040000</v>
      </c>
      <c r="Z43" s="1">
        <v>-2909000.28</v>
      </c>
      <c r="AA43" s="1">
        <v>3386068.02</v>
      </c>
      <c r="AB43" s="1">
        <v>0</v>
      </c>
      <c r="AC43" s="1"/>
      <c r="AD43" s="1">
        <v>-6910.94</v>
      </c>
      <c r="AE43" s="1">
        <v>-424307.875</v>
      </c>
      <c r="AF43" s="1"/>
    </row>
    <row r="44" spans="1:32" x14ac:dyDescent="0.3">
      <c r="A44" t="str">
        <f t="shared" si="0"/>
        <v>Virgin Orbit</v>
      </c>
      <c r="B44" t="str">
        <f t="shared" si="1"/>
        <v>Space Transp. and Launch</v>
      </c>
      <c r="M44" t="s">
        <v>44</v>
      </c>
      <c r="N44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35050000</v>
      </c>
      <c r="AC44" s="1">
        <v>2249791</v>
      </c>
      <c r="AD44" s="1">
        <v>0</v>
      </c>
      <c r="AE44" s="1">
        <v>-210426</v>
      </c>
      <c r="AF44" s="1"/>
    </row>
    <row r="45" spans="1:32" x14ac:dyDescent="0.3">
      <c r="A45" t="str">
        <f t="shared" si="0"/>
        <v>WYLE LABORATORIES</v>
      </c>
      <c r="B45" t="str">
        <f t="shared" si="1"/>
        <v>R&amp;D (Space Flight)</v>
      </c>
      <c r="M45" t="s">
        <v>45</v>
      </c>
      <c r="N45" t="s">
        <v>20</v>
      </c>
      <c r="O45" s="1">
        <v>-787714.38</v>
      </c>
      <c r="P45" s="1"/>
      <c r="Q45" s="1">
        <v>-5133.5698000000002</v>
      </c>
      <c r="R45" s="1">
        <v>705840</v>
      </c>
      <c r="S45" s="1">
        <v>537941</v>
      </c>
      <c r="T45" s="1">
        <v>984326</v>
      </c>
      <c r="U45" s="1">
        <v>662137</v>
      </c>
      <c r="V45" s="1">
        <v>-533595</v>
      </c>
      <c r="W45" s="1">
        <v>9287760.8800000008</v>
      </c>
      <c r="X45" s="1">
        <v>113760190.43000001</v>
      </c>
      <c r="Y45" s="1">
        <v>124506842.34</v>
      </c>
      <c r="Z45" s="1">
        <v>138243172.06999999</v>
      </c>
      <c r="AA45" s="1">
        <v>142282971.62</v>
      </c>
      <c r="AB45" s="1">
        <v>150144801.24000001</v>
      </c>
      <c r="AC45" s="1">
        <v>153857506.88</v>
      </c>
      <c r="AD45" s="1"/>
      <c r="AE45" s="1"/>
      <c r="AF45" s="1"/>
    </row>
    <row r="46" spans="1:32" x14ac:dyDescent="0.3">
      <c r="A46" t="str">
        <f t="shared" si="0"/>
        <v>Grand Total</v>
      </c>
      <c r="B46" t="str">
        <f t="shared" si="1"/>
        <v>NA</v>
      </c>
      <c r="M46" t="s">
        <v>24</v>
      </c>
      <c r="N46" t="s">
        <v>54</v>
      </c>
      <c r="O46" s="1">
        <f t="shared" ref="O46:AE46" si="2">SUM(O2:O45)</f>
        <v>2155410267.8361998</v>
      </c>
      <c r="P46" s="1">
        <f t="shared" si="2"/>
        <v>4089886899.2749</v>
      </c>
      <c r="Q46" s="1">
        <f t="shared" si="2"/>
        <v>4880537342.0459995</v>
      </c>
      <c r="R46" s="1">
        <f t="shared" si="2"/>
        <v>5073935012.0347004</v>
      </c>
      <c r="S46" s="1">
        <f t="shared" si="2"/>
        <v>5654371014.2825003</v>
      </c>
      <c r="T46" s="1">
        <f t="shared" si="2"/>
        <v>6900827146.6693001</v>
      </c>
      <c r="U46" s="1">
        <f t="shared" si="2"/>
        <v>5576342902.3073997</v>
      </c>
      <c r="V46" s="1">
        <f t="shared" si="2"/>
        <v>7360639580.8663998</v>
      </c>
      <c r="W46" s="1">
        <f t="shared" si="2"/>
        <v>6738375965.2255993</v>
      </c>
      <c r="X46" s="1">
        <f t="shared" si="2"/>
        <v>7240044969.1598005</v>
      </c>
      <c r="Y46" s="1">
        <f t="shared" si="2"/>
        <v>7382453510.869401</v>
      </c>
      <c r="Z46" s="1">
        <f t="shared" si="2"/>
        <v>6965917182.6019011</v>
      </c>
      <c r="AA46" s="1">
        <f t="shared" si="2"/>
        <v>7743693279.1609011</v>
      </c>
      <c r="AB46" s="1">
        <f t="shared" si="2"/>
        <v>7881475474.7865</v>
      </c>
      <c r="AC46" s="1">
        <f t="shared" si="2"/>
        <v>7834934760.7793999</v>
      </c>
      <c r="AD46" s="1">
        <f t="shared" si="2"/>
        <v>9676668102.1394997</v>
      </c>
      <c r="AE46" s="1">
        <f t="shared" si="2"/>
        <v>11663239783.5072</v>
      </c>
      <c r="AF46" s="1"/>
    </row>
    <row r="49" spans="1:32" x14ac:dyDescent="0.3">
      <c r="A49" t="str">
        <f t="shared" ref="A49:A94" si="3">M49</f>
        <v>SpaceParentID</v>
      </c>
      <c r="B49" t="str">
        <f t="shared" ref="B49:B94" si="4">N49</f>
        <v>SpaceArea</v>
      </c>
      <c r="C49" t="str">
        <f t="shared" ref="C49:C94" si="5">AB49</f>
        <v>2020</v>
      </c>
      <c r="D49" t="str">
        <f t="shared" ref="D49:D94" si="6">AD49</f>
        <v>2022</v>
      </c>
      <c r="E49" t="str">
        <f t="shared" ref="E49:E94" si="7">AE49</f>
        <v>2023</v>
      </c>
      <c r="G49" t="str">
        <f>AD49&amp;"-"&amp;AE49</f>
        <v>2022-2023</v>
      </c>
      <c r="H49" t="str">
        <f>AB49&amp;"-"&amp;AE49</f>
        <v>2020-2023</v>
      </c>
      <c r="J49" t="str">
        <f>"Share "&amp;AE49</f>
        <v>Share 2023</v>
      </c>
      <c r="M49" t="s">
        <v>25</v>
      </c>
      <c r="N49" t="s">
        <v>49</v>
      </c>
      <c r="O49" t="s">
        <v>1</v>
      </c>
      <c r="P49" t="s">
        <v>2</v>
      </c>
      <c r="Q49" t="s">
        <v>3</v>
      </c>
      <c r="R49" t="s">
        <v>4</v>
      </c>
      <c r="S49" t="s">
        <v>5</v>
      </c>
      <c r="T49" t="s">
        <v>6</v>
      </c>
      <c r="U49" t="s">
        <v>7</v>
      </c>
      <c r="V49" t="s">
        <v>8</v>
      </c>
      <c r="W49" t="s">
        <v>9</v>
      </c>
      <c r="X49" t="s">
        <v>10</v>
      </c>
      <c r="Y49" t="s">
        <v>11</v>
      </c>
      <c r="Z49" t="s">
        <v>12</v>
      </c>
      <c r="AA49" t="s">
        <v>13</v>
      </c>
      <c r="AB49" t="s">
        <v>14</v>
      </c>
      <c r="AC49" t="s">
        <v>15</v>
      </c>
      <c r="AD49" t="s">
        <v>16</v>
      </c>
      <c r="AE49" t="s">
        <v>17</v>
      </c>
    </row>
    <row r="50" spans="1:32" x14ac:dyDescent="0.3">
      <c r="A50" t="str">
        <f t="shared" si="3"/>
        <v>ABL Space</v>
      </c>
      <c r="B50" t="str">
        <f t="shared" si="4"/>
        <v>Space Transp. and Launch</v>
      </c>
      <c r="C50" s="1">
        <f t="shared" si="5"/>
        <v>0</v>
      </c>
      <c r="D50" s="1">
        <f t="shared" si="6"/>
        <v>0</v>
      </c>
      <c r="E50" s="1">
        <f t="shared" si="7"/>
        <v>1005000</v>
      </c>
      <c r="F50" s="1"/>
      <c r="G50" s="2" t="e">
        <f t="shared" ref="G50:G94" si="8">AE50/AD50-1</f>
        <v>#DIV/0!</v>
      </c>
      <c r="H50" s="2" t="e">
        <f t="shared" ref="H50:H94" si="9">AE50/AB50-1</f>
        <v>#DIV/0!</v>
      </c>
      <c r="I50" s="2"/>
      <c r="J50" s="2">
        <f t="shared" ref="J50:J93" si="10">AE50/SUM(AE$49:AE$93)</f>
        <v>8.6168167563626215E-5</v>
      </c>
      <c r="K50" s="2"/>
      <c r="M50" t="s">
        <v>26</v>
      </c>
      <c r="N50" t="s">
        <v>21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v>55944.087992585199</v>
      </c>
      <c r="AD50" s="1">
        <v>0</v>
      </c>
      <c r="AE50" s="1">
        <v>1005000</v>
      </c>
      <c r="AF50" s="1"/>
    </row>
    <row r="51" spans="1:32" x14ac:dyDescent="0.3">
      <c r="A51" t="str">
        <f t="shared" si="3"/>
        <v>BLUE ORIGIN</v>
      </c>
      <c r="B51" t="str">
        <f t="shared" si="4"/>
        <v>R&amp;D (Space Flight)</v>
      </c>
      <c r="C51" s="1">
        <f t="shared" si="5"/>
        <v>265814971.14812401</v>
      </c>
      <c r="D51" s="1">
        <f t="shared" si="6"/>
        <v>11226837.4031197</v>
      </c>
      <c r="E51" s="1">
        <f t="shared" si="7"/>
        <v>425009984</v>
      </c>
      <c r="F51" s="1"/>
      <c r="G51" s="2">
        <f t="shared" si="8"/>
        <v>36.856608120279603</v>
      </c>
      <c r="H51" s="2">
        <f t="shared" si="9"/>
        <v>0.59889408096267616</v>
      </c>
      <c r="I51" s="2"/>
      <c r="J51" s="2">
        <f t="shared" si="10"/>
        <v>3.6440130863210046E-2</v>
      </c>
      <c r="K51" s="2"/>
      <c r="M51" t="s">
        <v>27</v>
      </c>
      <c r="N51" t="s">
        <v>20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1550361.69624762</v>
      </c>
      <c r="AB51" s="1">
        <v>265814971.14812401</v>
      </c>
      <c r="AC51" s="1">
        <v>306944867.30715799</v>
      </c>
      <c r="AD51" s="1">
        <v>11226837.4031197</v>
      </c>
      <c r="AE51" s="1">
        <v>425009984</v>
      </c>
      <c r="AF51" s="1"/>
    </row>
    <row r="52" spans="1:32" x14ac:dyDescent="0.3">
      <c r="A52" t="str">
        <f t="shared" si="3"/>
        <v>BLUE ORIGIN</v>
      </c>
      <c r="B52" t="str">
        <f t="shared" si="4"/>
        <v>Space Transp. and Launch</v>
      </c>
      <c r="C52" s="1">
        <f t="shared" si="5"/>
        <v>1472937.277066</v>
      </c>
      <c r="D52" s="1">
        <f t="shared" si="6"/>
        <v>4588587.5616089096</v>
      </c>
      <c r="E52" s="1">
        <f t="shared" si="7"/>
        <v>15834404</v>
      </c>
      <c r="F52" s="1"/>
      <c r="G52" s="2">
        <f t="shared" si="8"/>
        <v>2.4508231100308211</v>
      </c>
      <c r="H52" s="2">
        <f t="shared" si="9"/>
        <v>9.7502228686486596</v>
      </c>
      <c r="I52" s="2"/>
      <c r="J52" s="2">
        <f t="shared" si="10"/>
        <v>1.3576334100916948E-3</v>
      </c>
      <c r="K52" s="2"/>
      <c r="M52" t="s">
        <v>27</v>
      </c>
      <c r="N52" t="s">
        <v>21</v>
      </c>
      <c r="O52" s="1"/>
      <c r="P52" s="1"/>
      <c r="Q52" s="1"/>
      <c r="R52" s="1"/>
      <c r="S52" s="1"/>
      <c r="T52" s="1"/>
      <c r="U52" s="1"/>
      <c r="V52" s="1"/>
      <c r="W52" s="1"/>
      <c r="X52" s="1">
        <v>970601.73317900696</v>
      </c>
      <c r="Y52" s="1">
        <v>811311.96249855298</v>
      </c>
      <c r="Z52" s="1">
        <v>420743.79300202901</v>
      </c>
      <c r="AA52" s="1">
        <v>1453749.20089204</v>
      </c>
      <c r="AB52" s="1">
        <v>1472937.277066</v>
      </c>
      <c r="AC52" s="1">
        <v>5146857.8850811003</v>
      </c>
      <c r="AD52" s="1">
        <v>4588587.5616089096</v>
      </c>
      <c r="AE52" s="1">
        <v>15834404</v>
      </c>
      <c r="AF52" s="1"/>
    </row>
    <row r="53" spans="1:32" x14ac:dyDescent="0.3">
      <c r="A53" t="str">
        <f t="shared" si="3"/>
        <v>BOEING</v>
      </c>
      <c r="B53" t="str">
        <f t="shared" si="4"/>
        <v>Other Products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28</v>
      </c>
      <c r="N53" t="s">
        <v>50</v>
      </c>
      <c r="O53" s="1"/>
      <c r="P53" s="1"/>
      <c r="Q53" s="1"/>
      <c r="R53" s="1"/>
      <c r="S53" s="1">
        <v>338935.067991269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 t="str">
        <f t="shared" si="3"/>
        <v>BOEING</v>
      </c>
      <c r="B54" t="str">
        <f t="shared" si="4"/>
        <v>R&amp;D (Defense)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"/>
      <c r="G54" s="2" t="e">
        <f t="shared" si="8"/>
        <v>#DIV/0!</v>
      </c>
      <c r="H54" s="2" t="e">
        <f t="shared" si="9"/>
        <v>#DIV/0!</v>
      </c>
      <c r="I54" s="2"/>
      <c r="J54" s="2">
        <f t="shared" si="10"/>
        <v>0</v>
      </c>
      <c r="K54" s="2"/>
      <c r="M54" t="s">
        <v>28</v>
      </c>
      <c r="N54" t="s">
        <v>51</v>
      </c>
      <c r="O54" s="1">
        <v>2239082.63797512</v>
      </c>
      <c r="P54" s="1"/>
      <c r="Q54" s="1"/>
      <c r="R54" s="1"/>
      <c r="S54" s="1">
        <v>705533.37572477001</v>
      </c>
      <c r="T54" s="1"/>
      <c r="U54" s="1"/>
      <c r="V54" s="1"/>
      <c r="W54" s="1"/>
      <c r="X54" s="1"/>
      <c r="Y54" s="1"/>
      <c r="Z54" s="1">
        <v>0</v>
      </c>
      <c r="AA54" s="1"/>
      <c r="AB54" s="1"/>
      <c r="AC54" s="1"/>
      <c r="AD54" s="1"/>
      <c r="AE54" s="1"/>
      <c r="AF54" s="1"/>
    </row>
    <row r="55" spans="1:32" x14ac:dyDescent="0.3">
      <c r="A55" t="str">
        <f t="shared" si="3"/>
        <v>BOEING</v>
      </c>
      <c r="B55" t="str">
        <f t="shared" si="4"/>
        <v>R&amp;D (Space Flight)</v>
      </c>
      <c r="C55" s="1">
        <f t="shared" si="5"/>
        <v>1072838336.59495</v>
      </c>
      <c r="D55" s="1">
        <f t="shared" si="6"/>
        <v>1305894743.9184501</v>
      </c>
      <c r="E55" s="1">
        <f t="shared" si="7"/>
        <v>1049823879.6201</v>
      </c>
      <c r="F55" s="1"/>
      <c r="G55" s="2">
        <f t="shared" si="8"/>
        <v>-0.1960884408876532</v>
      </c>
      <c r="H55" s="2">
        <f t="shared" si="9"/>
        <v>-2.1451933800105238E-2</v>
      </c>
      <c r="I55" s="2"/>
      <c r="J55" s="2">
        <f t="shared" si="10"/>
        <v>9.0011343255125317E-2</v>
      </c>
      <c r="K55" s="2"/>
      <c r="M55" t="s">
        <v>28</v>
      </c>
      <c r="N55" t="s">
        <v>20</v>
      </c>
      <c r="O55" s="1">
        <v>92894868.233264297</v>
      </c>
      <c r="P55" s="1">
        <v>156602126.711972</v>
      </c>
      <c r="Q55" s="1">
        <v>123144509.015507</v>
      </c>
      <c r="R55" s="1">
        <v>345622313.88623202</v>
      </c>
      <c r="S55" s="1">
        <v>365959388.03541398</v>
      </c>
      <c r="T55" s="1">
        <v>749876185.64678204</v>
      </c>
      <c r="U55" s="1">
        <v>815675097.03866696</v>
      </c>
      <c r="V55" s="1">
        <v>853158722.85134804</v>
      </c>
      <c r="W55" s="1">
        <v>854714370.52433598</v>
      </c>
      <c r="X55" s="1">
        <v>1038115470.3004</v>
      </c>
      <c r="Y55" s="1">
        <v>995080537.12758005</v>
      </c>
      <c r="Z55" s="1">
        <v>1078951383.6865001</v>
      </c>
      <c r="AA55" s="1">
        <v>955611985.83310795</v>
      </c>
      <c r="AB55" s="1">
        <v>1072838336.59495</v>
      </c>
      <c r="AC55" s="1">
        <v>1192804672.94836</v>
      </c>
      <c r="AD55" s="1">
        <v>1305894743.9184501</v>
      </c>
      <c r="AE55" s="1">
        <v>1049823879.6201</v>
      </c>
      <c r="AF55" s="1"/>
    </row>
    <row r="56" spans="1:32" x14ac:dyDescent="0.3">
      <c r="A56" t="str">
        <f t="shared" si="3"/>
        <v>BOEING</v>
      </c>
      <c r="B56" t="str">
        <f t="shared" si="4"/>
        <v>Space Transp. and Launch</v>
      </c>
      <c r="C56" s="1">
        <f t="shared" si="5"/>
        <v>25107766.618159801</v>
      </c>
      <c r="D56" s="1">
        <f t="shared" si="6"/>
        <v>87147.292470877204</v>
      </c>
      <c r="E56" s="1">
        <f t="shared" si="7"/>
        <v>4000000</v>
      </c>
      <c r="F56" s="1"/>
      <c r="G56" s="2">
        <f t="shared" si="8"/>
        <v>44.899303197936021</v>
      </c>
      <c r="H56" s="2">
        <f t="shared" si="9"/>
        <v>-0.84068674602435955</v>
      </c>
      <c r="I56" s="2"/>
      <c r="J56" s="2">
        <f t="shared" si="10"/>
        <v>3.4295788085025359E-4</v>
      </c>
      <c r="K56" s="2"/>
      <c r="M56" t="s">
        <v>28</v>
      </c>
      <c r="N56" t="s">
        <v>21</v>
      </c>
      <c r="O56" s="1"/>
      <c r="P56" s="1"/>
      <c r="Q56" s="1"/>
      <c r="R56" s="1"/>
      <c r="S56" s="1"/>
      <c r="T56" s="1"/>
      <c r="U56" s="1"/>
      <c r="V56" s="1">
        <v>1137462.06495551</v>
      </c>
      <c r="W56" s="1">
        <v>61397856.702547498</v>
      </c>
      <c r="X56" s="1">
        <v>95779145.861587107</v>
      </c>
      <c r="Y56" s="1">
        <v>188256354.03616399</v>
      </c>
      <c r="Z56" s="1">
        <v>314121462.664092</v>
      </c>
      <c r="AA56" s="1">
        <v>247277323.387676</v>
      </c>
      <c r="AB56" s="1">
        <v>25107766.618159801</v>
      </c>
      <c r="AC56" s="1">
        <v>8923745.5317009408</v>
      </c>
      <c r="AD56" s="1">
        <v>87147.292470877204</v>
      </c>
      <c r="AE56" s="1">
        <v>4000000</v>
      </c>
      <c r="AF56" s="1"/>
    </row>
    <row r="57" spans="1:32" x14ac:dyDescent="0.3">
      <c r="A57" t="str">
        <f t="shared" si="3"/>
        <v>BOEING</v>
      </c>
      <c r="B57" t="str">
        <f t="shared" si="4"/>
        <v>Space Vehicle Launchers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"/>
      <c r="G57" s="2" t="e">
        <f t="shared" si="8"/>
        <v>#DIV/0!</v>
      </c>
      <c r="H57" s="2" t="e">
        <f t="shared" si="9"/>
        <v>#DIV/0!</v>
      </c>
      <c r="I57" s="2"/>
      <c r="J57" s="2">
        <f t="shared" si="10"/>
        <v>0</v>
      </c>
      <c r="K57" s="2"/>
      <c r="M57" t="s">
        <v>28</v>
      </c>
      <c r="N57" t="s">
        <v>22</v>
      </c>
      <c r="O57" s="1">
        <v>1025812.7392852301</v>
      </c>
      <c r="P57" s="1">
        <v>424089606.14298302</v>
      </c>
      <c r="Q57" s="1">
        <v>33280550.517988499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">
      <c r="A58" t="str">
        <f t="shared" si="3"/>
        <v>BOEING</v>
      </c>
      <c r="B58" t="str">
        <f t="shared" si="4"/>
        <v>Space Vehicle Services</v>
      </c>
      <c r="C58" s="1">
        <f t="shared" si="5"/>
        <v>0</v>
      </c>
      <c r="D58" s="1">
        <f t="shared" si="6"/>
        <v>0</v>
      </c>
      <c r="E58" s="1">
        <f t="shared" si="7"/>
        <v>0</v>
      </c>
      <c r="F58" s="1"/>
      <c r="G58" s="2" t="e">
        <f t="shared" si="8"/>
        <v>#DIV/0!</v>
      </c>
      <c r="H58" s="2" t="e">
        <f t="shared" si="9"/>
        <v>#DIV/0!</v>
      </c>
      <c r="I58" s="2"/>
      <c r="J58" s="2">
        <f t="shared" si="10"/>
        <v>0</v>
      </c>
      <c r="K58" s="2"/>
      <c r="M58" t="s">
        <v>28</v>
      </c>
      <c r="N58" t="s">
        <v>23</v>
      </c>
      <c r="O58" s="1">
        <v>105449124.723838</v>
      </c>
      <c r="P58" s="1">
        <v>618705793.95705295</v>
      </c>
      <c r="Q58" s="1">
        <v>-366371.803293593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">
      <c r="A59" t="str">
        <f t="shared" si="3"/>
        <v>CALIFORNIA INSTITUTE OF TECHNOLOGY</v>
      </c>
      <c r="B59" t="str">
        <f t="shared" si="4"/>
        <v>R&amp;D (Space Flight)</v>
      </c>
      <c r="C59" s="1">
        <f t="shared" si="5"/>
        <v>4724051.1297631199</v>
      </c>
      <c r="D59" s="1">
        <f t="shared" si="6"/>
        <v>701323915.82410002</v>
      </c>
      <c r="E59" s="1">
        <f t="shared" si="7"/>
        <v>1161676364.1914001</v>
      </c>
      <c r="F59" s="1"/>
      <c r="G59" s="2">
        <f t="shared" si="8"/>
        <v>0.65640489077911557</v>
      </c>
      <c r="H59" s="2">
        <f t="shared" si="9"/>
        <v>244.90681435949031</v>
      </c>
      <c r="I59" s="2"/>
      <c r="J59" s="2">
        <f t="shared" si="10"/>
        <v>9.9601516024227496E-2</v>
      </c>
      <c r="K59" s="2"/>
      <c r="M59" t="s">
        <v>29</v>
      </c>
      <c r="N59" t="s">
        <v>20</v>
      </c>
      <c r="O59" s="1"/>
      <c r="P59" s="1"/>
      <c r="Q59" s="1">
        <v>125892.324525765</v>
      </c>
      <c r="R59" s="1"/>
      <c r="S59" s="1"/>
      <c r="T59" s="1"/>
      <c r="U59" s="1"/>
      <c r="V59" s="1"/>
      <c r="W59" s="1"/>
      <c r="X59" s="1"/>
      <c r="Y59" s="1">
        <v>92773.200017821699</v>
      </c>
      <c r="Z59" s="1">
        <v>95535.120296103807</v>
      </c>
      <c r="AA59" s="1"/>
      <c r="AB59" s="1">
        <v>4724051.1297631199</v>
      </c>
      <c r="AC59" s="1">
        <v>270945040.18904698</v>
      </c>
      <c r="AD59" s="1">
        <v>701323915.82410002</v>
      </c>
      <c r="AE59" s="1">
        <v>1161676364.1914001</v>
      </c>
      <c r="AF59" s="1"/>
    </row>
    <row r="60" spans="1:32" x14ac:dyDescent="0.3">
      <c r="A60" t="str">
        <f t="shared" si="3"/>
        <v>Firefly Aerospace</v>
      </c>
      <c r="B60" t="str">
        <f t="shared" si="4"/>
        <v>R&amp;D (Space Flight)</v>
      </c>
      <c r="C60" s="1">
        <f t="shared" si="5"/>
        <v>0</v>
      </c>
      <c r="D60" s="1">
        <f t="shared" si="6"/>
        <v>39601641.323541701</v>
      </c>
      <c r="E60" s="1">
        <f t="shared" si="7"/>
        <v>94871677</v>
      </c>
      <c r="F60" s="1"/>
      <c r="G60" s="2">
        <f t="shared" si="8"/>
        <v>1.3956501253295861</v>
      </c>
      <c r="H60" s="2" t="e">
        <f t="shared" si="9"/>
        <v>#DIV/0!</v>
      </c>
      <c r="I60" s="2"/>
      <c r="J60" s="2">
        <f t="shared" si="10"/>
        <v>8.134247324157436E-3</v>
      </c>
      <c r="K60" s="2"/>
      <c r="M60" t="s">
        <v>30</v>
      </c>
      <c r="N60" t="s">
        <v>20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29312.746145944599</v>
      </c>
      <c r="AB60" s="1"/>
      <c r="AC60" s="1">
        <v>55831361.214721099</v>
      </c>
      <c r="AD60" s="1">
        <v>39601641.323541701</v>
      </c>
      <c r="AE60" s="1">
        <v>94871677</v>
      </c>
      <c r="AF60" s="1"/>
    </row>
    <row r="61" spans="1:32" x14ac:dyDescent="0.3">
      <c r="A61" t="str">
        <f t="shared" si="3"/>
        <v>JOHNS HOPKINS UNIVERSITY</v>
      </c>
      <c r="B61" t="str">
        <f t="shared" si="4"/>
        <v>R&amp;D (Space Flight)</v>
      </c>
      <c r="C61" s="1">
        <f t="shared" si="5"/>
        <v>-229402.943836277</v>
      </c>
      <c r="D61" s="1">
        <f t="shared" si="6"/>
        <v>336805377.22313398</v>
      </c>
      <c r="E61" s="1">
        <f t="shared" si="7"/>
        <v>463730916.9551</v>
      </c>
      <c r="F61" s="1"/>
      <c r="G61" s="2">
        <f t="shared" si="8"/>
        <v>0.37685128657514788</v>
      </c>
      <c r="H61" s="2">
        <f t="shared" si="9"/>
        <v>-2022.4689018378986</v>
      </c>
      <c r="I61" s="2"/>
      <c r="J61" s="2">
        <f t="shared" si="10"/>
        <v>3.9760043140916509E-2</v>
      </c>
      <c r="K61" s="2"/>
      <c r="M61" t="s">
        <v>31</v>
      </c>
      <c r="N61" t="s">
        <v>20</v>
      </c>
      <c r="O61" s="1">
        <v>1954507.4813307901</v>
      </c>
      <c r="P61" s="1"/>
      <c r="Q61" s="1">
        <v>7101762.3971225396</v>
      </c>
      <c r="R61" s="1">
        <v>7938380.3380805701</v>
      </c>
      <c r="S61" s="1">
        <v>-411205.25873290299</v>
      </c>
      <c r="T61" s="1">
        <v>-3832.2168792867901</v>
      </c>
      <c r="U61" s="1">
        <v>0</v>
      </c>
      <c r="V61" s="1">
        <v>0</v>
      </c>
      <c r="W61" s="1">
        <v>3949.7327551619601</v>
      </c>
      <c r="X61" s="1">
        <v>492844.28117479198</v>
      </c>
      <c r="Y61" s="1">
        <v>988767.00018994196</v>
      </c>
      <c r="Z61" s="1">
        <v>2418939.6923853201</v>
      </c>
      <c r="AA61" s="1">
        <v>232399.65901397</v>
      </c>
      <c r="AB61" s="1">
        <v>-229402.943836277</v>
      </c>
      <c r="AC61" s="1">
        <v>96382236.053376094</v>
      </c>
      <c r="AD61" s="1">
        <v>336805377.22313398</v>
      </c>
      <c r="AE61" s="1">
        <v>463730916.9551</v>
      </c>
      <c r="AF61" s="1"/>
    </row>
    <row r="62" spans="1:32" x14ac:dyDescent="0.3">
      <c r="A62" t="str">
        <f t="shared" si="3"/>
        <v>LOCKHEED MARTIN</v>
      </c>
      <c r="B62" t="str">
        <f t="shared" si="4"/>
        <v>Other Services</v>
      </c>
      <c r="C62" s="1">
        <f t="shared" si="5"/>
        <v>-154525.57389763201</v>
      </c>
      <c r="D62" s="1">
        <f t="shared" si="6"/>
        <v>0</v>
      </c>
      <c r="E62" s="1">
        <f t="shared" si="7"/>
        <v>0</v>
      </c>
      <c r="F62" s="1"/>
      <c r="G62" s="2" t="e">
        <f t="shared" si="8"/>
        <v>#DIV/0!</v>
      </c>
      <c r="H62" s="2">
        <f t="shared" si="9"/>
        <v>-1</v>
      </c>
      <c r="I62" s="2"/>
      <c r="J62" s="2">
        <f t="shared" si="10"/>
        <v>0</v>
      </c>
      <c r="K62" s="2"/>
      <c r="M62" t="s">
        <v>32</v>
      </c>
      <c r="N62" t="s">
        <v>52</v>
      </c>
      <c r="O62" s="1"/>
      <c r="P62" s="1"/>
      <c r="Q62" s="1"/>
      <c r="R62" s="1"/>
      <c r="S62" s="1"/>
      <c r="T62" s="1"/>
      <c r="U62" s="1">
        <v>3342191.1253992701</v>
      </c>
      <c r="V62" s="1">
        <v>2639608.25491801</v>
      </c>
      <c r="W62" s="1"/>
      <c r="X62" s="1">
        <v>604437.66133234301</v>
      </c>
      <c r="Y62" s="1"/>
      <c r="Z62" s="1"/>
      <c r="AA62" s="1">
        <v>0</v>
      </c>
      <c r="AB62" s="1">
        <v>-154525.57389763201</v>
      </c>
      <c r="AC62" s="1">
        <v>60548.286434374997</v>
      </c>
      <c r="AD62" s="1"/>
      <c r="AE62" s="1"/>
      <c r="AF62" s="1"/>
    </row>
    <row r="63" spans="1:32" x14ac:dyDescent="0.3">
      <c r="A63" t="str">
        <f t="shared" si="3"/>
        <v>LOCKHEED MARTIN</v>
      </c>
      <c r="B63" t="str">
        <f t="shared" si="4"/>
        <v>R&amp;D (Defense)</v>
      </c>
      <c r="C63" s="1">
        <f t="shared" si="5"/>
        <v>0</v>
      </c>
      <c r="D63" s="1">
        <f t="shared" si="6"/>
        <v>0</v>
      </c>
      <c r="E63" s="1">
        <f t="shared" si="7"/>
        <v>0</v>
      </c>
      <c r="F63" s="1"/>
      <c r="G63" s="2" t="e">
        <f t="shared" si="8"/>
        <v>#DIV/0!</v>
      </c>
      <c r="H63" s="2" t="e">
        <f t="shared" si="9"/>
        <v>#DIV/0!</v>
      </c>
      <c r="I63" s="2"/>
      <c r="J63" s="2">
        <f t="shared" si="10"/>
        <v>0</v>
      </c>
      <c r="K63" s="2"/>
      <c r="M63" t="s">
        <v>32</v>
      </c>
      <c r="N63" t="s">
        <v>51</v>
      </c>
      <c r="O63" s="1"/>
      <c r="P63" s="1"/>
      <c r="Q63" s="1"/>
      <c r="R63" s="1"/>
      <c r="S63" s="1">
        <v>1129290.2804559299</v>
      </c>
      <c r="T63" s="1">
        <v>-969.587567474818</v>
      </c>
      <c r="U63" s="1">
        <v>6188677.3879500302</v>
      </c>
      <c r="V63" s="1">
        <v>5922532.9696930097</v>
      </c>
      <c r="W63" s="1">
        <v>375233.87084247801</v>
      </c>
      <c r="X63" s="1"/>
      <c r="Y63" s="1"/>
      <c r="Z63" s="1"/>
      <c r="AA63" s="1"/>
      <c r="AB63" s="1">
        <v>0</v>
      </c>
      <c r="AC63" s="1"/>
      <c r="AD63" s="1"/>
      <c r="AE63" s="1"/>
      <c r="AF63" s="1"/>
    </row>
    <row r="64" spans="1:32" x14ac:dyDescent="0.3">
      <c r="A64" t="str">
        <f t="shared" si="3"/>
        <v>LOCKHEED MARTIN</v>
      </c>
      <c r="B64" t="str">
        <f t="shared" si="4"/>
        <v>R&amp;D (Space Flight)</v>
      </c>
      <c r="C64" s="1">
        <f t="shared" si="5"/>
        <v>1135703299.8173699</v>
      </c>
      <c r="D64" s="1">
        <f t="shared" si="6"/>
        <v>663212323.15567601</v>
      </c>
      <c r="E64" s="1">
        <f t="shared" si="7"/>
        <v>599081688.49660003</v>
      </c>
      <c r="F64" s="1"/>
      <c r="G64" s="2">
        <f t="shared" si="8"/>
        <v>-9.6696988912889359E-2</v>
      </c>
      <c r="H64" s="2">
        <f t="shared" si="9"/>
        <v>-0.47250158682031029</v>
      </c>
      <c r="I64" s="2"/>
      <c r="J64" s="2">
        <f t="shared" si="10"/>
        <v>5.1364946585746425E-2</v>
      </c>
      <c r="K64" s="2"/>
      <c r="M64" t="s">
        <v>32</v>
      </c>
      <c r="N64" t="s">
        <v>20</v>
      </c>
      <c r="O64" s="1">
        <v>354298247.64380801</v>
      </c>
      <c r="P64" s="1">
        <v>959126893.097718</v>
      </c>
      <c r="Q64" s="1">
        <v>1510851646.37673</v>
      </c>
      <c r="R64" s="1">
        <v>1819983294.0985899</v>
      </c>
      <c r="S64" s="1">
        <v>1558457848.3061099</v>
      </c>
      <c r="T64" s="1">
        <v>1596530951.61286</v>
      </c>
      <c r="U64" s="1">
        <v>1540114220.69171</v>
      </c>
      <c r="V64" s="1">
        <v>1592726900.6675401</v>
      </c>
      <c r="W64" s="1">
        <v>1502663295.7825699</v>
      </c>
      <c r="X64" s="1">
        <v>1713312191.1723599</v>
      </c>
      <c r="Y64" s="1">
        <v>1514346694.8317599</v>
      </c>
      <c r="Z64" s="1">
        <v>1261458469.5605199</v>
      </c>
      <c r="AA64" s="1">
        <v>1192684832.53211</v>
      </c>
      <c r="AB64" s="1">
        <v>1135703299.8173699</v>
      </c>
      <c r="AC64" s="1">
        <v>792617399.10613501</v>
      </c>
      <c r="AD64" s="1">
        <v>663212323.15567601</v>
      </c>
      <c r="AE64" s="1">
        <v>599081688.49660003</v>
      </c>
      <c r="AF64" s="1"/>
    </row>
    <row r="65" spans="1:32" x14ac:dyDescent="0.3">
      <c r="A65" t="str">
        <f t="shared" si="3"/>
        <v>LOCKHEED MARTIN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32</v>
      </c>
      <c r="N65" t="s">
        <v>21</v>
      </c>
      <c r="O65" s="1">
        <v>157985624.58827201</v>
      </c>
      <c r="P65" s="1">
        <v>105828599.633682</v>
      </c>
      <c r="Q65" s="1"/>
      <c r="R65" s="1">
        <v>27223.461185383199</v>
      </c>
      <c r="S65" s="1">
        <v>230902.85104412999</v>
      </c>
      <c r="T65" s="1">
        <v>-26212.153757091601</v>
      </c>
      <c r="U65" s="1">
        <v>420794.58574663702</v>
      </c>
      <c r="V65" s="1">
        <v>61150.041115504602</v>
      </c>
      <c r="W65" s="1">
        <v>0</v>
      </c>
      <c r="X65" s="1">
        <v>62065.2837361243</v>
      </c>
      <c r="Y65" s="1">
        <v>0</v>
      </c>
      <c r="Z65" s="1"/>
      <c r="AA65" s="1"/>
      <c r="AB65" s="1"/>
      <c r="AC65" s="1"/>
      <c r="AD65" s="1"/>
      <c r="AE65" s="1"/>
      <c r="AF65" s="1"/>
    </row>
    <row r="66" spans="1:32" x14ac:dyDescent="0.3">
      <c r="A66" t="str">
        <f t="shared" si="3"/>
        <v>LOCKHEED MARTIN</v>
      </c>
      <c r="B66" t="str">
        <f t="shared" si="4"/>
        <v>Space Vehicles and Components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32</v>
      </c>
      <c r="N66" t="s">
        <v>53</v>
      </c>
      <c r="O66" s="1">
        <v>329107238.95940697</v>
      </c>
      <c r="P66" s="1">
        <v>971291300.38581395</v>
      </c>
      <c r="Q66" s="1">
        <v>247671761.88439</v>
      </c>
      <c r="R66" s="1">
        <v>185692432.02248299</v>
      </c>
      <c r="S66" s="1">
        <v>137147974.93275699</v>
      </c>
      <c r="T66" s="1">
        <v>0</v>
      </c>
      <c r="U66" s="1"/>
      <c r="V66" s="1"/>
      <c r="W66" s="1"/>
      <c r="X66" s="1"/>
      <c r="Y66" s="1"/>
      <c r="Z66" s="1"/>
      <c r="AA66" s="1"/>
      <c r="AB66" s="1">
        <v>0</v>
      </c>
      <c r="AC66" s="1"/>
      <c r="AD66" s="1"/>
      <c r="AE66" s="1"/>
      <c r="AF66" s="1"/>
    </row>
    <row r="67" spans="1:32" x14ac:dyDescent="0.3">
      <c r="A67" t="str">
        <f t="shared" si="3"/>
        <v>MAXAR TECHNOLOGIES</v>
      </c>
      <c r="B67" t="str">
        <f t="shared" si="4"/>
        <v>R&amp;D (Space Flight)</v>
      </c>
      <c r="C67" s="1">
        <f t="shared" si="5"/>
        <v>106526629.51436301</v>
      </c>
      <c r="D67" s="1">
        <f t="shared" si="6"/>
        <v>198293447.59612399</v>
      </c>
      <c r="E67" s="1">
        <f t="shared" si="7"/>
        <v>177764326</v>
      </c>
      <c r="F67" s="1"/>
      <c r="G67" s="2">
        <f t="shared" si="8"/>
        <v>-0.10352899626787904</v>
      </c>
      <c r="H67" s="2">
        <f t="shared" si="9"/>
        <v>0.66873134736729845</v>
      </c>
      <c r="I67" s="2"/>
      <c r="J67" s="2">
        <f t="shared" si="10"/>
        <v>1.524141913393341E-2</v>
      </c>
      <c r="K67" s="2"/>
      <c r="M67" t="s">
        <v>33</v>
      </c>
      <c r="N67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>
        <v>596958.36430422706</v>
      </c>
      <c r="AA67" s="1">
        <v>177239303.16131201</v>
      </c>
      <c r="AB67" s="1">
        <v>106526629.51436301</v>
      </c>
      <c r="AC67" s="1">
        <v>91618858.863055393</v>
      </c>
      <c r="AD67" s="1">
        <v>198293447.59612399</v>
      </c>
      <c r="AE67" s="1">
        <v>177764326</v>
      </c>
      <c r="AF67" s="1"/>
    </row>
    <row r="68" spans="1:32" x14ac:dyDescent="0.3">
      <c r="A68" t="str">
        <f t="shared" si="3"/>
        <v>MAXAR TECHNOLOGIES</v>
      </c>
      <c r="B68" t="str">
        <f t="shared" si="4"/>
        <v>Space Transp. and Launch</v>
      </c>
      <c r="C68" s="1">
        <f t="shared" si="5"/>
        <v>34378240.650633603</v>
      </c>
      <c r="D68" s="1">
        <f t="shared" si="6"/>
        <v>12801038.7062103</v>
      </c>
      <c r="E68" s="1">
        <f t="shared" si="7"/>
        <v>2637413</v>
      </c>
      <c r="F68" s="1"/>
      <c r="G68" s="2">
        <f t="shared" si="8"/>
        <v>-0.79396882858259898</v>
      </c>
      <c r="H68" s="2">
        <f t="shared" si="9"/>
        <v>-0.92328249060786671</v>
      </c>
      <c r="I68" s="2"/>
      <c r="J68" s="2">
        <f t="shared" si="10"/>
        <v>2.2613039335172747E-4</v>
      </c>
      <c r="K68" s="2"/>
      <c r="M68" t="s">
        <v>33</v>
      </c>
      <c r="N68" t="s">
        <v>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24212431.497416701</v>
      </c>
      <c r="AB68" s="1">
        <v>34378240.650633603</v>
      </c>
      <c r="AC68" s="1">
        <v>6585611.6048482703</v>
      </c>
      <c r="AD68" s="1">
        <v>12801038.7062103</v>
      </c>
      <c r="AE68" s="1">
        <v>2637413</v>
      </c>
      <c r="AF68" s="1"/>
    </row>
    <row r="69" spans="1:32" x14ac:dyDescent="0.3">
      <c r="A69" t="str">
        <f t="shared" si="3"/>
        <v>MDA</v>
      </c>
      <c r="B69" t="str">
        <f t="shared" si="4"/>
        <v>R&amp;D (Space Flight)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1"/>
      <c r="G69" s="2" t="e">
        <f t="shared" si="8"/>
        <v>#DIV/0!</v>
      </c>
      <c r="H69" s="2" t="e">
        <f t="shared" si="9"/>
        <v>#DIV/0!</v>
      </c>
      <c r="I69" s="2"/>
      <c r="J69" s="2">
        <f t="shared" si="10"/>
        <v>0</v>
      </c>
      <c r="K69" s="2"/>
      <c r="M69" t="s">
        <v>34</v>
      </c>
      <c r="N69" t="s">
        <v>20</v>
      </c>
      <c r="O69" s="1">
        <v>38934.4119787011</v>
      </c>
      <c r="P69" s="1">
        <v>-2022.7336033172401</v>
      </c>
      <c r="Q69" s="1">
        <v>2002.2582881338999</v>
      </c>
      <c r="R69" s="1">
        <v>68058.652963457993</v>
      </c>
      <c r="S69" s="1">
        <v>0</v>
      </c>
      <c r="T69" s="1"/>
      <c r="U69" s="1"/>
      <c r="V69" s="1">
        <v>1200790.3021149701</v>
      </c>
      <c r="W69" s="1">
        <v>0</v>
      </c>
      <c r="X69" s="1">
        <v>1431128.6211124</v>
      </c>
      <c r="Y69" s="1">
        <v>3641847.3669996001</v>
      </c>
      <c r="Z69" s="1">
        <v>298542.47416931001</v>
      </c>
      <c r="AA69" s="1"/>
      <c r="AB69" s="1"/>
      <c r="AC69" s="1"/>
      <c r="AD69" s="1"/>
      <c r="AE69" s="1"/>
      <c r="AF69" s="1"/>
    </row>
    <row r="70" spans="1:32" x14ac:dyDescent="0.3">
      <c r="A70" t="str">
        <f t="shared" si="3"/>
        <v>MDA</v>
      </c>
      <c r="B70" t="str">
        <f t="shared" si="4"/>
        <v>Space Transp. and Launch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34</v>
      </c>
      <c r="N70" t="s">
        <v>21</v>
      </c>
      <c r="O70" s="1"/>
      <c r="P70" s="1"/>
      <c r="Q70" s="1"/>
      <c r="R70" s="1"/>
      <c r="S70" s="1"/>
      <c r="T70" s="1"/>
      <c r="U70" s="1"/>
      <c r="V70" s="1">
        <v>1124401.7380082901</v>
      </c>
      <c r="W70" s="1">
        <v>0</v>
      </c>
      <c r="X70" s="1">
        <v>62065.2837361243</v>
      </c>
      <c r="Y70" s="1"/>
      <c r="Z70" s="1"/>
      <c r="AA70" s="1"/>
      <c r="AB70" s="1"/>
      <c r="AC70" s="1"/>
      <c r="AD70" s="1"/>
      <c r="AE70" s="1"/>
      <c r="AF70" s="1"/>
    </row>
    <row r="71" spans="1:32" x14ac:dyDescent="0.3">
      <c r="A71" t="str">
        <f t="shared" si="3"/>
        <v>NORTHROP GRUMMAN</v>
      </c>
      <c r="B71" t="str">
        <f t="shared" si="4"/>
        <v>Other Products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"/>
      <c r="G71" s="2" t="e">
        <f t="shared" si="8"/>
        <v>#DIV/0!</v>
      </c>
      <c r="H71" s="2" t="e">
        <f t="shared" si="9"/>
        <v>#DIV/0!</v>
      </c>
      <c r="I71" s="2"/>
      <c r="J71" s="2">
        <f t="shared" si="10"/>
        <v>0</v>
      </c>
      <c r="K71" s="2"/>
      <c r="M71" t="s">
        <v>35</v>
      </c>
      <c r="N71" t="s">
        <v>50</v>
      </c>
      <c r="O71" s="1"/>
      <c r="P71" s="1"/>
      <c r="Q71" s="1"/>
      <c r="R71" s="1"/>
      <c r="S71" s="1">
        <v>149651.84202842799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">
      <c r="A72" t="str">
        <f t="shared" si="3"/>
        <v>NORTHROP GRUMMAN</v>
      </c>
      <c r="B72" t="str">
        <f t="shared" si="4"/>
        <v>R&amp;D (Space Flight)</v>
      </c>
      <c r="C72" s="1">
        <f t="shared" si="5"/>
        <v>629881782.87192094</v>
      </c>
      <c r="D72" s="1">
        <f t="shared" si="6"/>
        <v>344906825.60914803</v>
      </c>
      <c r="E72" s="1">
        <f t="shared" si="7"/>
        <v>412553271.9619</v>
      </c>
      <c r="F72" s="1"/>
      <c r="G72" s="2">
        <f t="shared" si="8"/>
        <v>0.19612962495966846</v>
      </c>
      <c r="H72" s="2">
        <f t="shared" si="9"/>
        <v>-0.34503063403281842</v>
      </c>
      <c r="I72" s="2"/>
      <c r="J72" s="2">
        <f t="shared" si="10"/>
        <v>3.5372098972472892E-2</v>
      </c>
      <c r="K72" s="2"/>
      <c r="M72" t="s">
        <v>35</v>
      </c>
      <c r="N72" t="s">
        <v>20</v>
      </c>
      <c r="O72" s="1">
        <v>322212500.373487</v>
      </c>
      <c r="P72" s="1">
        <v>413582001.550928</v>
      </c>
      <c r="Q72" s="1">
        <v>422269779.230618</v>
      </c>
      <c r="R72" s="1">
        <v>349224273.80297703</v>
      </c>
      <c r="S72" s="1">
        <v>359508564.47430599</v>
      </c>
      <c r="T72" s="1">
        <v>366026949.61238903</v>
      </c>
      <c r="U72" s="1">
        <v>436610931.93501502</v>
      </c>
      <c r="V72" s="1">
        <v>469761986.33123201</v>
      </c>
      <c r="W72" s="1">
        <v>411343652.48024303</v>
      </c>
      <c r="X72" s="1">
        <v>393287397.404814</v>
      </c>
      <c r="Y72" s="1">
        <v>375064011.00936103</v>
      </c>
      <c r="Z72" s="1">
        <v>299682510.988832</v>
      </c>
      <c r="AA72" s="1">
        <v>555606163.629825</v>
      </c>
      <c r="AB72" s="1">
        <v>629881782.87192094</v>
      </c>
      <c r="AC72" s="1">
        <v>522158603.47413099</v>
      </c>
      <c r="AD72" s="1">
        <v>344906825.60914803</v>
      </c>
      <c r="AE72" s="1">
        <v>412553271.9619</v>
      </c>
      <c r="AF72" s="1"/>
    </row>
    <row r="73" spans="1:32" x14ac:dyDescent="0.3">
      <c r="A73" t="str">
        <f t="shared" si="3"/>
        <v>NORTHROP GRUMMAN</v>
      </c>
      <c r="B73" t="str">
        <f t="shared" si="4"/>
        <v>Space Transp. and Launch</v>
      </c>
      <c r="C73" s="1">
        <f t="shared" si="5"/>
        <v>569226878.17929697</v>
      </c>
      <c r="D73" s="1">
        <f t="shared" si="6"/>
        <v>512016614.23000401</v>
      </c>
      <c r="E73" s="1">
        <f t="shared" si="7"/>
        <v>496133620</v>
      </c>
      <c r="F73" s="1"/>
      <c r="G73" s="2">
        <f t="shared" si="8"/>
        <v>-3.1020466501638144E-2</v>
      </c>
      <c r="H73" s="2">
        <f t="shared" si="9"/>
        <v>-0.12840795292922524</v>
      </c>
      <c r="I73" s="2"/>
      <c r="J73" s="2">
        <f t="shared" si="10"/>
        <v>4.2538233733441247E-2</v>
      </c>
      <c r="K73" s="2"/>
      <c r="M73" t="s">
        <v>35</v>
      </c>
      <c r="N73" t="s">
        <v>21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583908126.28854501</v>
      </c>
      <c r="AB73" s="1">
        <v>569226878.17929697</v>
      </c>
      <c r="AC73" s="1">
        <v>461823982.202941</v>
      </c>
      <c r="AD73" s="1">
        <v>512016614.23000401</v>
      </c>
      <c r="AE73" s="1">
        <v>496133620</v>
      </c>
      <c r="AF73" s="1"/>
    </row>
    <row r="74" spans="1:32" x14ac:dyDescent="0.3">
      <c r="A74" t="str">
        <f t="shared" si="3"/>
        <v>ORBITAL SCIENCES</v>
      </c>
      <c r="B74" t="str">
        <f t="shared" si="4"/>
        <v>R&amp;D (Space Flight)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"/>
      <c r="G74" s="2" t="e">
        <f t="shared" si="8"/>
        <v>#DIV/0!</v>
      </c>
      <c r="H74" s="2" t="e">
        <f t="shared" si="9"/>
        <v>#DIV/0!</v>
      </c>
      <c r="I74" s="2"/>
      <c r="J74" s="2">
        <f t="shared" si="10"/>
        <v>0</v>
      </c>
      <c r="K74" s="2"/>
      <c r="M74" t="s">
        <v>36</v>
      </c>
      <c r="N74" t="s">
        <v>20</v>
      </c>
      <c r="O74" s="1">
        <v>-566318.71969019703</v>
      </c>
      <c r="P74" s="1">
        <v>483461.55667286803</v>
      </c>
      <c r="Q74" s="1">
        <v>1266828.75711905</v>
      </c>
      <c r="R74" s="1">
        <v>544469.22370766394</v>
      </c>
      <c r="S74" s="1">
        <v>820737.93909101398</v>
      </c>
      <c r="T74" s="1"/>
      <c r="U74" s="1"/>
      <c r="V74" s="1"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">
      <c r="A75" t="str">
        <f t="shared" si="3"/>
        <v>ORBITAL SCIENCES</v>
      </c>
      <c r="B75" t="str">
        <f t="shared" si="4"/>
        <v>Space Transp. and Launch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"/>
      <c r="G75" s="2" t="e">
        <f t="shared" si="8"/>
        <v>#DIV/0!</v>
      </c>
      <c r="H75" s="2" t="e">
        <f t="shared" si="9"/>
        <v>#DIV/0!</v>
      </c>
      <c r="I75" s="2"/>
      <c r="J75" s="2">
        <f t="shared" si="10"/>
        <v>0</v>
      </c>
      <c r="K75" s="2"/>
      <c r="M75" t="s">
        <v>36</v>
      </c>
      <c r="N75" t="s">
        <v>21</v>
      </c>
      <c r="O75" s="1">
        <v>147425.50490655101</v>
      </c>
      <c r="P75" s="1">
        <v>36858696.877770603</v>
      </c>
      <c r="Q75" s="1">
        <v>98625420.544089898</v>
      </c>
      <c r="R75" s="1">
        <v>257996544.602842</v>
      </c>
      <c r="S75" s="1">
        <v>377064049.67268002</v>
      </c>
      <c r="T75" s="1">
        <v>429153965.635104</v>
      </c>
      <c r="U75" s="1">
        <v>153619518.33211899</v>
      </c>
      <c r="V75" s="1">
        <v>688234442.41332304</v>
      </c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">
      <c r="A76" t="str">
        <f t="shared" si="3"/>
        <v>Orbital ATK</v>
      </c>
      <c r="B76" t="str">
        <f t="shared" si="4"/>
        <v>R&amp;D (Space Flight)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"/>
      <c r="G76" s="2" t="e">
        <f t="shared" si="8"/>
        <v>#DIV/0!</v>
      </c>
      <c r="H76" s="2" t="e">
        <f t="shared" si="9"/>
        <v>#DIV/0!</v>
      </c>
      <c r="I76" s="2"/>
      <c r="J76" s="2">
        <f t="shared" si="10"/>
        <v>0</v>
      </c>
      <c r="K76" s="2"/>
      <c r="M76" t="s">
        <v>37</v>
      </c>
      <c r="N76" t="s">
        <v>20</v>
      </c>
      <c r="O76" s="1"/>
      <c r="P76" s="1"/>
      <c r="Q76" s="1"/>
      <c r="R76" s="1"/>
      <c r="S76" s="1"/>
      <c r="T76" s="1"/>
      <c r="U76" s="1"/>
      <c r="V76" s="1"/>
      <c r="W76" s="1">
        <v>2094917.9058354499</v>
      </c>
      <c r="X76" s="1">
        <v>13424034.914442999</v>
      </c>
      <c r="Y76" s="1">
        <v>28987923.475493699</v>
      </c>
      <c r="Z76" s="1">
        <v>371371056.24097103</v>
      </c>
      <c r="AA76" s="1"/>
      <c r="AB76" s="1"/>
      <c r="AC76" s="1"/>
      <c r="AD76" s="1"/>
      <c r="AE76" s="1"/>
      <c r="AF76" s="1"/>
    </row>
    <row r="77" spans="1:32" x14ac:dyDescent="0.3">
      <c r="A77" t="str">
        <f t="shared" si="3"/>
        <v>Orbital ATK</v>
      </c>
      <c r="B77" t="str">
        <f t="shared" si="4"/>
        <v>Space Transp. and Launch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"/>
      <c r="G77" s="2" t="e">
        <f t="shared" si="8"/>
        <v>#DIV/0!</v>
      </c>
      <c r="H77" s="2" t="e">
        <f t="shared" si="9"/>
        <v>#DIV/0!</v>
      </c>
      <c r="I77" s="2"/>
      <c r="J77" s="2">
        <f t="shared" si="10"/>
        <v>0</v>
      </c>
      <c r="K77" s="2"/>
      <c r="M77" t="s">
        <v>37</v>
      </c>
      <c r="N77" t="s">
        <v>21</v>
      </c>
      <c r="O77" s="1"/>
      <c r="P77" s="1"/>
      <c r="Q77" s="1"/>
      <c r="R77" s="1"/>
      <c r="S77" s="1"/>
      <c r="T77" s="1"/>
      <c r="U77" s="1"/>
      <c r="V77" s="1"/>
      <c r="W77" s="1">
        <v>463280210.59892797</v>
      </c>
      <c r="X77" s="1">
        <v>768176472.34884501</v>
      </c>
      <c r="Y77" s="1">
        <v>584952380.19391894</v>
      </c>
      <c r="Z77" s="1">
        <v>350262954.90146202</v>
      </c>
      <c r="AA77" s="1"/>
      <c r="AB77" s="1"/>
      <c r="AC77" s="1"/>
      <c r="AD77" s="1"/>
      <c r="AE77" s="1"/>
      <c r="AF77" s="1"/>
    </row>
    <row r="78" spans="1:32" x14ac:dyDescent="0.3">
      <c r="A78" t="str">
        <f t="shared" si="3"/>
        <v>Orbital ATK</v>
      </c>
      <c r="B78" t="str">
        <f t="shared" si="4"/>
        <v>Space Vehicle Launchers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"/>
      <c r="G78" s="2" t="e">
        <f t="shared" si="8"/>
        <v>#DIV/0!</v>
      </c>
      <c r="H78" s="2" t="e">
        <f t="shared" si="9"/>
        <v>#DIV/0!</v>
      </c>
      <c r="I78" s="2"/>
      <c r="J78" s="2">
        <f t="shared" si="10"/>
        <v>0</v>
      </c>
      <c r="K78" s="2"/>
      <c r="M78" t="s">
        <v>37</v>
      </c>
      <c r="N78" t="s">
        <v>22</v>
      </c>
      <c r="O78" s="1"/>
      <c r="P78" s="1"/>
      <c r="Q78" s="1"/>
      <c r="R78" s="1"/>
      <c r="S78" s="1"/>
      <c r="T78" s="1"/>
      <c r="U78" s="1"/>
      <c r="V78" s="1"/>
      <c r="W78" s="1">
        <v>299084021.05376703</v>
      </c>
      <c r="X78" s="1">
        <v>324268772.70824403</v>
      </c>
      <c r="Y78" s="1">
        <v>322606956.16847301</v>
      </c>
      <c r="Z78" s="1"/>
      <c r="AA78" s="1"/>
      <c r="AB78" s="1"/>
      <c r="AC78" s="1"/>
      <c r="AD78" s="1"/>
      <c r="AE78" s="1"/>
      <c r="AF78" s="1"/>
    </row>
    <row r="79" spans="1:32" x14ac:dyDescent="0.3">
      <c r="A79" t="str">
        <f t="shared" si="3"/>
        <v>Other Residual</v>
      </c>
      <c r="B79">
        <f t="shared" si="4"/>
        <v>0</v>
      </c>
      <c r="C79" s="1">
        <f t="shared" si="5"/>
        <v>1745203900.03372</v>
      </c>
      <c r="D79" s="1">
        <f t="shared" si="6"/>
        <v>1800422919.2497699</v>
      </c>
      <c r="E79" s="1">
        <f t="shared" si="7"/>
        <v>2552327533.5037999</v>
      </c>
      <c r="F79" s="1"/>
      <c r="G79" s="2">
        <f t="shared" si="8"/>
        <v>0.41762666216632383</v>
      </c>
      <c r="H79" s="2">
        <f t="shared" si="9"/>
        <v>0.46248099345554117</v>
      </c>
      <c r="I79" s="2"/>
      <c r="J79" s="2">
        <f t="shared" si="10"/>
        <v>0.21883521053155447</v>
      </c>
      <c r="K79" s="2"/>
      <c r="M79" t="s">
        <v>38</v>
      </c>
      <c r="O79" s="1">
        <v>1544313974.87814</v>
      </c>
      <c r="P79" s="1">
        <v>1560445673.63504</v>
      </c>
      <c r="Q79" s="1">
        <v>1569320225.6099601</v>
      </c>
      <c r="R79" s="1">
        <v>1417563810.35467</v>
      </c>
      <c r="S79" s="1">
        <v>1427800359.5810201</v>
      </c>
      <c r="T79" s="1">
        <v>1202021474.93081</v>
      </c>
      <c r="U79" s="1">
        <v>1086529822.8465099</v>
      </c>
      <c r="V79" s="1">
        <v>1181687729.53093</v>
      </c>
      <c r="W79" s="1">
        <v>975333473.98685205</v>
      </c>
      <c r="X79" s="1">
        <v>982000139.41066802</v>
      </c>
      <c r="Y79" s="1">
        <v>883743287.26101899</v>
      </c>
      <c r="Z79" s="1">
        <v>940148953.61720204</v>
      </c>
      <c r="AA79" s="1">
        <v>1475278898.1997199</v>
      </c>
      <c r="AB79" s="1">
        <v>1745203900.03372</v>
      </c>
      <c r="AC79" s="1">
        <v>1515353391.9154501</v>
      </c>
      <c r="AD79" s="1">
        <v>1800422919.2497699</v>
      </c>
      <c r="AE79" s="1">
        <v>2552327533.5037999</v>
      </c>
      <c r="AF79" s="1"/>
    </row>
    <row r="80" spans="1:32" x14ac:dyDescent="0.3">
      <c r="A80" t="str">
        <f t="shared" si="3"/>
        <v>RUSSIA SPACE AGENCY</v>
      </c>
      <c r="B80" t="str">
        <f t="shared" si="4"/>
        <v>R&amp;D (All Other)</v>
      </c>
      <c r="C80" s="1">
        <f t="shared" si="5"/>
        <v>0</v>
      </c>
      <c r="D80" s="1">
        <f t="shared" si="6"/>
        <v>0</v>
      </c>
      <c r="E80" s="1">
        <f t="shared" si="7"/>
        <v>0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0</v>
      </c>
      <c r="K80" s="2"/>
      <c r="M80" t="s">
        <v>39</v>
      </c>
      <c r="N80" t="s">
        <v>19</v>
      </c>
      <c r="O80" s="1"/>
      <c r="P80" s="1"/>
      <c r="Q80" s="1"/>
      <c r="R80" s="1">
        <v>464485088.56079799</v>
      </c>
      <c r="S80" s="1">
        <v>552450019.41364002</v>
      </c>
      <c r="T80" s="1">
        <v>768656839.40025604</v>
      </c>
      <c r="U80" s="1">
        <v>366868123.61607599</v>
      </c>
      <c r="V80" s="1">
        <v>394778719.06763297</v>
      </c>
      <c r="W80" s="1">
        <v>575406808.55172098</v>
      </c>
      <c r="X80" s="1">
        <v>292729219.48913699</v>
      </c>
      <c r="Y80" s="1">
        <v>311189687.15396202</v>
      </c>
      <c r="Z80" s="1"/>
      <c r="AA80" s="1"/>
      <c r="AB80" s="1"/>
      <c r="AC80" s="1"/>
      <c r="AD80" s="1"/>
      <c r="AE80" s="1"/>
      <c r="AF80" s="1"/>
    </row>
    <row r="81" spans="1:32" x14ac:dyDescent="0.3">
      <c r="A81" t="str">
        <f t="shared" si="3"/>
        <v>RUSSIA SPACE AGENCY</v>
      </c>
      <c r="B81" t="str">
        <f t="shared" si="4"/>
        <v>Space Vehicle Services</v>
      </c>
      <c r="C81" s="1">
        <f t="shared" si="5"/>
        <v>157877867.49397501</v>
      </c>
      <c r="D81" s="1">
        <f t="shared" si="6"/>
        <v>2619052.4772875099</v>
      </c>
      <c r="E81" s="1">
        <f t="shared" si="7"/>
        <v>6014852</v>
      </c>
      <c r="F81" s="1"/>
      <c r="G81" s="2">
        <f t="shared" si="8"/>
        <v>1.296575594479664</v>
      </c>
      <c r="H81" s="2">
        <f t="shared" si="9"/>
        <v>-0.96190186695909397</v>
      </c>
      <c r="I81" s="2"/>
      <c r="J81" s="2">
        <f t="shared" si="10"/>
        <v>5.1571022388697738E-4</v>
      </c>
      <c r="K81" s="2"/>
      <c r="M81" t="s">
        <v>39</v>
      </c>
      <c r="N81" t="s">
        <v>23</v>
      </c>
      <c r="O81" s="1">
        <v>141637178.26215899</v>
      </c>
      <c r="P81" s="1">
        <v>277098307.63822001</v>
      </c>
      <c r="Q81" s="1">
        <v>531600036.81458801</v>
      </c>
      <c r="R81" s="1"/>
      <c r="S81" s="1"/>
      <c r="T81" s="1"/>
      <c r="U81" s="1"/>
      <c r="V81" s="1"/>
      <c r="W81" s="1"/>
      <c r="X81" s="1"/>
      <c r="Y81" s="1"/>
      <c r="Z81" s="1">
        <v>152210296.100788</v>
      </c>
      <c r="AA81" s="1">
        <v>216362793.531582</v>
      </c>
      <c r="AB81" s="1">
        <v>157877867.49397501</v>
      </c>
      <c r="AC81" s="1">
        <v>3819800.2749513201</v>
      </c>
      <c r="AD81" s="1">
        <v>2619052.4772875099</v>
      </c>
      <c r="AE81" s="1">
        <v>6014852</v>
      </c>
      <c r="AF81" s="1"/>
    </row>
    <row r="82" spans="1:32" x14ac:dyDescent="0.3">
      <c r="A82" t="str">
        <f t="shared" si="3"/>
        <v>Rocket Lab</v>
      </c>
      <c r="B82" t="str">
        <f t="shared" si="4"/>
        <v>Space Transp. and Launch</v>
      </c>
      <c r="C82" s="1">
        <f t="shared" si="5"/>
        <v>11364580.4262089</v>
      </c>
      <c r="D82" s="1">
        <f t="shared" si="6"/>
        <v>0</v>
      </c>
      <c r="E82" s="1">
        <f t="shared" si="7"/>
        <v>14099000</v>
      </c>
      <c r="F82" s="1"/>
      <c r="G82" s="2" t="e">
        <f t="shared" si="8"/>
        <v>#DIV/0!</v>
      </c>
      <c r="H82" s="2">
        <f t="shared" si="9"/>
        <v>0.24060893330342448</v>
      </c>
      <c r="I82" s="2"/>
      <c r="J82" s="2">
        <f t="shared" si="10"/>
        <v>1.2088407905269313E-3</v>
      </c>
      <c r="K82" s="2"/>
      <c r="M82" t="s">
        <v>40</v>
      </c>
      <c r="N82" t="s">
        <v>21</v>
      </c>
      <c r="O82" s="1"/>
      <c r="P82" s="1"/>
      <c r="Q82" s="1"/>
      <c r="R82" s="1"/>
      <c r="S82" s="1"/>
      <c r="T82" s="1"/>
      <c r="U82" s="1"/>
      <c r="V82" s="1"/>
      <c r="W82" s="1">
        <v>3784970.78714502</v>
      </c>
      <c r="X82" s="1">
        <v>4872124.7732857596</v>
      </c>
      <c r="Y82" s="1">
        <v>0</v>
      </c>
      <c r="Z82" s="1">
        <v>7799094.3327917</v>
      </c>
      <c r="AA82" s="1">
        <v>0</v>
      </c>
      <c r="AB82" s="1">
        <v>11364580.4262089</v>
      </c>
      <c r="AC82" s="1">
        <v>510221.271309976</v>
      </c>
      <c r="AD82" s="1">
        <v>0</v>
      </c>
      <c r="AE82" s="1">
        <v>14099000</v>
      </c>
      <c r="AF82" s="1"/>
    </row>
    <row r="83" spans="1:32" x14ac:dyDescent="0.3">
      <c r="A83" t="str">
        <f t="shared" si="3"/>
        <v>SIERRA NEVADA</v>
      </c>
      <c r="B83" t="str">
        <f t="shared" si="4"/>
        <v>R&amp;D (Space Flight)</v>
      </c>
      <c r="C83" s="1">
        <f t="shared" si="5"/>
        <v>9564922.0573964603</v>
      </c>
      <c r="D83" s="1">
        <f t="shared" si="6"/>
        <v>12802944.9035607</v>
      </c>
      <c r="E83" s="1">
        <f t="shared" si="7"/>
        <v>7300020</v>
      </c>
      <c r="F83" s="1"/>
      <c r="G83" s="2">
        <f t="shared" si="8"/>
        <v>-0.42981711981204029</v>
      </c>
      <c r="H83" s="2">
        <f t="shared" si="9"/>
        <v>-0.23679252625430791</v>
      </c>
      <c r="I83" s="2"/>
      <c r="J83" s="2">
        <f t="shared" si="10"/>
        <v>6.2589984734111705E-4</v>
      </c>
      <c r="K83" s="2"/>
      <c r="M83" t="s">
        <v>41</v>
      </c>
      <c r="N83" t="s">
        <v>20</v>
      </c>
      <c r="O83" s="1"/>
      <c r="P83" s="1">
        <v>138449.10038709699</v>
      </c>
      <c r="Q83" s="1"/>
      <c r="R83" s="1"/>
      <c r="S83" s="1"/>
      <c r="T83" s="1"/>
      <c r="U83" s="1">
        <v>10426732.043254901</v>
      </c>
      <c r="V83" s="1">
        <v>2401957.3322746898</v>
      </c>
      <c r="W83" s="1"/>
      <c r="X83" s="1"/>
      <c r="Y83" s="1">
        <v>5946553.5722377403</v>
      </c>
      <c r="Z83" s="1">
        <v>9267092.9622066505</v>
      </c>
      <c r="AA83" s="1">
        <v>4250514.6875600796</v>
      </c>
      <c r="AB83" s="1">
        <v>9564922.0573964603</v>
      </c>
      <c r="AC83" s="1">
        <v>11734047.740232101</v>
      </c>
      <c r="AD83" s="1">
        <v>12802944.9035607</v>
      </c>
      <c r="AE83" s="1">
        <v>7300020</v>
      </c>
      <c r="AF83" s="1"/>
    </row>
    <row r="84" spans="1:32" x14ac:dyDescent="0.3">
      <c r="A84" t="str">
        <f t="shared" si="3"/>
        <v>SIERRA NEVADA</v>
      </c>
      <c r="B84" t="str">
        <f t="shared" si="4"/>
        <v>Space Transp. and Launch</v>
      </c>
      <c r="C84" s="1">
        <f t="shared" si="5"/>
        <v>387312226.64138198</v>
      </c>
      <c r="D84" s="1">
        <f t="shared" si="6"/>
        <v>137488853.08377999</v>
      </c>
      <c r="E84" s="1">
        <f t="shared" si="7"/>
        <v>44254333.649999999</v>
      </c>
      <c r="F84" s="1"/>
      <c r="G84" s="2">
        <f t="shared" si="8"/>
        <v>-0.67812420674544982</v>
      </c>
      <c r="H84" s="2">
        <f t="shared" si="9"/>
        <v>-0.88573990025113325</v>
      </c>
      <c r="I84" s="2"/>
      <c r="J84" s="2">
        <f t="shared" si="10"/>
        <v>3.794343121761017E-3</v>
      </c>
      <c r="K84" s="2"/>
      <c r="M84" t="s">
        <v>41</v>
      </c>
      <c r="N84" t="s">
        <v>21</v>
      </c>
      <c r="O84" s="1"/>
      <c r="P84" s="1"/>
      <c r="Q84" s="1"/>
      <c r="R84" s="1"/>
      <c r="S84" s="1"/>
      <c r="T84" s="1"/>
      <c r="U84" s="1"/>
      <c r="V84" s="1"/>
      <c r="W84" s="1"/>
      <c r="X84" s="1">
        <v>91503332.169642404</v>
      </c>
      <c r="Y84" s="1">
        <v>137014174.708588</v>
      </c>
      <c r="Z84" s="1">
        <v>350558386.71628898</v>
      </c>
      <c r="AA84" s="1">
        <v>124095351.148191</v>
      </c>
      <c r="AB84" s="1">
        <v>387312226.64138198</v>
      </c>
      <c r="AC84" s="1">
        <v>45903924.993353397</v>
      </c>
      <c r="AD84" s="1">
        <v>137488853.08377999</v>
      </c>
      <c r="AE84" s="1">
        <v>44254333.649999999</v>
      </c>
      <c r="AF84" s="1"/>
    </row>
    <row r="85" spans="1:32" x14ac:dyDescent="0.3">
      <c r="A85" t="str">
        <f t="shared" si="3"/>
        <v>SPACEX</v>
      </c>
      <c r="B85" t="str">
        <f t="shared" si="4"/>
        <v>R&amp;D (Space Flight)</v>
      </c>
      <c r="C85" s="1">
        <f t="shared" si="5"/>
        <v>112068041.121241</v>
      </c>
      <c r="D85" s="1">
        <f t="shared" si="6"/>
        <v>907528714.99888206</v>
      </c>
      <c r="E85" s="1">
        <f t="shared" si="7"/>
        <v>978161481.12</v>
      </c>
      <c r="F85" s="1"/>
      <c r="G85" s="2">
        <f t="shared" si="8"/>
        <v>7.7829786489130415E-2</v>
      </c>
      <c r="H85" s="2">
        <f t="shared" si="9"/>
        <v>7.7282821340811552</v>
      </c>
      <c r="I85" s="2"/>
      <c r="J85" s="2">
        <f t="shared" si="10"/>
        <v>8.3867047173565135E-2</v>
      </c>
      <c r="K85" s="2"/>
      <c r="M85" t="s">
        <v>42</v>
      </c>
      <c r="N85" t="s">
        <v>20</v>
      </c>
      <c r="O85" s="1"/>
      <c r="P85" s="1"/>
      <c r="Q85" s="1">
        <v>178355.445803765</v>
      </c>
      <c r="R85" s="1">
        <v>0</v>
      </c>
      <c r="S85" s="1">
        <v>393539.642468712</v>
      </c>
      <c r="T85" s="1">
        <v>0</v>
      </c>
      <c r="U85" s="1">
        <v>10426732.043254901</v>
      </c>
      <c r="V85" s="1">
        <v>1857755.97300577</v>
      </c>
      <c r="W85" s="1"/>
      <c r="X85" s="1"/>
      <c r="Y85" s="1"/>
      <c r="Z85" s="1"/>
      <c r="AA85" s="1">
        <v>584538.01675163198</v>
      </c>
      <c r="AB85" s="1">
        <v>112068041.121241</v>
      </c>
      <c r="AC85" s="1">
        <v>445054703.33763099</v>
      </c>
      <c r="AD85" s="1">
        <v>907528714.99888206</v>
      </c>
      <c r="AE85" s="1">
        <v>978161481.12</v>
      </c>
      <c r="AF85" s="1"/>
    </row>
    <row r="86" spans="1:32" x14ac:dyDescent="0.3">
      <c r="A86" t="str">
        <f t="shared" si="3"/>
        <v>SPACEX</v>
      </c>
      <c r="B86" t="str">
        <f t="shared" si="4"/>
        <v>Space Transp. and Launch</v>
      </c>
      <c r="C86" s="1">
        <f t="shared" si="5"/>
        <v>1140769269.6077001</v>
      </c>
      <c r="D86" s="1">
        <f t="shared" si="6"/>
        <v>1953663390.1036301</v>
      </c>
      <c r="E86" s="1">
        <f t="shared" si="7"/>
        <v>2099502521.9693</v>
      </c>
      <c r="F86" s="1"/>
      <c r="G86" s="2">
        <f t="shared" si="8"/>
        <v>7.4649058074397479E-2</v>
      </c>
      <c r="H86" s="2">
        <f t="shared" si="9"/>
        <v>0.84042696266818218</v>
      </c>
      <c r="I86" s="2"/>
      <c r="J86" s="2">
        <f t="shared" si="10"/>
        <v>0.18001023394358853</v>
      </c>
      <c r="K86" s="2"/>
      <c r="M86" t="s">
        <v>42</v>
      </c>
      <c r="N86" t="s">
        <v>21</v>
      </c>
      <c r="O86" s="1"/>
      <c r="P86" s="1">
        <v>27740.029530870401</v>
      </c>
      <c r="Q86" s="1">
        <v>35048014.554654203</v>
      </c>
      <c r="R86" s="1">
        <v>157000956.58206299</v>
      </c>
      <c r="S86" s="1">
        <v>259254978.32698399</v>
      </c>
      <c r="T86" s="1">
        <v>335878641.54459399</v>
      </c>
      <c r="U86" s="1">
        <v>754512445.50119305</v>
      </c>
      <c r="V86" s="1">
        <v>463532732.09517998</v>
      </c>
      <c r="W86" s="1">
        <v>648895016.45421302</v>
      </c>
      <c r="X86" s="1">
        <v>812508592.90750098</v>
      </c>
      <c r="Y86" s="1">
        <v>761387346.44865</v>
      </c>
      <c r="Z86" s="1">
        <v>938402494.71385098</v>
      </c>
      <c r="AA86" s="1">
        <v>1432904206.1695399</v>
      </c>
      <c r="AB86" s="1">
        <v>1140769269.6077001</v>
      </c>
      <c r="AC86" s="1">
        <v>1949051155.4327199</v>
      </c>
      <c r="AD86" s="1">
        <v>1953663390.1036301</v>
      </c>
      <c r="AE86" s="1">
        <v>2099502521.9693</v>
      </c>
      <c r="AF86" s="1"/>
    </row>
    <row r="87" spans="1:32" x14ac:dyDescent="0.3">
      <c r="A87" t="str">
        <f t="shared" si="3"/>
        <v>UNITED LAUNCH ALLIANCE</v>
      </c>
      <c r="B87" t="str">
        <f t="shared" si="4"/>
        <v>R&amp;D (Space Flight)</v>
      </c>
      <c r="C87" s="1">
        <f t="shared" si="5"/>
        <v>0</v>
      </c>
      <c r="D87" s="1">
        <f t="shared" si="6"/>
        <v>13340443.950048899</v>
      </c>
      <c r="E87" s="1">
        <f t="shared" si="7"/>
        <v>16626322</v>
      </c>
      <c r="F87" s="1"/>
      <c r="G87" s="2">
        <f t="shared" si="8"/>
        <v>0.24630949781390576</v>
      </c>
      <c r="H87" s="2" t="e">
        <f t="shared" si="9"/>
        <v>#DIV/0!</v>
      </c>
      <c r="I87" s="2"/>
      <c r="J87" s="2">
        <f t="shared" si="10"/>
        <v>1.4255320398634875E-3</v>
      </c>
      <c r="K87" s="2"/>
      <c r="M87" t="s">
        <v>43</v>
      </c>
      <c r="N87" t="s">
        <v>20</v>
      </c>
      <c r="O87" s="1"/>
      <c r="P87" s="1"/>
      <c r="Q87" s="1">
        <v>89585348.282933593</v>
      </c>
      <c r="R87" s="1">
        <v>1268632.60288164</v>
      </c>
      <c r="S87" s="1">
        <v>1096161.3791448299</v>
      </c>
      <c r="T87" s="1">
        <v>0</v>
      </c>
      <c r="U87" s="1"/>
      <c r="V87" s="1"/>
      <c r="W87" s="1">
        <v>150147.60147352199</v>
      </c>
      <c r="X87" s="1"/>
      <c r="Y87" s="1"/>
      <c r="Z87" s="1"/>
      <c r="AA87" s="1"/>
      <c r="AB87" s="1"/>
      <c r="AC87" s="1">
        <v>4826286.40118449</v>
      </c>
      <c r="AD87" s="1">
        <v>13340443.950048899</v>
      </c>
      <c r="AE87" s="1">
        <v>16626322</v>
      </c>
      <c r="AF87" s="1"/>
    </row>
    <row r="88" spans="1:32" x14ac:dyDescent="0.3">
      <c r="A88" t="str">
        <f t="shared" si="3"/>
        <v>UNITED LAUNCH ALLIANCE</v>
      </c>
      <c r="B88" t="str">
        <f t="shared" si="4"/>
        <v>Space Transp. and Launch</v>
      </c>
      <c r="C88" s="1">
        <f t="shared" si="5"/>
        <v>1498152111.6665599</v>
      </c>
      <c r="D88" s="1">
        <f t="shared" si="6"/>
        <v>1160725124.5162101</v>
      </c>
      <c r="E88" s="1">
        <f t="shared" si="7"/>
        <v>1041630672.8203</v>
      </c>
      <c r="F88" s="1"/>
      <c r="G88" s="2">
        <f t="shared" si="8"/>
        <v>-0.10260349257585744</v>
      </c>
      <c r="H88" s="2">
        <f t="shared" si="9"/>
        <v>-0.30472302197566625</v>
      </c>
      <c r="I88" s="2"/>
      <c r="J88" s="2">
        <f t="shared" si="10"/>
        <v>8.9308862044768483E-2</v>
      </c>
      <c r="K88" s="2"/>
      <c r="M88" t="s">
        <v>43</v>
      </c>
      <c r="N88" t="s">
        <v>21</v>
      </c>
      <c r="O88" s="1"/>
      <c r="P88" s="1">
        <v>148402540.606112</v>
      </c>
      <c r="Q88" s="1">
        <v>378688668.85397297</v>
      </c>
      <c r="R88" s="1">
        <v>399561240.37785202</v>
      </c>
      <c r="S88" s="1">
        <v>459812279.50489098</v>
      </c>
      <c r="T88" s="1">
        <v>412714423.78924</v>
      </c>
      <c r="U88" s="1">
        <v>1725936353.97383</v>
      </c>
      <c r="V88" s="1">
        <v>3533470327.9113598</v>
      </c>
      <c r="W88" s="1">
        <v>2625368976.3819599</v>
      </c>
      <c r="X88" s="1">
        <v>2321601488.37888</v>
      </c>
      <c r="Y88" s="1">
        <v>2746934422.4591298</v>
      </c>
      <c r="Z88" s="1">
        <v>2078942244.45081</v>
      </c>
      <c r="AA88" s="1">
        <v>1914354595.52565</v>
      </c>
      <c r="AB88" s="1">
        <v>1498152111.6665599</v>
      </c>
      <c r="AC88" s="1">
        <v>803564316.59292901</v>
      </c>
      <c r="AD88" s="1">
        <v>1160725124.5162101</v>
      </c>
      <c r="AE88" s="1">
        <v>1041630672.8203</v>
      </c>
      <c r="AF88" s="1"/>
    </row>
    <row r="89" spans="1:32" x14ac:dyDescent="0.3">
      <c r="A89" t="str">
        <f t="shared" si="3"/>
        <v>UNITED LAUNCH ALLIANCE</v>
      </c>
      <c r="B89" t="str">
        <f t="shared" si="4"/>
        <v>Space Vehicle Launchers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1"/>
      <c r="G89" s="2" t="e">
        <f t="shared" si="8"/>
        <v>#DIV/0!</v>
      </c>
      <c r="H89" s="2" t="e">
        <f t="shared" si="9"/>
        <v>#DIV/0!</v>
      </c>
      <c r="I89" s="2"/>
      <c r="J89" s="2">
        <f t="shared" si="10"/>
        <v>0</v>
      </c>
      <c r="K89" s="2"/>
      <c r="M89" t="s">
        <v>43</v>
      </c>
      <c r="N89" t="s">
        <v>22</v>
      </c>
      <c r="O89" s="1"/>
      <c r="P89" s="1"/>
      <c r="Q89" s="1">
        <v>297274469.067752</v>
      </c>
      <c r="R89" s="1">
        <v>159334698.681564</v>
      </c>
      <c r="S89" s="1">
        <v>841968.08449157001</v>
      </c>
      <c r="T89" s="1">
        <v>0</v>
      </c>
      <c r="U89" s="1"/>
      <c r="V89" s="1"/>
      <c r="W89" s="1"/>
      <c r="X89" s="1">
        <v>-20412348.289389301</v>
      </c>
      <c r="Y89" s="1"/>
      <c r="Z89" s="1"/>
      <c r="AA89" s="1"/>
      <c r="AB89" s="1"/>
      <c r="AC89" s="1">
        <v>-17591.428259369299</v>
      </c>
      <c r="AD89" s="1"/>
      <c r="AE89" s="1"/>
      <c r="AF89" s="1"/>
    </row>
    <row r="90" spans="1:32" x14ac:dyDescent="0.3">
      <c r="A90" t="str">
        <f t="shared" si="3"/>
        <v>UNITED LAUNCH ALLIANCE</v>
      </c>
      <c r="B90" t="str">
        <f t="shared" si="4"/>
        <v>Space Vehicle Services</v>
      </c>
      <c r="C90" s="1">
        <f t="shared" si="5"/>
        <v>0</v>
      </c>
      <c r="D90" s="1">
        <f t="shared" si="6"/>
        <v>0</v>
      </c>
      <c r="E90" s="1">
        <f t="shared" si="7"/>
        <v>-164764.9063</v>
      </c>
      <c r="F90" s="1"/>
      <c r="G90" s="2" t="e">
        <f t="shared" si="8"/>
        <v>#DIV/0!</v>
      </c>
      <c r="H90" s="2" t="e">
        <f t="shared" si="9"/>
        <v>#DIV/0!</v>
      </c>
      <c r="I90" s="2"/>
      <c r="J90" s="2">
        <f t="shared" si="10"/>
        <v>-1.4126855775784649E-5</v>
      </c>
      <c r="K90" s="2"/>
      <c r="M90" t="s">
        <v>43</v>
      </c>
      <c r="N90" t="s">
        <v>23</v>
      </c>
      <c r="O90" s="1"/>
      <c r="P90" s="1"/>
      <c r="Q90" s="1">
        <v>632906948.68612301</v>
      </c>
      <c r="R90" s="1">
        <v>-51579064.4020807</v>
      </c>
      <c r="S90" s="1">
        <v>-2094160.4288669799</v>
      </c>
      <c r="T90" s="1">
        <v>-83626.491262342999</v>
      </c>
      <c r="U90" s="1">
        <v>-2061927.2604938501</v>
      </c>
      <c r="V90" s="1">
        <v>-442465.82436638902</v>
      </c>
      <c r="W90" s="1">
        <v>-7784978.9151351796</v>
      </c>
      <c r="X90" s="1"/>
      <c r="Y90" s="1"/>
      <c r="Z90" s="1"/>
      <c r="AA90" s="1">
        <v>1121342.84110155</v>
      </c>
      <c r="AB90" s="1">
        <v>0</v>
      </c>
      <c r="AC90" s="1"/>
      <c r="AD90" s="1"/>
      <c r="AE90" s="1">
        <v>-164764.9063</v>
      </c>
      <c r="AF90" s="1"/>
    </row>
    <row r="91" spans="1:32" x14ac:dyDescent="0.3">
      <c r="A91" t="str">
        <f t="shared" si="3"/>
        <v>UNITED LAUNCH ALLIANCE</v>
      </c>
      <c r="B91" t="str">
        <f t="shared" si="4"/>
        <v>Space Vehicles and Components</v>
      </c>
      <c r="C91" s="1">
        <f t="shared" si="5"/>
        <v>0</v>
      </c>
      <c r="D91" s="1">
        <f t="shared" si="6"/>
        <v>-7227.0919713047797</v>
      </c>
      <c r="E91" s="1">
        <f t="shared" si="7"/>
        <v>-424307.875</v>
      </c>
      <c r="F91" s="1"/>
      <c r="G91" s="2">
        <f t="shared" si="8"/>
        <v>57.710734093978246</v>
      </c>
      <c r="H91" s="2" t="e">
        <f t="shared" si="9"/>
        <v>#DIV/0!</v>
      </c>
      <c r="I91" s="2"/>
      <c r="J91" s="2">
        <f t="shared" si="10"/>
        <v>-3.6379932409518578E-5</v>
      </c>
      <c r="K91" s="2"/>
      <c r="M91" t="s">
        <v>43</v>
      </c>
      <c r="N91" t="s">
        <v>53</v>
      </c>
      <c r="O91" s="1"/>
      <c r="P91" s="1"/>
      <c r="Q91" s="1">
        <v>722220683.14619899</v>
      </c>
      <c r="R91" s="1">
        <v>1390810519.6252201</v>
      </c>
      <c r="S91" s="1">
        <v>2043761675.5139301</v>
      </c>
      <c r="T91" s="1">
        <v>3182242254.0348401</v>
      </c>
      <c r="U91" s="1">
        <v>268690199.54601198</v>
      </c>
      <c r="V91" s="1">
        <v>112652553.60396001</v>
      </c>
      <c r="W91" s="1">
        <v>3525193.0520909098</v>
      </c>
      <c r="X91" s="1">
        <v>11108559.111091699</v>
      </c>
      <c r="Y91" s="1">
        <v>-1269528.0002438801</v>
      </c>
      <c r="Z91" s="1">
        <v>-3473896.1461399999</v>
      </c>
      <c r="AA91" s="1">
        <v>3970198.09212645</v>
      </c>
      <c r="AB91" s="1">
        <v>0</v>
      </c>
      <c r="AC91" s="1"/>
      <c r="AD91" s="1">
        <v>-7227.0919713047797</v>
      </c>
      <c r="AE91" s="1">
        <v>-424307.875</v>
      </c>
      <c r="AF91" s="1"/>
    </row>
    <row r="92" spans="1:32" x14ac:dyDescent="0.3">
      <c r="A92" t="str">
        <f t="shared" si="3"/>
        <v>Virgin Orbit</v>
      </c>
      <c r="B92" t="str">
        <f t="shared" si="4"/>
        <v>Space Transp. and Launch</v>
      </c>
      <c r="C92" s="1">
        <f t="shared" si="5"/>
        <v>40566544.983080901</v>
      </c>
      <c r="D92" s="1">
        <f t="shared" si="6"/>
        <v>0</v>
      </c>
      <c r="E92" s="1">
        <f t="shared" si="7"/>
        <v>-210426</v>
      </c>
      <c r="F92" s="1"/>
      <c r="G92" s="2" t="e">
        <f t="shared" si="8"/>
        <v>#DIV/0!</v>
      </c>
      <c r="H92" s="2">
        <f t="shared" si="9"/>
        <v>-1.0051871807196733</v>
      </c>
      <c r="I92" s="2"/>
      <c r="J92" s="2">
        <f t="shared" si="10"/>
        <v>-1.8041813758948866E-5</v>
      </c>
      <c r="K92" s="2"/>
      <c r="M92" t="s">
        <v>44</v>
      </c>
      <c r="N92" t="s">
        <v>21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40566544.983080901</v>
      </c>
      <c r="AC92" s="1">
        <v>2517250.1133785299</v>
      </c>
      <c r="AD92" s="1">
        <v>0</v>
      </c>
      <c r="AE92" s="1">
        <v>-210426</v>
      </c>
      <c r="AF92" s="1"/>
    </row>
    <row r="93" spans="1:32" x14ac:dyDescent="0.3">
      <c r="A93" t="str">
        <f t="shared" si="3"/>
        <v>WYLE LABORATORIES</v>
      </c>
      <c r="B93" t="str">
        <f t="shared" si="4"/>
        <v>R&amp;D (Space Flight)</v>
      </c>
      <c r="C93" s="1">
        <f t="shared" si="5"/>
        <v>173776200.66984901</v>
      </c>
      <c r="D93" s="1">
        <f t="shared" si="6"/>
        <v>0</v>
      </c>
      <c r="E93" s="1">
        <f t="shared" si="7"/>
        <v>0</v>
      </c>
      <c r="F93" s="1"/>
      <c r="G93" s="2" t="e">
        <f t="shared" si="8"/>
        <v>#DIV/0!</v>
      </c>
      <c r="H93" s="2">
        <f t="shared" si="9"/>
        <v>-1</v>
      </c>
      <c r="I93" s="2"/>
      <c r="J93" s="2">
        <f t="shared" si="10"/>
        <v>0</v>
      </c>
      <c r="K93" s="2"/>
      <c r="M93" t="s">
        <v>45</v>
      </c>
      <c r="N93" t="s">
        <v>20</v>
      </c>
      <c r="O93" s="1">
        <v>-1115243.49790789</v>
      </c>
      <c r="P93" s="1"/>
      <c r="Q93" s="1">
        <v>-7048.1932867719597</v>
      </c>
      <c r="R93" s="1">
        <v>960770.39215454401</v>
      </c>
      <c r="S93" s="1">
        <v>717823.10791453195</v>
      </c>
      <c r="T93" s="1">
        <v>1290065.2229551501</v>
      </c>
      <c r="U93" s="1">
        <v>852336.42900304496</v>
      </c>
      <c r="V93" s="1">
        <v>-674564.43300795299</v>
      </c>
      <c r="W93" s="1">
        <v>11621125.15993</v>
      </c>
      <c r="X93" s="1">
        <v>141211169.93827</v>
      </c>
      <c r="Y93" s="1">
        <v>151985502.473634</v>
      </c>
      <c r="Z93" s="1">
        <v>165088475.92278001</v>
      </c>
      <c r="AA93" s="1">
        <v>166828185.119508</v>
      </c>
      <c r="AB93" s="1">
        <v>173776200.66984901</v>
      </c>
      <c r="AC93" s="1">
        <v>172148358.06428999</v>
      </c>
      <c r="AD93" s="1"/>
      <c r="AE93" s="1"/>
      <c r="AF93" s="1"/>
    </row>
    <row r="94" spans="1:32" x14ac:dyDescent="0.3">
      <c r="A94" t="str">
        <f t="shared" si="3"/>
        <v>Grand Total</v>
      </c>
      <c r="B94" t="str">
        <f t="shared" si="4"/>
        <v>NA</v>
      </c>
      <c r="C94" s="1">
        <f t="shared" si="5"/>
        <v>9121946629.9850273</v>
      </c>
      <c r="D94" s="1">
        <f t="shared" si="6"/>
        <v>10119342716.034786</v>
      </c>
      <c r="E94" s="1">
        <f t="shared" si="7"/>
        <v>11663239783.5072</v>
      </c>
      <c r="F94" s="1"/>
      <c r="G94" s="2">
        <f t="shared" si="8"/>
        <v>0.15256890796138411</v>
      </c>
      <c r="H94" s="2">
        <f t="shared" si="9"/>
        <v>0.27859110084777416</v>
      </c>
      <c r="I94" s="2"/>
      <c r="J94" s="2">
        <f>SUM(J$49:J$93)</f>
        <v>0.99999999999999978</v>
      </c>
      <c r="K94" s="2"/>
      <c r="M94" t="s">
        <v>24</v>
      </c>
      <c r="N94" t="s">
        <v>54</v>
      </c>
      <c r="O94" s="1">
        <f t="shared" ref="O94:AE94" si="11">SUM(O50:O93)</f>
        <v>3051622958.2202535</v>
      </c>
      <c r="P94" s="1">
        <f t="shared" si="11"/>
        <v>5672679168.1902809</v>
      </c>
      <c r="Q94" s="1">
        <f t="shared" si="11"/>
        <v>6700789483.7717848</v>
      </c>
      <c r="R94" s="1">
        <f t="shared" si="11"/>
        <v>6906503642.8641844</v>
      </c>
      <c r="S94" s="1">
        <f t="shared" si="11"/>
        <v>7545136315.6444883</v>
      </c>
      <c r="T94" s="1">
        <f t="shared" si="11"/>
        <v>9044277110.9803658</v>
      </c>
      <c r="U94" s="1">
        <f t="shared" si="11"/>
        <v>7178152249.8352461</v>
      </c>
      <c r="V94" s="1">
        <f t="shared" si="11"/>
        <v>9305232742.8912163</v>
      </c>
      <c r="W94" s="1">
        <f t="shared" si="11"/>
        <v>8431258241.7120743</v>
      </c>
      <c r="X94" s="1">
        <f t="shared" si="11"/>
        <v>8987108905.4640522</v>
      </c>
      <c r="Y94" s="1">
        <f t="shared" si="11"/>
        <v>9011761002.4494343</v>
      </c>
      <c r="Z94" s="1">
        <f t="shared" si="11"/>
        <v>8318621700.1571121</v>
      </c>
      <c r="AA94" s="1">
        <f t="shared" si="11"/>
        <v>9079556612.9640236</v>
      </c>
      <c r="AB94" s="1">
        <f t="shared" si="11"/>
        <v>9121946629.9850273</v>
      </c>
      <c r="AC94" s="1">
        <f t="shared" si="11"/>
        <v>8766365593.4641533</v>
      </c>
      <c r="AD94" s="1">
        <f t="shared" si="11"/>
        <v>10119342716.034786</v>
      </c>
      <c r="AE94" s="1">
        <f t="shared" si="11"/>
        <v>11663239783.5072</v>
      </c>
      <c r="AF94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4"/>
  <sheetViews>
    <sheetView workbookViewId="0">
      <pane xSplit="2" ySplit="1" topLeftCell="C31" activePane="bottomRight" state="frozen"/>
      <selection pane="topRight"/>
      <selection pane="bottomLeft"/>
      <selection pane="bottomRight" activeCell="K1" sqref="K1:K1048576"/>
    </sheetView>
  </sheetViews>
  <sheetFormatPr defaultColWidth="11.5546875" defaultRowHeight="14.4" x14ac:dyDescent="0.3"/>
  <sheetData>
    <row r="1" spans="1:32" x14ac:dyDescent="0.3">
      <c r="A1" t="str">
        <f t="shared" ref="A1:A46" si="0">M1</f>
        <v>SpaceParentID</v>
      </c>
      <c r="B1" t="str">
        <f t="shared" ref="B1:B46" si="1">N1</f>
        <v>SpaceArea</v>
      </c>
      <c r="M1" t="s">
        <v>25</v>
      </c>
      <c r="N1" t="s">
        <v>49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2" x14ac:dyDescent="0.3">
      <c r="A2" t="str">
        <f t="shared" si="0"/>
        <v>ABL Space</v>
      </c>
      <c r="B2" t="str">
        <f t="shared" si="1"/>
        <v>Space Transp. and Launch</v>
      </c>
      <c r="M2" t="s">
        <v>26</v>
      </c>
      <c r="N2" t="s">
        <v>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3">
      <c r="A3" t="str">
        <f t="shared" si="0"/>
        <v>BLUE ORIGIN</v>
      </c>
      <c r="B3" t="str">
        <f t="shared" si="1"/>
        <v>R&amp;D (Space Flight)</v>
      </c>
      <c r="M3" t="s">
        <v>27</v>
      </c>
      <c r="N3" t="s">
        <v>20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3">
      <c r="A4" t="str">
        <f t="shared" si="0"/>
        <v>BLUE ORIGIN</v>
      </c>
      <c r="B4" t="str">
        <f t="shared" si="1"/>
        <v>Space Transp. and Launch</v>
      </c>
      <c r="M4" t="s">
        <v>27</v>
      </c>
      <c r="N4" t="s">
        <v>21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3">
      <c r="A5" t="str">
        <f t="shared" si="0"/>
        <v>BOEING</v>
      </c>
      <c r="B5" t="str">
        <f t="shared" si="1"/>
        <v>Other Products</v>
      </c>
      <c r="M5" t="s">
        <v>28</v>
      </c>
      <c r="N5" t="s">
        <v>50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t="str">
        <f t="shared" si="0"/>
        <v>BOEING</v>
      </c>
      <c r="B6" t="str">
        <f t="shared" si="1"/>
        <v>R&amp;D (Defense)</v>
      </c>
      <c r="M6" t="s">
        <v>28</v>
      </c>
      <c r="N6" t="s">
        <v>51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3">
      <c r="A7" t="str">
        <f t="shared" si="0"/>
        <v>BOEING</v>
      </c>
      <c r="B7" t="str">
        <f t="shared" si="1"/>
        <v>R&amp;D (Space Flight)</v>
      </c>
      <c r="M7" t="s">
        <v>28</v>
      </c>
      <c r="N7" t="s">
        <v>20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3">
      <c r="A8" t="str">
        <f t="shared" si="0"/>
        <v>BOEING</v>
      </c>
      <c r="B8" t="str">
        <f t="shared" si="1"/>
        <v>Space Transp. and Launch</v>
      </c>
      <c r="M8" t="s">
        <v>28</v>
      </c>
      <c r="N8" t="s">
        <v>21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3">
      <c r="A9" t="str">
        <f t="shared" si="0"/>
        <v>BOEING</v>
      </c>
      <c r="B9" t="str">
        <f t="shared" si="1"/>
        <v>Space Vehicle Launchers</v>
      </c>
      <c r="M9" t="s">
        <v>28</v>
      </c>
      <c r="N9" t="s">
        <v>22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A10" t="str">
        <f t="shared" si="0"/>
        <v>BOEING</v>
      </c>
      <c r="B10" t="str">
        <f t="shared" si="1"/>
        <v>Space Vehicle Services</v>
      </c>
      <c r="M10" t="s">
        <v>28</v>
      </c>
      <c r="N10" t="s">
        <v>23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">
      <c r="A11" t="str">
        <f t="shared" si="0"/>
        <v>CALIFORNIA INSTITUTE OF TECHNOLOGY</v>
      </c>
      <c r="B11" t="str">
        <f t="shared" si="1"/>
        <v>R&amp;D (Space Flight)</v>
      </c>
      <c r="M11" t="s">
        <v>29</v>
      </c>
      <c r="N11" t="s">
        <v>20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3">
      <c r="A12" t="str">
        <f t="shared" si="0"/>
        <v>Firefly Aerospace</v>
      </c>
      <c r="B12" t="str">
        <f t="shared" si="1"/>
        <v>R&amp;D (Space Flight)</v>
      </c>
      <c r="M12" t="s">
        <v>30</v>
      </c>
      <c r="N12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3">
      <c r="A13" t="str">
        <f t="shared" si="0"/>
        <v>JOHNS HOPKINS UNIVERSITY</v>
      </c>
      <c r="B13" t="str">
        <f t="shared" si="1"/>
        <v>R&amp;D (Space Flight)</v>
      </c>
      <c r="M13" t="s">
        <v>31</v>
      </c>
      <c r="N13" t="s">
        <v>20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3">
      <c r="A14" t="str">
        <f t="shared" si="0"/>
        <v>LOCKHEED MARTIN</v>
      </c>
      <c r="B14" t="str">
        <f t="shared" si="1"/>
        <v>Other Services</v>
      </c>
      <c r="M14" t="s">
        <v>32</v>
      </c>
      <c r="N14" t="s">
        <v>52</v>
      </c>
      <c r="O14" s="1"/>
      <c r="P14" s="1"/>
      <c r="Q14" s="1"/>
      <c r="R14" s="1"/>
      <c r="S14" s="1"/>
      <c r="T14" s="1"/>
      <c r="U14" s="1">
        <v>2596379</v>
      </c>
      <c r="V14" s="1">
        <v>2087987</v>
      </c>
      <c r="W14" s="1"/>
      <c r="X14" s="1">
        <v>486937</v>
      </c>
      <c r="Y14" s="1"/>
      <c r="Z14" s="1"/>
      <c r="AA14" s="1">
        <v>0</v>
      </c>
      <c r="AB14" s="1">
        <v>-133512.01999999999</v>
      </c>
      <c r="AC14" s="1">
        <v>54115</v>
      </c>
      <c r="AD14" s="1"/>
      <c r="AE14" s="1"/>
      <c r="AF14" s="1"/>
    </row>
    <row r="15" spans="1:32" x14ac:dyDescent="0.3">
      <c r="A15" t="str">
        <f t="shared" si="0"/>
        <v>LOCKHEED MARTIN</v>
      </c>
      <c r="B15" t="str">
        <f t="shared" si="1"/>
        <v>R&amp;D (Defense)</v>
      </c>
      <c r="M15" t="s">
        <v>32</v>
      </c>
      <c r="N15" t="s">
        <v>51</v>
      </c>
      <c r="O15" s="1"/>
      <c r="P15" s="1"/>
      <c r="Q15" s="1"/>
      <c r="R15" s="1"/>
      <c r="S15" s="1">
        <v>846297</v>
      </c>
      <c r="T15" s="1">
        <v>-739.8</v>
      </c>
      <c r="U15" s="1">
        <v>4807670</v>
      </c>
      <c r="V15" s="1">
        <v>4684851.18</v>
      </c>
      <c r="W15" s="1">
        <v>299892</v>
      </c>
      <c r="X15" s="1"/>
      <c r="Y15" s="1"/>
      <c r="Z15" s="1"/>
      <c r="AA15" s="1"/>
      <c r="AB15" s="1">
        <v>0</v>
      </c>
      <c r="AC15" s="1"/>
      <c r="AD15" s="1"/>
      <c r="AE15" s="1"/>
      <c r="AF15" s="1"/>
    </row>
    <row r="16" spans="1:32" x14ac:dyDescent="0.3">
      <c r="A16" t="str">
        <f t="shared" si="0"/>
        <v>LOCKHEED MARTIN</v>
      </c>
      <c r="B16" t="str">
        <f t="shared" si="1"/>
        <v>R&amp;D (Space Flight)</v>
      </c>
      <c r="M16" t="s">
        <v>32</v>
      </c>
      <c r="N16" t="s">
        <v>20</v>
      </c>
      <c r="O16" s="1">
        <v>250246538.0891</v>
      </c>
      <c r="P16" s="1">
        <v>691511082.94990003</v>
      </c>
      <c r="Q16" s="1">
        <v>1100432702.1900001</v>
      </c>
      <c r="R16" s="1">
        <v>1337069729.4551001</v>
      </c>
      <c r="S16" s="1">
        <v>1167917783.8274</v>
      </c>
      <c r="T16" s="1">
        <v>1218160832.1147001</v>
      </c>
      <c r="U16" s="1">
        <v>1196436729.73</v>
      </c>
      <c r="V16" s="1">
        <v>1259881293.7291</v>
      </c>
      <c r="W16" s="1">
        <v>1200948891.1197</v>
      </c>
      <c r="X16" s="1">
        <v>1380250027.0978</v>
      </c>
      <c r="Y16" s="1">
        <v>1240555987.9912</v>
      </c>
      <c r="Z16" s="1">
        <v>1056330669.3084</v>
      </c>
      <c r="AA16" s="1">
        <v>1017206667.1900001</v>
      </c>
      <c r="AB16" s="1">
        <v>981261792.8197</v>
      </c>
      <c r="AC16" s="1">
        <v>708401394.63100004</v>
      </c>
      <c r="AD16" s="1">
        <v>634199840.10000002</v>
      </c>
      <c r="AE16" s="1">
        <v>599081688.49660003</v>
      </c>
      <c r="AF16" s="1"/>
    </row>
    <row r="17" spans="1:32" x14ac:dyDescent="0.3">
      <c r="A17" t="str">
        <f t="shared" si="0"/>
        <v>LOCKHEED MARTIN</v>
      </c>
      <c r="B17" t="str">
        <f t="shared" si="1"/>
        <v>Space Transp. and Launch</v>
      </c>
      <c r="M17" t="s">
        <v>32</v>
      </c>
      <c r="N17" t="s">
        <v>21</v>
      </c>
      <c r="O17" s="1">
        <v>111587782</v>
      </c>
      <c r="P17" s="1">
        <v>76300279</v>
      </c>
      <c r="Q17" s="1"/>
      <c r="R17" s="1">
        <v>20000</v>
      </c>
      <c r="S17" s="1">
        <v>173040</v>
      </c>
      <c r="T17" s="1">
        <v>-20000</v>
      </c>
      <c r="U17" s="1">
        <v>326894</v>
      </c>
      <c r="V17" s="1">
        <v>48371</v>
      </c>
      <c r="W17" s="1">
        <v>0</v>
      </c>
      <c r="X17" s="1">
        <v>50000</v>
      </c>
      <c r="Y17" s="1">
        <v>0</v>
      </c>
      <c r="Z17" s="1"/>
      <c r="AA17" s="1"/>
      <c r="AB17" s="1"/>
      <c r="AC17" s="1"/>
      <c r="AD17" s="1"/>
      <c r="AE17" s="1"/>
      <c r="AF17" s="1"/>
    </row>
    <row r="18" spans="1:32" x14ac:dyDescent="0.3">
      <c r="A18" t="str">
        <f t="shared" si="0"/>
        <v>LOCKHEED MARTIN</v>
      </c>
      <c r="B18" t="str">
        <f t="shared" si="1"/>
        <v>Space Vehicles and Components</v>
      </c>
      <c r="M18" t="s">
        <v>32</v>
      </c>
      <c r="N18" t="s">
        <v>53</v>
      </c>
      <c r="O18" s="1">
        <v>232453724.38999999</v>
      </c>
      <c r="P18" s="1">
        <v>700281374.47000003</v>
      </c>
      <c r="Q18" s="1">
        <v>180392368</v>
      </c>
      <c r="R18" s="1">
        <v>136420884</v>
      </c>
      <c r="S18" s="1">
        <v>102779526</v>
      </c>
      <c r="T18" s="1">
        <v>0</v>
      </c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</row>
    <row r="19" spans="1:32" x14ac:dyDescent="0.3">
      <c r="A19" t="str">
        <f t="shared" si="0"/>
        <v>MAXAR TECHNOLOGIES</v>
      </c>
      <c r="B19" t="str">
        <f t="shared" si="1"/>
        <v>R&amp;D (Space Flight)</v>
      </c>
      <c r="M19" t="s">
        <v>33</v>
      </c>
      <c r="N19" t="s">
        <v>20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499886</v>
      </c>
      <c r="AA19" s="1">
        <v>151162315.43000001</v>
      </c>
      <c r="AB19" s="1">
        <v>92040334.370000005</v>
      </c>
      <c r="AC19" s="1">
        <v>81884308.200000003</v>
      </c>
      <c r="AD19" s="1">
        <v>189619023</v>
      </c>
      <c r="AE19" s="1">
        <v>177764326</v>
      </c>
      <c r="AF19" s="1"/>
    </row>
    <row r="20" spans="1:32" x14ac:dyDescent="0.3">
      <c r="A20" t="str">
        <f t="shared" si="0"/>
        <v>MAXAR TECHNOLOGIES</v>
      </c>
      <c r="B20" t="str">
        <f t="shared" si="1"/>
        <v>Space Transp. and Launch</v>
      </c>
      <c r="M20" t="s">
        <v>33</v>
      </c>
      <c r="N20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20650088</v>
      </c>
      <c r="AB20" s="1">
        <v>29703228</v>
      </c>
      <c r="AC20" s="1">
        <v>5885887</v>
      </c>
      <c r="AD20" s="1">
        <v>12241052.25</v>
      </c>
      <c r="AE20" s="1">
        <v>2637413</v>
      </c>
      <c r="AF20" s="1"/>
    </row>
    <row r="21" spans="1:32" x14ac:dyDescent="0.3">
      <c r="A21" t="str">
        <f t="shared" si="0"/>
        <v>MDA</v>
      </c>
      <c r="B21" t="str">
        <f t="shared" si="1"/>
        <v>R&amp;D (Space Flight)</v>
      </c>
      <c r="M21" t="s">
        <v>34</v>
      </c>
      <c r="N21" t="s">
        <v>20</v>
      </c>
      <c r="O21" s="1">
        <v>27500</v>
      </c>
      <c r="P21" s="1">
        <v>-1458.35</v>
      </c>
      <c r="Q21" s="1">
        <v>1458.35</v>
      </c>
      <c r="R21" s="1">
        <v>50000</v>
      </c>
      <c r="S21" s="1">
        <v>0</v>
      </c>
      <c r="T21" s="1"/>
      <c r="U21" s="1"/>
      <c r="V21" s="1">
        <v>949851</v>
      </c>
      <c r="W21" s="1">
        <v>0</v>
      </c>
      <c r="X21" s="1">
        <v>1152922</v>
      </c>
      <c r="Y21" s="1">
        <v>2983409</v>
      </c>
      <c r="Z21" s="1">
        <v>249996</v>
      </c>
      <c r="AA21" s="1"/>
      <c r="AB21" s="1"/>
      <c r="AC21" s="1"/>
      <c r="AD21" s="1"/>
      <c r="AE21" s="1"/>
      <c r="AF21" s="1"/>
    </row>
    <row r="22" spans="1:32" x14ac:dyDescent="0.3">
      <c r="A22" t="str">
        <f t="shared" si="0"/>
        <v>MDA</v>
      </c>
      <c r="B22" t="str">
        <f t="shared" si="1"/>
        <v>Space Transp. and Launch</v>
      </c>
      <c r="M22" t="s">
        <v>34</v>
      </c>
      <c r="N22" t="s">
        <v>21</v>
      </c>
      <c r="O22" s="1"/>
      <c r="P22" s="1"/>
      <c r="Q22" s="1"/>
      <c r="R22" s="1"/>
      <c r="S22" s="1"/>
      <c r="T22" s="1"/>
      <c r="U22" s="1"/>
      <c r="V22" s="1">
        <v>889426</v>
      </c>
      <c r="W22" s="1">
        <v>0</v>
      </c>
      <c r="X22" s="1">
        <v>50000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3">
      <c r="A23" t="str">
        <f t="shared" si="0"/>
        <v>NORTHROP GRUMMAN</v>
      </c>
      <c r="B23" t="str">
        <f t="shared" si="1"/>
        <v>Other Products</v>
      </c>
      <c r="M23" t="s">
        <v>35</v>
      </c>
      <c r="N23" t="s">
        <v>50</v>
      </c>
      <c r="O23" s="1"/>
      <c r="P23" s="1"/>
      <c r="Q23" s="1"/>
      <c r="R23" s="1"/>
      <c r="S23" s="1">
        <v>112150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 t="str">
        <f t="shared" si="0"/>
        <v>NORTHROP GRUMMAN</v>
      </c>
      <c r="B24" t="str">
        <f t="shared" si="1"/>
        <v>R&amp;D (Space Flight)</v>
      </c>
      <c r="M24" t="s">
        <v>35</v>
      </c>
      <c r="N24" t="s">
        <v>20</v>
      </c>
      <c r="O24" s="1">
        <v>227583859.88</v>
      </c>
      <c r="P24" s="1">
        <v>298184254.69999999</v>
      </c>
      <c r="Q24" s="1">
        <v>307561285.26999998</v>
      </c>
      <c r="R24" s="1">
        <v>256561259</v>
      </c>
      <c r="S24" s="1">
        <v>269417903.31010002</v>
      </c>
      <c r="T24" s="1">
        <v>279280331.5625</v>
      </c>
      <c r="U24" s="1">
        <v>339180918.24000001</v>
      </c>
      <c r="V24" s="1">
        <v>371591852.20999998</v>
      </c>
      <c r="W24" s="1">
        <v>328751427.3502</v>
      </c>
      <c r="X24" s="1">
        <v>316833641.71579999</v>
      </c>
      <c r="Y24" s="1">
        <v>307253224.32810003</v>
      </c>
      <c r="Z24" s="1">
        <v>250950653.59</v>
      </c>
      <c r="AA24" s="1">
        <v>473860552.72979999</v>
      </c>
      <c r="AB24" s="1">
        <v>544225703.68929994</v>
      </c>
      <c r="AC24" s="1">
        <v>466678984.50980002</v>
      </c>
      <c r="AD24" s="1">
        <v>329818741.31940001</v>
      </c>
      <c r="AE24" s="1">
        <v>412553271.9619</v>
      </c>
      <c r="AF24" s="1"/>
    </row>
    <row r="25" spans="1:32" x14ac:dyDescent="0.3">
      <c r="A25" t="str">
        <f t="shared" si="0"/>
        <v>NORTHROP GRUMMAN</v>
      </c>
      <c r="B25" t="str">
        <f t="shared" si="1"/>
        <v>Space Transp. and Launch</v>
      </c>
      <c r="M25" t="s">
        <v>35</v>
      </c>
      <c r="N25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497998484.5</v>
      </c>
      <c r="AB25" s="1">
        <v>491819110.75999999</v>
      </c>
      <c r="AC25" s="1">
        <v>412754947.63999999</v>
      </c>
      <c r="AD25" s="1">
        <v>489618246.73000002</v>
      </c>
      <c r="AE25" s="1">
        <v>496133620</v>
      </c>
      <c r="AF25" s="1"/>
    </row>
    <row r="26" spans="1:32" x14ac:dyDescent="0.3">
      <c r="A26" t="str">
        <f t="shared" si="0"/>
        <v>ORBITAL SCIENCES</v>
      </c>
      <c r="B26" t="str">
        <f t="shared" si="1"/>
        <v>R&amp;D (Space Flight)</v>
      </c>
      <c r="M26" t="s">
        <v>36</v>
      </c>
      <c r="N26" t="s">
        <v>20</v>
      </c>
      <c r="O26" s="1">
        <v>-400000</v>
      </c>
      <c r="P26" s="1">
        <v>348566</v>
      </c>
      <c r="Q26" s="1">
        <v>922698</v>
      </c>
      <c r="R26" s="1">
        <v>400000</v>
      </c>
      <c r="S26" s="1">
        <v>615066</v>
      </c>
      <c r="T26" s="1"/>
      <c r="U26" s="1"/>
      <c r="V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A27" t="str">
        <f t="shared" si="0"/>
        <v>ORBITAL SCIENCES</v>
      </c>
      <c r="B27" t="str">
        <f t="shared" si="1"/>
        <v>Space Transp. and Launch</v>
      </c>
      <c r="M27" t="s">
        <v>36</v>
      </c>
      <c r="N27" t="s">
        <v>21</v>
      </c>
      <c r="O27" s="1">
        <v>104129</v>
      </c>
      <c r="P27" s="1">
        <v>26574374.649999999</v>
      </c>
      <c r="Q27" s="1">
        <v>71834080</v>
      </c>
      <c r="R27" s="1">
        <v>189539855.2344</v>
      </c>
      <c r="S27" s="1">
        <v>282574090.62</v>
      </c>
      <c r="T27" s="1">
        <v>327446549.88069999</v>
      </c>
      <c r="U27" s="1">
        <v>119339222.81</v>
      </c>
      <c r="V27" s="1">
        <v>544408271.96000004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t="str">
        <f t="shared" si="0"/>
        <v>Orbital ATK</v>
      </c>
      <c r="B28" t="str">
        <f t="shared" si="1"/>
        <v>R&amp;D (Space Flight)</v>
      </c>
      <c r="M28" t="s">
        <v>37</v>
      </c>
      <c r="N28" t="s">
        <v>20</v>
      </c>
      <c r="O28" s="1"/>
      <c r="P28" s="1"/>
      <c r="Q28" s="1"/>
      <c r="R28" s="1"/>
      <c r="S28" s="1"/>
      <c r="T28" s="1"/>
      <c r="U28" s="1"/>
      <c r="V28" s="1"/>
      <c r="W28" s="1">
        <v>1674286.81</v>
      </c>
      <c r="X28" s="1">
        <v>10814447.3902</v>
      </c>
      <c r="Y28" s="1">
        <v>23746967.698800001</v>
      </c>
      <c r="Z28" s="1">
        <v>310981808.64999998</v>
      </c>
      <c r="AA28" s="1"/>
      <c r="AB28" s="1"/>
      <c r="AC28" s="1"/>
      <c r="AD28" s="1"/>
      <c r="AE28" s="1"/>
      <c r="AF28" s="1"/>
    </row>
    <row r="29" spans="1:32" x14ac:dyDescent="0.3">
      <c r="A29" t="str">
        <f t="shared" si="0"/>
        <v>Orbital ATK</v>
      </c>
      <c r="B29" t="str">
        <f t="shared" si="1"/>
        <v>Space Transp. and Launch</v>
      </c>
      <c r="M29" t="s">
        <v>37</v>
      </c>
      <c r="N29" t="s">
        <v>21</v>
      </c>
      <c r="O29" s="1"/>
      <c r="P29" s="1"/>
      <c r="Q29" s="1"/>
      <c r="R29" s="1"/>
      <c r="S29" s="1"/>
      <c r="T29" s="1"/>
      <c r="U29" s="1"/>
      <c r="V29" s="1"/>
      <c r="W29" s="1">
        <v>370259829.17000002</v>
      </c>
      <c r="X29" s="1">
        <v>618845533.37</v>
      </c>
      <c r="Y29" s="1">
        <v>479194216.5</v>
      </c>
      <c r="Z29" s="1">
        <v>293306129.77999997</v>
      </c>
      <c r="AA29" s="1"/>
      <c r="AB29" s="1"/>
      <c r="AC29" s="1"/>
      <c r="AD29" s="1"/>
      <c r="AE29" s="1"/>
      <c r="AF29" s="1"/>
    </row>
    <row r="30" spans="1:32" x14ac:dyDescent="0.3">
      <c r="A30" t="str">
        <f t="shared" si="0"/>
        <v>Orbital ATK</v>
      </c>
      <c r="B30" t="str">
        <f t="shared" si="1"/>
        <v>Space Vehicle Launchers</v>
      </c>
      <c r="M30" t="s">
        <v>37</v>
      </c>
      <c r="N30" t="s">
        <v>22</v>
      </c>
      <c r="O30" s="1"/>
      <c r="P30" s="1"/>
      <c r="Q30" s="1"/>
      <c r="R30" s="1"/>
      <c r="S30" s="1"/>
      <c r="T30" s="1"/>
      <c r="U30" s="1"/>
      <c r="V30" s="1"/>
      <c r="W30" s="1">
        <v>239032007</v>
      </c>
      <c r="X30" s="1">
        <v>261232007</v>
      </c>
      <c r="Y30" s="1">
        <v>264280295</v>
      </c>
      <c r="Z30" s="1"/>
      <c r="AA30" s="1"/>
      <c r="AB30" s="1"/>
      <c r="AC30" s="1"/>
      <c r="AD30" s="1"/>
      <c r="AE30" s="1"/>
      <c r="AF30" s="1"/>
    </row>
    <row r="31" spans="1:32" x14ac:dyDescent="0.3">
      <c r="A31" t="str">
        <f t="shared" si="0"/>
        <v>Other Residual</v>
      </c>
      <c r="B31">
        <f t="shared" si="1"/>
        <v>0</v>
      </c>
      <c r="M31" t="s">
        <v>38</v>
      </c>
      <c r="O31" s="1">
        <v>1090773743.6071</v>
      </c>
      <c r="P31" s="1">
        <v>1125049756.6331</v>
      </c>
      <c r="Q31" s="1">
        <v>1143018443.0158</v>
      </c>
      <c r="R31" s="1">
        <v>1041428054.0608</v>
      </c>
      <c r="S31" s="1">
        <v>1070002267.6406</v>
      </c>
      <c r="T31" s="1">
        <v>917148194.74199998</v>
      </c>
      <c r="U31" s="1">
        <v>844069985.5474</v>
      </c>
      <c r="V31" s="1">
        <v>934740453.52110004</v>
      </c>
      <c r="W31" s="1">
        <v>779499743.78419995</v>
      </c>
      <c r="X31" s="1">
        <v>791102594.15369999</v>
      </c>
      <c r="Y31" s="1">
        <v>723964354.13390005</v>
      </c>
      <c r="Z31" s="1">
        <v>787269812.98880005</v>
      </c>
      <c r="AA31" s="1">
        <v>1258223036.1960001</v>
      </c>
      <c r="AB31" s="1">
        <v>1507877900.9080999</v>
      </c>
      <c r="AC31" s="1">
        <v>1354346318.1635001</v>
      </c>
      <c r="AD31" s="1">
        <v>1721662712.8814001</v>
      </c>
      <c r="AE31" s="1">
        <v>2552327533.5037999</v>
      </c>
      <c r="AF31" s="1"/>
    </row>
    <row r="32" spans="1:32" x14ac:dyDescent="0.3">
      <c r="A32" t="str">
        <f t="shared" si="0"/>
        <v>RUSSIA SPACE AGENCY</v>
      </c>
      <c r="B32" t="str">
        <f t="shared" si="1"/>
        <v>R&amp;D (All Other)</v>
      </c>
      <c r="M32" t="s">
        <v>39</v>
      </c>
      <c r="N32" t="s">
        <v>19</v>
      </c>
      <c r="O32" s="1"/>
      <c r="P32" s="1"/>
      <c r="Q32" s="1"/>
      <c r="R32" s="1">
        <v>341238820</v>
      </c>
      <c r="S32" s="1">
        <v>414009402.3398</v>
      </c>
      <c r="T32" s="1">
        <v>586488883.38090003</v>
      </c>
      <c r="U32" s="1">
        <v>285001263</v>
      </c>
      <c r="V32" s="1">
        <v>312278472.29000002</v>
      </c>
      <c r="W32" s="1">
        <v>459872927.36330003</v>
      </c>
      <c r="X32" s="1">
        <v>235823637.52149999</v>
      </c>
      <c r="Y32" s="1">
        <v>254927244.28130001</v>
      </c>
      <c r="Z32" s="1"/>
      <c r="AA32" s="1"/>
      <c r="AB32" s="1"/>
      <c r="AC32" s="1"/>
      <c r="AD32" s="1"/>
      <c r="AE32" s="1"/>
      <c r="AF32" s="1"/>
    </row>
    <row r="33" spans="1:32" x14ac:dyDescent="0.3">
      <c r="A33" t="str">
        <f t="shared" si="0"/>
        <v>RUSSIA SPACE AGENCY</v>
      </c>
      <c r="B33" t="str">
        <f t="shared" si="1"/>
        <v>Space Vehicle Services</v>
      </c>
      <c r="M33" t="s">
        <v>39</v>
      </c>
      <c r="N33" t="s">
        <v>23</v>
      </c>
      <c r="O33" s="1">
        <v>100040612</v>
      </c>
      <c r="P33" s="1">
        <v>199782273</v>
      </c>
      <c r="Q33" s="1">
        <v>387192261</v>
      </c>
      <c r="R33" s="1"/>
      <c r="S33" s="1"/>
      <c r="T33" s="1"/>
      <c r="U33" s="1"/>
      <c r="V33" s="1"/>
      <c r="W33" s="1"/>
      <c r="X33" s="1"/>
      <c r="Y33" s="1"/>
      <c r="Z33" s="1">
        <v>127459133.88</v>
      </c>
      <c r="AA33" s="1">
        <v>184529617.63999999</v>
      </c>
      <c r="AB33" s="1">
        <v>136408443.41</v>
      </c>
      <c r="AC33" s="1">
        <v>3413944.54</v>
      </c>
      <c r="AD33" s="1">
        <v>2504481</v>
      </c>
      <c r="AE33" s="1">
        <v>6014852</v>
      </c>
      <c r="AF33" s="1"/>
    </row>
    <row r="34" spans="1:32" x14ac:dyDescent="0.3">
      <c r="A34" t="str">
        <f t="shared" si="0"/>
        <v>Rocket Lab</v>
      </c>
      <c r="B34" t="str">
        <f t="shared" si="1"/>
        <v>Space Transp. and Launch</v>
      </c>
      <c r="M34" t="s">
        <v>40</v>
      </c>
      <c r="N34" t="s">
        <v>21</v>
      </c>
      <c r="O34" s="1"/>
      <c r="P34" s="1"/>
      <c r="Q34" s="1"/>
      <c r="R34" s="1"/>
      <c r="S34" s="1"/>
      <c r="T34" s="1"/>
      <c r="U34" s="1"/>
      <c r="V34" s="1"/>
      <c r="W34" s="1">
        <v>3025000</v>
      </c>
      <c r="X34" s="1">
        <v>3925000</v>
      </c>
      <c r="Y34" s="1">
        <v>0</v>
      </c>
      <c r="Z34" s="1">
        <v>6530871</v>
      </c>
      <c r="AA34" s="1">
        <v>0</v>
      </c>
      <c r="AB34" s="1">
        <v>9819139</v>
      </c>
      <c r="AC34" s="1">
        <v>456010</v>
      </c>
      <c r="AD34" s="1">
        <v>0</v>
      </c>
      <c r="AE34" s="1">
        <v>14099000</v>
      </c>
      <c r="AF34" s="1"/>
    </row>
    <row r="35" spans="1:32" x14ac:dyDescent="0.3">
      <c r="A35" t="str">
        <f t="shared" si="0"/>
        <v>SIERRA NEVADA</v>
      </c>
      <c r="B35" t="str">
        <f t="shared" si="1"/>
        <v>R&amp;D (Space Flight)</v>
      </c>
      <c r="M35" t="s">
        <v>41</v>
      </c>
      <c r="N35" t="s">
        <v>20</v>
      </c>
      <c r="O35" s="1"/>
      <c r="P35" s="1">
        <v>99819</v>
      </c>
      <c r="Q35" s="1"/>
      <c r="R35" s="1"/>
      <c r="S35" s="1"/>
      <c r="T35" s="1"/>
      <c r="U35" s="1">
        <v>8100000</v>
      </c>
      <c r="V35" s="1">
        <v>1900000</v>
      </c>
      <c r="W35" s="1"/>
      <c r="X35" s="1"/>
      <c r="Y35" s="1">
        <v>4871429.1562999999</v>
      </c>
      <c r="Z35" s="1">
        <v>7760156</v>
      </c>
      <c r="AA35" s="1">
        <v>3625142</v>
      </c>
      <c r="AB35" s="1">
        <v>8264211.7599999998</v>
      </c>
      <c r="AC35" s="1">
        <v>10487299.16</v>
      </c>
      <c r="AD35" s="1">
        <v>12242875.060000001</v>
      </c>
      <c r="AE35" s="1">
        <v>7300020</v>
      </c>
      <c r="AF35" s="1"/>
    </row>
    <row r="36" spans="1:32" x14ac:dyDescent="0.3">
      <c r="A36" t="str">
        <f t="shared" si="0"/>
        <v>SIERRA NEVADA</v>
      </c>
      <c r="B36" t="str">
        <f t="shared" si="1"/>
        <v>Space Transp. and Launch</v>
      </c>
      <c r="M36" t="s">
        <v>41</v>
      </c>
      <c r="N36" t="s">
        <v>21</v>
      </c>
      <c r="O36" s="1"/>
      <c r="P36" s="1"/>
      <c r="Q36" s="1"/>
      <c r="R36" s="1"/>
      <c r="S36" s="1"/>
      <c r="T36" s="1"/>
      <c r="U36" s="1"/>
      <c r="V36" s="1"/>
      <c r="W36" s="1"/>
      <c r="X36" s="1">
        <v>73715390.200000003</v>
      </c>
      <c r="Y36" s="1">
        <v>112242299.23999999</v>
      </c>
      <c r="Z36" s="1">
        <v>293553520.94999999</v>
      </c>
      <c r="AA36" s="1">
        <v>105837363.83</v>
      </c>
      <c r="AB36" s="1">
        <v>334642586.63</v>
      </c>
      <c r="AC36" s="1">
        <v>41026609.460000001</v>
      </c>
      <c r="AD36" s="1">
        <v>131474349.31</v>
      </c>
      <c r="AE36" s="1">
        <v>44254333.649999999</v>
      </c>
      <c r="AF36" s="1"/>
    </row>
    <row r="37" spans="1:32" x14ac:dyDescent="0.3">
      <c r="A37" t="str">
        <f t="shared" si="0"/>
        <v>SPACEX</v>
      </c>
      <c r="B37" t="str">
        <f t="shared" si="1"/>
        <v>R&amp;D (Space Flight)</v>
      </c>
      <c r="M37" t="s">
        <v>42</v>
      </c>
      <c r="N37" t="s">
        <v>20</v>
      </c>
      <c r="O37" s="1"/>
      <c r="P37" s="1"/>
      <c r="Q37" s="1">
        <v>129905.65</v>
      </c>
      <c r="R37" s="1">
        <v>0</v>
      </c>
      <c r="S37" s="1">
        <v>294921</v>
      </c>
      <c r="T37" s="1">
        <v>0</v>
      </c>
      <c r="U37" s="1">
        <v>8100000</v>
      </c>
      <c r="V37" s="1">
        <v>1469525</v>
      </c>
      <c r="W37" s="1"/>
      <c r="X37" s="1"/>
      <c r="Y37" s="1"/>
      <c r="Z37" s="1"/>
      <c r="AA37" s="1">
        <v>498535.7</v>
      </c>
      <c r="AB37" s="1">
        <v>96828183</v>
      </c>
      <c r="AC37" s="1">
        <v>397767413.24000001</v>
      </c>
      <c r="AD37" s="1">
        <v>867828515.61000001</v>
      </c>
      <c r="AE37" s="1">
        <v>978161481.12</v>
      </c>
      <c r="AF37" s="1"/>
    </row>
    <row r="38" spans="1:32" x14ac:dyDescent="0.3">
      <c r="A38" t="str">
        <f t="shared" si="0"/>
        <v>SPACEX</v>
      </c>
      <c r="B38" t="str">
        <f t="shared" si="1"/>
        <v>Space Transp. and Launch</v>
      </c>
      <c r="M38" t="s">
        <v>42</v>
      </c>
      <c r="N38" t="s">
        <v>21</v>
      </c>
      <c r="O38" s="1"/>
      <c r="P38" s="1">
        <v>20000</v>
      </c>
      <c r="Q38" s="1">
        <v>25527312</v>
      </c>
      <c r="R38" s="1">
        <v>115342392</v>
      </c>
      <c r="S38" s="1">
        <v>194287256.50999999</v>
      </c>
      <c r="T38" s="1">
        <v>256277026.80000001</v>
      </c>
      <c r="U38" s="1">
        <v>586142502.10000002</v>
      </c>
      <c r="V38" s="1">
        <v>366664377.89999998</v>
      </c>
      <c r="W38" s="1">
        <v>518605700.06</v>
      </c>
      <c r="X38" s="1">
        <v>654559637.85000002</v>
      </c>
      <c r="Y38" s="1">
        <v>623730110.84000003</v>
      </c>
      <c r="Z38" s="1">
        <v>785807348.59000003</v>
      </c>
      <c r="AA38" s="1">
        <v>1222082877.3900001</v>
      </c>
      <c r="AB38" s="1">
        <v>985638853.79999995</v>
      </c>
      <c r="AC38" s="1">
        <v>1741963472.2537999</v>
      </c>
      <c r="AD38" s="1">
        <v>1868199619.2674999</v>
      </c>
      <c r="AE38" s="1">
        <v>2099502521.9693</v>
      </c>
      <c r="AF38" s="1"/>
    </row>
    <row r="39" spans="1:32" x14ac:dyDescent="0.3">
      <c r="A39" t="str">
        <f t="shared" si="0"/>
        <v>UNITED LAUNCH ALLIANCE</v>
      </c>
      <c r="B39" t="str">
        <f t="shared" si="1"/>
        <v>R&amp;D (Space Flight)</v>
      </c>
      <c r="M39" t="s">
        <v>43</v>
      </c>
      <c r="N39" t="s">
        <v>20</v>
      </c>
      <c r="O39" s="1"/>
      <c r="P39" s="1"/>
      <c r="Q39" s="1">
        <v>65249720</v>
      </c>
      <c r="R39" s="1">
        <v>932014.1875</v>
      </c>
      <c r="S39" s="1">
        <v>821470</v>
      </c>
      <c r="T39" s="1">
        <v>0</v>
      </c>
      <c r="U39" s="1"/>
      <c r="V39" s="1"/>
      <c r="W39" s="1">
        <v>120000</v>
      </c>
      <c r="X39" s="1"/>
      <c r="Y39" s="1"/>
      <c r="Z39" s="1"/>
      <c r="AA39" s="1"/>
      <c r="AB39" s="1"/>
      <c r="AC39" s="1">
        <v>4313491</v>
      </c>
      <c r="AD39" s="1">
        <v>12756861</v>
      </c>
      <c r="AE39" s="1">
        <v>16626322</v>
      </c>
      <c r="AF39" s="1"/>
    </row>
    <row r="40" spans="1:32" x14ac:dyDescent="0.3">
      <c r="A40" t="str">
        <f t="shared" si="0"/>
        <v>UNITED LAUNCH ALLIANCE</v>
      </c>
      <c r="B40" t="str">
        <f t="shared" si="1"/>
        <v>Space Transp. and Launch</v>
      </c>
      <c r="M40" t="s">
        <v>43</v>
      </c>
      <c r="N40" t="s">
        <v>21</v>
      </c>
      <c r="O40" s="1"/>
      <c r="P40" s="1">
        <v>106995229</v>
      </c>
      <c r="Q40" s="1">
        <v>275818870.87</v>
      </c>
      <c r="R40" s="1">
        <v>293541837.0625</v>
      </c>
      <c r="S40" s="1">
        <v>344586117</v>
      </c>
      <c r="T40" s="1">
        <v>314903100</v>
      </c>
      <c r="U40" s="1">
        <v>1340792533</v>
      </c>
      <c r="V40" s="1">
        <v>2795051157.9960999</v>
      </c>
      <c r="W40" s="1">
        <v>2098230501.6800001</v>
      </c>
      <c r="X40" s="1">
        <v>1870289917.8302</v>
      </c>
      <c r="Y40" s="1">
        <v>2250294439.1999998</v>
      </c>
      <c r="Z40" s="1">
        <v>1740882086.51</v>
      </c>
      <c r="AA40" s="1">
        <v>1632698098.29</v>
      </c>
      <c r="AB40" s="1">
        <v>1294422079.47</v>
      </c>
      <c r="AC40" s="1">
        <v>718185196.52999997</v>
      </c>
      <c r="AD40" s="1">
        <v>1109948748.9400001</v>
      </c>
      <c r="AE40" s="1">
        <v>1041630672.8203</v>
      </c>
      <c r="AF40" s="1"/>
    </row>
    <row r="41" spans="1:32" x14ac:dyDescent="0.3">
      <c r="A41" t="str">
        <f t="shared" si="0"/>
        <v>UNITED LAUNCH ALLIANCE</v>
      </c>
      <c r="B41" t="str">
        <f t="shared" si="1"/>
        <v>Space Vehicle Launchers</v>
      </c>
      <c r="M41" t="s">
        <v>43</v>
      </c>
      <c r="N41" t="s">
        <v>22</v>
      </c>
      <c r="O41" s="1"/>
      <c r="P41" s="1"/>
      <c r="Q41" s="1">
        <v>216520628</v>
      </c>
      <c r="R41" s="1">
        <v>117056900</v>
      </c>
      <c r="S41" s="1">
        <v>630976</v>
      </c>
      <c r="T41" s="1">
        <v>0</v>
      </c>
      <c r="U41" s="1"/>
      <c r="V41" s="1"/>
      <c r="W41" s="1"/>
      <c r="X41" s="1">
        <v>-16444256</v>
      </c>
      <c r="Y41" s="1"/>
      <c r="Z41" s="1"/>
      <c r="AA41" s="1"/>
      <c r="AB41" s="1"/>
      <c r="AC41" s="1">
        <v>-15722.33</v>
      </c>
      <c r="AD41" s="1"/>
      <c r="AE41" s="1"/>
      <c r="AF41" s="1"/>
    </row>
    <row r="42" spans="1:32" x14ac:dyDescent="0.3">
      <c r="A42" t="str">
        <f t="shared" si="0"/>
        <v>UNITED LAUNCH ALLIANCE</v>
      </c>
      <c r="B42" t="str">
        <f t="shared" si="1"/>
        <v>Space Vehicle Services</v>
      </c>
      <c r="M42" t="s">
        <v>43</v>
      </c>
      <c r="N42" t="s">
        <v>23</v>
      </c>
      <c r="O42" s="1"/>
      <c r="P42" s="1"/>
      <c r="Q42" s="1">
        <v>460979412.13999999</v>
      </c>
      <c r="R42" s="1">
        <v>-37893098.200000003</v>
      </c>
      <c r="S42" s="1">
        <v>-1569376.5537</v>
      </c>
      <c r="T42" s="1">
        <v>-63807.417000000001</v>
      </c>
      <c r="U42" s="1">
        <v>-1601806.85</v>
      </c>
      <c r="V42" s="1">
        <v>-350000</v>
      </c>
      <c r="W42" s="1">
        <v>-6221860.7599999998</v>
      </c>
      <c r="X42" s="1"/>
      <c r="Y42" s="1"/>
      <c r="Z42" s="1"/>
      <c r="AA42" s="1">
        <v>956361.13</v>
      </c>
      <c r="AB42" s="1">
        <v>0</v>
      </c>
      <c r="AC42" s="1"/>
      <c r="AD42" s="1"/>
      <c r="AE42" s="1">
        <v>-164764.9063</v>
      </c>
      <c r="AF42" s="1"/>
    </row>
    <row r="43" spans="1:32" x14ac:dyDescent="0.3">
      <c r="A43" t="str">
        <f t="shared" si="0"/>
        <v>UNITED LAUNCH ALLIANCE</v>
      </c>
      <c r="B43" t="str">
        <f t="shared" si="1"/>
        <v>Space Vehicles and Components</v>
      </c>
      <c r="M43" t="s">
        <v>43</v>
      </c>
      <c r="N43" t="s">
        <v>53</v>
      </c>
      <c r="O43" s="1"/>
      <c r="P43" s="1"/>
      <c r="Q43" s="1">
        <v>526031301.50999999</v>
      </c>
      <c r="R43" s="1">
        <v>1021773469.6953</v>
      </c>
      <c r="S43" s="1">
        <v>1531607421.6136</v>
      </c>
      <c r="T43" s="1">
        <v>2428066219.6054001</v>
      </c>
      <c r="U43" s="1">
        <v>208731806.59999999</v>
      </c>
      <c r="V43" s="1">
        <v>89110597</v>
      </c>
      <c r="W43" s="1">
        <v>2817382.11</v>
      </c>
      <c r="X43" s="1">
        <v>8949092.3446999993</v>
      </c>
      <c r="Y43" s="1">
        <v>-1040000</v>
      </c>
      <c r="Z43" s="1">
        <v>-2909000.28</v>
      </c>
      <c r="AA43" s="1">
        <v>3386068.02</v>
      </c>
      <c r="AB43" s="1">
        <v>0</v>
      </c>
      <c r="AC43" s="1"/>
      <c r="AD43" s="1">
        <v>-6910.94</v>
      </c>
      <c r="AE43" s="1">
        <v>-424307.875</v>
      </c>
      <c r="AF43" s="1"/>
    </row>
    <row r="44" spans="1:32" x14ac:dyDescent="0.3">
      <c r="A44" t="str">
        <f t="shared" si="0"/>
        <v>Virgin Orbit</v>
      </c>
      <c r="B44" t="str">
        <f t="shared" si="1"/>
        <v>Space Transp. and Launch</v>
      </c>
      <c r="M44" t="s">
        <v>44</v>
      </c>
      <c r="N44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35050000</v>
      </c>
      <c r="AC44" s="1">
        <v>2249791</v>
      </c>
      <c r="AD44" s="1">
        <v>0</v>
      </c>
      <c r="AE44" s="1">
        <v>-210426</v>
      </c>
      <c r="AF44" s="1"/>
    </row>
    <row r="45" spans="1:32" x14ac:dyDescent="0.3">
      <c r="A45" t="str">
        <f t="shared" si="0"/>
        <v>WYLE LABORATORIES</v>
      </c>
      <c r="B45" t="str">
        <f t="shared" si="1"/>
        <v>R&amp;D (Space Flight)</v>
      </c>
      <c r="M45" t="s">
        <v>45</v>
      </c>
      <c r="N45" t="s">
        <v>20</v>
      </c>
      <c r="O45" s="1">
        <v>-787714.38</v>
      </c>
      <c r="P45" s="1"/>
      <c r="Q45" s="1">
        <v>-5133.5698000000002</v>
      </c>
      <c r="R45" s="1">
        <v>705840</v>
      </c>
      <c r="S45" s="1">
        <v>537941</v>
      </c>
      <c r="T45" s="1">
        <v>984326</v>
      </c>
      <c r="U45" s="1">
        <v>662137</v>
      </c>
      <c r="V45" s="1">
        <v>-533595</v>
      </c>
      <c r="W45" s="1">
        <v>9287760.8800000008</v>
      </c>
      <c r="X45" s="1">
        <v>113760190.43000001</v>
      </c>
      <c r="Y45" s="1">
        <v>124506842.34</v>
      </c>
      <c r="Z45" s="1">
        <v>138243172.06999999</v>
      </c>
      <c r="AA45" s="1">
        <v>142282971.62</v>
      </c>
      <c r="AB45" s="1">
        <v>150144801.24000001</v>
      </c>
      <c r="AC45" s="1">
        <v>153857506.88</v>
      </c>
      <c r="AD45" s="1"/>
      <c r="AE45" s="1"/>
      <c r="AF45" s="1"/>
    </row>
    <row r="46" spans="1:32" x14ac:dyDescent="0.3">
      <c r="A46" t="str">
        <f t="shared" si="0"/>
        <v>Grand Total</v>
      </c>
      <c r="B46" t="str">
        <f t="shared" si="1"/>
        <v>NA</v>
      </c>
      <c r="M46" t="s">
        <v>24</v>
      </c>
      <c r="N46" t="s">
        <v>54</v>
      </c>
      <c r="O46" s="1">
        <f t="shared" ref="O46:AE46" si="2">SUM(O2:O45)</f>
        <v>2155410267.8361998</v>
      </c>
      <c r="P46" s="1">
        <f t="shared" si="2"/>
        <v>4089886899.2749</v>
      </c>
      <c r="Q46" s="1">
        <f t="shared" si="2"/>
        <v>4880537342.0459995</v>
      </c>
      <c r="R46" s="1">
        <f t="shared" si="2"/>
        <v>5073935012.0347004</v>
      </c>
      <c r="S46" s="1">
        <f t="shared" si="2"/>
        <v>5654371014.2825003</v>
      </c>
      <c r="T46" s="1">
        <f t="shared" si="2"/>
        <v>6900827146.6693001</v>
      </c>
      <c r="U46" s="1">
        <f t="shared" si="2"/>
        <v>5576342902.3073997</v>
      </c>
      <c r="V46" s="1">
        <f t="shared" si="2"/>
        <v>7360639580.8663998</v>
      </c>
      <c r="W46" s="1">
        <f t="shared" si="2"/>
        <v>6738375965.2255993</v>
      </c>
      <c r="X46" s="1">
        <f t="shared" si="2"/>
        <v>7240044969.1598005</v>
      </c>
      <c r="Y46" s="1">
        <f t="shared" si="2"/>
        <v>7382453510.869401</v>
      </c>
      <c r="Z46" s="1">
        <f t="shared" si="2"/>
        <v>6965917182.6019011</v>
      </c>
      <c r="AA46" s="1">
        <f t="shared" si="2"/>
        <v>7743693279.1609011</v>
      </c>
      <c r="AB46" s="1">
        <f t="shared" si="2"/>
        <v>7881475474.7865</v>
      </c>
      <c r="AC46" s="1">
        <f t="shared" si="2"/>
        <v>7834934760.7793999</v>
      </c>
      <c r="AD46" s="1">
        <f t="shared" si="2"/>
        <v>9676668102.1394997</v>
      </c>
      <c r="AE46" s="1">
        <f t="shared" si="2"/>
        <v>11663239783.5072</v>
      </c>
      <c r="AF46" s="1"/>
    </row>
    <row r="49" spans="1:32" x14ac:dyDescent="0.3">
      <c r="A49" t="str">
        <f t="shared" ref="A49:A94" si="3">M49</f>
        <v>SpaceParentID</v>
      </c>
      <c r="B49" t="str">
        <f t="shared" ref="B49:B94" si="4">N49</f>
        <v>SpaceArea</v>
      </c>
      <c r="C49" t="str">
        <f t="shared" ref="C49:C94" si="5">AB49</f>
        <v>2020</v>
      </c>
      <c r="D49" t="str">
        <f t="shared" ref="D49:D94" si="6">AD49</f>
        <v>2022</v>
      </c>
      <c r="E49" t="str">
        <f t="shared" ref="E49:E94" si="7">AE49</f>
        <v>2023</v>
      </c>
      <c r="G49" t="str">
        <f>AD49&amp;"-"&amp;AE49</f>
        <v>2022-2023</v>
      </c>
      <c r="H49" t="str">
        <f>AB49&amp;"-"&amp;AE49</f>
        <v>2020-2023</v>
      </c>
      <c r="J49" t="str">
        <f>"Share "&amp;AE49</f>
        <v>Share 2023</v>
      </c>
      <c r="M49" t="s">
        <v>25</v>
      </c>
      <c r="N49" t="s">
        <v>49</v>
      </c>
      <c r="O49" t="s">
        <v>1</v>
      </c>
      <c r="P49" t="s">
        <v>2</v>
      </c>
      <c r="Q49" t="s">
        <v>3</v>
      </c>
      <c r="R49" t="s">
        <v>4</v>
      </c>
      <c r="S49" t="s">
        <v>5</v>
      </c>
      <c r="T49" t="s">
        <v>6</v>
      </c>
      <c r="U49" t="s">
        <v>7</v>
      </c>
      <c r="V49" t="s">
        <v>8</v>
      </c>
      <c r="W49" t="s">
        <v>9</v>
      </c>
      <c r="X49" t="s">
        <v>10</v>
      </c>
      <c r="Y49" t="s">
        <v>11</v>
      </c>
      <c r="Z49" t="s">
        <v>12</v>
      </c>
      <c r="AA49" t="s">
        <v>13</v>
      </c>
      <c r="AB49" t="s">
        <v>14</v>
      </c>
      <c r="AC49" t="s">
        <v>15</v>
      </c>
      <c r="AD49" t="s">
        <v>16</v>
      </c>
      <c r="AE49" t="s">
        <v>17</v>
      </c>
    </row>
    <row r="50" spans="1:32" x14ac:dyDescent="0.3">
      <c r="A50" t="str">
        <f t="shared" si="3"/>
        <v>ABL Space</v>
      </c>
      <c r="B50" t="str">
        <f t="shared" si="4"/>
        <v>Space Transp. and Launch</v>
      </c>
      <c r="C50" s="1">
        <f t="shared" si="5"/>
        <v>0</v>
      </c>
      <c r="D50" s="1">
        <f t="shared" si="6"/>
        <v>0</v>
      </c>
      <c r="E50" s="1">
        <f t="shared" si="7"/>
        <v>1005000</v>
      </c>
      <c r="F50" s="1"/>
      <c r="G50" s="2" t="e">
        <f t="shared" ref="G50:G94" si="8">AE50/AD50-1</f>
        <v>#DIV/0!</v>
      </c>
      <c r="H50" s="2" t="e">
        <f t="shared" ref="H50:H94" si="9">AE50/AB50-1</f>
        <v>#DIV/0!</v>
      </c>
      <c r="I50" s="2"/>
      <c r="J50" s="2">
        <f t="shared" ref="J50:J93" si="10">AE50/SUM(AE$49:AE$93)</f>
        <v>8.6168167563626215E-5</v>
      </c>
      <c r="K50" s="2"/>
      <c r="M50" t="s">
        <v>26</v>
      </c>
      <c r="N50" t="s">
        <v>21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v>55944.087992585199</v>
      </c>
      <c r="AD50" s="1">
        <v>0</v>
      </c>
      <c r="AE50" s="1">
        <v>1005000</v>
      </c>
      <c r="AF50" s="1"/>
    </row>
    <row r="51" spans="1:32" x14ac:dyDescent="0.3">
      <c r="A51" t="str">
        <f t="shared" si="3"/>
        <v>BLUE ORIGIN</v>
      </c>
      <c r="B51" t="str">
        <f t="shared" si="4"/>
        <v>R&amp;D (Space Flight)</v>
      </c>
      <c r="C51" s="1">
        <f t="shared" si="5"/>
        <v>265814971.14812401</v>
      </c>
      <c r="D51" s="1">
        <f t="shared" si="6"/>
        <v>11226837.4031197</v>
      </c>
      <c r="E51" s="1">
        <f t="shared" si="7"/>
        <v>425009984</v>
      </c>
      <c r="F51" s="1"/>
      <c r="G51" s="2">
        <f t="shared" si="8"/>
        <v>36.856608120279603</v>
      </c>
      <c r="H51" s="2">
        <f t="shared" si="9"/>
        <v>0.59889408096267616</v>
      </c>
      <c r="I51" s="2"/>
      <c r="J51" s="2">
        <f t="shared" si="10"/>
        <v>3.6440130863210046E-2</v>
      </c>
      <c r="K51" s="2"/>
      <c r="M51" t="s">
        <v>27</v>
      </c>
      <c r="N51" t="s">
        <v>20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1550361.69624762</v>
      </c>
      <c r="AB51" s="1">
        <v>265814971.14812401</v>
      </c>
      <c r="AC51" s="1">
        <v>306944867.30715799</v>
      </c>
      <c r="AD51" s="1">
        <v>11226837.4031197</v>
      </c>
      <c r="AE51" s="1">
        <v>425009984</v>
      </c>
      <c r="AF51" s="1"/>
    </row>
    <row r="52" spans="1:32" x14ac:dyDescent="0.3">
      <c r="A52" t="str">
        <f t="shared" si="3"/>
        <v>BLUE ORIGIN</v>
      </c>
      <c r="B52" t="str">
        <f t="shared" si="4"/>
        <v>Space Transp. and Launch</v>
      </c>
      <c r="C52" s="1">
        <f t="shared" si="5"/>
        <v>1472937.277066</v>
      </c>
      <c r="D52" s="1">
        <f t="shared" si="6"/>
        <v>4588587.5616089096</v>
      </c>
      <c r="E52" s="1">
        <f t="shared" si="7"/>
        <v>15834404</v>
      </c>
      <c r="F52" s="1"/>
      <c r="G52" s="2">
        <f t="shared" si="8"/>
        <v>2.4508231100308211</v>
      </c>
      <c r="H52" s="2">
        <f t="shared" si="9"/>
        <v>9.7502228686486596</v>
      </c>
      <c r="I52" s="2"/>
      <c r="J52" s="2">
        <f t="shared" si="10"/>
        <v>1.3576334100916948E-3</v>
      </c>
      <c r="K52" s="2"/>
      <c r="M52" t="s">
        <v>27</v>
      </c>
      <c r="N52" t="s">
        <v>21</v>
      </c>
      <c r="O52" s="1"/>
      <c r="P52" s="1"/>
      <c r="Q52" s="1"/>
      <c r="R52" s="1"/>
      <c r="S52" s="1"/>
      <c r="T52" s="1"/>
      <c r="U52" s="1"/>
      <c r="V52" s="1"/>
      <c r="W52" s="1"/>
      <c r="X52" s="1">
        <v>970601.73317900696</v>
      </c>
      <c r="Y52" s="1">
        <v>811311.96249855298</v>
      </c>
      <c r="Z52" s="1">
        <v>420743.79300202901</v>
      </c>
      <c r="AA52" s="1">
        <v>1453749.20089204</v>
      </c>
      <c r="AB52" s="1">
        <v>1472937.277066</v>
      </c>
      <c r="AC52" s="1">
        <v>5146857.8850811003</v>
      </c>
      <c r="AD52" s="1">
        <v>4588587.5616089096</v>
      </c>
      <c r="AE52" s="1">
        <v>15834404</v>
      </c>
      <c r="AF52" s="1"/>
    </row>
    <row r="53" spans="1:32" x14ac:dyDescent="0.3">
      <c r="A53" t="str">
        <f t="shared" si="3"/>
        <v>BOEING</v>
      </c>
      <c r="B53" t="str">
        <f t="shared" si="4"/>
        <v>Other Products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28</v>
      </c>
      <c r="N53" t="s">
        <v>50</v>
      </c>
      <c r="O53" s="1"/>
      <c r="P53" s="1"/>
      <c r="Q53" s="1"/>
      <c r="R53" s="1"/>
      <c r="S53" s="1">
        <v>338935.067991269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 t="str">
        <f t="shared" si="3"/>
        <v>BOEING</v>
      </c>
      <c r="B54" t="str">
        <f t="shared" si="4"/>
        <v>R&amp;D (Defense)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"/>
      <c r="G54" s="2" t="e">
        <f t="shared" si="8"/>
        <v>#DIV/0!</v>
      </c>
      <c r="H54" s="2" t="e">
        <f t="shared" si="9"/>
        <v>#DIV/0!</v>
      </c>
      <c r="I54" s="2"/>
      <c r="J54" s="2">
        <f t="shared" si="10"/>
        <v>0</v>
      </c>
      <c r="K54" s="2"/>
      <c r="M54" t="s">
        <v>28</v>
      </c>
      <c r="N54" t="s">
        <v>51</v>
      </c>
      <c r="O54" s="1">
        <v>2239082.63797512</v>
      </c>
      <c r="P54" s="1"/>
      <c r="Q54" s="1"/>
      <c r="R54" s="1"/>
      <c r="S54" s="1">
        <v>705533.37572477001</v>
      </c>
      <c r="T54" s="1"/>
      <c r="U54" s="1"/>
      <c r="V54" s="1"/>
      <c r="W54" s="1"/>
      <c r="X54" s="1"/>
      <c r="Y54" s="1"/>
      <c r="Z54" s="1">
        <v>0</v>
      </c>
      <c r="AA54" s="1"/>
      <c r="AB54" s="1"/>
      <c r="AC54" s="1"/>
      <c r="AD54" s="1"/>
      <c r="AE54" s="1"/>
      <c r="AF54" s="1"/>
    </row>
    <row r="55" spans="1:32" x14ac:dyDescent="0.3">
      <c r="A55" t="str">
        <f t="shared" si="3"/>
        <v>BOEING</v>
      </c>
      <c r="B55" t="str">
        <f t="shared" si="4"/>
        <v>R&amp;D (Space Flight)</v>
      </c>
      <c r="C55" s="1">
        <f t="shared" si="5"/>
        <v>1072838336.59495</v>
      </c>
      <c r="D55" s="1">
        <f t="shared" si="6"/>
        <v>1305894743.9184501</v>
      </c>
      <c r="E55" s="1">
        <f t="shared" si="7"/>
        <v>1049823879.6201</v>
      </c>
      <c r="F55" s="1"/>
      <c r="G55" s="2">
        <f t="shared" si="8"/>
        <v>-0.1960884408876532</v>
      </c>
      <c r="H55" s="2">
        <f t="shared" si="9"/>
        <v>-2.1451933800105238E-2</v>
      </c>
      <c r="I55" s="2"/>
      <c r="J55" s="2">
        <f t="shared" si="10"/>
        <v>9.0011343255125317E-2</v>
      </c>
      <c r="K55" s="2"/>
      <c r="M55" t="s">
        <v>28</v>
      </c>
      <c r="N55" t="s">
        <v>20</v>
      </c>
      <c r="O55" s="1">
        <v>92894868.233264297</v>
      </c>
      <c r="P55" s="1">
        <v>156602126.711972</v>
      </c>
      <c r="Q55" s="1">
        <v>123144509.015507</v>
      </c>
      <c r="R55" s="1">
        <v>345622313.88623202</v>
      </c>
      <c r="S55" s="1">
        <v>365959388.03541398</v>
      </c>
      <c r="T55" s="1">
        <v>749876185.64678204</v>
      </c>
      <c r="U55" s="1">
        <v>815675097.03866696</v>
      </c>
      <c r="V55" s="1">
        <v>853158722.85134804</v>
      </c>
      <c r="W55" s="1">
        <v>854714370.52433598</v>
      </c>
      <c r="X55" s="1">
        <v>1038115470.3004</v>
      </c>
      <c r="Y55" s="1">
        <v>995080537.12758005</v>
      </c>
      <c r="Z55" s="1">
        <v>1078951383.6865001</v>
      </c>
      <c r="AA55" s="1">
        <v>955611985.83310795</v>
      </c>
      <c r="AB55" s="1">
        <v>1072838336.59495</v>
      </c>
      <c r="AC55" s="1">
        <v>1192804672.94836</v>
      </c>
      <c r="AD55" s="1">
        <v>1305894743.9184501</v>
      </c>
      <c r="AE55" s="1">
        <v>1049823879.6201</v>
      </c>
      <c r="AF55" s="1"/>
    </row>
    <row r="56" spans="1:32" x14ac:dyDescent="0.3">
      <c r="A56" t="str">
        <f t="shared" si="3"/>
        <v>BOEING</v>
      </c>
      <c r="B56" t="str">
        <f t="shared" si="4"/>
        <v>Space Transp. and Launch</v>
      </c>
      <c r="C56" s="1">
        <f t="shared" si="5"/>
        <v>25107766.618159801</v>
      </c>
      <c r="D56" s="1">
        <f t="shared" si="6"/>
        <v>87147.292470877204</v>
      </c>
      <c r="E56" s="1">
        <f t="shared" si="7"/>
        <v>4000000</v>
      </c>
      <c r="F56" s="1"/>
      <c r="G56" s="2">
        <f t="shared" si="8"/>
        <v>44.899303197936021</v>
      </c>
      <c r="H56" s="2">
        <f t="shared" si="9"/>
        <v>-0.84068674602435955</v>
      </c>
      <c r="I56" s="2"/>
      <c r="J56" s="2">
        <f t="shared" si="10"/>
        <v>3.4295788085025359E-4</v>
      </c>
      <c r="K56" s="2"/>
      <c r="M56" t="s">
        <v>28</v>
      </c>
      <c r="N56" t="s">
        <v>21</v>
      </c>
      <c r="O56" s="1"/>
      <c r="P56" s="1"/>
      <c r="Q56" s="1"/>
      <c r="R56" s="1"/>
      <c r="S56" s="1"/>
      <c r="T56" s="1"/>
      <c r="U56" s="1"/>
      <c r="V56" s="1">
        <v>1137462.06495551</v>
      </c>
      <c r="W56" s="1">
        <v>61397856.702547498</v>
      </c>
      <c r="X56" s="1">
        <v>95779145.861587107</v>
      </c>
      <c r="Y56" s="1">
        <v>188256354.03616399</v>
      </c>
      <c r="Z56" s="1">
        <v>314121462.664092</v>
      </c>
      <c r="AA56" s="1">
        <v>247277323.387676</v>
      </c>
      <c r="AB56" s="1">
        <v>25107766.618159801</v>
      </c>
      <c r="AC56" s="1">
        <v>8923745.5317009408</v>
      </c>
      <c r="AD56" s="1">
        <v>87147.292470877204</v>
      </c>
      <c r="AE56" s="1">
        <v>4000000</v>
      </c>
      <c r="AF56" s="1"/>
    </row>
    <row r="57" spans="1:32" x14ac:dyDescent="0.3">
      <c r="A57" t="str">
        <f t="shared" si="3"/>
        <v>BOEING</v>
      </c>
      <c r="B57" t="str">
        <f t="shared" si="4"/>
        <v>Space Vehicle Launchers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"/>
      <c r="G57" s="2" t="e">
        <f t="shared" si="8"/>
        <v>#DIV/0!</v>
      </c>
      <c r="H57" s="2" t="e">
        <f t="shared" si="9"/>
        <v>#DIV/0!</v>
      </c>
      <c r="I57" s="2"/>
      <c r="J57" s="2">
        <f t="shared" si="10"/>
        <v>0</v>
      </c>
      <c r="K57" s="2"/>
      <c r="M57" t="s">
        <v>28</v>
      </c>
      <c r="N57" t="s">
        <v>22</v>
      </c>
      <c r="O57" s="1">
        <v>1025812.7392852301</v>
      </c>
      <c r="P57" s="1">
        <v>424089606.14298302</v>
      </c>
      <c r="Q57" s="1">
        <v>33280550.517988499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">
      <c r="A58" t="str">
        <f t="shared" si="3"/>
        <v>BOEING</v>
      </c>
      <c r="B58" t="str">
        <f t="shared" si="4"/>
        <v>Space Vehicle Services</v>
      </c>
      <c r="C58" s="1">
        <f t="shared" si="5"/>
        <v>0</v>
      </c>
      <c r="D58" s="1">
        <f t="shared" si="6"/>
        <v>0</v>
      </c>
      <c r="E58" s="1">
        <f t="shared" si="7"/>
        <v>0</v>
      </c>
      <c r="F58" s="1"/>
      <c r="G58" s="2" t="e">
        <f t="shared" si="8"/>
        <v>#DIV/0!</v>
      </c>
      <c r="H58" s="2" t="e">
        <f t="shared" si="9"/>
        <v>#DIV/0!</v>
      </c>
      <c r="I58" s="2"/>
      <c r="J58" s="2">
        <f t="shared" si="10"/>
        <v>0</v>
      </c>
      <c r="K58" s="2"/>
      <c r="M58" t="s">
        <v>28</v>
      </c>
      <c r="N58" t="s">
        <v>23</v>
      </c>
      <c r="O58" s="1">
        <v>105449124.723838</v>
      </c>
      <c r="P58" s="1">
        <v>618705793.95705295</v>
      </c>
      <c r="Q58" s="1">
        <v>-366371.803293593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">
      <c r="A59" t="str">
        <f t="shared" si="3"/>
        <v>CALIFORNIA INSTITUTE OF TECHNOLOGY</v>
      </c>
      <c r="B59" t="str">
        <f t="shared" si="4"/>
        <v>R&amp;D (Space Flight)</v>
      </c>
      <c r="C59" s="1">
        <f t="shared" si="5"/>
        <v>4724051.1297631199</v>
      </c>
      <c r="D59" s="1">
        <f t="shared" si="6"/>
        <v>701323915.82410002</v>
      </c>
      <c r="E59" s="1">
        <f t="shared" si="7"/>
        <v>1161676364.1914001</v>
      </c>
      <c r="F59" s="1"/>
      <c r="G59" s="2">
        <f t="shared" si="8"/>
        <v>0.65640489077911557</v>
      </c>
      <c r="H59" s="2">
        <f t="shared" si="9"/>
        <v>244.90681435949031</v>
      </c>
      <c r="I59" s="2"/>
      <c r="J59" s="2">
        <f t="shared" si="10"/>
        <v>9.9601516024227496E-2</v>
      </c>
      <c r="K59" s="2"/>
      <c r="M59" t="s">
        <v>29</v>
      </c>
      <c r="N59" t="s">
        <v>20</v>
      </c>
      <c r="O59" s="1"/>
      <c r="P59" s="1"/>
      <c r="Q59" s="1">
        <v>125892.324525765</v>
      </c>
      <c r="R59" s="1"/>
      <c r="S59" s="1"/>
      <c r="T59" s="1"/>
      <c r="U59" s="1"/>
      <c r="V59" s="1"/>
      <c r="W59" s="1"/>
      <c r="X59" s="1"/>
      <c r="Y59" s="1">
        <v>92773.200017821699</v>
      </c>
      <c r="Z59" s="1">
        <v>95535.120296103807</v>
      </c>
      <c r="AA59" s="1"/>
      <c r="AB59" s="1">
        <v>4724051.1297631199</v>
      </c>
      <c r="AC59" s="1">
        <v>270945040.18904698</v>
      </c>
      <c r="AD59" s="1">
        <v>701323915.82410002</v>
      </c>
      <c r="AE59" s="1">
        <v>1161676364.1914001</v>
      </c>
      <c r="AF59" s="1"/>
    </row>
    <row r="60" spans="1:32" x14ac:dyDescent="0.3">
      <c r="A60" t="str">
        <f t="shared" si="3"/>
        <v>Firefly Aerospace</v>
      </c>
      <c r="B60" t="str">
        <f t="shared" si="4"/>
        <v>R&amp;D (Space Flight)</v>
      </c>
      <c r="C60" s="1">
        <f t="shared" si="5"/>
        <v>0</v>
      </c>
      <c r="D60" s="1">
        <f t="shared" si="6"/>
        <v>39601641.323541701</v>
      </c>
      <c r="E60" s="1">
        <f t="shared" si="7"/>
        <v>94871677</v>
      </c>
      <c r="F60" s="1"/>
      <c r="G60" s="2">
        <f t="shared" si="8"/>
        <v>1.3956501253295861</v>
      </c>
      <c r="H60" s="2" t="e">
        <f t="shared" si="9"/>
        <v>#DIV/0!</v>
      </c>
      <c r="I60" s="2"/>
      <c r="J60" s="2">
        <f t="shared" si="10"/>
        <v>8.134247324157436E-3</v>
      </c>
      <c r="K60" s="2"/>
      <c r="M60" t="s">
        <v>30</v>
      </c>
      <c r="N60" t="s">
        <v>20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29312.746145944599</v>
      </c>
      <c r="AB60" s="1"/>
      <c r="AC60" s="1">
        <v>55831361.214721099</v>
      </c>
      <c r="AD60" s="1">
        <v>39601641.323541701</v>
      </c>
      <c r="AE60" s="1">
        <v>94871677</v>
      </c>
      <c r="AF60" s="1"/>
    </row>
    <row r="61" spans="1:32" x14ac:dyDescent="0.3">
      <c r="A61" t="str">
        <f t="shared" si="3"/>
        <v>JOHNS HOPKINS UNIVERSITY</v>
      </c>
      <c r="B61" t="str">
        <f t="shared" si="4"/>
        <v>R&amp;D (Space Flight)</v>
      </c>
      <c r="C61" s="1">
        <f t="shared" si="5"/>
        <v>-229402.943836277</v>
      </c>
      <c r="D61" s="1">
        <f t="shared" si="6"/>
        <v>336805377.22313398</v>
      </c>
      <c r="E61" s="1">
        <f t="shared" si="7"/>
        <v>463730916.9551</v>
      </c>
      <c r="F61" s="1"/>
      <c r="G61" s="2">
        <f t="shared" si="8"/>
        <v>0.37685128657514788</v>
      </c>
      <c r="H61" s="2">
        <f t="shared" si="9"/>
        <v>-2022.4689018378986</v>
      </c>
      <c r="I61" s="2"/>
      <c r="J61" s="2">
        <f t="shared" si="10"/>
        <v>3.9760043140916509E-2</v>
      </c>
      <c r="K61" s="2"/>
      <c r="M61" t="s">
        <v>31</v>
      </c>
      <c r="N61" t="s">
        <v>20</v>
      </c>
      <c r="O61" s="1">
        <v>1954507.4813307901</v>
      </c>
      <c r="P61" s="1"/>
      <c r="Q61" s="1">
        <v>7101762.3971225396</v>
      </c>
      <c r="R61" s="1">
        <v>7938380.3380805701</v>
      </c>
      <c r="S61" s="1">
        <v>-411205.25873290299</v>
      </c>
      <c r="T61" s="1">
        <v>-3832.2168792867901</v>
      </c>
      <c r="U61" s="1">
        <v>0</v>
      </c>
      <c r="V61" s="1">
        <v>0</v>
      </c>
      <c r="W61" s="1">
        <v>3949.7327551619601</v>
      </c>
      <c r="X61" s="1">
        <v>492844.28117479198</v>
      </c>
      <c r="Y61" s="1">
        <v>988767.00018994196</v>
      </c>
      <c r="Z61" s="1">
        <v>2418939.6923853201</v>
      </c>
      <c r="AA61" s="1">
        <v>232399.65901397</v>
      </c>
      <c r="AB61" s="1">
        <v>-229402.943836277</v>
      </c>
      <c r="AC61" s="1">
        <v>96382236.053376094</v>
      </c>
      <c r="AD61" s="1">
        <v>336805377.22313398</v>
      </c>
      <c r="AE61" s="1">
        <v>463730916.9551</v>
      </c>
      <c r="AF61" s="1"/>
    </row>
    <row r="62" spans="1:32" x14ac:dyDescent="0.3">
      <c r="A62" t="str">
        <f t="shared" si="3"/>
        <v>LOCKHEED MARTIN</v>
      </c>
      <c r="B62" t="str">
        <f t="shared" si="4"/>
        <v>Other Services</v>
      </c>
      <c r="C62" s="1">
        <f t="shared" si="5"/>
        <v>-154525.57389763201</v>
      </c>
      <c r="D62" s="1">
        <f t="shared" si="6"/>
        <v>0</v>
      </c>
      <c r="E62" s="1">
        <f t="shared" si="7"/>
        <v>0</v>
      </c>
      <c r="F62" s="1"/>
      <c r="G62" s="2" t="e">
        <f t="shared" si="8"/>
        <v>#DIV/0!</v>
      </c>
      <c r="H62" s="2">
        <f t="shared" si="9"/>
        <v>-1</v>
      </c>
      <c r="I62" s="2"/>
      <c r="J62" s="2">
        <f t="shared" si="10"/>
        <v>0</v>
      </c>
      <c r="K62" s="2"/>
      <c r="M62" t="s">
        <v>32</v>
      </c>
      <c r="N62" t="s">
        <v>52</v>
      </c>
      <c r="O62" s="1"/>
      <c r="P62" s="1"/>
      <c r="Q62" s="1"/>
      <c r="R62" s="1"/>
      <c r="S62" s="1"/>
      <c r="T62" s="1"/>
      <c r="U62" s="1">
        <v>3342191.1253992701</v>
      </c>
      <c r="V62" s="1">
        <v>2639608.25491801</v>
      </c>
      <c r="W62" s="1"/>
      <c r="X62" s="1">
        <v>604437.66133234301</v>
      </c>
      <c r="Y62" s="1"/>
      <c r="Z62" s="1"/>
      <c r="AA62" s="1">
        <v>0</v>
      </c>
      <c r="AB62" s="1">
        <v>-154525.57389763201</v>
      </c>
      <c r="AC62" s="1">
        <v>60548.286434374997</v>
      </c>
      <c r="AD62" s="1"/>
      <c r="AE62" s="1"/>
      <c r="AF62" s="1"/>
    </row>
    <row r="63" spans="1:32" x14ac:dyDescent="0.3">
      <c r="A63" t="str">
        <f t="shared" si="3"/>
        <v>LOCKHEED MARTIN</v>
      </c>
      <c r="B63" t="str">
        <f t="shared" si="4"/>
        <v>R&amp;D (Defense)</v>
      </c>
      <c r="C63" s="1">
        <f t="shared" si="5"/>
        <v>0</v>
      </c>
      <c r="D63" s="1">
        <f t="shared" si="6"/>
        <v>0</v>
      </c>
      <c r="E63" s="1">
        <f t="shared" si="7"/>
        <v>0</v>
      </c>
      <c r="F63" s="1"/>
      <c r="G63" s="2" t="e">
        <f t="shared" si="8"/>
        <v>#DIV/0!</v>
      </c>
      <c r="H63" s="2" t="e">
        <f t="shared" si="9"/>
        <v>#DIV/0!</v>
      </c>
      <c r="I63" s="2"/>
      <c r="J63" s="2">
        <f t="shared" si="10"/>
        <v>0</v>
      </c>
      <c r="K63" s="2"/>
      <c r="M63" t="s">
        <v>32</v>
      </c>
      <c r="N63" t="s">
        <v>51</v>
      </c>
      <c r="O63" s="1"/>
      <c r="P63" s="1"/>
      <c r="Q63" s="1"/>
      <c r="R63" s="1"/>
      <c r="S63" s="1">
        <v>1129290.2804559299</v>
      </c>
      <c r="T63" s="1">
        <v>-969.587567474818</v>
      </c>
      <c r="U63" s="1">
        <v>6188677.3879500302</v>
      </c>
      <c r="V63" s="1">
        <v>5922532.9696930097</v>
      </c>
      <c r="W63" s="1">
        <v>375233.87084247801</v>
      </c>
      <c r="X63" s="1"/>
      <c r="Y63" s="1"/>
      <c r="Z63" s="1"/>
      <c r="AA63" s="1"/>
      <c r="AB63" s="1">
        <v>0</v>
      </c>
      <c r="AC63" s="1"/>
      <c r="AD63" s="1"/>
      <c r="AE63" s="1"/>
      <c r="AF63" s="1"/>
    </row>
    <row r="64" spans="1:32" x14ac:dyDescent="0.3">
      <c r="A64" t="str">
        <f t="shared" si="3"/>
        <v>LOCKHEED MARTIN</v>
      </c>
      <c r="B64" t="str">
        <f t="shared" si="4"/>
        <v>R&amp;D (Space Flight)</v>
      </c>
      <c r="C64" s="1">
        <f t="shared" si="5"/>
        <v>1135703299.8173699</v>
      </c>
      <c r="D64" s="1">
        <f t="shared" si="6"/>
        <v>663212323.15567601</v>
      </c>
      <c r="E64" s="1">
        <f t="shared" si="7"/>
        <v>599081688.49660003</v>
      </c>
      <c r="F64" s="1"/>
      <c r="G64" s="2">
        <f t="shared" si="8"/>
        <v>-9.6696988912889359E-2</v>
      </c>
      <c r="H64" s="2">
        <f t="shared" si="9"/>
        <v>-0.47250158682031029</v>
      </c>
      <c r="I64" s="2"/>
      <c r="J64" s="2">
        <f t="shared" si="10"/>
        <v>5.1364946585746425E-2</v>
      </c>
      <c r="K64" s="2"/>
      <c r="M64" t="s">
        <v>32</v>
      </c>
      <c r="N64" t="s">
        <v>20</v>
      </c>
      <c r="O64" s="1">
        <v>354298247.64380801</v>
      </c>
      <c r="P64" s="1">
        <v>959126893.097718</v>
      </c>
      <c r="Q64" s="1">
        <v>1510851646.37673</v>
      </c>
      <c r="R64" s="1">
        <v>1819983294.0985899</v>
      </c>
      <c r="S64" s="1">
        <v>1558457848.3061099</v>
      </c>
      <c r="T64" s="1">
        <v>1596530951.61286</v>
      </c>
      <c r="U64" s="1">
        <v>1540114220.69171</v>
      </c>
      <c r="V64" s="1">
        <v>1592726900.6675401</v>
      </c>
      <c r="W64" s="1">
        <v>1502663295.7825699</v>
      </c>
      <c r="X64" s="1">
        <v>1713312191.1723599</v>
      </c>
      <c r="Y64" s="1">
        <v>1514346694.8317599</v>
      </c>
      <c r="Z64" s="1">
        <v>1261458469.5605199</v>
      </c>
      <c r="AA64" s="1">
        <v>1192684832.53211</v>
      </c>
      <c r="AB64" s="1">
        <v>1135703299.8173699</v>
      </c>
      <c r="AC64" s="1">
        <v>792617399.10613501</v>
      </c>
      <c r="AD64" s="1">
        <v>663212323.15567601</v>
      </c>
      <c r="AE64" s="1">
        <v>599081688.49660003</v>
      </c>
      <c r="AF64" s="1"/>
    </row>
    <row r="65" spans="1:32" x14ac:dyDescent="0.3">
      <c r="A65" t="str">
        <f t="shared" si="3"/>
        <v>LOCKHEED MARTIN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32</v>
      </c>
      <c r="N65" t="s">
        <v>21</v>
      </c>
      <c r="O65" s="1">
        <v>157985624.58827201</v>
      </c>
      <c r="P65" s="1">
        <v>105828599.633682</v>
      </c>
      <c r="Q65" s="1"/>
      <c r="R65" s="1">
        <v>27223.461185383199</v>
      </c>
      <c r="S65" s="1">
        <v>230902.85104412999</v>
      </c>
      <c r="T65" s="1">
        <v>-26212.153757091601</v>
      </c>
      <c r="U65" s="1">
        <v>420794.58574663702</v>
      </c>
      <c r="V65" s="1">
        <v>61150.041115504602</v>
      </c>
      <c r="W65" s="1">
        <v>0</v>
      </c>
      <c r="X65" s="1">
        <v>62065.2837361243</v>
      </c>
      <c r="Y65" s="1">
        <v>0</v>
      </c>
      <c r="Z65" s="1"/>
      <c r="AA65" s="1"/>
      <c r="AB65" s="1"/>
      <c r="AC65" s="1"/>
      <c r="AD65" s="1"/>
      <c r="AE65" s="1"/>
      <c r="AF65" s="1"/>
    </row>
    <row r="66" spans="1:32" x14ac:dyDescent="0.3">
      <c r="A66" t="str">
        <f t="shared" si="3"/>
        <v>LOCKHEED MARTIN</v>
      </c>
      <c r="B66" t="str">
        <f t="shared" si="4"/>
        <v>Space Vehicles and Components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32</v>
      </c>
      <c r="N66" t="s">
        <v>53</v>
      </c>
      <c r="O66" s="1">
        <v>329107238.95940697</v>
      </c>
      <c r="P66" s="1">
        <v>971291300.38581395</v>
      </c>
      <c r="Q66" s="1">
        <v>247671761.88439</v>
      </c>
      <c r="R66" s="1">
        <v>185692432.02248299</v>
      </c>
      <c r="S66" s="1">
        <v>137147974.93275699</v>
      </c>
      <c r="T66" s="1">
        <v>0</v>
      </c>
      <c r="U66" s="1"/>
      <c r="V66" s="1"/>
      <c r="W66" s="1"/>
      <c r="X66" s="1"/>
      <c r="Y66" s="1"/>
      <c r="Z66" s="1"/>
      <c r="AA66" s="1"/>
      <c r="AB66" s="1">
        <v>0</v>
      </c>
      <c r="AC66" s="1"/>
      <c r="AD66" s="1"/>
      <c r="AE66" s="1"/>
      <c r="AF66" s="1"/>
    </row>
    <row r="67" spans="1:32" x14ac:dyDescent="0.3">
      <c r="A67" t="str">
        <f t="shared" si="3"/>
        <v>MAXAR TECHNOLOGIES</v>
      </c>
      <c r="B67" t="str">
        <f t="shared" si="4"/>
        <v>R&amp;D (Space Flight)</v>
      </c>
      <c r="C67" s="1">
        <f t="shared" si="5"/>
        <v>106526629.51436301</v>
      </c>
      <c r="D67" s="1">
        <f t="shared" si="6"/>
        <v>198293447.59612399</v>
      </c>
      <c r="E67" s="1">
        <f t="shared" si="7"/>
        <v>177764326</v>
      </c>
      <c r="F67" s="1"/>
      <c r="G67" s="2">
        <f t="shared" si="8"/>
        <v>-0.10352899626787904</v>
      </c>
      <c r="H67" s="2">
        <f t="shared" si="9"/>
        <v>0.66873134736729845</v>
      </c>
      <c r="I67" s="2"/>
      <c r="J67" s="2">
        <f t="shared" si="10"/>
        <v>1.524141913393341E-2</v>
      </c>
      <c r="K67" s="2"/>
      <c r="M67" t="s">
        <v>33</v>
      </c>
      <c r="N67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>
        <v>596958.36430422706</v>
      </c>
      <c r="AA67" s="1">
        <v>177239303.16131201</v>
      </c>
      <c r="AB67" s="1">
        <v>106526629.51436301</v>
      </c>
      <c r="AC67" s="1">
        <v>91618858.863055393</v>
      </c>
      <c r="AD67" s="1">
        <v>198293447.59612399</v>
      </c>
      <c r="AE67" s="1">
        <v>177764326</v>
      </c>
      <c r="AF67" s="1"/>
    </row>
    <row r="68" spans="1:32" x14ac:dyDescent="0.3">
      <c r="A68" t="str">
        <f t="shared" si="3"/>
        <v>MAXAR TECHNOLOGIES</v>
      </c>
      <c r="B68" t="str">
        <f t="shared" si="4"/>
        <v>Space Transp. and Launch</v>
      </c>
      <c r="C68" s="1">
        <f t="shared" si="5"/>
        <v>34378240.650633603</v>
      </c>
      <c r="D68" s="1">
        <f t="shared" si="6"/>
        <v>12801038.7062103</v>
      </c>
      <c r="E68" s="1">
        <f t="shared" si="7"/>
        <v>2637413</v>
      </c>
      <c r="F68" s="1"/>
      <c r="G68" s="2">
        <f t="shared" si="8"/>
        <v>-0.79396882858259898</v>
      </c>
      <c r="H68" s="2">
        <f t="shared" si="9"/>
        <v>-0.92328249060786671</v>
      </c>
      <c r="I68" s="2"/>
      <c r="J68" s="2">
        <f t="shared" si="10"/>
        <v>2.2613039335172747E-4</v>
      </c>
      <c r="K68" s="2"/>
      <c r="M68" t="s">
        <v>33</v>
      </c>
      <c r="N68" t="s">
        <v>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24212431.497416701</v>
      </c>
      <c r="AB68" s="1">
        <v>34378240.650633603</v>
      </c>
      <c r="AC68" s="1">
        <v>6585611.6048482703</v>
      </c>
      <c r="AD68" s="1">
        <v>12801038.7062103</v>
      </c>
      <c r="AE68" s="1">
        <v>2637413</v>
      </c>
      <c r="AF68" s="1"/>
    </row>
    <row r="69" spans="1:32" x14ac:dyDescent="0.3">
      <c r="A69" t="str">
        <f t="shared" si="3"/>
        <v>MDA</v>
      </c>
      <c r="B69" t="str">
        <f t="shared" si="4"/>
        <v>R&amp;D (Space Flight)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1"/>
      <c r="G69" s="2" t="e">
        <f t="shared" si="8"/>
        <v>#DIV/0!</v>
      </c>
      <c r="H69" s="2" t="e">
        <f t="shared" si="9"/>
        <v>#DIV/0!</v>
      </c>
      <c r="I69" s="2"/>
      <c r="J69" s="2">
        <f t="shared" si="10"/>
        <v>0</v>
      </c>
      <c r="K69" s="2"/>
      <c r="M69" t="s">
        <v>34</v>
      </c>
      <c r="N69" t="s">
        <v>20</v>
      </c>
      <c r="O69" s="1">
        <v>38934.4119787011</v>
      </c>
      <c r="P69" s="1">
        <v>-2022.7336033172401</v>
      </c>
      <c r="Q69" s="1">
        <v>2002.2582881338999</v>
      </c>
      <c r="R69" s="1">
        <v>68058.652963457993</v>
      </c>
      <c r="S69" s="1">
        <v>0</v>
      </c>
      <c r="T69" s="1"/>
      <c r="U69" s="1"/>
      <c r="V69" s="1">
        <v>1200790.3021149701</v>
      </c>
      <c r="W69" s="1">
        <v>0</v>
      </c>
      <c r="X69" s="1">
        <v>1431128.6211124</v>
      </c>
      <c r="Y69" s="1">
        <v>3641847.3669996001</v>
      </c>
      <c r="Z69" s="1">
        <v>298542.47416931001</v>
      </c>
      <c r="AA69" s="1"/>
      <c r="AB69" s="1"/>
      <c r="AC69" s="1"/>
      <c r="AD69" s="1"/>
      <c r="AE69" s="1"/>
      <c r="AF69" s="1"/>
    </row>
    <row r="70" spans="1:32" x14ac:dyDescent="0.3">
      <c r="A70" t="str">
        <f t="shared" si="3"/>
        <v>MDA</v>
      </c>
      <c r="B70" t="str">
        <f t="shared" si="4"/>
        <v>Space Transp. and Launch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34</v>
      </c>
      <c r="N70" t="s">
        <v>21</v>
      </c>
      <c r="O70" s="1"/>
      <c r="P70" s="1"/>
      <c r="Q70" s="1"/>
      <c r="R70" s="1"/>
      <c r="S70" s="1"/>
      <c r="T70" s="1"/>
      <c r="U70" s="1"/>
      <c r="V70" s="1">
        <v>1124401.7380082901</v>
      </c>
      <c r="W70" s="1">
        <v>0</v>
      </c>
      <c r="X70" s="1">
        <v>62065.2837361243</v>
      </c>
      <c r="Y70" s="1"/>
      <c r="Z70" s="1"/>
      <c r="AA70" s="1"/>
      <c r="AB70" s="1"/>
      <c r="AC70" s="1"/>
      <c r="AD70" s="1"/>
      <c r="AE70" s="1"/>
      <c r="AF70" s="1"/>
    </row>
    <row r="71" spans="1:32" x14ac:dyDescent="0.3">
      <c r="A71" t="str">
        <f t="shared" si="3"/>
        <v>NORTHROP GRUMMAN</v>
      </c>
      <c r="B71" t="str">
        <f t="shared" si="4"/>
        <v>Other Products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"/>
      <c r="G71" s="2" t="e">
        <f t="shared" si="8"/>
        <v>#DIV/0!</v>
      </c>
      <c r="H71" s="2" t="e">
        <f t="shared" si="9"/>
        <v>#DIV/0!</v>
      </c>
      <c r="I71" s="2"/>
      <c r="J71" s="2">
        <f t="shared" si="10"/>
        <v>0</v>
      </c>
      <c r="K71" s="2"/>
      <c r="M71" t="s">
        <v>35</v>
      </c>
      <c r="N71" t="s">
        <v>50</v>
      </c>
      <c r="O71" s="1"/>
      <c r="P71" s="1"/>
      <c r="Q71" s="1"/>
      <c r="R71" s="1"/>
      <c r="S71" s="1">
        <v>149651.84202842799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">
      <c r="A72" t="str">
        <f t="shared" si="3"/>
        <v>NORTHROP GRUMMAN</v>
      </c>
      <c r="B72" t="str">
        <f t="shared" si="4"/>
        <v>R&amp;D (Space Flight)</v>
      </c>
      <c r="C72" s="1">
        <f t="shared" si="5"/>
        <v>629881782.87192094</v>
      </c>
      <c r="D72" s="1">
        <f t="shared" si="6"/>
        <v>344906825.60914803</v>
      </c>
      <c r="E72" s="1">
        <f t="shared" si="7"/>
        <v>412553271.9619</v>
      </c>
      <c r="F72" s="1"/>
      <c r="G72" s="2">
        <f t="shared" si="8"/>
        <v>0.19612962495966846</v>
      </c>
      <c r="H72" s="2">
        <f t="shared" si="9"/>
        <v>-0.34503063403281842</v>
      </c>
      <c r="I72" s="2"/>
      <c r="J72" s="2">
        <f t="shared" si="10"/>
        <v>3.5372098972472892E-2</v>
      </c>
      <c r="K72" s="2"/>
      <c r="M72" t="s">
        <v>35</v>
      </c>
      <c r="N72" t="s">
        <v>20</v>
      </c>
      <c r="O72" s="1">
        <v>322212500.373487</v>
      </c>
      <c r="P72" s="1">
        <v>413582001.550928</v>
      </c>
      <c r="Q72" s="1">
        <v>422269779.230618</v>
      </c>
      <c r="R72" s="1">
        <v>349224273.80297703</v>
      </c>
      <c r="S72" s="1">
        <v>359508564.47430599</v>
      </c>
      <c r="T72" s="1">
        <v>366026949.61238903</v>
      </c>
      <c r="U72" s="1">
        <v>436610931.93501502</v>
      </c>
      <c r="V72" s="1">
        <v>469761986.33123201</v>
      </c>
      <c r="W72" s="1">
        <v>411343652.48024303</v>
      </c>
      <c r="X72" s="1">
        <v>393287397.404814</v>
      </c>
      <c r="Y72" s="1">
        <v>375064011.00936103</v>
      </c>
      <c r="Z72" s="1">
        <v>299682510.988832</v>
      </c>
      <c r="AA72" s="1">
        <v>555606163.629825</v>
      </c>
      <c r="AB72" s="1">
        <v>629881782.87192094</v>
      </c>
      <c r="AC72" s="1">
        <v>522158603.47413099</v>
      </c>
      <c r="AD72" s="1">
        <v>344906825.60914803</v>
      </c>
      <c r="AE72" s="1">
        <v>412553271.9619</v>
      </c>
      <c r="AF72" s="1"/>
    </row>
    <row r="73" spans="1:32" x14ac:dyDescent="0.3">
      <c r="A73" t="str">
        <f t="shared" si="3"/>
        <v>NORTHROP GRUMMAN</v>
      </c>
      <c r="B73" t="str">
        <f t="shared" si="4"/>
        <v>Space Transp. and Launch</v>
      </c>
      <c r="C73" s="1">
        <f t="shared" si="5"/>
        <v>569226878.17929697</v>
      </c>
      <c r="D73" s="1">
        <f t="shared" si="6"/>
        <v>512016614.23000401</v>
      </c>
      <c r="E73" s="1">
        <f t="shared" si="7"/>
        <v>496133620</v>
      </c>
      <c r="F73" s="1"/>
      <c r="G73" s="2">
        <f t="shared" si="8"/>
        <v>-3.1020466501638144E-2</v>
      </c>
      <c r="H73" s="2">
        <f t="shared" si="9"/>
        <v>-0.12840795292922524</v>
      </c>
      <c r="I73" s="2"/>
      <c r="J73" s="2">
        <f t="shared" si="10"/>
        <v>4.2538233733441247E-2</v>
      </c>
      <c r="K73" s="2"/>
      <c r="M73" t="s">
        <v>35</v>
      </c>
      <c r="N73" t="s">
        <v>21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583908126.28854501</v>
      </c>
      <c r="AB73" s="1">
        <v>569226878.17929697</v>
      </c>
      <c r="AC73" s="1">
        <v>461823982.202941</v>
      </c>
      <c r="AD73" s="1">
        <v>512016614.23000401</v>
      </c>
      <c r="AE73" s="1">
        <v>496133620</v>
      </c>
      <c r="AF73" s="1"/>
    </row>
    <row r="74" spans="1:32" x14ac:dyDescent="0.3">
      <c r="A74" t="str">
        <f t="shared" si="3"/>
        <v>ORBITAL SCIENCES</v>
      </c>
      <c r="B74" t="str">
        <f t="shared" si="4"/>
        <v>R&amp;D (Space Flight)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"/>
      <c r="G74" s="2" t="e">
        <f t="shared" si="8"/>
        <v>#DIV/0!</v>
      </c>
      <c r="H74" s="2" t="e">
        <f t="shared" si="9"/>
        <v>#DIV/0!</v>
      </c>
      <c r="I74" s="2"/>
      <c r="J74" s="2">
        <f t="shared" si="10"/>
        <v>0</v>
      </c>
      <c r="K74" s="2"/>
      <c r="M74" t="s">
        <v>36</v>
      </c>
      <c r="N74" t="s">
        <v>20</v>
      </c>
      <c r="O74" s="1">
        <v>-566318.71969019703</v>
      </c>
      <c r="P74" s="1">
        <v>483461.55667286803</v>
      </c>
      <c r="Q74" s="1">
        <v>1266828.75711905</v>
      </c>
      <c r="R74" s="1">
        <v>544469.22370766394</v>
      </c>
      <c r="S74" s="1">
        <v>820737.93909101398</v>
      </c>
      <c r="T74" s="1"/>
      <c r="U74" s="1"/>
      <c r="V74" s="1"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">
      <c r="A75" t="str">
        <f t="shared" si="3"/>
        <v>ORBITAL SCIENCES</v>
      </c>
      <c r="B75" t="str">
        <f t="shared" si="4"/>
        <v>Space Transp. and Launch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"/>
      <c r="G75" s="2" t="e">
        <f t="shared" si="8"/>
        <v>#DIV/0!</v>
      </c>
      <c r="H75" s="2" t="e">
        <f t="shared" si="9"/>
        <v>#DIV/0!</v>
      </c>
      <c r="I75" s="2"/>
      <c r="J75" s="2">
        <f t="shared" si="10"/>
        <v>0</v>
      </c>
      <c r="K75" s="2"/>
      <c r="M75" t="s">
        <v>36</v>
      </c>
      <c r="N75" t="s">
        <v>21</v>
      </c>
      <c r="O75" s="1">
        <v>147425.50490655101</v>
      </c>
      <c r="P75" s="1">
        <v>36858696.877770603</v>
      </c>
      <c r="Q75" s="1">
        <v>98625420.544089898</v>
      </c>
      <c r="R75" s="1">
        <v>257996544.602842</v>
      </c>
      <c r="S75" s="1">
        <v>377064049.67268002</v>
      </c>
      <c r="T75" s="1">
        <v>429153965.635104</v>
      </c>
      <c r="U75" s="1">
        <v>153619518.33211899</v>
      </c>
      <c r="V75" s="1">
        <v>688234442.41332304</v>
      </c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">
      <c r="A76" t="str">
        <f t="shared" si="3"/>
        <v>Orbital ATK</v>
      </c>
      <c r="B76" t="str">
        <f t="shared" si="4"/>
        <v>R&amp;D (Space Flight)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"/>
      <c r="G76" s="2" t="e">
        <f t="shared" si="8"/>
        <v>#DIV/0!</v>
      </c>
      <c r="H76" s="2" t="e">
        <f t="shared" si="9"/>
        <v>#DIV/0!</v>
      </c>
      <c r="I76" s="2"/>
      <c r="J76" s="2">
        <f t="shared" si="10"/>
        <v>0</v>
      </c>
      <c r="K76" s="2"/>
      <c r="M76" t="s">
        <v>37</v>
      </c>
      <c r="N76" t="s">
        <v>20</v>
      </c>
      <c r="O76" s="1"/>
      <c r="P76" s="1"/>
      <c r="Q76" s="1"/>
      <c r="R76" s="1"/>
      <c r="S76" s="1"/>
      <c r="T76" s="1"/>
      <c r="U76" s="1"/>
      <c r="V76" s="1"/>
      <c r="W76" s="1">
        <v>2094917.9058354499</v>
      </c>
      <c r="X76" s="1">
        <v>13424034.914442999</v>
      </c>
      <c r="Y76" s="1">
        <v>28987923.475493699</v>
      </c>
      <c r="Z76" s="1">
        <v>371371056.24097103</v>
      </c>
      <c r="AA76" s="1"/>
      <c r="AB76" s="1"/>
      <c r="AC76" s="1"/>
      <c r="AD76" s="1"/>
      <c r="AE76" s="1"/>
      <c r="AF76" s="1"/>
    </row>
    <row r="77" spans="1:32" x14ac:dyDescent="0.3">
      <c r="A77" t="str">
        <f t="shared" si="3"/>
        <v>Orbital ATK</v>
      </c>
      <c r="B77" t="str">
        <f t="shared" si="4"/>
        <v>Space Transp. and Launch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"/>
      <c r="G77" s="2" t="e">
        <f t="shared" si="8"/>
        <v>#DIV/0!</v>
      </c>
      <c r="H77" s="2" t="e">
        <f t="shared" si="9"/>
        <v>#DIV/0!</v>
      </c>
      <c r="I77" s="2"/>
      <c r="J77" s="2">
        <f t="shared" si="10"/>
        <v>0</v>
      </c>
      <c r="K77" s="2"/>
      <c r="M77" t="s">
        <v>37</v>
      </c>
      <c r="N77" t="s">
        <v>21</v>
      </c>
      <c r="O77" s="1"/>
      <c r="P77" s="1"/>
      <c r="Q77" s="1"/>
      <c r="R77" s="1"/>
      <c r="S77" s="1"/>
      <c r="T77" s="1"/>
      <c r="U77" s="1"/>
      <c r="V77" s="1"/>
      <c r="W77" s="1">
        <v>463280210.59892797</v>
      </c>
      <c r="X77" s="1">
        <v>768176472.34884501</v>
      </c>
      <c r="Y77" s="1">
        <v>584952380.19391894</v>
      </c>
      <c r="Z77" s="1">
        <v>350262954.90146202</v>
      </c>
      <c r="AA77" s="1"/>
      <c r="AB77" s="1"/>
      <c r="AC77" s="1"/>
      <c r="AD77" s="1"/>
      <c r="AE77" s="1"/>
      <c r="AF77" s="1"/>
    </row>
    <row r="78" spans="1:32" x14ac:dyDescent="0.3">
      <c r="A78" t="str">
        <f t="shared" si="3"/>
        <v>Orbital ATK</v>
      </c>
      <c r="B78" t="str">
        <f t="shared" si="4"/>
        <v>Space Vehicle Launchers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"/>
      <c r="G78" s="2" t="e">
        <f t="shared" si="8"/>
        <v>#DIV/0!</v>
      </c>
      <c r="H78" s="2" t="e">
        <f t="shared" si="9"/>
        <v>#DIV/0!</v>
      </c>
      <c r="I78" s="2"/>
      <c r="J78" s="2">
        <f t="shared" si="10"/>
        <v>0</v>
      </c>
      <c r="K78" s="2"/>
      <c r="M78" t="s">
        <v>37</v>
      </c>
      <c r="N78" t="s">
        <v>22</v>
      </c>
      <c r="O78" s="1"/>
      <c r="P78" s="1"/>
      <c r="Q78" s="1"/>
      <c r="R78" s="1"/>
      <c r="S78" s="1"/>
      <c r="T78" s="1"/>
      <c r="U78" s="1"/>
      <c r="V78" s="1"/>
      <c r="W78" s="1">
        <v>299084021.05376703</v>
      </c>
      <c r="X78" s="1">
        <v>324268772.70824403</v>
      </c>
      <c r="Y78" s="1">
        <v>322606956.16847301</v>
      </c>
      <c r="Z78" s="1"/>
      <c r="AA78" s="1"/>
      <c r="AB78" s="1"/>
      <c r="AC78" s="1"/>
      <c r="AD78" s="1"/>
      <c r="AE78" s="1"/>
      <c r="AF78" s="1"/>
    </row>
    <row r="79" spans="1:32" x14ac:dyDescent="0.3">
      <c r="A79" t="str">
        <f t="shared" si="3"/>
        <v>Other Residual</v>
      </c>
      <c r="B79">
        <f t="shared" si="4"/>
        <v>0</v>
      </c>
      <c r="C79" s="1">
        <f t="shared" si="5"/>
        <v>1745203900.03372</v>
      </c>
      <c r="D79" s="1">
        <f t="shared" si="6"/>
        <v>1800422919.2497699</v>
      </c>
      <c r="E79" s="1">
        <f t="shared" si="7"/>
        <v>2552327533.5037999</v>
      </c>
      <c r="F79" s="1"/>
      <c r="G79" s="2">
        <f t="shared" si="8"/>
        <v>0.41762666216632383</v>
      </c>
      <c r="H79" s="2">
        <f t="shared" si="9"/>
        <v>0.46248099345554117</v>
      </c>
      <c r="I79" s="2"/>
      <c r="J79" s="2">
        <f t="shared" si="10"/>
        <v>0.21883521053155447</v>
      </c>
      <c r="K79" s="2"/>
      <c r="M79" t="s">
        <v>38</v>
      </c>
      <c r="O79" s="1">
        <v>1544313974.87814</v>
      </c>
      <c r="P79" s="1">
        <v>1560445673.63504</v>
      </c>
      <c r="Q79" s="1">
        <v>1569320225.6099601</v>
      </c>
      <c r="R79" s="1">
        <v>1417563810.35467</v>
      </c>
      <c r="S79" s="1">
        <v>1427800359.5810201</v>
      </c>
      <c r="T79" s="1">
        <v>1202021474.93081</v>
      </c>
      <c r="U79" s="1">
        <v>1086529822.8465099</v>
      </c>
      <c r="V79" s="1">
        <v>1181687729.53093</v>
      </c>
      <c r="W79" s="1">
        <v>975333473.98685205</v>
      </c>
      <c r="X79" s="1">
        <v>982000139.41066802</v>
      </c>
      <c r="Y79" s="1">
        <v>883743287.26101899</v>
      </c>
      <c r="Z79" s="1">
        <v>940148953.61720204</v>
      </c>
      <c r="AA79" s="1">
        <v>1475278898.1997199</v>
      </c>
      <c r="AB79" s="1">
        <v>1745203900.03372</v>
      </c>
      <c r="AC79" s="1">
        <v>1515353391.9154501</v>
      </c>
      <c r="AD79" s="1">
        <v>1800422919.2497699</v>
      </c>
      <c r="AE79" s="1">
        <v>2552327533.5037999</v>
      </c>
      <c r="AF79" s="1"/>
    </row>
    <row r="80" spans="1:32" x14ac:dyDescent="0.3">
      <c r="A80" t="str">
        <f t="shared" si="3"/>
        <v>RUSSIA SPACE AGENCY</v>
      </c>
      <c r="B80" t="str">
        <f t="shared" si="4"/>
        <v>R&amp;D (All Other)</v>
      </c>
      <c r="C80" s="1">
        <f t="shared" si="5"/>
        <v>0</v>
      </c>
      <c r="D80" s="1">
        <f t="shared" si="6"/>
        <v>0</v>
      </c>
      <c r="E80" s="1">
        <f t="shared" si="7"/>
        <v>0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0</v>
      </c>
      <c r="K80" s="2"/>
      <c r="M80" t="s">
        <v>39</v>
      </c>
      <c r="N80" t="s">
        <v>19</v>
      </c>
      <c r="O80" s="1"/>
      <c r="P80" s="1"/>
      <c r="Q80" s="1"/>
      <c r="R80" s="1">
        <v>464485088.56079799</v>
      </c>
      <c r="S80" s="1">
        <v>552450019.41364002</v>
      </c>
      <c r="T80" s="1">
        <v>768656839.40025604</v>
      </c>
      <c r="U80" s="1">
        <v>366868123.61607599</v>
      </c>
      <c r="V80" s="1">
        <v>394778719.06763297</v>
      </c>
      <c r="W80" s="1">
        <v>575406808.55172098</v>
      </c>
      <c r="X80" s="1">
        <v>292729219.48913699</v>
      </c>
      <c r="Y80" s="1">
        <v>311189687.15396202</v>
      </c>
      <c r="Z80" s="1"/>
      <c r="AA80" s="1"/>
      <c r="AB80" s="1"/>
      <c r="AC80" s="1"/>
      <c r="AD80" s="1"/>
      <c r="AE80" s="1"/>
      <c r="AF80" s="1"/>
    </row>
    <row r="81" spans="1:32" x14ac:dyDescent="0.3">
      <c r="A81" t="str">
        <f t="shared" si="3"/>
        <v>RUSSIA SPACE AGENCY</v>
      </c>
      <c r="B81" t="str">
        <f t="shared" si="4"/>
        <v>Space Vehicle Services</v>
      </c>
      <c r="C81" s="1">
        <f t="shared" si="5"/>
        <v>157877867.49397501</v>
      </c>
      <c r="D81" s="1">
        <f t="shared" si="6"/>
        <v>2619052.4772875099</v>
      </c>
      <c r="E81" s="1">
        <f t="shared" si="7"/>
        <v>6014852</v>
      </c>
      <c r="F81" s="1"/>
      <c r="G81" s="2">
        <f t="shared" si="8"/>
        <v>1.296575594479664</v>
      </c>
      <c r="H81" s="2">
        <f t="shared" si="9"/>
        <v>-0.96190186695909397</v>
      </c>
      <c r="I81" s="2"/>
      <c r="J81" s="2">
        <f t="shared" si="10"/>
        <v>5.1571022388697738E-4</v>
      </c>
      <c r="K81" s="2"/>
      <c r="M81" t="s">
        <v>39</v>
      </c>
      <c r="N81" t="s">
        <v>23</v>
      </c>
      <c r="O81" s="1">
        <v>141637178.26215899</v>
      </c>
      <c r="P81" s="1">
        <v>277098307.63822001</v>
      </c>
      <c r="Q81" s="1">
        <v>531600036.81458801</v>
      </c>
      <c r="R81" s="1"/>
      <c r="S81" s="1"/>
      <c r="T81" s="1"/>
      <c r="U81" s="1"/>
      <c r="V81" s="1"/>
      <c r="W81" s="1"/>
      <c r="X81" s="1"/>
      <c r="Y81" s="1"/>
      <c r="Z81" s="1">
        <v>152210296.100788</v>
      </c>
      <c r="AA81" s="1">
        <v>216362793.531582</v>
      </c>
      <c r="AB81" s="1">
        <v>157877867.49397501</v>
      </c>
      <c r="AC81" s="1">
        <v>3819800.2749513201</v>
      </c>
      <c r="AD81" s="1">
        <v>2619052.4772875099</v>
      </c>
      <c r="AE81" s="1">
        <v>6014852</v>
      </c>
      <c r="AF81" s="1"/>
    </row>
    <row r="82" spans="1:32" x14ac:dyDescent="0.3">
      <c r="A82" t="str">
        <f t="shared" si="3"/>
        <v>Rocket Lab</v>
      </c>
      <c r="B82" t="str">
        <f t="shared" si="4"/>
        <v>Space Transp. and Launch</v>
      </c>
      <c r="C82" s="1">
        <f t="shared" si="5"/>
        <v>11364580.4262089</v>
      </c>
      <c r="D82" s="1">
        <f t="shared" si="6"/>
        <v>0</v>
      </c>
      <c r="E82" s="1">
        <f t="shared" si="7"/>
        <v>14099000</v>
      </c>
      <c r="F82" s="1"/>
      <c r="G82" s="2" t="e">
        <f t="shared" si="8"/>
        <v>#DIV/0!</v>
      </c>
      <c r="H82" s="2">
        <f t="shared" si="9"/>
        <v>0.24060893330342448</v>
      </c>
      <c r="I82" s="2"/>
      <c r="J82" s="2">
        <f t="shared" si="10"/>
        <v>1.2088407905269313E-3</v>
      </c>
      <c r="K82" s="2"/>
      <c r="M82" t="s">
        <v>40</v>
      </c>
      <c r="N82" t="s">
        <v>21</v>
      </c>
      <c r="O82" s="1"/>
      <c r="P82" s="1"/>
      <c r="Q82" s="1"/>
      <c r="R82" s="1"/>
      <c r="S82" s="1"/>
      <c r="T82" s="1"/>
      <c r="U82" s="1"/>
      <c r="V82" s="1"/>
      <c r="W82" s="1">
        <v>3784970.78714502</v>
      </c>
      <c r="X82" s="1">
        <v>4872124.7732857596</v>
      </c>
      <c r="Y82" s="1">
        <v>0</v>
      </c>
      <c r="Z82" s="1">
        <v>7799094.3327917</v>
      </c>
      <c r="AA82" s="1">
        <v>0</v>
      </c>
      <c r="AB82" s="1">
        <v>11364580.4262089</v>
      </c>
      <c r="AC82" s="1">
        <v>510221.271309976</v>
      </c>
      <c r="AD82" s="1">
        <v>0</v>
      </c>
      <c r="AE82" s="1">
        <v>14099000</v>
      </c>
      <c r="AF82" s="1"/>
    </row>
    <row r="83" spans="1:32" x14ac:dyDescent="0.3">
      <c r="A83" t="str">
        <f t="shared" si="3"/>
        <v>SIERRA NEVADA</v>
      </c>
      <c r="B83" t="str">
        <f t="shared" si="4"/>
        <v>R&amp;D (Space Flight)</v>
      </c>
      <c r="C83" s="1">
        <f t="shared" si="5"/>
        <v>9564922.0573964603</v>
      </c>
      <c r="D83" s="1">
        <f t="shared" si="6"/>
        <v>12802944.9035607</v>
      </c>
      <c r="E83" s="1">
        <f t="shared" si="7"/>
        <v>7300020</v>
      </c>
      <c r="F83" s="1"/>
      <c r="G83" s="2">
        <f t="shared" si="8"/>
        <v>-0.42981711981204029</v>
      </c>
      <c r="H83" s="2">
        <f t="shared" si="9"/>
        <v>-0.23679252625430791</v>
      </c>
      <c r="I83" s="2"/>
      <c r="J83" s="2">
        <f t="shared" si="10"/>
        <v>6.2589984734111705E-4</v>
      </c>
      <c r="K83" s="2"/>
      <c r="M83" t="s">
        <v>41</v>
      </c>
      <c r="N83" t="s">
        <v>20</v>
      </c>
      <c r="O83" s="1"/>
      <c r="P83" s="1">
        <v>138449.10038709699</v>
      </c>
      <c r="Q83" s="1"/>
      <c r="R83" s="1"/>
      <c r="S83" s="1"/>
      <c r="T83" s="1"/>
      <c r="U83" s="1">
        <v>10426732.043254901</v>
      </c>
      <c r="V83" s="1">
        <v>2401957.3322746898</v>
      </c>
      <c r="W83" s="1"/>
      <c r="X83" s="1"/>
      <c r="Y83" s="1">
        <v>5946553.5722377403</v>
      </c>
      <c r="Z83" s="1">
        <v>9267092.9622066505</v>
      </c>
      <c r="AA83" s="1">
        <v>4250514.6875600796</v>
      </c>
      <c r="AB83" s="1">
        <v>9564922.0573964603</v>
      </c>
      <c r="AC83" s="1">
        <v>11734047.740232101</v>
      </c>
      <c r="AD83" s="1">
        <v>12802944.9035607</v>
      </c>
      <c r="AE83" s="1">
        <v>7300020</v>
      </c>
      <c r="AF83" s="1"/>
    </row>
    <row r="84" spans="1:32" x14ac:dyDescent="0.3">
      <c r="A84" t="str">
        <f t="shared" si="3"/>
        <v>SIERRA NEVADA</v>
      </c>
      <c r="B84" t="str">
        <f t="shared" si="4"/>
        <v>Space Transp. and Launch</v>
      </c>
      <c r="C84" s="1">
        <f t="shared" si="5"/>
        <v>387312226.64138198</v>
      </c>
      <c r="D84" s="1">
        <f t="shared" si="6"/>
        <v>137488853.08377999</v>
      </c>
      <c r="E84" s="1">
        <f t="shared" si="7"/>
        <v>44254333.649999999</v>
      </c>
      <c r="F84" s="1"/>
      <c r="G84" s="2">
        <f t="shared" si="8"/>
        <v>-0.67812420674544982</v>
      </c>
      <c r="H84" s="2">
        <f t="shared" si="9"/>
        <v>-0.88573990025113325</v>
      </c>
      <c r="I84" s="2"/>
      <c r="J84" s="2">
        <f t="shared" si="10"/>
        <v>3.794343121761017E-3</v>
      </c>
      <c r="K84" s="2"/>
      <c r="M84" t="s">
        <v>41</v>
      </c>
      <c r="N84" t="s">
        <v>21</v>
      </c>
      <c r="O84" s="1"/>
      <c r="P84" s="1"/>
      <c r="Q84" s="1"/>
      <c r="R84" s="1"/>
      <c r="S84" s="1"/>
      <c r="T84" s="1"/>
      <c r="U84" s="1"/>
      <c r="V84" s="1"/>
      <c r="W84" s="1"/>
      <c r="X84" s="1">
        <v>91503332.169642404</v>
      </c>
      <c r="Y84" s="1">
        <v>137014174.708588</v>
      </c>
      <c r="Z84" s="1">
        <v>350558386.71628898</v>
      </c>
      <c r="AA84" s="1">
        <v>124095351.148191</v>
      </c>
      <c r="AB84" s="1">
        <v>387312226.64138198</v>
      </c>
      <c r="AC84" s="1">
        <v>45903924.993353397</v>
      </c>
      <c r="AD84" s="1">
        <v>137488853.08377999</v>
      </c>
      <c r="AE84" s="1">
        <v>44254333.649999999</v>
      </c>
      <c r="AF84" s="1"/>
    </row>
    <row r="85" spans="1:32" x14ac:dyDescent="0.3">
      <c r="A85" t="str">
        <f t="shared" si="3"/>
        <v>SPACEX</v>
      </c>
      <c r="B85" t="str">
        <f t="shared" si="4"/>
        <v>R&amp;D (Space Flight)</v>
      </c>
      <c r="C85" s="1">
        <f t="shared" si="5"/>
        <v>112068041.121241</v>
      </c>
      <c r="D85" s="1">
        <f t="shared" si="6"/>
        <v>907528714.99888206</v>
      </c>
      <c r="E85" s="1">
        <f t="shared" si="7"/>
        <v>978161481.12</v>
      </c>
      <c r="F85" s="1"/>
      <c r="G85" s="2">
        <f t="shared" si="8"/>
        <v>7.7829786489130415E-2</v>
      </c>
      <c r="H85" s="2">
        <f t="shared" si="9"/>
        <v>7.7282821340811552</v>
      </c>
      <c r="I85" s="2"/>
      <c r="J85" s="2">
        <f t="shared" si="10"/>
        <v>8.3867047173565135E-2</v>
      </c>
      <c r="K85" s="2"/>
      <c r="M85" t="s">
        <v>42</v>
      </c>
      <c r="N85" t="s">
        <v>20</v>
      </c>
      <c r="O85" s="1"/>
      <c r="P85" s="1"/>
      <c r="Q85" s="1">
        <v>178355.445803765</v>
      </c>
      <c r="R85" s="1">
        <v>0</v>
      </c>
      <c r="S85" s="1">
        <v>393539.642468712</v>
      </c>
      <c r="T85" s="1">
        <v>0</v>
      </c>
      <c r="U85" s="1">
        <v>10426732.043254901</v>
      </c>
      <c r="V85" s="1">
        <v>1857755.97300577</v>
      </c>
      <c r="W85" s="1"/>
      <c r="X85" s="1"/>
      <c r="Y85" s="1"/>
      <c r="Z85" s="1"/>
      <c r="AA85" s="1">
        <v>584538.01675163198</v>
      </c>
      <c r="AB85" s="1">
        <v>112068041.121241</v>
      </c>
      <c r="AC85" s="1">
        <v>445054703.33763099</v>
      </c>
      <c r="AD85" s="1">
        <v>907528714.99888206</v>
      </c>
      <c r="AE85" s="1">
        <v>978161481.12</v>
      </c>
      <c r="AF85" s="1"/>
    </row>
    <row r="86" spans="1:32" x14ac:dyDescent="0.3">
      <c r="A86" t="str">
        <f t="shared" si="3"/>
        <v>SPACEX</v>
      </c>
      <c r="B86" t="str">
        <f t="shared" si="4"/>
        <v>Space Transp. and Launch</v>
      </c>
      <c r="C86" s="1">
        <f t="shared" si="5"/>
        <v>1140769269.6077001</v>
      </c>
      <c r="D86" s="1">
        <f t="shared" si="6"/>
        <v>1953663390.1036301</v>
      </c>
      <c r="E86" s="1">
        <f t="shared" si="7"/>
        <v>2099502521.9693</v>
      </c>
      <c r="F86" s="1"/>
      <c r="G86" s="2">
        <f t="shared" si="8"/>
        <v>7.4649058074397479E-2</v>
      </c>
      <c r="H86" s="2">
        <f t="shared" si="9"/>
        <v>0.84042696266818218</v>
      </c>
      <c r="I86" s="2"/>
      <c r="J86" s="2">
        <f t="shared" si="10"/>
        <v>0.18001023394358853</v>
      </c>
      <c r="K86" s="2"/>
      <c r="M86" t="s">
        <v>42</v>
      </c>
      <c r="N86" t="s">
        <v>21</v>
      </c>
      <c r="O86" s="1"/>
      <c r="P86" s="1">
        <v>27740.029530870401</v>
      </c>
      <c r="Q86" s="1">
        <v>35048014.554654203</v>
      </c>
      <c r="R86" s="1">
        <v>157000956.58206299</v>
      </c>
      <c r="S86" s="1">
        <v>259254978.32698399</v>
      </c>
      <c r="T86" s="1">
        <v>335878641.54459399</v>
      </c>
      <c r="U86" s="1">
        <v>754512445.50119305</v>
      </c>
      <c r="V86" s="1">
        <v>463532732.09517998</v>
      </c>
      <c r="W86" s="1">
        <v>648895016.45421302</v>
      </c>
      <c r="X86" s="1">
        <v>812508592.90750098</v>
      </c>
      <c r="Y86" s="1">
        <v>761387346.44865</v>
      </c>
      <c r="Z86" s="1">
        <v>938402494.71385098</v>
      </c>
      <c r="AA86" s="1">
        <v>1432904206.1695399</v>
      </c>
      <c r="AB86" s="1">
        <v>1140769269.6077001</v>
      </c>
      <c r="AC86" s="1">
        <v>1949051155.4327199</v>
      </c>
      <c r="AD86" s="1">
        <v>1953663390.1036301</v>
      </c>
      <c r="AE86" s="1">
        <v>2099502521.9693</v>
      </c>
      <c r="AF86" s="1"/>
    </row>
    <row r="87" spans="1:32" x14ac:dyDescent="0.3">
      <c r="A87" t="str">
        <f t="shared" si="3"/>
        <v>UNITED LAUNCH ALLIANCE</v>
      </c>
      <c r="B87" t="str">
        <f t="shared" si="4"/>
        <v>R&amp;D (Space Flight)</v>
      </c>
      <c r="C87" s="1">
        <f t="shared" si="5"/>
        <v>0</v>
      </c>
      <c r="D87" s="1">
        <f t="shared" si="6"/>
        <v>13340443.950048899</v>
      </c>
      <c r="E87" s="1">
        <f t="shared" si="7"/>
        <v>16626322</v>
      </c>
      <c r="F87" s="1"/>
      <c r="G87" s="2">
        <f t="shared" si="8"/>
        <v>0.24630949781390576</v>
      </c>
      <c r="H87" s="2" t="e">
        <f t="shared" si="9"/>
        <v>#DIV/0!</v>
      </c>
      <c r="I87" s="2"/>
      <c r="J87" s="2">
        <f t="shared" si="10"/>
        <v>1.4255320398634875E-3</v>
      </c>
      <c r="K87" s="2"/>
      <c r="M87" t="s">
        <v>43</v>
      </c>
      <c r="N87" t="s">
        <v>20</v>
      </c>
      <c r="O87" s="1"/>
      <c r="P87" s="1"/>
      <c r="Q87" s="1">
        <v>89585348.282933593</v>
      </c>
      <c r="R87" s="1">
        <v>1268632.60288164</v>
      </c>
      <c r="S87" s="1">
        <v>1096161.3791448299</v>
      </c>
      <c r="T87" s="1">
        <v>0</v>
      </c>
      <c r="U87" s="1"/>
      <c r="V87" s="1"/>
      <c r="W87" s="1">
        <v>150147.60147352199</v>
      </c>
      <c r="X87" s="1"/>
      <c r="Y87" s="1"/>
      <c r="Z87" s="1"/>
      <c r="AA87" s="1"/>
      <c r="AB87" s="1"/>
      <c r="AC87" s="1">
        <v>4826286.40118449</v>
      </c>
      <c r="AD87" s="1">
        <v>13340443.950048899</v>
      </c>
      <c r="AE87" s="1">
        <v>16626322</v>
      </c>
      <c r="AF87" s="1"/>
    </row>
    <row r="88" spans="1:32" x14ac:dyDescent="0.3">
      <c r="A88" t="str">
        <f t="shared" si="3"/>
        <v>UNITED LAUNCH ALLIANCE</v>
      </c>
      <c r="B88" t="str">
        <f t="shared" si="4"/>
        <v>Space Transp. and Launch</v>
      </c>
      <c r="C88" s="1">
        <f t="shared" si="5"/>
        <v>1498152111.6665599</v>
      </c>
      <c r="D88" s="1">
        <f t="shared" si="6"/>
        <v>1160725124.5162101</v>
      </c>
      <c r="E88" s="1">
        <f t="shared" si="7"/>
        <v>1041630672.8203</v>
      </c>
      <c r="F88" s="1"/>
      <c r="G88" s="2">
        <f t="shared" si="8"/>
        <v>-0.10260349257585744</v>
      </c>
      <c r="H88" s="2">
        <f t="shared" si="9"/>
        <v>-0.30472302197566625</v>
      </c>
      <c r="I88" s="2"/>
      <c r="J88" s="2">
        <f t="shared" si="10"/>
        <v>8.9308862044768483E-2</v>
      </c>
      <c r="K88" s="2"/>
      <c r="M88" t="s">
        <v>43</v>
      </c>
      <c r="N88" t="s">
        <v>21</v>
      </c>
      <c r="O88" s="1"/>
      <c r="P88" s="1">
        <v>148402540.606112</v>
      </c>
      <c r="Q88" s="1">
        <v>378688668.85397297</v>
      </c>
      <c r="R88" s="1">
        <v>399561240.37785202</v>
      </c>
      <c r="S88" s="1">
        <v>459812279.50489098</v>
      </c>
      <c r="T88" s="1">
        <v>412714423.78924</v>
      </c>
      <c r="U88" s="1">
        <v>1725936353.97383</v>
      </c>
      <c r="V88" s="1">
        <v>3533470327.9113598</v>
      </c>
      <c r="W88" s="1">
        <v>2625368976.3819599</v>
      </c>
      <c r="X88" s="1">
        <v>2321601488.37888</v>
      </c>
      <c r="Y88" s="1">
        <v>2746934422.4591298</v>
      </c>
      <c r="Z88" s="1">
        <v>2078942244.45081</v>
      </c>
      <c r="AA88" s="1">
        <v>1914354595.52565</v>
      </c>
      <c r="AB88" s="1">
        <v>1498152111.6665599</v>
      </c>
      <c r="AC88" s="1">
        <v>803564316.59292901</v>
      </c>
      <c r="AD88" s="1">
        <v>1160725124.5162101</v>
      </c>
      <c r="AE88" s="1">
        <v>1041630672.8203</v>
      </c>
      <c r="AF88" s="1"/>
    </row>
    <row r="89" spans="1:32" x14ac:dyDescent="0.3">
      <c r="A89" t="str">
        <f t="shared" si="3"/>
        <v>UNITED LAUNCH ALLIANCE</v>
      </c>
      <c r="B89" t="str">
        <f t="shared" si="4"/>
        <v>Space Vehicle Launchers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1"/>
      <c r="G89" s="2" t="e">
        <f t="shared" si="8"/>
        <v>#DIV/0!</v>
      </c>
      <c r="H89" s="2" t="e">
        <f t="shared" si="9"/>
        <v>#DIV/0!</v>
      </c>
      <c r="I89" s="2"/>
      <c r="J89" s="2">
        <f t="shared" si="10"/>
        <v>0</v>
      </c>
      <c r="K89" s="2"/>
      <c r="M89" t="s">
        <v>43</v>
      </c>
      <c r="N89" t="s">
        <v>22</v>
      </c>
      <c r="O89" s="1"/>
      <c r="P89" s="1"/>
      <c r="Q89" s="1">
        <v>297274469.067752</v>
      </c>
      <c r="R89" s="1">
        <v>159334698.681564</v>
      </c>
      <c r="S89" s="1">
        <v>841968.08449157001</v>
      </c>
      <c r="T89" s="1">
        <v>0</v>
      </c>
      <c r="U89" s="1"/>
      <c r="V89" s="1"/>
      <c r="W89" s="1"/>
      <c r="X89" s="1">
        <v>-20412348.289389301</v>
      </c>
      <c r="Y89" s="1"/>
      <c r="Z89" s="1"/>
      <c r="AA89" s="1"/>
      <c r="AB89" s="1"/>
      <c r="AC89" s="1">
        <v>-17591.428259369299</v>
      </c>
      <c r="AD89" s="1"/>
      <c r="AE89" s="1"/>
      <c r="AF89" s="1"/>
    </row>
    <row r="90" spans="1:32" x14ac:dyDescent="0.3">
      <c r="A90" t="str">
        <f t="shared" si="3"/>
        <v>UNITED LAUNCH ALLIANCE</v>
      </c>
      <c r="B90" t="str">
        <f t="shared" si="4"/>
        <v>Space Vehicle Services</v>
      </c>
      <c r="C90" s="1">
        <f t="shared" si="5"/>
        <v>0</v>
      </c>
      <c r="D90" s="1">
        <f t="shared" si="6"/>
        <v>0</v>
      </c>
      <c r="E90" s="1">
        <f t="shared" si="7"/>
        <v>-164764.9063</v>
      </c>
      <c r="F90" s="1"/>
      <c r="G90" s="2" t="e">
        <f t="shared" si="8"/>
        <v>#DIV/0!</v>
      </c>
      <c r="H90" s="2" t="e">
        <f t="shared" si="9"/>
        <v>#DIV/0!</v>
      </c>
      <c r="I90" s="2"/>
      <c r="J90" s="2">
        <f t="shared" si="10"/>
        <v>-1.4126855775784649E-5</v>
      </c>
      <c r="K90" s="2"/>
      <c r="M90" t="s">
        <v>43</v>
      </c>
      <c r="N90" t="s">
        <v>23</v>
      </c>
      <c r="O90" s="1"/>
      <c r="P90" s="1"/>
      <c r="Q90" s="1">
        <v>632906948.68612301</v>
      </c>
      <c r="R90" s="1">
        <v>-51579064.4020807</v>
      </c>
      <c r="S90" s="1">
        <v>-2094160.4288669799</v>
      </c>
      <c r="T90" s="1">
        <v>-83626.491262342999</v>
      </c>
      <c r="U90" s="1">
        <v>-2061927.2604938501</v>
      </c>
      <c r="V90" s="1">
        <v>-442465.82436638902</v>
      </c>
      <c r="W90" s="1">
        <v>-7784978.9151351796</v>
      </c>
      <c r="X90" s="1"/>
      <c r="Y90" s="1"/>
      <c r="Z90" s="1"/>
      <c r="AA90" s="1">
        <v>1121342.84110155</v>
      </c>
      <c r="AB90" s="1">
        <v>0</v>
      </c>
      <c r="AC90" s="1"/>
      <c r="AD90" s="1"/>
      <c r="AE90" s="1">
        <v>-164764.9063</v>
      </c>
      <c r="AF90" s="1"/>
    </row>
    <row r="91" spans="1:32" x14ac:dyDescent="0.3">
      <c r="A91" t="str">
        <f t="shared" si="3"/>
        <v>UNITED LAUNCH ALLIANCE</v>
      </c>
      <c r="B91" t="str">
        <f t="shared" si="4"/>
        <v>Space Vehicles and Components</v>
      </c>
      <c r="C91" s="1">
        <f t="shared" si="5"/>
        <v>0</v>
      </c>
      <c r="D91" s="1">
        <f t="shared" si="6"/>
        <v>-7227.0919713047797</v>
      </c>
      <c r="E91" s="1">
        <f t="shared" si="7"/>
        <v>-424307.875</v>
      </c>
      <c r="F91" s="1"/>
      <c r="G91" s="2">
        <f t="shared" si="8"/>
        <v>57.710734093978246</v>
      </c>
      <c r="H91" s="2" t="e">
        <f t="shared" si="9"/>
        <v>#DIV/0!</v>
      </c>
      <c r="I91" s="2"/>
      <c r="J91" s="2">
        <f t="shared" si="10"/>
        <v>-3.6379932409518578E-5</v>
      </c>
      <c r="K91" s="2"/>
      <c r="M91" t="s">
        <v>43</v>
      </c>
      <c r="N91" t="s">
        <v>53</v>
      </c>
      <c r="O91" s="1"/>
      <c r="P91" s="1"/>
      <c r="Q91" s="1">
        <v>722220683.14619899</v>
      </c>
      <c r="R91" s="1">
        <v>1390810519.6252201</v>
      </c>
      <c r="S91" s="1">
        <v>2043761675.5139301</v>
      </c>
      <c r="T91" s="1">
        <v>3182242254.0348401</v>
      </c>
      <c r="U91" s="1">
        <v>268690199.54601198</v>
      </c>
      <c r="V91" s="1">
        <v>112652553.60396001</v>
      </c>
      <c r="W91" s="1">
        <v>3525193.0520909098</v>
      </c>
      <c r="X91" s="1">
        <v>11108559.111091699</v>
      </c>
      <c r="Y91" s="1">
        <v>-1269528.0002438801</v>
      </c>
      <c r="Z91" s="1">
        <v>-3473896.1461399999</v>
      </c>
      <c r="AA91" s="1">
        <v>3970198.09212645</v>
      </c>
      <c r="AB91" s="1">
        <v>0</v>
      </c>
      <c r="AC91" s="1"/>
      <c r="AD91" s="1">
        <v>-7227.0919713047797</v>
      </c>
      <c r="AE91" s="1">
        <v>-424307.875</v>
      </c>
      <c r="AF91" s="1"/>
    </row>
    <row r="92" spans="1:32" x14ac:dyDescent="0.3">
      <c r="A92" t="str">
        <f t="shared" si="3"/>
        <v>Virgin Orbit</v>
      </c>
      <c r="B92" t="str">
        <f t="shared" si="4"/>
        <v>Space Transp. and Launch</v>
      </c>
      <c r="C92" s="1">
        <f t="shared" si="5"/>
        <v>40566544.983080901</v>
      </c>
      <c r="D92" s="1">
        <f t="shared" si="6"/>
        <v>0</v>
      </c>
      <c r="E92" s="1">
        <f t="shared" si="7"/>
        <v>-210426</v>
      </c>
      <c r="F92" s="1"/>
      <c r="G92" s="2" t="e">
        <f t="shared" si="8"/>
        <v>#DIV/0!</v>
      </c>
      <c r="H92" s="2">
        <f t="shared" si="9"/>
        <v>-1.0051871807196733</v>
      </c>
      <c r="I92" s="2"/>
      <c r="J92" s="2">
        <f t="shared" si="10"/>
        <v>-1.8041813758948866E-5</v>
      </c>
      <c r="K92" s="2"/>
      <c r="M92" t="s">
        <v>44</v>
      </c>
      <c r="N92" t="s">
        <v>21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40566544.983080901</v>
      </c>
      <c r="AC92" s="1">
        <v>2517250.1133785299</v>
      </c>
      <c r="AD92" s="1">
        <v>0</v>
      </c>
      <c r="AE92" s="1">
        <v>-210426</v>
      </c>
      <c r="AF92" s="1"/>
    </row>
    <row r="93" spans="1:32" x14ac:dyDescent="0.3">
      <c r="A93" t="str">
        <f t="shared" si="3"/>
        <v>WYLE LABORATORIES</v>
      </c>
      <c r="B93" t="str">
        <f t="shared" si="4"/>
        <v>R&amp;D (Space Flight)</v>
      </c>
      <c r="C93" s="1">
        <f t="shared" si="5"/>
        <v>173776200.66984901</v>
      </c>
      <c r="D93" s="1">
        <f t="shared" si="6"/>
        <v>0</v>
      </c>
      <c r="E93" s="1">
        <f t="shared" si="7"/>
        <v>0</v>
      </c>
      <c r="F93" s="1"/>
      <c r="G93" s="2" t="e">
        <f t="shared" si="8"/>
        <v>#DIV/0!</v>
      </c>
      <c r="H93" s="2">
        <f t="shared" si="9"/>
        <v>-1</v>
      </c>
      <c r="I93" s="2"/>
      <c r="J93" s="2">
        <f t="shared" si="10"/>
        <v>0</v>
      </c>
      <c r="K93" s="2"/>
      <c r="M93" t="s">
        <v>45</v>
      </c>
      <c r="N93" t="s">
        <v>20</v>
      </c>
      <c r="O93" s="1">
        <v>-1115243.49790789</v>
      </c>
      <c r="P93" s="1"/>
      <c r="Q93" s="1">
        <v>-7048.1932867719597</v>
      </c>
      <c r="R93" s="1">
        <v>960770.39215454401</v>
      </c>
      <c r="S93" s="1">
        <v>717823.10791453195</v>
      </c>
      <c r="T93" s="1">
        <v>1290065.2229551501</v>
      </c>
      <c r="U93" s="1">
        <v>852336.42900304496</v>
      </c>
      <c r="V93" s="1">
        <v>-674564.43300795299</v>
      </c>
      <c r="W93" s="1">
        <v>11621125.15993</v>
      </c>
      <c r="X93" s="1">
        <v>141211169.93827</v>
      </c>
      <c r="Y93" s="1">
        <v>151985502.473634</v>
      </c>
      <c r="Z93" s="1">
        <v>165088475.92278001</v>
      </c>
      <c r="AA93" s="1">
        <v>166828185.119508</v>
      </c>
      <c r="AB93" s="1">
        <v>173776200.66984901</v>
      </c>
      <c r="AC93" s="1">
        <v>172148358.06428999</v>
      </c>
      <c r="AD93" s="1"/>
      <c r="AE93" s="1"/>
      <c r="AF93" s="1"/>
    </row>
    <row r="94" spans="1:32" x14ac:dyDescent="0.3">
      <c r="A94" t="str">
        <f t="shared" si="3"/>
        <v>Grand Total</v>
      </c>
      <c r="B94" t="str">
        <f t="shared" si="4"/>
        <v>NA</v>
      </c>
      <c r="C94" s="1">
        <f t="shared" si="5"/>
        <v>9121946629.9850273</v>
      </c>
      <c r="D94" s="1">
        <f t="shared" si="6"/>
        <v>10119342716.034786</v>
      </c>
      <c r="E94" s="1">
        <f t="shared" si="7"/>
        <v>11663239783.5072</v>
      </c>
      <c r="F94" s="1"/>
      <c r="G94" s="2">
        <f t="shared" si="8"/>
        <v>0.15256890796138411</v>
      </c>
      <c r="H94" s="2">
        <f t="shared" si="9"/>
        <v>0.27859110084777416</v>
      </c>
      <c r="I94" s="2"/>
      <c r="J94" s="2">
        <f>SUM(J$49:J$93)</f>
        <v>0.99999999999999978</v>
      </c>
      <c r="K94" s="2"/>
      <c r="M94" t="s">
        <v>24</v>
      </c>
      <c r="N94" t="s">
        <v>54</v>
      </c>
      <c r="O94" s="1">
        <f t="shared" ref="O94:AE94" si="11">SUM(O50:O93)</f>
        <v>3051622958.2202535</v>
      </c>
      <c r="P94" s="1">
        <f t="shared" si="11"/>
        <v>5672679168.1902809</v>
      </c>
      <c r="Q94" s="1">
        <f t="shared" si="11"/>
        <v>6700789483.7717848</v>
      </c>
      <c r="R94" s="1">
        <f t="shared" si="11"/>
        <v>6906503642.8641844</v>
      </c>
      <c r="S94" s="1">
        <f t="shared" si="11"/>
        <v>7545136315.6444883</v>
      </c>
      <c r="T94" s="1">
        <f t="shared" si="11"/>
        <v>9044277110.9803658</v>
      </c>
      <c r="U94" s="1">
        <f t="shared" si="11"/>
        <v>7178152249.8352461</v>
      </c>
      <c r="V94" s="1">
        <f t="shared" si="11"/>
        <v>9305232742.8912163</v>
      </c>
      <c r="W94" s="1">
        <f t="shared" si="11"/>
        <v>8431258241.7120743</v>
      </c>
      <c r="X94" s="1">
        <f t="shared" si="11"/>
        <v>8987108905.4640522</v>
      </c>
      <c r="Y94" s="1">
        <f t="shared" si="11"/>
        <v>9011761002.4494343</v>
      </c>
      <c r="Z94" s="1">
        <f t="shared" si="11"/>
        <v>8318621700.1571121</v>
      </c>
      <c r="AA94" s="1">
        <f t="shared" si="11"/>
        <v>9079556612.9640236</v>
      </c>
      <c r="AB94" s="1">
        <f t="shared" si="11"/>
        <v>9121946629.9850273</v>
      </c>
      <c r="AC94" s="1">
        <f t="shared" si="11"/>
        <v>8766365593.4641533</v>
      </c>
      <c r="AD94" s="1">
        <f t="shared" si="11"/>
        <v>10119342716.034786</v>
      </c>
      <c r="AE94" s="1">
        <f t="shared" si="11"/>
        <v>11663239783.5072</v>
      </c>
      <c r="AF94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74"/>
  <sheetViews>
    <sheetView workbookViewId="0">
      <pane xSplit="2" ySplit="1" topLeftCell="C2" activePane="bottomRight" state="frozen"/>
      <selection pane="topRight"/>
      <selection pane="bottomLeft"/>
      <selection pane="bottomRight" activeCell="K16" sqref="K16"/>
    </sheetView>
  </sheetViews>
  <sheetFormatPr defaultColWidth="11.5546875" defaultRowHeight="14.4" x14ac:dyDescent="0.3"/>
  <sheetData>
    <row r="1" spans="1:32" x14ac:dyDescent="0.3">
      <c r="A1" t="str">
        <f t="shared" ref="A1:A32" si="0">M1</f>
        <v>SpaceParentID</v>
      </c>
      <c r="B1" t="str">
        <f t="shared" ref="B1:B32" si="1">N1</f>
        <v>TopCAU</v>
      </c>
      <c r="K1" t="s">
        <v>1011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</row>
    <row r="2" spans="1:32" x14ac:dyDescent="0.3">
      <c r="A2" t="str">
        <f t="shared" si="0"/>
        <v>ABL Space</v>
      </c>
      <c r="B2" t="str">
        <f t="shared" si="1"/>
        <v>CONT_AWD_80KSC023FA100_8000_80KSC022DA100_8000</v>
      </c>
      <c r="K2" t="str">
        <f t="shared" ref="K2:K65" si="2">IF(B2&lt;&gt;"Other Labeled","https://www.usaspending.gov/award/"&amp;B2,"")</f>
        <v>https://www.usaspending.gov/award/CONT_AWD_80KSC023FA100_8000_80KSC022DA100_8000</v>
      </c>
      <c r="M2" t="s">
        <v>74</v>
      </c>
      <c r="N2" t="s">
        <v>75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v>5000</v>
      </c>
      <c r="AF2" s="1"/>
    </row>
    <row r="3" spans="1:32" x14ac:dyDescent="0.3">
      <c r="A3" t="str">
        <f t="shared" si="0"/>
        <v>ABL Space</v>
      </c>
      <c r="B3" t="str">
        <f t="shared" si="1"/>
        <v>CONT_AWD_FA881821F0017_9700_FA881821D0001_9700</v>
      </c>
      <c r="K3" t="str">
        <f t="shared" si="2"/>
        <v>https://www.usaspending.gov/award/CONT_AWD_FA881821F0017_9700_FA881821D0001_9700</v>
      </c>
      <c r="M3" t="s">
        <v>74</v>
      </c>
      <c r="N3" t="s">
        <v>76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50000</v>
      </c>
      <c r="AD3" s="1">
        <v>0</v>
      </c>
      <c r="AE3" s="1"/>
      <c r="AF3" s="1"/>
    </row>
    <row r="4" spans="1:32" x14ac:dyDescent="0.3">
      <c r="A4" t="str">
        <f t="shared" si="0"/>
        <v>ABL Space</v>
      </c>
      <c r="B4" t="str">
        <f t="shared" si="1"/>
        <v>CONT_AWD_FA881823F0024_9700_FA881821D0001_9700</v>
      </c>
      <c r="K4" t="str">
        <f t="shared" si="2"/>
        <v>https://www.usaspending.gov/award/CONT_AWD_FA881823F0024_9700_FA881821D0001_9700</v>
      </c>
      <c r="M4" t="s">
        <v>74</v>
      </c>
      <c r="N4" t="s">
        <v>77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v>1000000</v>
      </c>
      <c r="AF4" s="1"/>
    </row>
    <row r="5" spans="1:32" x14ac:dyDescent="0.3">
      <c r="A5" t="str">
        <f t="shared" si="0"/>
        <v>ABL Space</v>
      </c>
      <c r="B5" t="str">
        <f t="shared" si="1"/>
        <v>Other Labeled</v>
      </c>
      <c r="K5" t="str">
        <f t="shared" si="2"/>
        <v/>
      </c>
      <c r="M5" t="s">
        <v>74</v>
      </c>
      <c r="N5" t="s">
        <v>78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0</v>
      </c>
      <c r="AD5" s="1">
        <v>0</v>
      </c>
      <c r="AE5" s="1">
        <v>0</v>
      </c>
      <c r="AF5" s="1"/>
    </row>
    <row r="6" spans="1:32" x14ac:dyDescent="0.3">
      <c r="A6" t="str">
        <f t="shared" si="0"/>
        <v>BLUE ORIGIN</v>
      </c>
      <c r="B6" t="str">
        <f t="shared" si="1"/>
        <v>CONT_AWD_80KSC023FA042_8000_80KSC022DA102_8000</v>
      </c>
      <c r="K6" t="str">
        <f t="shared" si="2"/>
        <v>https://www.usaspending.gov/award/CONT_AWD_80KSC023FA042_8000_80KSC022DA102_8000</v>
      </c>
      <c r="M6" t="s">
        <v>79</v>
      </c>
      <c r="N6" t="s">
        <v>80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2000000</v>
      </c>
      <c r="AF6" s="1"/>
    </row>
    <row r="7" spans="1:32" x14ac:dyDescent="0.3">
      <c r="A7" t="str">
        <f t="shared" si="0"/>
        <v>BLUE ORIGIN</v>
      </c>
      <c r="B7" t="str">
        <f t="shared" si="1"/>
        <v>CONT_AWD_80KSC023FA102_8000_80KSC022DA102_8000</v>
      </c>
      <c r="K7" t="str">
        <f t="shared" si="2"/>
        <v>https://www.usaspending.gov/award/CONT_AWD_80KSC023FA102_8000_80KSC022DA102_8000</v>
      </c>
      <c r="M7" t="s">
        <v>79</v>
      </c>
      <c r="N7" t="s">
        <v>81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12965000</v>
      </c>
      <c r="AF7" s="1"/>
    </row>
    <row r="8" spans="1:32" x14ac:dyDescent="0.3">
      <c r="A8" t="str">
        <f t="shared" si="0"/>
        <v>BLUE ORIGIN</v>
      </c>
      <c r="B8" t="str">
        <f t="shared" si="1"/>
        <v>CONT_AWD_80MSFC20C0020_8000_-NONE-_-NONE-</v>
      </c>
      <c r="K8" t="str">
        <f t="shared" si="2"/>
        <v>https://www.usaspending.gov/award/CONT_AWD_80MSFC20C0020_8000_-NONE-_-NONE-</v>
      </c>
      <c r="M8" t="s">
        <v>79</v>
      </c>
      <c r="N8" t="s">
        <v>82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228163645</v>
      </c>
      <c r="AC8" s="1">
        <v>251561948</v>
      </c>
      <c r="AD8" s="1"/>
      <c r="AE8" s="1"/>
      <c r="AF8" s="1"/>
    </row>
    <row r="9" spans="1:32" x14ac:dyDescent="0.3">
      <c r="A9" t="str">
        <f t="shared" si="0"/>
        <v>BLUE ORIGIN</v>
      </c>
      <c r="B9" t="str">
        <f t="shared" si="1"/>
        <v>CONT_AWD_80MSFC21CA015_8000_-NONE-_-NONE-</v>
      </c>
      <c r="K9" t="str">
        <f t="shared" si="2"/>
        <v>https://www.usaspending.gov/award/CONT_AWD_80MSFC21CA015_8000_-NONE-_-NONE-</v>
      </c>
      <c r="M9" t="s">
        <v>79</v>
      </c>
      <c r="N9" t="s">
        <v>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22769870</v>
      </c>
      <c r="AD9" s="1">
        <v>10735715</v>
      </c>
      <c r="AE9" s="1">
        <v>0</v>
      </c>
      <c r="AF9" s="1"/>
    </row>
    <row r="10" spans="1:32" x14ac:dyDescent="0.3">
      <c r="A10" t="str">
        <f t="shared" si="0"/>
        <v>BLUE ORIGIN</v>
      </c>
      <c r="B10" t="str">
        <f t="shared" si="1"/>
        <v>CONT_AWD_80MSFC23CA014_8000_-NONE-_-NONE-</v>
      </c>
      <c r="K10" t="str">
        <f t="shared" si="2"/>
        <v>https://www.usaspending.gov/award/CONT_AWD_80MSFC23CA014_8000_-NONE-_-NONE-</v>
      </c>
      <c r="M10" t="s">
        <v>79</v>
      </c>
      <c r="N10" t="s">
        <v>84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425009984</v>
      </c>
      <c r="AF10" s="1"/>
    </row>
    <row r="11" spans="1:32" x14ac:dyDescent="0.3">
      <c r="A11" t="str">
        <f t="shared" si="0"/>
        <v>BLUE ORIGIN</v>
      </c>
      <c r="B11" t="str">
        <f t="shared" si="1"/>
        <v>Other Labeled</v>
      </c>
      <c r="K11" t="str">
        <f t="shared" si="2"/>
        <v/>
      </c>
      <c r="M11" t="s">
        <v>79</v>
      </c>
      <c r="N11" t="s">
        <v>78</v>
      </c>
      <c r="O11" s="1"/>
      <c r="P11" s="1"/>
      <c r="Q11" s="1"/>
      <c r="R11" s="1"/>
      <c r="S11" s="1"/>
      <c r="T11" s="1"/>
      <c r="U11" s="1"/>
      <c r="V11" s="1"/>
      <c r="W11" s="1"/>
      <c r="X11" s="1">
        <v>781920</v>
      </c>
      <c r="Y11" s="1">
        <v>664628.46100000001</v>
      </c>
      <c r="Z11" s="1">
        <v>352325.96490000002</v>
      </c>
      <c r="AA11" s="1">
        <v>2562119.9752000002</v>
      </c>
      <c r="AB11" s="1">
        <v>2776436.1483999998</v>
      </c>
      <c r="AC11" s="1">
        <v>4600001.5996000003</v>
      </c>
      <c r="AD11" s="1">
        <v>4387858</v>
      </c>
      <c r="AE11" s="1">
        <v>869404</v>
      </c>
      <c r="AF11" s="1"/>
    </row>
    <row r="12" spans="1:32" x14ac:dyDescent="0.3">
      <c r="A12" t="str">
        <f t="shared" si="0"/>
        <v>BOEING</v>
      </c>
      <c r="B12" t="str">
        <f t="shared" si="1"/>
        <v>CONT_AWD_80MSFC20C0052_8000_-NONE-_-NONE-</v>
      </c>
      <c r="K12" t="str">
        <f t="shared" si="2"/>
        <v>https://www.usaspending.gov/award/CONT_AWD_80MSFC20C0052_8000_-NONE-_-NONE-</v>
      </c>
      <c r="M12" t="s">
        <v>85</v>
      </c>
      <c r="N12" t="s">
        <v>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147650000</v>
      </c>
      <c r="AC12" s="1">
        <v>182525153</v>
      </c>
      <c r="AD12" s="1">
        <v>400879654</v>
      </c>
      <c r="AE12" s="1">
        <v>386123480</v>
      </c>
      <c r="AF12" s="1"/>
    </row>
    <row r="13" spans="1:32" x14ac:dyDescent="0.3">
      <c r="A13" t="str">
        <f t="shared" si="0"/>
        <v>BOEING</v>
      </c>
      <c r="B13" t="str">
        <f t="shared" si="1"/>
        <v>CONT_AWD_FA880622F0008_9700_FA880621D0001_9700</v>
      </c>
      <c r="K13" t="str">
        <f t="shared" si="2"/>
        <v>https://www.usaspending.gov/award/CONT_AWD_FA880622F0008_9700_FA880621D0001_9700</v>
      </c>
      <c r="M13" t="s">
        <v>85</v>
      </c>
      <c r="N13" t="s">
        <v>87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9743247.375</v>
      </c>
      <c r="AE13" s="1">
        <v>10501554.5</v>
      </c>
      <c r="AF13" s="1"/>
    </row>
    <row r="14" spans="1:32" x14ac:dyDescent="0.3">
      <c r="A14" t="str">
        <f t="shared" si="0"/>
        <v>BOEING</v>
      </c>
      <c r="B14" t="str">
        <f t="shared" si="1"/>
        <v>CONT_AWD_NNM07AB03C_8000_-NONE-_-NONE-</v>
      </c>
      <c r="K14" t="str">
        <f t="shared" si="2"/>
        <v>https://www.usaspending.gov/award/CONT_AWD_NNM07AB03C_8000_-NONE-_-NONE-</v>
      </c>
      <c r="M14" t="s">
        <v>85</v>
      </c>
      <c r="N14" t="s">
        <v>88</v>
      </c>
      <c r="O14" s="1">
        <v>8000000</v>
      </c>
      <c r="P14" s="1">
        <v>46161349</v>
      </c>
      <c r="Q14" s="1">
        <v>36700000</v>
      </c>
      <c r="R14" s="1">
        <v>143473797</v>
      </c>
      <c r="S14" s="1">
        <v>159900000</v>
      </c>
      <c r="T14" s="1">
        <v>539238666</v>
      </c>
      <c r="U14" s="1">
        <v>594226985</v>
      </c>
      <c r="V14" s="1">
        <v>644183414</v>
      </c>
      <c r="W14" s="1">
        <v>647288050</v>
      </c>
      <c r="X14" s="1">
        <v>828014288</v>
      </c>
      <c r="Y14" s="1">
        <v>799608064</v>
      </c>
      <c r="Z14" s="1">
        <v>897250000</v>
      </c>
      <c r="AA14" s="1">
        <v>803164680</v>
      </c>
      <c r="AB14" s="1">
        <v>772788793</v>
      </c>
      <c r="AC14" s="1">
        <v>878490977</v>
      </c>
      <c r="AD14" s="1">
        <v>836994384</v>
      </c>
      <c r="AE14" s="1">
        <v>651567976</v>
      </c>
      <c r="AF14" s="1"/>
    </row>
    <row r="15" spans="1:32" x14ac:dyDescent="0.3">
      <c r="A15" t="str">
        <f t="shared" si="0"/>
        <v>BOEING</v>
      </c>
      <c r="B15" t="str">
        <f t="shared" si="1"/>
        <v>Other Labeled</v>
      </c>
      <c r="K15" t="str">
        <f t="shared" si="2"/>
        <v/>
      </c>
      <c r="M15" t="s">
        <v>85</v>
      </c>
      <c r="N15" t="s">
        <v>78</v>
      </c>
      <c r="O15" s="1">
        <v>134399593.25</v>
      </c>
      <c r="P15" s="1">
        <v>818579999.22189999</v>
      </c>
      <c r="Q15" s="1">
        <v>76965748.620000005</v>
      </c>
      <c r="R15" s="1">
        <v>110441244.53910001</v>
      </c>
      <c r="S15" s="1">
        <v>115134920.69490001</v>
      </c>
      <c r="T15" s="1">
        <v>32920487.800099999</v>
      </c>
      <c r="U15" s="1">
        <v>39429683.130000003</v>
      </c>
      <c r="V15" s="1">
        <v>31583274.0801</v>
      </c>
      <c r="W15" s="1">
        <v>84881269.978200004</v>
      </c>
      <c r="X15" s="1">
        <v>85455004.255899996</v>
      </c>
      <c r="Y15" s="1">
        <v>169783998.6988</v>
      </c>
      <c r="Z15" s="1">
        <v>269293019.59979999</v>
      </c>
      <c r="AA15" s="1">
        <v>222745092.51989999</v>
      </c>
      <c r="AB15" s="1">
        <v>28200311.800999999</v>
      </c>
      <c r="AC15" s="1">
        <v>13028028.7316</v>
      </c>
      <c r="AD15" s="1">
        <v>1233916.06</v>
      </c>
      <c r="AE15" s="1">
        <v>5630869.1200999999</v>
      </c>
      <c r="AF15" s="1"/>
    </row>
    <row r="16" spans="1:32" x14ac:dyDescent="0.3">
      <c r="A16" t="str">
        <f t="shared" si="0"/>
        <v>CALIFORNIA INSTITUTE OF TECHNOLOGY</v>
      </c>
      <c r="B16" t="str">
        <f t="shared" si="1"/>
        <v>CONT_AWD_80NM0021F0008_8000_80NM0018D0004_8000</v>
      </c>
      <c r="K16" t="str">
        <f t="shared" si="2"/>
        <v>https://www.usaspending.gov/award/CONT_AWD_80NM0021F0008_8000_80NM0018D0004_8000</v>
      </c>
      <c r="M16" t="s">
        <v>89</v>
      </c>
      <c r="N16" t="s">
        <v>90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120433248</v>
      </c>
      <c r="AD16" s="1">
        <v>468097972</v>
      </c>
      <c r="AE16" s="1">
        <v>559112589</v>
      </c>
      <c r="AF16" s="1"/>
    </row>
    <row r="17" spans="1:32" x14ac:dyDescent="0.3">
      <c r="A17" t="str">
        <f t="shared" si="0"/>
        <v>CALIFORNIA INSTITUTE OF TECHNOLOGY</v>
      </c>
      <c r="B17" t="str">
        <f t="shared" si="1"/>
        <v>CONT_AWD_80NM0021F0037_8000_80NM0018D0004_8000</v>
      </c>
      <c r="K17" t="str">
        <f t="shared" si="2"/>
        <v>https://www.usaspending.gov/award/CONT_AWD_80NM0021F0037_8000_80NM0018D0004_8000</v>
      </c>
      <c r="M17" t="s">
        <v>89</v>
      </c>
      <c r="N17" t="s">
        <v>91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4715000</v>
      </c>
      <c r="AD17" s="1">
        <v>22663355</v>
      </c>
      <c r="AE17" s="1">
        <v>166012998</v>
      </c>
      <c r="AF17" s="1"/>
    </row>
    <row r="18" spans="1:32" x14ac:dyDescent="0.3">
      <c r="A18" t="str">
        <f t="shared" si="0"/>
        <v>CALIFORNIA INSTITUTE OF TECHNOLOGY</v>
      </c>
      <c r="B18" t="str">
        <f t="shared" si="1"/>
        <v>CONT_AWD_80NM0023F0027_8000_80NM0018D0004_8000</v>
      </c>
      <c r="K18" t="str">
        <f t="shared" si="2"/>
        <v>https://www.usaspending.gov/award/CONT_AWD_80NM0023F0027_8000_80NM0018D0004_8000</v>
      </c>
      <c r="M18" t="s">
        <v>89</v>
      </c>
      <c r="N18" t="s">
        <v>92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94317779</v>
      </c>
      <c r="AF18" s="1"/>
    </row>
    <row r="19" spans="1:32" x14ac:dyDescent="0.3">
      <c r="A19" t="str">
        <f t="shared" si="0"/>
        <v>CALIFORNIA INSTITUTE OF TECHNOLOGY</v>
      </c>
      <c r="B19" t="str">
        <f t="shared" si="1"/>
        <v>Other Labeled</v>
      </c>
      <c r="K19" t="str">
        <f t="shared" si="2"/>
        <v/>
      </c>
      <c r="M19" t="s">
        <v>89</v>
      </c>
      <c r="N19" t="s">
        <v>78</v>
      </c>
      <c r="O19" s="1"/>
      <c r="P19" s="1"/>
      <c r="Q19" s="1">
        <v>91694</v>
      </c>
      <c r="R19" s="1"/>
      <c r="S19" s="1"/>
      <c r="T19" s="1"/>
      <c r="U19" s="1"/>
      <c r="V19" s="1"/>
      <c r="W19" s="1"/>
      <c r="X19" s="1"/>
      <c r="Y19" s="1">
        <v>76000</v>
      </c>
      <c r="Z19" s="1">
        <v>80000</v>
      </c>
      <c r="AA19" s="1"/>
      <c r="AB19" s="1">
        <v>4081639</v>
      </c>
      <c r="AC19" s="1">
        <v>117008742.94509999</v>
      </c>
      <c r="AD19" s="1">
        <v>179882899.20739999</v>
      </c>
      <c r="AE19" s="1">
        <v>342232998.19139999</v>
      </c>
      <c r="AF19" s="1"/>
    </row>
    <row r="20" spans="1:32" x14ac:dyDescent="0.3">
      <c r="A20" t="str">
        <f t="shared" si="0"/>
        <v>Firefly Aerospace</v>
      </c>
      <c r="B20" t="str">
        <f t="shared" si="1"/>
        <v>CONT_AWD_80JSC021F0098_8000_80HQTR19D0009_8000</v>
      </c>
      <c r="K20" t="str">
        <f t="shared" si="2"/>
        <v>https://www.usaspending.gov/award/CONT_AWD_80JSC021F0098_8000_80HQTR19D0009_8000</v>
      </c>
      <c r="M20" t="s">
        <v>93</v>
      </c>
      <c r="N20" t="s">
        <v>94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49899250.5</v>
      </c>
      <c r="AD20" s="1">
        <v>37869252</v>
      </c>
      <c r="AE20" s="1">
        <v>13177792</v>
      </c>
      <c r="AF20" s="1"/>
    </row>
    <row r="21" spans="1:32" x14ac:dyDescent="0.3">
      <c r="A21" t="str">
        <f t="shared" si="0"/>
        <v>Firefly Aerospace</v>
      </c>
      <c r="B21" t="str">
        <f t="shared" si="1"/>
        <v>CONT_AWD_80JSC023F0041_8000_80HQTR19D0009_8000</v>
      </c>
      <c r="K21" t="str">
        <f t="shared" si="2"/>
        <v>https://www.usaspending.gov/award/CONT_AWD_80JSC023F0041_8000_80HQTR19D0009_8000</v>
      </c>
      <c r="M21" t="s">
        <v>93</v>
      </c>
      <c r="N21" t="s">
        <v>95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72481496</v>
      </c>
      <c r="AF21" s="1"/>
    </row>
    <row r="22" spans="1:32" x14ac:dyDescent="0.3">
      <c r="A22" t="str">
        <f t="shared" si="0"/>
        <v>Firefly Aerospace</v>
      </c>
      <c r="B22" t="str">
        <f t="shared" si="1"/>
        <v>CONT_AWD_80JSC023F0108_8000_80HQTR19D0009_8000</v>
      </c>
      <c r="K22" t="str">
        <f t="shared" si="2"/>
        <v>https://www.usaspending.gov/award/CONT_AWD_80JSC023F0108_8000_80HQTR19D0009_8000</v>
      </c>
      <c r="M22" t="s">
        <v>93</v>
      </c>
      <c r="N22" t="s">
        <v>96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9212389</v>
      </c>
      <c r="AF22" s="1"/>
    </row>
    <row r="23" spans="1:32" x14ac:dyDescent="0.3">
      <c r="A23" t="str">
        <f t="shared" si="0"/>
        <v>Firefly Aerospace</v>
      </c>
      <c r="B23" t="str">
        <f t="shared" si="1"/>
        <v>Other Labeled</v>
      </c>
      <c r="K23" t="str">
        <f t="shared" si="2"/>
        <v/>
      </c>
      <c r="M23" t="s">
        <v>93</v>
      </c>
      <c r="N23" t="s">
        <v>78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25000</v>
      </c>
      <c r="AB23" s="1"/>
      <c r="AC23" s="1">
        <v>0</v>
      </c>
      <c r="AD23" s="1">
        <v>0</v>
      </c>
      <c r="AE23" s="1">
        <v>0</v>
      </c>
      <c r="AF23" s="1"/>
    </row>
    <row r="24" spans="1:32" x14ac:dyDescent="0.3">
      <c r="A24" t="str">
        <f t="shared" si="0"/>
        <v>JOHNS HOPKINS UNIVERSITY</v>
      </c>
      <c r="B24" t="str">
        <f t="shared" si="1"/>
        <v>CONT_AWD_80MSFC21F0138_8000_80MSFC20D0004_8000</v>
      </c>
      <c r="K24" t="str">
        <f t="shared" si="2"/>
        <v>https://www.usaspending.gov/award/CONT_AWD_80MSFC21F0138_8000_80MSFC20D0004_8000</v>
      </c>
      <c r="M24" t="s">
        <v>97</v>
      </c>
      <c r="N24" t="s">
        <v>98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v>3736812</v>
      </c>
      <c r="AD24" s="1">
        <v>6913099</v>
      </c>
      <c r="AE24" s="1">
        <v>14206724</v>
      </c>
      <c r="AF24" s="1"/>
    </row>
    <row r="25" spans="1:32" x14ac:dyDescent="0.3">
      <c r="A25" t="str">
        <f t="shared" si="0"/>
        <v>JOHNS HOPKINS UNIVERSITY</v>
      </c>
      <c r="B25" t="str">
        <f t="shared" si="1"/>
        <v>CONT_AWD_80MSFC21F0224_8000_80MSFC20D0004_8000</v>
      </c>
      <c r="K25" t="str">
        <f t="shared" si="2"/>
        <v>https://www.usaspending.gov/award/CONT_AWD_80MSFC21F0224_8000_80MSFC20D0004_8000</v>
      </c>
      <c r="M25" t="s">
        <v>97</v>
      </c>
      <c r="N25" t="s">
        <v>99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>
        <v>47000000</v>
      </c>
      <c r="AD25" s="1">
        <v>137172528</v>
      </c>
      <c r="AE25" s="1">
        <v>79083520</v>
      </c>
      <c r="AF25" s="1"/>
    </row>
    <row r="26" spans="1:32" x14ac:dyDescent="0.3">
      <c r="A26" t="str">
        <f t="shared" si="0"/>
        <v>JOHNS HOPKINS UNIVERSITY</v>
      </c>
      <c r="B26" t="str">
        <f t="shared" si="1"/>
        <v>CONT_AWD_80MSFC21F0242_8000_80MSFC20D0004_8000</v>
      </c>
      <c r="K26" t="str">
        <f t="shared" si="2"/>
        <v>https://www.usaspending.gov/award/CONT_AWD_80MSFC21F0242_8000_80MSFC20D0004_8000</v>
      </c>
      <c r="M26" t="s">
        <v>97</v>
      </c>
      <c r="N26" t="s">
        <v>100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v>10162000</v>
      </c>
      <c r="AD26" s="1">
        <v>8472000</v>
      </c>
      <c r="AE26" s="1">
        <v>11820000</v>
      </c>
      <c r="AF26" s="1"/>
    </row>
    <row r="27" spans="1:32" x14ac:dyDescent="0.3">
      <c r="A27" t="str">
        <f t="shared" si="0"/>
        <v>JOHNS HOPKINS UNIVERSITY</v>
      </c>
      <c r="B27" t="str">
        <f t="shared" si="1"/>
        <v>CONT_AWD_80MSFC22F0048_8000_80MSFC20D0004_8000</v>
      </c>
      <c r="K27" t="str">
        <f t="shared" si="2"/>
        <v>https://www.usaspending.gov/award/CONT_AWD_80MSFC22F0048_8000_80MSFC20D0004_8000</v>
      </c>
      <c r="M27" t="s">
        <v>97</v>
      </c>
      <c r="N27" t="s">
        <v>101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100832544</v>
      </c>
      <c r="AE27" s="1">
        <v>285953208</v>
      </c>
      <c r="AF27" s="1"/>
    </row>
    <row r="28" spans="1:32" x14ac:dyDescent="0.3">
      <c r="A28" t="str">
        <f t="shared" si="0"/>
        <v>JOHNS HOPKINS UNIVERSITY</v>
      </c>
      <c r="B28" t="str">
        <f t="shared" si="1"/>
        <v>Other Labeled</v>
      </c>
      <c r="K28" t="str">
        <f t="shared" si="2"/>
        <v/>
      </c>
      <c r="M28" t="s">
        <v>97</v>
      </c>
      <c r="N28" t="s">
        <v>78</v>
      </c>
      <c r="O28" s="1">
        <v>1380500</v>
      </c>
      <c r="P28" s="1"/>
      <c r="Q28" s="1">
        <v>5172587</v>
      </c>
      <c r="R28" s="1">
        <v>5832014</v>
      </c>
      <c r="S28" s="1">
        <v>-308159.72019999998</v>
      </c>
      <c r="T28" s="1">
        <v>-2924</v>
      </c>
      <c r="U28" s="1">
        <v>0</v>
      </c>
      <c r="V28" s="1">
        <v>0</v>
      </c>
      <c r="W28" s="1">
        <v>3156.68</v>
      </c>
      <c r="X28" s="1">
        <v>397037</v>
      </c>
      <c r="Y28" s="1">
        <v>810000</v>
      </c>
      <c r="Z28" s="1">
        <v>2025592</v>
      </c>
      <c r="AA28" s="1">
        <v>198207</v>
      </c>
      <c r="AB28" s="1">
        <v>-198207</v>
      </c>
      <c r="AC28" s="1">
        <v>25242762.125</v>
      </c>
      <c r="AD28" s="1">
        <v>68681522.968799993</v>
      </c>
      <c r="AE28" s="1">
        <v>72667464.9551</v>
      </c>
      <c r="AF28" s="1"/>
    </row>
    <row r="29" spans="1:32" x14ac:dyDescent="0.3">
      <c r="A29" t="str">
        <f t="shared" si="0"/>
        <v>LOCKHEED MARTIN</v>
      </c>
      <c r="B29" t="str">
        <f t="shared" si="1"/>
        <v>CONT_AWD_80GSFC21C0011_8000_-NONE-_-NONE-</v>
      </c>
      <c r="K29" t="str">
        <f t="shared" si="2"/>
        <v>https://www.usaspending.gov/award/CONT_AWD_80GSFC21C0011_8000_-NONE-_-NONE-</v>
      </c>
      <c r="M29" t="s">
        <v>102</v>
      </c>
      <c r="N29" t="s">
        <v>103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v>1217467</v>
      </c>
      <c r="AD29" s="1">
        <v>6104636.3600000003</v>
      </c>
      <c r="AE29" s="1">
        <v>57215412.219999999</v>
      </c>
      <c r="AF29" s="1"/>
    </row>
    <row r="30" spans="1:32" x14ac:dyDescent="0.3">
      <c r="A30" t="str">
        <f t="shared" si="0"/>
        <v>LOCKHEED MARTIN</v>
      </c>
      <c r="B30" t="str">
        <f t="shared" si="1"/>
        <v>CONT_AWD_80MSFC22CA005_8000_-NONE-_-NONE-</v>
      </c>
      <c r="K30" t="str">
        <f t="shared" si="2"/>
        <v>https://www.usaspending.gov/award/CONT_AWD_80MSFC22CA005_8000_-NONE-_-NONE-</v>
      </c>
      <c r="M30" t="s">
        <v>102</v>
      </c>
      <c r="N30" t="s">
        <v>104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21234414</v>
      </c>
      <c r="AE30" s="1">
        <v>51665276</v>
      </c>
      <c r="AF30" s="1"/>
    </row>
    <row r="31" spans="1:32" x14ac:dyDescent="0.3">
      <c r="A31" t="str">
        <f t="shared" si="0"/>
        <v>LOCKHEED MARTIN</v>
      </c>
      <c r="B31" t="str">
        <f t="shared" si="1"/>
        <v>CONT_AWD_FA881606C0002_9700_-NONE-_-NONE-</v>
      </c>
      <c r="K31" t="str">
        <f t="shared" si="2"/>
        <v>https://www.usaspending.gov/award/CONT_AWD_FA881606C0002_9700_-NONE-_-NONE-</v>
      </c>
      <c r="M31" t="s">
        <v>102</v>
      </c>
      <c r="N31" t="s">
        <v>105</v>
      </c>
      <c r="O31" s="1">
        <v>144203724.38999999</v>
      </c>
      <c r="P31" s="1">
        <v>560606374.47000003</v>
      </c>
      <c r="Q31" s="1">
        <v>21757485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>
        <v>0</v>
      </c>
      <c r="AC31" s="1"/>
      <c r="AD31" s="1"/>
      <c r="AE31" s="1"/>
      <c r="AF31" s="1"/>
    </row>
    <row r="32" spans="1:32" x14ac:dyDescent="0.3">
      <c r="A32" t="str">
        <f t="shared" si="0"/>
        <v>LOCKHEED MARTIN</v>
      </c>
      <c r="B32" t="str">
        <f t="shared" si="1"/>
        <v>CONT_AWD_NNG09HR00C_8000_-NONE-_-NONE-</v>
      </c>
      <c r="K32" t="str">
        <f t="shared" si="2"/>
        <v>https://www.usaspending.gov/award/CONT_AWD_NNG09HR00C_8000_-NONE-_-NONE-</v>
      </c>
      <c r="M32" t="s">
        <v>102</v>
      </c>
      <c r="N32" t="s">
        <v>106</v>
      </c>
      <c r="O32" s="1"/>
      <c r="P32" s="1"/>
      <c r="Q32" s="1">
        <v>19500000</v>
      </c>
      <c r="R32" s="1">
        <v>118000000</v>
      </c>
      <c r="S32" s="1">
        <v>224513096</v>
      </c>
      <c r="T32" s="1">
        <v>162741344</v>
      </c>
      <c r="U32" s="1">
        <v>245999671</v>
      </c>
      <c r="V32" s="1">
        <v>259000233</v>
      </c>
      <c r="W32" s="1">
        <v>226000000</v>
      </c>
      <c r="X32" s="1">
        <v>330500000</v>
      </c>
      <c r="Y32" s="1">
        <v>220000000</v>
      </c>
      <c r="Z32" s="1">
        <v>54500000</v>
      </c>
      <c r="AA32" s="1">
        <v>32236033.57</v>
      </c>
      <c r="AB32" s="1">
        <v>28448000</v>
      </c>
      <c r="AC32" s="1">
        <v>24650000</v>
      </c>
      <c r="AD32" s="1">
        <v>35033340</v>
      </c>
      <c r="AE32" s="1">
        <v>20133417</v>
      </c>
      <c r="AF32" s="1"/>
    </row>
    <row r="33" spans="1:32" x14ac:dyDescent="0.3">
      <c r="A33" t="str">
        <f t="shared" ref="A33:A64" si="3">M33</f>
        <v>LOCKHEED MARTIN</v>
      </c>
      <c r="B33" t="str">
        <f t="shared" ref="B33:B64" si="4">N33</f>
        <v>CONT_AWD_NNJ06TA25C_8000_-NONE-_-NONE-</v>
      </c>
      <c r="K33" t="str">
        <f t="shared" si="2"/>
        <v>https://www.usaspending.gov/award/CONT_AWD_NNJ06TA25C_8000_-NONE-_-NONE-</v>
      </c>
      <c r="M33" t="s">
        <v>102</v>
      </c>
      <c r="N33" t="s">
        <v>107</v>
      </c>
      <c r="O33" s="1">
        <v>192595093</v>
      </c>
      <c r="P33" s="1">
        <v>609208553.13999999</v>
      </c>
      <c r="Q33" s="1">
        <v>1034379438.91</v>
      </c>
      <c r="R33" s="1">
        <v>1105991784.5</v>
      </c>
      <c r="S33" s="1">
        <v>871309509</v>
      </c>
      <c r="T33" s="1">
        <v>960320975.64059997</v>
      </c>
      <c r="U33" s="1">
        <v>884508308.65999997</v>
      </c>
      <c r="V33" s="1">
        <v>939934327.38</v>
      </c>
      <c r="W33" s="1">
        <v>943782513.64999998</v>
      </c>
      <c r="X33" s="1">
        <v>993978376.65339994</v>
      </c>
      <c r="Y33" s="1">
        <v>1003721177.7108999</v>
      </c>
      <c r="Z33" s="1">
        <v>998849332.89999998</v>
      </c>
      <c r="AA33" s="1">
        <v>982864863.20000005</v>
      </c>
      <c r="AB33" s="1">
        <v>946697001.02999997</v>
      </c>
      <c r="AC33" s="1">
        <v>616354392.07000005</v>
      </c>
      <c r="AD33" s="1">
        <v>526551643.77999997</v>
      </c>
      <c r="AE33" s="1">
        <v>437842703.90640002</v>
      </c>
      <c r="AF33" s="1"/>
    </row>
    <row r="34" spans="1:32" x14ac:dyDescent="0.3">
      <c r="A34" t="str">
        <f t="shared" si="3"/>
        <v>LOCKHEED MARTIN</v>
      </c>
      <c r="B34" t="str">
        <f t="shared" si="4"/>
        <v>Other Labeled</v>
      </c>
      <c r="K34" t="str">
        <f t="shared" si="2"/>
        <v/>
      </c>
      <c r="M34" t="s">
        <v>102</v>
      </c>
      <c r="N34" t="s">
        <v>78</v>
      </c>
      <c r="O34" s="1">
        <v>257489227.0891</v>
      </c>
      <c r="P34" s="1">
        <v>298277808.80989999</v>
      </c>
      <c r="Q34" s="1">
        <v>205188146.28</v>
      </c>
      <c r="R34" s="1">
        <v>249518828.9551</v>
      </c>
      <c r="S34" s="1">
        <v>175894041.8274</v>
      </c>
      <c r="T34" s="1">
        <v>95077772.674099997</v>
      </c>
      <c r="U34" s="1">
        <v>73659693.069999993</v>
      </c>
      <c r="V34" s="1">
        <v>67767942.529100001</v>
      </c>
      <c r="W34" s="1">
        <v>31466269.469700001</v>
      </c>
      <c r="X34" s="1">
        <v>56308587.444399998</v>
      </c>
      <c r="Y34" s="1">
        <v>16834810.280299999</v>
      </c>
      <c r="Z34" s="1">
        <v>2981336.4084000001</v>
      </c>
      <c r="AA34" s="1">
        <v>2105770.42</v>
      </c>
      <c r="AB34" s="1">
        <v>5983279.7697000001</v>
      </c>
      <c r="AC34" s="1">
        <v>66233650.560999997</v>
      </c>
      <c r="AD34" s="1">
        <v>45275805.960000001</v>
      </c>
      <c r="AE34" s="1">
        <v>32224879.370200001</v>
      </c>
      <c r="AF34" s="1"/>
    </row>
    <row r="35" spans="1:32" x14ac:dyDescent="0.3">
      <c r="A35" t="str">
        <f t="shared" si="3"/>
        <v>MAXAR TECHNOLOGIES</v>
      </c>
      <c r="B35" t="str">
        <f t="shared" si="4"/>
        <v>CONT_AWD_80GRC022F0061_8000_80GRC019D0012_8000</v>
      </c>
      <c r="K35" t="str">
        <f t="shared" si="2"/>
        <v>https://www.usaspending.gov/award/CONT_AWD_80GRC022F0061_8000_80GRC019D0012_8000</v>
      </c>
      <c r="M35" t="s">
        <v>108</v>
      </c>
      <c r="N35" t="s">
        <v>109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10119674</v>
      </c>
      <c r="AE35" s="1">
        <v>0</v>
      </c>
      <c r="AF35" s="1"/>
    </row>
    <row r="36" spans="1:32" x14ac:dyDescent="0.3">
      <c r="A36" t="str">
        <f t="shared" si="3"/>
        <v>MAXAR TECHNOLOGIES</v>
      </c>
      <c r="B36" t="str">
        <f t="shared" si="4"/>
        <v>CONT_AWD_80GRC023F0023_8000_80GRC019D0012_8000</v>
      </c>
      <c r="K36" t="str">
        <f t="shared" si="2"/>
        <v>https://www.usaspending.gov/award/CONT_AWD_80GRC023F0023_8000_80GRC019D0012_8000</v>
      </c>
      <c r="M36" t="s">
        <v>108</v>
      </c>
      <c r="N36" t="s">
        <v>110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v>817586</v>
      </c>
      <c r="AF36" s="1"/>
    </row>
    <row r="37" spans="1:32" x14ac:dyDescent="0.3">
      <c r="A37" t="str">
        <f t="shared" si="3"/>
        <v>MAXAR TECHNOLOGIES</v>
      </c>
      <c r="B37" t="str">
        <f t="shared" si="4"/>
        <v>CONT_AWD_FA881419F0001_9700_FA881414D0003_9700</v>
      </c>
      <c r="K37" t="str">
        <f t="shared" si="2"/>
        <v>https://www.usaspending.gov/award/CONT_AWD_FA881419F0001_9700_FA881414D0003_9700</v>
      </c>
      <c r="M37" t="s">
        <v>108</v>
      </c>
      <c r="N37" t="s">
        <v>111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20650088</v>
      </c>
      <c r="AB37" s="1">
        <v>29703228</v>
      </c>
      <c r="AC37" s="1">
        <v>5885887</v>
      </c>
      <c r="AD37" s="1">
        <v>12241052.25</v>
      </c>
      <c r="AE37" s="1">
        <v>2637413</v>
      </c>
      <c r="AF37" s="1"/>
    </row>
    <row r="38" spans="1:32" x14ac:dyDescent="0.3">
      <c r="A38" t="str">
        <f t="shared" si="3"/>
        <v>MAXAR TECHNOLOGIES</v>
      </c>
      <c r="B38" t="str">
        <f t="shared" si="4"/>
        <v>CONT_IDV_80GRC019D0012_8000</v>
      </c>
      <c r="K38" t="str">
        <f t="shared" si="2"/>
        <v>https://www.usaspending.gov/award/CONT_IDV_80GRC019D0012_8000</v>
      </c>
      <c r="M38" t="s">
        <v>108</v>
      </c>
      <c r="N38" t="s">
        <v>112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150662449.43000001</v>
      </c>
      <c r="AB38" s="1">
        <v>75771384.370000005</v>
      </c>
      <c r="AC38" s="1">
        <v>59544120.200000003</v>
      </c>
      <c r="AD38" s="1">
        <v>177254244</v>
      </c>
      <c r="AE38" s="1">
        <v>173285368</v>
      </c>
      <c r="AF38" s="1"/>
    </row>
    <row r="39" spans="1:32" x14ac:dyDescent="0.3">
      <c r="A39" t="str">
        <f t="shared" si="3"/>
        <v>MAXAR TECHNOLOGIES</v>
      </c>
      <c r="B39" t="str">
        <f t="shared" si="4"/>
        <v>Other Labeled</v>
      </c>
      <c r="K39" t="str">
        <f t="shared" si="2"/>
        <v/>
      </c>
      <c r="M39" t="s">
        <v>108</v>
      </c>
      <c r="N39" t="s">
        <v>78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499886</v>
      </c>
      <c r="AA39" s="1">
        <v>499866</v>
      </c>
      <c r="AB39" s="1">
        <v>16268950</v>
      </c>
      <c r="AC39" s="1">
        <v>22340188</v>
      </c>
      <c r="AD39" s="1">
        <v>2245105</v>
      </c>
      <c r="AE39" s="1">
        <v>3661372</v>
      </c>
      <c r="AF39" s="1"/>
    </row>
    <row r="40" spans="1:32" x14ac:dyDescent="0.3">
      <c r="A40" t="str">
        <f t="shared" si="3"/>
        <v>MDA</v>
      </c>
      <c r="B40" t="str">
        <f t="shared" si="4"/>
        <v>CONT_AWD_0002_9700_FA881414D0003_9700</v>
      </c>
      <c r="K40" t="str">
        <f t="shared" si="2"/>
        <v>https://www.usaspending.gov/award/CONT_AWD_0002_9700_FA881414D0003_9700</v>
      </c>
      <c r="M40" t="s">
        <v>113</v>
      </c>
      <c r="N40" t="s">
        <v>114</v>
      </c>
      <c r="O40" s="1"/>
      <c r="P40" s="1"/>
      <c r="Q40" s="1"/>
      <c r="R40" s="1"/>
      <c r="S40" s="1"/>
      <c r="T40" s="1"/>
      <c r="U40" s="1"/>
      <c r="V40" s="1">
        <v>789426</v>
      </c>
      <c r="W40" s="1">
        <v>0</v>
      </c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">
      <c r="A41" t="str">
        <f t="shared" si="3"/>
        <v>MDA</v>
      </c>
      <c r="B41" t="str">
        <f t="shared" si="4"/>
        <v>CONT_AWD_N0017316C2011_9700_-NONE-_-NONE-</v>
      </c>
      <c r="K41" t="str">
        <f t="shared" si="2"/>
        <v>https://www.usaspending.gov/award/CONT_AWD_N0017316C2011_9700_-NONE-_-NONE-</v>
      </c>
      <c r="M41" t="s">
        <v>113</v>
      </c>
      <c r="N41" t="s">
        <v>115</v>
      </c>
      <c r="O41" s="1"/>
      <c r="P41" s="1"/>
      <c r="Q41" s="1"/>
      <c r="R41" s="1"/>
      <c r="S41" s="1"/>
      <c r="T41" s="1"/>
      <c r="U41" s="1"/>
      <c r="V41" s="1"/>
      <c r="W41" s="1"/>
      <c r="X41" s="1">
        <v>1103922</v>
      </c>
      <c r="Y41" s="1">
        <v>2960756</v>
      </c>
      <c r="Z41" s="1">
        <v>249996</v>
      </c>
      <c r="AA41" s="1"/>
      <c r="AB41" s="1"/>
      <c r="AC41" s="1"/>
      <c r="AD41" s="1"/>
      <c r="AE41" s="1"/>
      <c r="AF41" s="1"/>
    </row>
    <row r="42" spans="1:32" x14ac:dyDescent="0.3">
      <c r="A42" t="str">
        <f t="shared" si="3"/>
        <v>MDA</v>
      </c>
      <c r="B42" t="str">
        <f t="shared" si="4"/>
        <v>CONT_AWD_NNH14CL51C_8000_-NONE-_-NONE-</v>
      </c>
      <c r="K42" t="str">
        <f t="shared" si="2"/>
        <v>https://www.usaspending.gov/award/CONT_AWD_NNH14CL51C_8000_-NONE-_-NONE-</v>
      </c>
      <c r="M42" t="s">
        <v>113</v>
      </c>
      <c r="N42" t="s">
        <v>116</v>
      </c>
      <c r="O42" s="1"/>
      <c r="P42" s="1"/>
      <c r="Q42" s="1"/>
      <c r="R42" s="1"/>
      <c r="S42" s="1"/>
      <c r="T42" s="1"/>
      <c r="U42" s="1"/>
      <c r="V42" s="1">
        <v>499855</v>
      </c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">
      <c r="A43" t="str">
        <f t="shared" si="3"/>
        <v>MDA</v>
      </c>
      <c r="B43" t="str">
        <f t="shared" si="4"/>
        <v>Other Labeled</v>
      </c>
      <c r="K43" t="str">
        <f t="shared" si="2"/>
        <v/>
      </c>
      <c r="M43" t="s">
        <v>113</v>
      </c>
      <c r="N43" t="s">
        <v>78</v>
      </c>
      <c r="O43" s="1">
        <v>27500</v>
      </c>
      <c r="P43" s="1">
        <v>-1458.35</v>
      </c>
      <c r="Q43" s="1">
        <v>1458.35</v>
      </c>
      <c r="R43" s="1">
        <v>50000</v>
      </c>
      <c r="S43" s="1">
        <v>0</v>
      </c>
      <c r="T43" s="1"/>
      <c r="U43" s="1"/>
      <c r="V43" s="1">
        <v>549996</v>
      </c>
      <c r="W43" s="1">
        <v>0</v>
      </c>
      <c r="X43" s="1">
        <v>99000</v>
      </c>
      <c r="Y43" s="1">
        <v>22653</v>
      </c>
      <c r="Z43" s="1"/>
      <c r="AA43" s="1"/>
      <c r="AB43" s="1"/>
      <c r="AC43" s="1"/>
      <c r="AD43" s="1"/>
      <c r="AE43" s="1"/>
      <c r="AF43" s="1"/>
    </row>
    <row r="44" spans="1:32" x14ac:dyDescent="0.3">
      <c r="A44" t="str">
        <f t="shared" si="3"/>
        <v>NORTHROP GRUMMAN</v>
      </c>
      <c r="B44" t="str">
        <f t="shared" si="4"/>
        <v>CONT_AWD_GSFC0200211DNAS502200_8000_-NONE-_-NONE-</v>
      </c>
      <c r="K44" t="str">
        <f t="shared" si="2"/>
        <v>https://www.usaspending.gov/award/CONT_AWD_GSFC0200211DNAS502200_8000_-NONE-_-NONE-</v>
      </c>
      <c r="M44" t="s">
        <v>117</v>
      </c>
      <c r="N44" t="s">
        <v>118</v>
      </c>
      <c r="O44" s="1">
        <v>218089909</v>
      </c>
      <c r="P44" s="1">
        <v>274800264</v>
      </c>
      <c r="Q44" s="1">
        <v>257097637</v>
      </c>
      <c r="R44" s="1">
        <v>243863805</v>
      </c>
      <c r="S44" s="1">
        <v>250573636</v>
      </c>
      <c r="T44" s="1">
        <v>264182904</v>
      </c>
      <c r="U44" s="1">
        <v>325376135</v>
      </c>
      <c r="V44" s="1">
        <v>360243395</v>
      </c>
      <c r="W44" s="1">
        <v>327284059.64060003</v>
      </c>
      <c r="X44" s="1">
        <v>312486117</v>
      </c>
      <c r="Y44" s="1">
        <v>304918553</v>
      </c>
      <c r="Z44" s="1">
        <v>246126756</v>
      </c>
      <c r="AA44" s="1">
        <v>149439225</v>
      </c>
      <c r="AB44" s="1">
        <v>196449352</v>
      </c>
      <c r="AC44" s="1">
        <v>162151906</v>
      </c>
      <c r="AD44" s="1">
        <v>27972839</v>
      </c>
      <c r="AE44" s="1">
        <v>2814501</v>
      </c>
      <c r="AF44" s="1"/>
    </row>
    <row r="45" spans="1:32" x14ac:dyDescent="0.3">
      <c r="A45" t="str">
        <f t="shared" si="3"/>
        <v>NORTHROP GRUMMAN</v>
      </c>
      <c r="B45" t="str">
        <f t="shared" si="4"/>
        <v>CONT_AWD_NNM07AA75C_8000_-NONE-_-NONE-</v>
      </c>
      <c r="K45" t="str">
        <f t="shared" si="2"/>
        <v>https://www.usaspending.gov/award/CONT_AWD_NNM07AA75C_8000_-NONE-_-NONE-</v>
      </c>
      <c r="M45" t="s">
        <v>117</v>
      </c>
      <c r="N45" t="s">
        <v>119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279211566</v>
      </c>
      <c r="AB45" s="1">
        <v>278211475</v>
      </c>
      <c r="AC45" s="1">
        <v>174381428</v>
      </c>
      <c r="AD45" s="1">
        <v>139061446</v>
      </c>
      <c r="AE45" s="1">
        <v>124681068</v>
      </c>
      <c r="AF45" s="1"/>
    </row>
    <row r="46" spans="1:32" x14ac:dyDescent="0.3">
      <c r="A46" t="str">
        <f t="shared" si="3"/>
        <v>NORTHROP GRUMMAN</v>
      </c>
      <c r="B46" t="str">
        <f t="shared" si="4"/>
        <v>CONT_IDV_80MSFC20D0008_8000</v>
      </c>
      <c r="K46" t="str">
        <f t="shared" si="2"/>
        <v>https://www.usaspending.gov/award/CONT_IDV_80MSFC20D0008_8000</v>
      </c>
      <c r="M46" t="s">
        <v>117</v>
      </c>
      <c r="N46" t="s">
        <v>120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49500000</v>
      </c>
      <c r="AC46" s="1">
        <v>80200000</v>
      </c>
      <c r="AD46" s="1">
        <v>153301307</v>
      </c>
      <c r="AE46" s="1">
        <v>257354229</v>
      </c>
      <c r="AF46" s="1"/>
    </row>
    <row r="47" spans="1:32" x14ac:dyDescent="0.3">
      <c r="A47" t="str">
        <f t="shared" si="3"/>
        <v>NORTHROP GRUMMAN</v>
      </c>
      <c r="B47" t="str">
        <f t="shared" si="4"/>
        <v>CONT_IDV_NNJ16GU21B_8000</v>
      </c>
      <c r="K47" t="str">
        <f t="shared" si="2"/>
        <v>https://www.usaspending.gov/award/CONT_IDV_NNJ16GU21B_8000</v>
      </c>
      <c r="M47" t="s">
        <v>117</v>
      </c>
      <c r="N47" t="s">
        <v>121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388988184</v>
      </c>
      <c r="AB47" s="1">
        <v>459245027.07999998</v>
      </c>
      <c r="AC47" s="1">
        <v>395333758.63999999</v>
      </c>
      <c r="AD47" s="1">
        <v>459709584.73000002</v>
      </c>
      <c r="AE47" s="1">
        <v>480760164</v>
      </c>
      <c r="AF47" s="1"/>
    </row>
    <row r="48" spans="1:32" x14ac:dyDescent="0.3">
      <c r="A48" t="str">
        <f t="shared" si="3"/>
        <v>NORTHROP GRUMMAN</v>
      </c>
      <c r="B48" t="str">
        <f t="shared" si="4"/>
        <v>Other Labeled</v>
      </c>
      <c r="K48" t="str">
        <f t="shared" si="2"/>
        <v/>
      </c>
      <c r="M48" t="s">
        <v>117</v>
      </c>
      <c r="N48" t="s">
        <v>78</v>
      </c>
      <c r="O48" s="1">
        <v>9493950.8800000008</v>
      </c>
      <c r="P48" s="1">
        <v>23383990.699999999</v>
      </c>
      <c r="Q48" s="1">
        <v>50463648.270000003</v>
      </c>
      <c r="R48" s="1">
        <v>12697454</v>
      </c>
      <c r="S48" s="1">
        <v>18956417.3101</v>
      </c>
      <c r="T48" s="1">
        <v>15097427.5625</v>
      </c>
      <c r="U48" s="1">
        <v>13804783.24</v>
      </c>
      <c r="V48" s="1">
        <v>11348457.210000001</v>
      </c>
      <c r="W48" s="1">
        <v>1467367.7095999999</v>
      </c>
      <c r="X48" s="1">
        <v>4347524.7158000004</v>
      </c>
      <c r="Y48" s="1">
        <v>2334671.3281</v>
      </c>
      <c r="Z48" s="1">
        <v>4823897.59</v>
      </c>
      <c r="AA48" s="1">
        <v>154220062.22979999</v>
      </c>
      <c r="AB48" s="1">
        <v>52638960.3693</v>
      </c>
      <c r="AC48" s="1">
        <v>67366839.509800002</v>
      </c>
      <c r="AD48" s="1">
        <v>39391811.319399998</v>
      </c>
      <c r="AE48" s="1">
        <v>43076929.961900003</v>
      </c>
      <c r="AF48" s="1"/>
    </row>
    <row r="49" spans="1:32" x14ac:dyDescent="0.3">
      <c r="A49" t="str">
        <f t="shared" si="3"/>
        <v>ORBITAL SCIENCES</v>
      </c>
      <c r="B49" t="str">
        <f t="shared" si="4"/>
        <v>CONT_AWD_NNK05LB04B_8000_-NONE-_-NONE-</v>
      </c>
      <c r="K49" t="str">
        <f t="shared" si="2"/>
        <v>https://www.usaspending.gov/award/CONT_AWD_NNK05LB04B_8000_-NONE-_-NONE-</v>
      </c>
      <c r="M49" t="s">
        <v>122</v>
      </c>
      <c r="N49" t="s">
        <v>123</v>
      </c>
      <c r="O49" s="1">
        <v>104129</v>
      </c>
      <c r="P49" s="1">
        <v>0</v>
      </c>
      <c r="Q49" s="1">
        <v>3766000</v>
      </c>
      <c r="R49" s="1">
        <v>41060676</v>
      </c>
      <c r="S49" s="1">
        <v>27909662</v>
      </c>
      <c r="T49" s="1">
        <v>-468059.29680000001</v>
      </c>
      <c r="U49" s="1">
        <v>2277781.27</v>
      </c>
      <c r="V49" s="1">
        <v>224007</v>
      </c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">
      <c r="A50" t="str">
        <f t="shared" si="3"/>
        <v>ORBITAL SCIENCES</v>
      </c>
      <c r="B50" t="str">
        <f t="shared" si="4"/>
        <v>CONT_IDV_NNJ09GA02B_8000</v>
      </c>
      <c r="K50" t="str">
        <f t="shared" si="2"/>
        <v>https://www.usaspending.gov/award/CONT_IDV_NNJ09GA02B_8000</v>
      </c>
      <c r="M50" t="s">
        <v>122</v>
      </c>
      <c r="N50" t="s">
        <v>124</v>
      </c>
      <c r="O50" s="1"/>
      <c r="P50" s="1"/>
      <c r="Q50" s="1">
        <v>62625000</v>
      </c>
      <c r="R50" s="1">
        <v>142579000</v>
      </c>
      <c r="S50" s="1">
        <v>262323668.37</v>
      </c>
      <c r="T50" s="1">
        <v>328494150.24000001</v>
      </c>
      <c r="U50" s="1">
        <v>114507389.54000001</v>
      </c>
      <c r="V50" s="1">
        <v>522356846.95999998</v>
      </c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">
      <c r="A51" t="str">
        <f t="shared" si="3"/>
        <v>ORBITAL SCIENCES</v>
      </c>
      <c r="B51" t="str">
        <f t="shared" si="4"/>
        <v>Other Labeled</v>
      </c>
      <c r="K51" t="str">
        <f t="shared" si="2"/>
        <v/>
      </c>
      <c r="M51" t="s">
        <v>122</v>
      </c>
      <c r="N51" t="s">
        <v>78</v>
      </c>
      <c r="O51" s="1">
        <v>-400000</v>
      </c>
      <c r="P51" s="1">
        <v>26922940.649999999</v>
      </c>
      <c r="Q51" s="1">
        <v>6365778</v>
      </c>
      <c r="R51" s="1">
        <v>6300179.2344000004</v>
      </c>
      <c r="S51" s="1">
        <v>-7044173.75</v>
      </c>
      <c r="T51" s="1">
        <v>-579541.0625</v>
      </c>
      <c r="U51" s="1">
        <v>2554052</v>
      </c>
      <c r="V51" s="1">
        <v>21827418</v>
      </c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">
      <c r="A52" t="str">
        <f t="shared" si="3"/>
        <v>Orbital ATK</v>
      </c>
      <c r="B52" t="str">
        <f t="shared" si="4"/>
        <v>CONT_AWD_NNM07AA75C_8000_-NONE-_-NONE-</v>
      </c>
      <c r="K52" t="str">
        <f t="shared" si="2"/>
        <v>https://www.usaspending.gov/award/CONT_AWD_NNM07AA75C_8000_-NONE-_-NONE-</v>
      </c>
      <c r="M52" t="s">
        <v>125</v>
      </c>
      <c r="N52" t="s">
        <v>119</v>
      </c>
      <c r="O52" s="1"/>
      <c r="P52" s="1"/>
      <c r="Q52" s="1"/>
      <c r="R52" s="1"/>
      <c r="S52" s="1"/>
      <c r="T52" s="1"/>
      <c r="U52" s="1"/>
      <c r="V52" s="1"/>
      <c r="W52" s="1">
        <v>239032007</v>
      </c>
      <c r="X52" s="1">
        <v>261232007</v>
      </c>
      <c r="Y52" s="1">
        <v>264280295</v>
      </c>
      <c r="Z52" s="1">
        <v>287302630</v>
      </c>
      <c r="AA52" s="1"/>
      <c r="AB52" s="1"/>
      <c r="AC52" s="1"/>
      <c r="AD52" s="1"/>
      <c r="AE52" s="1"/>
      <c r="AF52" s="1"/>
    </row>
    <row r="53" spans="1:32" x14ac:dyDescent="0.3">
      <c r="A53" t="str">
        <f t="shared" si="3"/>
        <v>Orbital ATK</v>
      </c>
      <c r="B53" t="str">
        <f t="shared" si="4"/>
        <v>CONT_IDV_NNJ09GA02B_8000</v>
      </c>
      <c r="K53" t="str">
        <f t="shared" si="2"/>
        <v>https://www.usaspending.gov/award/CONT_IDV_NNJ09GA02B_8000</v>
      </c>
      <c r="M53" t="s">
        <v>125</v>
      </c>
      <c r="N53" t="s">
        <v>124</v>
      </c>
      <c r="O53" s="1"/>
      <c r="P53" s="1"/>
      <c r="Q53" s="1"/>
      <c r="R53" s="1"/>
      <c r="S53" s="1"/>
      <c r="T53" s="1"/>
      <c r="U53" s="1"/>
      <c r="V53" s="1"/>
      <c r="W53" s="1">
        <v>306772091.17000002</v>
      </c>
      <c r="X53" s="1">
        <v>589453357.33000004</v>
      </c>
      <c r="Y53" s="1">
        <v>335511731</v>
      </c>
      <c r="Z53" s="1">
        <v>122343944.31999999</v>
      </c>
      <c r="AA53" s="1"/>
      <c r="AB53" s="1"/>
      <c r="AC53" s="1"/>
      <c r="AD53" s="1"/>
      <c r="AE53" s="1"/>
      <c r="AF53" s="1"/>
    </row>
    <row r="54" spans="1:32" x14ac:dyDescent="0.3">
      <c r="A54" t="str">
        <f t="shared" si="3"/>
        <v>Orbital ATK</v>
      </c>
      <c r="B54" t="str">
        <f t="shared" si="4"/>
        <v>CONT_IDV_NNJ16GU21B_8000</v>
      </c>
      <c r="K54" t="str">
        <f t="shared" si="2"/>
        <v>https://www.usaspending.gov/award/CONT_IDV_NNJ16GU21B_8000</v>
      </c>
      <c r="M54" t="s">
        <v>125</v>
      </c>
      <c r="N54" t="s">
        <v>121</v>
      </c>
      <c r="O54" s="1"/>
      <c r="P54" s="1"/>
      <c r="Q54" s="1"/>
      <c r="R54" s="1"/>
      <c r="S54" s="1"/>
      <c r="T54" s="1"/>
      <c r="U54" s="1"/>
      <c r="V54" s="1"/>
      <c r="W54" s="1"/>
      <c r="X54" s="1">
        <v>6217000</v>
      </c>
      <c r="Y54" s="1">
        <v>104196768.5</v>
      </c>
      <c r="Z54" s="1">
        <v>134535231.5</v>
      </c>
      <c r="AA54" s="1"/>
      <c r="AB54" s="1"/>
      <c r="AC54" s="1"/>
      <c r="AD54" s="1"/>
      <c r="AE54" s="1"/>
      <c r="AF54" s="1"/>
    </row>
    <row r="55" spans="1:32" x14ac:dyDescent="0.3">
      <c r="A55" t="str">
        <f t="shared" si="3"/>
        <v>Orbital ATK</v>
      </c>
      <c r="B55" t="str">
        <f t="shared" si="4"/>
        <v>Other Labeled</v>
      </c>
      <c r="K55" t="str">
        <f t="shared" si="2"/>
        <v/>
      </c>
      <c r="M55" t="s">
        <v>125</v>
      </c>
      <c r="N55" t="s">
        <v>78</v>
      </c>
      <c r="O55" s="1"/>
      <c r="P55" s="1"/>
      <c r="Q55" s="1"/>
      <c r="R55" s="1"/>
      <c r="S55" s="1"/>
      <c r="T55" s="1"/>
      <c r="U55" s="1"/>
      <c r="V55" s="1"/>
      <c r="W55" s="1">
        <v>65162024.810000002</v>
      </c>
      <c r="X55" s="1">
        <v>33989623.430200003</v>
      </c>
      <c r="Y55" s="1">
        <v>63232684.698799998</v>
      </c>
      <c r="Z55" s="1">
        <v>60106132.609999999</v>
      </c>
      <c r="AA55" s="1"/>
      <c r="AB55" s="1"/>
      <c r="AC55" s="1"/>
      <c r="AD55" s="1"/>
      <c r="AE55" s="1"/>
      <c r="AF55" s="1"/>
    </row>
    <row r="56" spans="1:32" x14ac:dyDescent="0.3">
      <c r="A56" t="str">
        <f t="shared" si="3"/>
        <v>RUSSIA SPACE AGENCY</v>
      </c>
      <c r="B56" t="str">
        <f t="shared" si="4"/>
        <v>CONT_AWD_NAS1510110_8000_-NONE-_-NONE-</v>
      </c>
      <c r="K56" t="str">
        <f t="shared" si="2"/>
        <v>https://www.usaspending.gov/award/CONT_AWD_NAS1510110_8000_-NONE-_-NONE-</v>
      </c>
      <c r="M56" t="s">
        <v>126</v>
      </c>
      <c r="N56" t="s">
        <v>127</v>
      </c>
      <c r="O56" s="1">
        <v>100040612</v>
      </c>
      <c r="P56" s="1">
        <v>199782273</v>
      </c>
      <c r="Q56" s="1">
        <v>387192261</v>
      </c>
      <c r="R56" s="1">
        <v>341238820</v>
      </c>
      <c r="S56" s="1">
        <v>414009402.3398</v>
      </c>
      <c r="T56" s="1">
        <v>586488883.38090003</v>
      </c>
      <c r="U56" s="1">
        <v>285001263</v>
      </c>
      <c r="V56" s="1">
        <v>312278472.29000002</v>
      </c>
      <c r="W56" s="1">
        <v>459872927.36330003</v>
      </c>
      <c r="X56" s="1">
        <v>235823637.52149999</v>
      </c>
      <c r="Y56" s="1">
        <v>254927244.28130001</v>
      </c>
      <c r="Z56" s="1">
        <v>127459133.88</v>
      </c>
      <c r="AA56" s="1">
        <v>184529617.63999999</v>
      </c>
      <c r="AB56" s="1">
        <v>136408443.41</v>
      </c>
      <c r="AC56" s="1">
        <v>3413944.54</v>
      </c>
      <c r="AD56" s="1">
        <v>2504481</v>
      </c>
      <c r="AE56" s="1">
        <v>6014852</v>
      </c>
      <c r="AF56" s="1"/>
    </row>
    <row r="57" spans="1:32" x14ac:dyDescent="0.3">
      <c r="A57" t="str">
        <f t="shared" si="3"/>
        <v>Rocket Lab</v>
      </c>
      <c r="B57" t="str">
        <f t="shared" si="4"/>
        <v>CONT_AWD_80KSC020C0002_8000_-NONE-_-NONE-</v>
      </c>
      <c r="K57" t="str">
        <f t="shared" si="2"/>
        <v>https://www.usaspending.gov/award/CONT_AWD_80KSC020C0002_8000_-NONE-_-NONE-</v>
      </c>
      <c r="M57" t="s">
        <v>128</v>
      </c>
      <c r="N57" t="s">
        <v>129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9493990</v>
      </c>
      <c r="AC57" s="1">
        <v>456010</v>
      </c>
      <c r="AD57" s="1">
        <v>0</v>
      </c>
      <c r="AE57" s="1">
        <v>115500</v>
      </c>
      <c r="AF57" s="1"/>
    </row>
    <row r="58" spans="1:32" x14ac:dyDescent="0.3">
      <c r="A58" t="str">
        <f t="shared" si="3"/>
        <v>Rocket Lab</v>
      </c>
      <c r="B58" t="str">
        <f t="shared" si="4"/>
        <v>CONT_AWD_80KSC023FA107_8000_80KSC022DA107_8000</v>
      </c>
      <c r="K58" t="str">
        <f t="shared" si="2"/>
        <v>https://www.usaspending.gov/award/CONT_AWD_80KSC023FA107_8000_80KSC022DA107_8000</v>
      </c>
      <c r="M58" t="s">
        <v>128</v>
      </c>
      <c r="N58" t="s">
        <v>130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v>13647000</v>
      </c>
      <c r="AF58" s="1"/>
    </row>
    <row r="59" spans="1:32" x14ac:dyDescent="0.3">
      <c r="A59" t="str">
        <f t="shared" si="3"/>
        <v>Rocket Lab</v>
      </c>
      <c r="B59" t="str">
        <f t="shared" si="4"/>
        <v>CONT_AWD_FA881823F0023_9700_FA881820D0008_9700</v>
      </c>
      <c r="K59" t="str">
        <f t="shared" si="2"/>
        <v>https://www.usaspending.gov/award/CONT_AWD_FA881823F0023_9700_FA881820D0008_9700</v>
      </c>
      <c r="M59" t="s">
        <v>128</v>
      </c>
      <c r="N59" t="s">
        <v>131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336500</v>
      </c>
      <c r="AF59" s="1"/>
    </row>
    <row r="60" spans="1:32" x14ac:dyDescent="0.3">
      <c r="A60" t="str">
        <f t="shared" si="3"/>
        <v>Rocket Lab</v>
      </c>
      <c r="B60" t="str">
        <f t="shared" si="4"/>
        <v>CONT_AWD_NNK15LB18C_8000_-NONE-_-NONE-</v>
      </c>
      <c r="K60" t="str">
        <f t="shared" si="2"/>
        <v>https://www.usaspending.gov/award/CONT_AWD_NNK15LB18C_8000_-NONE-_-NONE-</v>
      </c>
      <c r="M60" t="s">
        <v>128</v>
      </c>
      <c r="N60" t="s">
        <v>132</v>
      </c>
      <c r="O60" s="1"/>
      <c r="P60" s="1"/>
      <c r="Q60" s="1"/>
      <c r="R60" s="1"/>
      <c r="S60" s="1"/>
      <c r="T60" s="1"/>
      <c r="U60" s="1"/>
      <c r="V60" s="1"/>
      <c r="W60" s="1">
        <v>3025000</v>
      </c>
      <c r="X60" s="1">
        <v>3925000</v>
      </c>
      <c r="Y60" s="1">
        <v>0</v>
      </c>
      <c r="Z60" s="1">
        <v>0</v>
      </c>
      <c r="AA60" s="1">
        <v>0</v>
      </c>
      <c r="AB60" s="1">
        <v>0</v>
      </c>
      <c r="AC60" s="1"/>
      <c r="AD60" s="1"/>
      <c r="AE60" s="1"/>
      <c r="AF60" s="1"/>
    </row>
    <row r="61" spans="1:32" x14ac:dyDescent="0.3">
      <c r="A61" t="str">
        <f t="shared" si="3"/>
        <v>Rocket Lab</v>
      </c>
      <c r="B61" t="str">
        <f t="shared" si="4"/>
        <v>Other Labeled</v>
      </c>
      <c r="K61" t="str">
        <f t="shared" si="2"/>
        <v/>
      </c>
      <c r="M61" t="s">
        <v>128</v>
      </c>
      <c r="N61" t="s">
        <v>78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6530871</v>
      </c>
      <c r="AA61" s="1">
        <v>0</v>
      </c>
      <c r="AB61" s="1">
        <v>325149</v>
      </c>
      <c r="AC61" s="1">
        <v>0</v>
      </c>
      <c r="AD61" s="1">
        <v>0</v>
      </c>
      <c r="AE61" s="1">
        <v>0</v>
      </c>
      <c r="AF61" s="1"/>
    </row>
    <row r="62" spans="1:32" x14ac:dyDescent="0.3">
      <c r="A62" t="str">
        <f t="shared" si="3"/>
        <v>SIERRA NEVADA</v>
      </c>
      <c r="B62" t="str">
        <f t="shared" si="4"/>
        <v>CONT_AWD_80HQTR17C0009_8000_-NONE-_-NONE-</v>
      </c>
      <c r="K62" t="str">
        <f t="shared" si="2"/>
        <v>https://www.usaspending.gov/award/CONT_AWD_80HQTR17C0009_8000_-NONE-_-NONE-</v>
      </c>
      <c r="M62" t="s">
        <v>133</v>
      </c>
      <c r="N62" t="s">
        <v>134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3400000</v>
      </c>
      <c r="Z62" s="1">
        <v>7150000</v>
      </c>
      <c r="AA62" s="1">
        <v>3412924</v>
      </c>
      <c r="AB62" s="1">
        <v>5523448.7599999998</v>
      </c>
      <c r="AC62" s="1">
        <v>3949508.16</v>
      </c>
      <c r="AD62" s="1">
        <v>54012.06</v>
      </c>
      <c r="AE62" s="1">
        <v>677265</v>
      </c>
      <c r="AF62" s="1"/>
    </row>
    <row r="63" spans="1:32" x14ac:dyDescent="0.3">
      <c r="A63" t="str">
        <f t="shared" si="3"/>
        <v>SIERRA NEVADA</v>
      </c>
      <c r="B63" t="str">
        <f t="shared" si="4"/>
        <v>CONT_AWD_80JSC021F0074_8000_80JSC017D0018_8000</v>
      </c>
      <c r="K63" t="str">
        <f t="shared" si="2"/>
        <v>https://www.usaspending.gov/award/CONT_AWD_80JSC021F0074_8000_80JSC017D0018_8000</v>
      </c>
      <c r="M63" t="s">
        <v>133</v>
      </c>
      <c r="N63" t="s">
        <v>135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v>1160000</v>
      </c>
      <c r="AD63" s="1">
        <v>3333966</v>
      </c>
      <c r="AE63" s="1">
        <v>1303698</v>
      </c>
      <c r="AF63" s="1"/>
    </row>
    <row r="64" spans="1:32" x14ac:dyDescent="0.3">
      <c r="A64" t="str">
        <f t="shared" si="3"/>
        <v>SIERRA NEVADA</v>
      </c>
      <c r="B64" t="str">
        <f t="shared" si="4"/>
        <v>CONT_AWD_FA881921F1005_9700_FA881921D0430_9700</v>
      </c>
      <c r="K64" t="str">
        <f t="shared" si="2"/>
        <v>https://www.usaspending.gov/award/CONT_AWD_FA881921F1005_9700_FA881921D0430_9700</v>
      </c>
      <c r="M64" t="s">
        <v>133</v>
      </c>
      <c r="N64" t="s">
        <v>136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5064000</v>
      </c>
      <c r="AD64" s="1">
        <v>6736000</v>
      </c>
      <c r="AE64" s="1">
        <v>4541000</v>
      </c>
      <c r="AF64" s="1"/>
    </row>
    <row r="65" spans="1:32" x14ac:dyDescent="0.3">
      <c r="A65" t="str">
        <f t="shared" ref="A65:A86" si="5">M65</f>
        <v>SIERRA NEVADA</v>
      </c>
      <c r="B65" t="str">
        <f t="shared" ref="B65:B86" si="6">N65</f>
        <v>CONT_IDV_NNJ16GX07B_8000</v>
      </c>
      <c r="K65" t="str">
        <f t="shared" si="2"/>
        <v>https://www.usaspending.gov/award/CONT_IDV_NNJ16GX07B_8000</v>
      </c>
      <c r="M65" t="s">
        <v>133</v>
      </c>
      <c r="N65" t="s">
        <v>137</v>
      </c>
      <c r="O65" s="1"/>
      <c r="P65" s="1"/>
      <c r="Q65" s="1"/>
      <c r="R65" s="1"/>
      <c r="S65" s="1"/>
      <c r="T65" s="1"/>
      <c r="U65" s="1"/>
      <c r="V65" s="1"/>
      <c r="W65" s="1"/>
      <c r="X65" s="1">
        <v>73715390.200000003</v>
      </c>
      <c r="Y65" s="1">
        <v>112242299.23999999</v>
      </c>
      <c r="Z65" s="1">
        <v>293553520.94999999</v>
      </c>
      <c r="AA65" s="1">
        <v>105837363.83</v>
      </c>
      <c r="AB65" s="1">
        <v>334642586.63</v>
      </c>
      <c r="AC65" s="1">
        <v>41026609.460000001</v>
      </c>
      <c r="AD65" s="1">
        <v>131474349.31</v>
      </c>
      <c r="AE65" s="1">
        <v>44254333.649999999</v>
      </c>
      <c r="AF65" s="1"/>
    </row>
    <row r="66" spans="1:32" x14ac:dyDescent="0.3">
      <c r="A66" t="str">
        <f t="shared" si="5"/>
        <v>SIERRA NEVADA</v>
      </c>
      <c r="B66" t="str">
        <f t="shared" si="6"/>
        <v>Other Labeled</v>
      </c>
      <c r="K66" t="str">
        <f t="shared" ref="K66:K85" si="7">IF(B66&lt;&gt;"Other Labeled","https://www.usaspending.gov/award/"&amp;B66,"")</f>
        <v/>
      </c>
      <c r="M66" t="s">
        <v>133</v>
      </c>
      <c r="N66" t="s">
        <v>78</v>
      </c>
      <c r="O66" s="1"/>
      <c r="P66" s="1">
        <v>99819</v>
      </c>
      <c r="Q66" s="1"/>
      <c r="R66" s="1"/>
      <c r="S66" s="1"/>
      <c r="T66" s="1"/>
      <c r="U66" s="1">
        <v>8100000</v>
      </c>
      <c r="V66" s="1">
        <v>1900000</v>
      </c>
      <c r="W66" s="1"/>
      <c r="X66" s="1"/>
      <c r="Y66" s="1">
        <v>1471429.1562999999</v>
      </c>
      <c r="Z66" s="1">
        <v>610156</v>
      </c>
      <c r="AA66" s="1">
        <v>212218</v>
      </c>
      <c r="AB66" s="1">
        <v>2740763</v>
      </c>
      <c r="AC66" s="1">
        <v>313791</v>
      </c>
      <c r="AD66" s="1">
        <v>2118897</v>
      </c>
      <c r="AE66" s="1">
        <v>778057</v>
      </c>
      <c r="AF66" s="1"/>
    </row>
    <row r="67" spans="1:32" x14ac:dyDescent="0.3">
      <c r="A67" t="str">
        <f t="shared" si="5"/>
        <v>SPACEX</v>
      </c>
      <c r="B67" t="str">
        <f t="shared" si="6"/>
        <v>CONT_AWD_80MSFC20C0034_8000_-NONE-_-NONE-</v>
      </c>
      <c r="K67" t="str">
        <f t="shared" si="7"/>
        <v>https://www.usaspending.gov/award/CONT_AWD_80MSFC20C0034_8000_-NONE-_-NONE-</v>
      </c>
      <c r="M67" t="s">
        <v>138</v>
      </c>
      <c r="N67" t="s">
        <v>139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>
        <v>94778203</v>
      </c>
      <c r="AC67" s="1">
        <v>344832713.24000001</v>
      </c>
      <c r="AD67" s="1">
        <v>818789100</v>
      </c>
      <c r="AE67" s="1">
        <v>911559648</v>
      </c>
      <c r="AF67" s="1"/>
    </row>
    <row r="68" spans="1:32" x14ac:dyDescent="0.3">
      <c r="A68" t="str">
        <f t="shared" si="5"/>
        <v>SPACEX</v>
      </c>
      <c r="B68" t="str">
        <f t="shared" si="6"/>
        <v>CONT_AWD_NNK17MA01T_8000_NNK14MA74C_8000</v>
      </c>
      <c r="K68" t="str">
        <f t="shared" si="7"/>
        <v>https://www.usaspending.gov/award/CONT_AWD_NNK17MA01T_8000_NNK14MA74C_8000</v>
      </c>
      <c r="M68" t="s">
        <v>138</v>
      </c>
      <c r="N68" t="s">
        <v>140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0</v>
      </c>
      <c r="Z68" s="1">
        <v>0</v>
      </c>
      <c r="AA68" s="1">
        <v>105836240</v>
      </c>
      <c r="AB68" s="1">
        <v>-53918200</v>
      </c>
      <c r="AC68" s="1">
        <v>411199849</v>
      </c>
      <c r="AD68" s="1">
        <v>487366208</v>
      </c>
      <c r="AE68" s="1">
        <v>582993012</v>
      </c>
      <c r="AF68" s="1"/>
    </row>
    <row r="69" spans="1:32" x14ac:dyDescent="0.3">
      <c r="A69" t="str">
        <f t="shared" si="5"/>
        <v>SPACEX</v>
      </c>
      <c r="B69" t="str">
        <f t="shared" si="6"/>
        <v>CONT_IDV_NNJ09GA04B_8000</v>
      </c>
      <c r="K69" t="str">
        <f t="shared" si="7"/>
        <v>https://www.usaspending.gov/award/CONT_IDV_NNJ09GA04B_8000</v>
      </c>
      <c r="M69" t="s">
        <v>138</v>
      </c>
      <c r="N69" t="s">
        <v>141</v>
      </c>
      <c r="O69" s="1"/>
      <c r="P69" s="1"/>
      <c r="Q69" s="1">
        <v>25070000</v>
      </c>
      <c r="R69" s="1">
        <v>114587767</v>
      </c>
      <c r="S69" s="1">
        <v>193958881.50999999</v>
      </c>
      <c r="T69" s="1">
        <v>244671571.80000001</v>
      </c>
      <c r="U69" s="1">
        <v>323337816.10000002</v>
      </c>
      <c r="V69" s="1">
        <v>325834103.89999998</v>
      </c>
      <c r="W69" s="1">
        <v>487835459.06</v>
      </c>
      <c r="X69" s="1">
        <v>314775376.85000002</v>
      </c>
      <c r="Y69" s="1">
        <v>346126611.58999997</v>
      </c>
      <c r="Z69" s="1">
        <v>307792197.62</v>
      </c>
      <c r="AA69" s="1">
        <v>267212682.72</v>
      </c>
      <c r="AB69" s="1">
        <v>60192795.43</v>
      </c>
      <c r="AC69" s="1"/>
      <c r="AD69" s="1"/>
      <c r="AE69" s="1">
        <v>-0.5</v>
      </c>
      <c r="AF69" s="1"/>
    </row>
    <row r="70" spans="1:32" x14ac:dyDescent="0.3">
      <c r="A70" t="str">
        <f t="shared" si="5"/>
        <v>SPACEX</v>
      </c>
      <c r="B70" t="str">
        <f t="shared" si="6"/>
        <v>CONT_IDV_NNJ16GX08B_8000</v>
      </c>
      <c r="K70" t="str">
        <f t="shared" si="7"/>
        <v>https://www.usaspending.gov/award/CONT_IDV_NNJ16GX08B_8000</v>
      </c>
      <c r="M70" t="s">
        <v>138</v>
      </c>
      <c r="N70" t="s">
        <v>142</v>
      </c>
      <c r="O70" s="1"/>
      <c r="P70" s="1"/>
      <c r="Q70" s="1"/>
      <c r="R70" s="1"/>
      <c r="S70" s="1"/>
      <c r="T70" s="1"/>
      <c r="U70" s="1"/>
      <c r="V70" s="1"/>
      <c r="W70" s="1"/>
      <c r="X70" s="1">
        <v>76159856</v>
      </c>
      <c r="Y70" s="1">
        <v>58988925</v>
      </c>
      <c r="Z70" s="1">
        <v>130859909</v>
      </c>
      <c r="AA70" s="1">
        <v>406106763.89999998</v>
      </c>
      <c r="AB70" s="1">
        <v>439167434.82999998</v>
      </c>
      <c r="AC70" s="1">
        <v>556011184.13999999</v>
      </c>
      <c r="AD70" s="1">
        <v>471094442.20999998</v>
      </c>
      <c r="AE70" s="1">
        <v>464613844</v>
      </c>
      <c r="AF70" s="1"/>
    </row>
    <row r="71" spans="1:32" x14ac:dyDescent="0.3">
      <c r="A71" t="str">
        <f t="shared" si="5"/>
        <v>SPACEX</v>
      </c>
      <c r="B71" t="str">
        <f t="shared" si="6"/>
        <v>Other Labeled</v>
      </c>
      <c r="K71" t="str">
        <f t="shared" si="7"/>
        <v/>
      </c>
      <c r="M71" t="s">
        <v>138</v>
      </c>
      <c r="N71" t="s">
        <v>78</v>
      </c>
      <c r="O71" s="1"/>
      <c r="P71" s="1">
        <v>20000</v>
      </c>
      <c r="Q71" s="1">
        <v>587217.65</v>
      </c>
      <c r="R71" s="1">
        <v>754625</v>
      </c>
      <c r="S71" s="1">
        <v>623296</v>
      </c>
      <c r="T71" s="1">
        <v>11605455</v>
      </c>
      <c r="U71" s="1">
        <v>270904686</v>
      </c>
      <c r="V71" s="1">
        <v>42299799</v>
      </c>
      <c r="W71" s="1">
        <v>30770241</v>
      </c>
      <c r="X71" s="1">
        <v>263624405</v>
      </c>
      <c r="Y71" s="1">
        <v>218614574.25</v>
      </c>
      <c r="Z71" s="1">
        <v>347155241.97000003</v>
      </c>
      <c r="AA71" s="1">
        <v>443425726.47000003</v>
      </c>
      <c r="AB71" s="1">
        <v>542246803.53999996</v>
      </c>
      <c r="AC71" s="1">
        <v>827687139.11380005</v>
      </c>
      <c r="AD71" s="1">
        <v>958778384.66750002</v>
      </c>
      <c r="AE71" s="1">
        <v>1118497499.5892999</v>
      </c>
      <c r="AF71" s="1"/>
    </row>
    <row r="72" spans="1:32" x14ac:dyDescent="0.3">
      <c r="A72" t="str">
        <f t="shared" si="5"/>
        <v>UNITED LAUNCH ALLIANCE</v>
      </c>
      <c r="B72" t="str">
        <f t="shared" si="6"/>
        <v>CONT_AWD_FA881113C0003_9700_-NONE-_-NONE-</v>
      </c>
      <c r="K72" t="str">
        <f t="shared" si="7"/>
        <v>https://www.usaspending.gov/award/CONT_AWD_FA881113C0003_9700_-NONE-_-NONE-</v>
      </c>
      <c r="M72" t="s">
        <v>143</v>
      </c>
      <c r="N72" t="s">
        <v>144</v>
      </c>
      <c r="O72" s="1"/>
      <c r="P72" s="1"/>
      <c r="Q72" s="1"/>
      <c r="R72" s="1"/>
      <c r="S72" s="1"/>
      <c r="T72" s="1"/>
      <c r="U72" s="1">
        <v>525500000</v>
      </c>
      <c r="V72" s="1">
        <v>2446379853.9960999</v>
      </c>
      <c r="W72" s="1">
        <v>1712430554.6800001</v>
      </c>
      <c r="X72" s="1">
        <v>1451459075.8302</v>
      </c>
      <c r="Y72" s="1">
        <v>1767260082.2</v>
      </c>
      <c r="Z72" s="1">
        <v>930846616.50999999</v>
      </c>
      <c r="AA72" s="1">
        <v>624470111.5</v>
      </c>
      <c r="AB72" s="1">
        <v>14683281.300000001</v>
      </c>
      <c r="AC72" s="1">
        <v>32866005.350000001</v>
      </c>
      <c r="AD72" s="1">
        <v>24422337</v>
      </c>
      <c r="AE72" s="1">
        <v>-9015999.5</v>
      </c>
      <c r="AF72" s="1"/>
    </row>
    <row r="73" spans="1:32" x14ac:dyDescent="0.3">
      <c r="A73" t="str">
        <f t="shared" si="5"/>
        <v>UNITED LAUNCH ALLIANCE</v>
      </c>
      <c r="B73" t="str">
        <f t="shared" si="6"/>
        <v>CONT_AWD_FA881119C0002_9700_-NONE-_-NONE-</v>
      </c>
      <c r="K73" t="str">
        <f t="shared" si="7"/>
        <v>https://www.usaspending.gov/award/CONT_AWD_FA881119C0002_9700_-NONE-_-NONE-</v>
      </c>
      <c r="M73" t="s">
        <v>143</v>
      </c>
      <c r="N73" t="s">
        <v>145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470095055</v>
      </c>
      <c r="AB73" s="1">
        <v>433110494.44999999</v>
      </c>
      <c r="AC73" s="1">
        <v>202109782.66</v>
      </c>
      <c r="AD73" s="1">
        <v>284176789.18000001</v>
      </c>
      <c r="AE73" s="1">
        <v>205927236</v>
      </c>
      <c r="AF73" s="1"/>
    </row>
    <row r="74" spans="1:32" x14ac:dyDescent="0.3">
      <c r="A74" t="str">
        <f t="shared" si="5"/>
        <v>UNITED LAUNCH ALLIANCE</v>
      </c>
      <c r="B74" t="str">
        <f t="shared" si="6"/>
        <v>CONT_AWD_FA881123F0024_9700_FA881120D0001_9700</v>
      </c>
      <c r="K74" t="str">
        <f t="shared" si="7"/>
        <v>https://www.usaspending.gov/award/CONT_AWD_FA881123F0024_9700_FA881120D0001_9700</v>
      </c>
      <c r="M74" t="s">
        <v>143</v>
      </c>
      <c r="N74" t="s">
        <v>146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123233000</v>
      </c>
      <c r="AF74" s="1"/>
    </row>
    <row r="75" spans="1:32" x14ac:dyDescent="0.3">
      <c r="A75" t="str">
        <f t="shared" si="5"/>
        <v>UNITED LAUNCH ALLIANCE</v>
      </c>
      <c r="B75" t="str">
        <f t="shared" si="6"/>
        <v>CONT_AWD_FA881123F0033_9700_FA881120D0001_9700</v>
      </c>
      <c r="K75" t="str">
        <f t="shared" si="7"/>
        <v>https://www.usaspending.gov/award/CONT_AWD_FA881123F0033_9700_FA881120D0001_9700</v>
      </c>
      <c r="M75" t="s">
        <v>143</v>
      </c>
      <c r="N75" t="s">
        <v>147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>
        <v>128571760</v>
      </c>
      <c r="AF75" s="1"/>
    </row>
    <row r="76" spans="1:32" x14ac:dyDescent="0.3">
      <c r="A76" t="str">
        <f t="shared" si="5"/>
        <v>UNITED LAUNCH ALLIANCE</v>
      </c>
      <c r="B76" t="str">
        <f t="shared" si="6"/>
        <v>CONT_AWD_FA881606C0002_9700_-NONE-_-NONE-</v>
      </c>
      <c r="K76" t="str">
        <f t="shared" si="7"/>
        <v>https://www.usaspending.gov/award/CONT_AWD_FA881606C0002_9700_-NONE-_-NONE-</v>
      </c>
      <c r="M76" t="s">
        <v>143</v>
      </c>
      <c r="N76" t="s">
        <v>105</v>
      </c>
      <c r="O76" s="1"/>
      <c r="P76" s="1"/>
      <c r="Q76" s="1">
        <v>457683517.50999999</v>
      </c>
      <c r="R76" s="1">
        <v>1021773469.6953</v>
      </c>
      <c r="S76" s="1">
        <v>751729852.67610002</v>
      </c>
      <c r="T76" s="1">
        <v>42615086.730400003</v>
      </c>
      <c r="U76" s="1">
        <v>-10631817.07</v>
      </c>
      <c r="V76" s="1">
        <v>0</v>
      </c>
      <c r="W76" s="1">
        <v>-5128438.75</v>
      </c>
      <c r="X76" s="1"/>
      <c r="Y76" s="1"/>
      <c r="Z76" s="1"/>
      <c r="AA76" s="1">
        <v>2768187.02</v>
      </c>
      <c r="AB76" s="1"/>
      <c r="AC76" s="1"/>
      <c r="AD76" s="1"/>
      <c r="AE76" s="1">
        <v>-424307.875</v>
      </c>
      <c r="AF76" s="1"/>
    </row>
    <row r="77" spans="1:32" x14ac:dyDescent="0.3">
      <c r="A77" t="str">
        <f t="shared" si="5"/>
        <v>UNITED LAUNCH ALLIANCE</v>
      </c>
      <c r="B77" t="str">
        <f t="shared" si="6"/>
        <v>CONT_IDV_NNK10LB00B_8000</v>
      </c>
      <c r="K77" t="str">
        <f t="shared" si="7"/>
        <v>https://www.usaspending.gov/award/CONT_IDV_NNK10LB00B_8000</v>
      </c>
      <c r="M77" t="s">
        <v>143</v>
      </c>
      <c r="N77" t="s">
        <v>148</v>
      </c>
      <c r="O77" s="1"/>
      <c r="P77" s="1"/>
      <c r="Q77" s="1"/>
      <c r="R77" s="1">
        <v>0</v>
      </c>
      <c r="S77" s="1">
        <v>10305923</v>
      </c>
      <c r="T77" s="1">
        <v>199613568</v>
      </c>
      <c r="U77" s="1">
        <v>193481745</v>
      </c>
      <c r="V77" s="1">
        <v>324328504</v>
      </c>
      <c r="W77" s="1">
        <v>347622222</v>
      </c>
      <c r="X77" s="1">
        <v>305989005</v>
      </c>
      <c r="Y77" s="1">
        <v>167080500</v>
      </c>
      <c r="Z77" s="1">
        <v>296720345</v>
      </c>
      <c r="AA77" s="1">
        <v>212693075</v>
      </c>
      <c r="AB77" s="1">
        <v>275796019</v>
      </c>
      <c r="AC77" s="1">
        <v>85292104</v>
      </c>
      <c r="AD77" s="1">
        <v>40676271</v>
      </c>
      <c r="AE77" s="1">
        <v>10898485</v>
      </c>
      <c r="AF77" s="1"/>
    </row>
    <row r="78" spans="1:32" x14ac:dyDescent="0.3">
      <c r="A78" t="str">
        <f t="shared" si="5"/>
        <v>UNITED LAUNCH ALLIANCE</v>
      </c>
      <c r="B78" t="str">
        <f t="shared" si="6"/>
        <v>Other Labeled</v>
      </c>
      <c r="K78" t="str">
        <f t="shared" si="7"/>
        <v/>
      </c>
      <c r="M78" t="s">
        <v>143</v>
      </c>
      <c r="N78" t="s">
        <v>78</v>
      </c>
      <c r="O78" s="1"/>
      <c r="P78" s="1">
        <v>106995229</v>
      </c>
      <c r="Q78" s="1">
        <v>1086916415.01</v>
      </c>
      <c r="R78" s="1">
        <v>373637653.05000001</v>
      </c>
      <c r="S78" s="1">
        <v>1114040832.3838</v>
      </c>
      <c r="T78" s="1">
        <v>2500676857.4580002</v>
      </c>
      <c r="U78" s="1">
        <v>839572604.82000005</v>
      </c>
      <c r="V78" s="1">
        <v>113103397</v>
      </c>
      <c r="W78" s="1">
        <v>40021685.100000001</v>
      </c>
      <c r="X78" s="1">
        <v>105346673.34469999</v>
      </c>
      <c r="Y78" s="1">
        <v>314913857</v>
      </c>
      <c r="Z78" s="1">
        <v>510406124.72000003</v>
      </c>
      <c r="AA78" s="1">
        <v>327014098.92000002</v>
      </c>
      <c r="AB78" s="1">
        <v>570832284.72000003</v>
      </c>
      <c r="AC78" s="1">
        <v>402215073.19</v>
      </c>
      <c r="AD78" s="1">
        <v>773423301.82000005</v>
      </c>
      <c r="AE78" s="1">
        <v>598477748.41400003</v>
      </c>
      <c r="AF78" s="1"/>
    </row>
    <row r="79" spans="1:32" x14ac:dyDescent="0.3">
      <c r="A79" t="str">
        <f t="shared" si="5"/>
        <v>Virgin Orbit</v>
      </c>
      <c r="B79" t="str">
        <f t="shared" si="6"/>
        <v>CONT_AWD_FA881820F0007_9700_FA881820D0007_9700</v>
      </c>
      <c r="K79" t="str">
        <f t="shared" si="7"/>
        <v>https://www.usaspending.gov/award/CONT_AWD_FA881820F0007_9700_FA881820D0007_9700</v>
      </c>
      <c r="M79" t="s">
        <v>149</v>
      </c>
      <c r="N79" t="s">
        <v>150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50000</v>
      </c>
      <c r="AC79" s="1"/>
      <c r="AD79" s="1"/>
      <c r="AE79" s="1"/>
      <c r="AF79" s="1"/>
    </row>
    <row r="80" spans="1:32" x14ac:dyDescent="0.3">
      <c r="A80" t="str">
        <f t="shared" si="5"/>
        <v>Virgin Orbit</v>
      </c>
      <c r="B80" t="str">
        <f t="shared" si="6"/>
        <v>CONT_AWD_FA881820F0009_9700_FA881820D0007_9700</v>
      </c>
      <c r="K80" t="str">
        <f t="shared" si="7"/>
        <v>https://www.usaspending.gov/award/CONT_AWD_FA881820F0009_9700_FA881820D0007_9700</v>
      </c>
      <c r="M80" t="s">
        <v>149</v>
      </c>
      <c r="N80" t="s">
        <v>151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35000000</v>
      </c>
      <c r="AC80" s="1">
        <v>2249791</v>
      </c>
      <c r="AD80" s="1">
        <v>0</v>
      </c>
      <c r="AE80" s="1">
        <v>-210426</v>
      </c>
      <c r="AF80" s="1"/>
    </row>
    <row r="81" spans="1:32" x14ac:dyDescent="0.3">
      <c r="A81" t="str">
        <f t="shared" si="5"/>
        <v>Virgin Orbit</v>
      </c>
      <c r="B81" t="str">
        <f t="shared" si="6"/>
        <v>CONT_IDV_FA881820D0007_9700</v>
      </c>
      <c r="K81" t="str">
        <f t="shared" si="7"/>
        <v>https://www.usaspending.gov/award/CONT_IDV_FA881820D0007_9700</v>
      </c>
      <c r="M81" t="s">
        <v>149</v>
      </c>
      <c r="N81" t="s">
        <v>152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>
        <v>0</v>
      </c>
      <c r="AC81" s="1">
        <v>0</v>
      </c>
      <c r="AD81" s="1">
        <v>0</v>
      </c>
      <c r="AE81" s="1">
        <v>0</v>
      </c>
      <c r="AF81" s="1"/>
    </row>
    <row r="82" spans="1:32" x14ac:dyDescent="0.3">
      <c r="A82" t="str">
        <f t="shared" si="5"/>
        <v>WYLE LABORATORIES</v>
      </c>
      <c r="B82" t="str">
        <f t="shared" si="6"/>
        <v>CONT_AWD_JSC00199702DNAS997029_8000_-NONE-_-NONE-</v>
      </c>
      <c r="K82" t="str">
        <f t="shared" si="7"/>
        <v>https://www.usaspending.gov/award/CONT_AWD_JSC00199702DNAS997029_8000_-NONE-_-NONE-</v>
      </c>
      <c r="M82" t="s">
        <v>153</v>
      </c>
      <c r="N82" t="s">
        <v>154</v>
      </c>
      <c r="O82" s="1">
        <v>-336446.99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">
      <c r="A83" t="str">
        <f t="shared" si="5"/>
        <v>WYLE LABORATORIES</v>
      </c>
      <c r="B83" t="str">
        <f t="shared" si="6"/>
        <v>CONT_AWD_JSC00199707DNAS997114_8000_-NONE-_-NONE-</v>
      </c>
      <c r="K83" t="str">
        <f t="shared" si="7"/>
        <v>https://www.usaspending.gov/award/CONT_AWD_JSC00199707DNAS997114_8000_-NONE-_-NONE-</v>
      </c>
      <c r="M83" t="s">
        <v>153</v>
      </c>
      <c r="N83" t="s">
        <v>155</v>
      </c>
      <c r="O83" s="1">
        <v>-451267.39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">
      <c r="A84" t="str">
        <f t="shared" si="5"/>
        <v>WYLE LABORATORIES</v>
      </c>
      <c r="B84" t="str">
        <f t="shared" si="6"/>
        <v>CONT_IDV_NNJ15HK11B_8000</v>
      </c>
      <c r="K84" t="str">
        <f t="shared" si="7"/>
        <v>https://www.usaspending.gov/award/CONT_IDV_NNJ15HK11B_8000</v>
      </c>
      <c r="M84" t="s">
        <v>153</v>
      </c>
      <c r="N84" t="s">
        <v>156</v>
      </c>
      <c r="O84" s="1"/>
      <c r="P84" s="1"/>
      <c r="Q84" s="1"/>
      <c r="R84" s="1"/>
      <c r="S84" s="1"/>
      <c r="T84" s="1"/>
      <c r="U84" s="1"/>
      <c r="V84" s="1"/>
      <c r="W84" s="1">
        <v>8883660.8800000008</v>
      </c>
      <c r="X84" s="1">
        <v>113321401.43000001</v>
      </c>
      <c r="Y84" s="1">
        <v>123974497.34</v>
      </c>
      <c r="Z84" s="1">
        <v>138243172.06999999</v>
      </c>
      <c r="AA84" s="1">
        <v>142282971.62</v>
      </c>
      <c r="AB84" s="1">
        <v>150144801.24000001</v>
      </c>
      <c r="AC84" s="1">
        <v>153857506.88</v>
      </c>
      <c r="AD84" s="1"/>
      <c r="AE84" s="1"/>
      <c r="AF84" s="1"/>
    </row>
    <row r="85" spans="1:32" x14ac:dyDescent="0.3">
      <c r="A85" t="str">
        <f t="shared" si="5"/>
        <v>WYLE LABORATORIES</v>
      </c>
      <c r="B85" t="str">
        <f t="shared" si="6"/>
        <v>Other Labeled</v>
      </c>
      <c r="K85" t="str">
        <f t="shared" si="7"/>
        <v/>
      </c>
      <c r="M85" t="s">
        <v>153</v>
      </c>
      <c r="N85" t="s">
        <v>78</v>
      </c>
      <c r="O85" s="1"/>
      <c r="P85" s="1"/>
      <c r="Q85" s="1">
        <v>-5133.5698000000002</v>
      </c>
      <c r="R85" s="1">
        <v>705840</v>
      </c>
      <c r="S85" s="1">
        <v>537941</v>
      </c>
      <c r="T85" s="1">
        <v>984326</v>
      </c>
      <c r="U85" s="1">
        <v>662137</v>
      </c>
      <c r="V85" s="1">
        <v>-533595</v>
      </c>
      <c r="W85" s="1">
        <v>404100</v>
      </c>
      <c r="X85" s="1">
        <v>438789</v>
      </c>
      <c r="Y85" s="1">
        <v>532345</v>
      </c>
      <c r="Z85" s="1">
        <v>0</v>
      </c>
      <c r="AA85" s="1"/>
      <c r="AB85" s="1"/>
      <c r="AC85" s="1"/>
      <c r="AD85" s="1"/>
      <c r="AE85" s="1"/>
      <c r="AF85" s="1"/>
    </row>
    <row r="86" spans="1:32" x14ac:dyDescent="0.3">
      <c r="A86" t="str">
        <f t="shared" si="5"/>
        <v>Grand Total</v>
      </c>
      <c r="B86" t="str">
        <f t="shared" si="6"/>
        <v/>
      </c>
      <c r="M86" t="s">
        <v>157</v>
      </c>
      <c r="N86" t="s">
        <v>158</v>
      </c>
      <c r="O86" s="1">
        <f t="shared" ref="O86:AE86" si="8">SUM(O2:O85)</f>
        <v>1064636524.2291</v>
      </c>
      <c r="P86" s="1">
        <f t="shared" si="8"/>
        <v>2964837142.6417999</v>
      </c>
      <c r="Q86" s="1">
        <f t="shared" si="8"/>
        <v>3737518899.0302005</v>
      </c>
      <c r="R86" s="1">
        <f t="shared" si="8"/>
        <v>4032506957.9738998</v>
      </c>
      <c r="S86" s="1">
        <f t="shared" si="8"/>
        <v>4584368746.6418991</v>
      </c>
      <c r="T86" s="1">
        <f t="shared" si="8"/>
        <v>5983678951.9273005</v>
      </c>
      <c r="U86" s="1">
        <f t="shared" si="8"/>
        <v>4732272916.7599993</v>
      </c>
      <c r="V86" s="1">
        <f t="shared" si="8"/>
        <v>6425899127.3453007</v>
      </c>
      <c r="W86" s="1">
        <f t="shared" si="8"/>
        <v>5958876221.4414005</v>
      </c>
      <c r="X86" s="1">
        <f t="shared" si="8"/>
        <v>6448942375.0060997</v>
      </c>
      <c r="Y86" s="1">
        <f t="shared" si="8"/>
        <v>6658489156.7355003</v>
      </c>
      <c r="Z86" s="1">
        <f t="shared" si="8"/>
        <v>6178647369.613101</v>
      </c>
      <c r="AA86" s="1">
        <f t="shared" si="8"/>
        <v>6485470242.9649</v>
      </c>
      <c r="AB86" s="1">
        <f t="shared" si="8"/>
        <v>6373597573.8783998</v>
      </c>
      <c r="AC86" s="1">
        <f t="shared" si="8"/>
        <v>6480588442.6159</v>
      </c>
      <c r="AD86" s="1">
        <f t="shared" si="8"/>
        <v>7955005389.2581005</v>
      </c>
      <c r="AE86" s="1">
        <f t="shared" si="8"/>
        <v>9110912250.0034008</v>
      </c>
      <c r="AF86" s="1"/>
    </row>
    <row r="89" spans="1:32" x14ac:dyDescent="0.3">
      <c r="A89" t="str">
        <f t="shared" ref="A89:A120" si="9">M89</f>
        <v>SpaceParentID</v>
      </c>
      <c r="B89" t="str">
        <f t="shared" ref="B89:B120" si="10">N89</f>
        <v>TopCAU</v>
      </c>
      <c r="C89" t="str">
        <f t="shared" ref="C89:C120" si="11">AB89</f>
        <v>2020</v>
      </c>
      <c r="D89" t="str">
        <f t="shared" ref="D89:D120" si="12">AD89</f>
        <v>2022</v>
      </c>
      <c r="E89" t="str">
        <f t="shared" ref="E89:E120" si="13">AE89</f>
        <v>2023</v>
      </c>
      <c r="G89" t="str">
        <f>AD89&amp;"-"&amp;AE89</f>
        <v>2022-2023</v>
      </c>
      <c r="H89" t="str">
        <f>AB89&amp;"-"&amp;AE89</f>
        <v>2020-2023</v>
      </c>
      <c r="J89" t="str">
        <f>"Share "&amp;AE89</f>
        <v>Share 2023</v>
      </c>
      <c r="M89" t="s">
        <v>55</v>
      </c>
      <c r="N89" t="s">
        <v>56</v>
      </c>
      <c r="O89" t="s">
        <v>57</v>
      </c>
      <c r="P89" t="s">
        <v>58</v>
      </c>
      <c r="Q89" t="s">
        <v>59</v>
      </c>
      <c r="R89" t="s">
        <v>60</v>
      </c>
      <c r="S89" t="s">
        <v>61</v>
      </c>
      <c r="T89" t="s">
        <v>62</v>
      </c>
      <c r="U89" t="s">
        <v>63</v>
      </c>
      <c r="V89" t="s">
        <v>64</v>
      </c>
      <c r="W89" t="s">
        <v>65</v>
      </c>
      <c r="X89" t="s">
        <v>66</v>
      </c>
      <c r="Y89" t="s">
        <v>67</v>
      </c>
      <c r="Z89" t="s">
        <v>68</v>
      </c>
      <c r="AA89" t="s">
        <v>69</v>
      </c>
      <c r="AB89" t="s">
        <v>70</v>
      </c>
      <c r="AC89" t="s">
        <v>71</v>
      </c>
      <c r="AD89" t="s">
        <v>72</v>
      </c>
      <c r="AE89" t="s">
        <v>73</v>
      </c>
    </row>
    <row r="90" spans="1:32" x14ac:dyDescent="0.3">
      <c r="A90" t="str">
        <f t="shared" si="9"/>
        <v>ABL Space</v>
      </c>
      <c r="B90" t="str">
        <f t="shared" si="10"/>
        <v>CONT_AWD_80KSC023FA100_8000_80KSC022DA100_8000</v>
      </c>
      <c r="C90" s="1">
        <f t="shared" si="11"/>
        <v>0</v>
      </c>
      <c r="D90" s="1">
        <f t="shared" si="12"/>
        <v>0</v>
      </c>
      <c r="E90" s="1">
        <f t="shared" si="13"/>
        <v>5000</v>
      </c>
      <c r="F90" s="1"/>
      <c r="G90" s="2" t="e">
        <f t="shared" ref="G90:G121" si="14">AE90/AD90-1</f>
        <v>#DIV/0!</v>
      </c>
      <c r="H90" s="2" t="e">
        <f t="shared" ref="H90:H121" si="15">AE90/AB90-1</f>
        <v>#DIV/0!</v>
      </c>
      <c r="I90" s="2"/>
      <c r="J90" s="2">
        <f t="shared" ref="J90:J121" si="16">AE90/SUM(AE$89:AE$173)</f>
        <v>5.4879246586949989E-7</v>
      </c>
      <c r="K90" t="str">
        <f>IF(B90&lt;&gt;"Other Labeled","https://www.usaspending.gov/award/"&amp;B90,"")</f>
        <v>https://www.usaspending.gov/award/CONT_AWD_80KSC023FA100_8000_80KSC022DA100_8000</v>
      </c>
      <c r="M90" t="s">
        <v>74</v>
      </c>
      <c r="N90" t="s">
        <v>75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v>5000</v>
      </c>
      <c r="AF90" s="1"/>
    </row>
    <row r="91" spans="1:32" x14ac:dyDescent="0.3">
      <c r="A91" t="str">
        <f t="shared" si="9"/>
        <v>ABL Space</v>
      </c>
      <c r="B91" t="str">
        <f t="shared" si="10"/>
        <v>CONT_AWD_FA881821F0017_9700_FA881821D0001_9700</v>
      </c>
      <c r="C91" s="1">
        <f t="shared" si="11"/>
        <v>0</v>
      </c>
      <c r="D91" s="1">
        <f t="shared" si="12"/>
        <v>0</v>
      </c>
      <c r="E91" s="1">
        <f t="shared" si="13"/>
        <v>0</v>
      </c>
      <c r="F91" s="1"/>
      <c r="G91" s="2" t="e">
        <f t="shared" si="14"/>
        <v>#DIV/0!</v>
      </c>
      <c r="H91" s="2" t="e">
        <f t="shared" si="15"/>
        <v>#DIV/0!</v>
      </c>
      <c r="I91" s="2"/>
      <c r="J91" s="2">
        <f t="shared" si="16"/>
        <v>0</v>
      </c>
      <c r="K91" t="str">
        <f t="shared" ref="K91:K154" si="17">IF(B91&lt;&gt;"Other Labeled","https://www.usaspending.gov/award/"&amp;B91,"")</f>
        <v>https://www.usaspending.gov/award/CONT_AWD_FA881821F0017_9700_FA881821D0001_9700</v>
      </c>
      <c r="M91" t="s">
        <v>74</v>
      </c>
      <c r="N91" t="s">
        <v>76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>
        <v>55944.087992585199</v>
      </c>
      <c r="AD91" s="1">
        <v>0</v>
      </c>
      <c r="AE91" s="1"/>
      <c r="AF91" s="1"/>
    </row>
    <row r="92" spans="1:32" x14ac:dyDescent="0.3">
      <c r="A92" t="str">
        <f t="shared" si="9"/>
        <v>ABL Space</v>
      </c>
      <c r="B92" t="str">
        <f t="shared" si="10"/>
        <v>CONT_AWD_FA881823F0024_9700_FA881821D0001_9700</v>
      </c>
      <c r="C92" s="1">
        <f t="shared" si="11"/>
        <v>0</v>
      </c>
      <c r="D92" s="1">
        <f t="shared" si="12"/>
        <v>0</v>
      </c>
      <c r="E92" s="1">
        <f t="shared" si="13"/>
        <v>1000000</v>
      </c>
      <c r="F92" s="1"/>
      <c r="G92" s="2" t="e">
        <f t="shared" si="14"/>
        <v>#DIV/0!</v>
      </c>
      <c r="H92" s="2" t="e">
        <f t="shared" si="15"/>
        <v>#DIV/0!</v>
      </c>
      <c r="I92" s="2"/>
      <c r="J92" s="2">
        <f t="shared" si="16"/>
        <v>1.0975849317389998E-4</v>
      </c>
      <c r="K92" t="str">
        <f t="shared" si="17"/>
        <v>https://www.usaspending.gov/award/CONT_AWD_FA881823F0024_9700_FA881821D0001_9700</v>
      </c>
      <c r="M92" t="s">
        <v>74</v>
      </c>
      <c r="N92" t="s">
        <v>77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>
        <v>1000000</v>
      </c>
      <c r="AF92" s="1"/>
    </row>
    <row r="93" spans="1:32" x14ac:dyDescent="0.3">
      <c r="A93" t="str">
        <f t="shared" si="9"/>
        <v>ABL Space</v>
      </c>
      <c r="B93" t="str">
        <f t="shared" si="10"/>
        <v>Other Labeled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/>
      <c r="G93" s="2" t="e">
        <f t="shared" si="14"/>
        <v>#DIV/0!</v>
      </c>
      <c r="H93" s="2" t="e">
        <f t="shared" si="15"/>
        <v>#DIV/0!</v>
      </c>
      <c r="I93" s="2"/>
      <c r="J93" s="2">
        <f t="shared" si="16"/>
        <v>0</v>
      </c>
      <c r="K93" t="str">
        <f t="shared" si="17"/>
        <v/>
      </c>
      <c r="M93" t="s">
        <v>74</v>
      </c>
      <c r="N93" t="s">
        <v>78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>
        <v>0</v>
      </c>
      <c r="AD93" s="1">
        <v>0</v>
      </c>
      <c r="AE93" s="1">
        <v>0</v>
      </c>
      <c r="AF93" s="1"/>
    </row>
    <row r="94" spans="1:32" x14ac:dyDescent="0.3">
      <c r="A94" t="str">
        <f t="shared" si="9"/>
        <v>BLUE ORIGIN</v>
      </c>
      <c r="B94" t="str">
        <f t="shared" si="10"/>
        <v>CONT_AWD_80KSC023FA042_8000_80KSC022DA102_8000</v>
      </c>
      <c r="C94" s="1">
        <f t="shared" si="11"/>
        <v>0</v>
      </c>
      <c r="D94" s="1">
        <f t="shared" si="12"/>
        <v>0</v>
      </c>
      <c r="E94" s="1">
        <f t="shared" si="13"/>
        <v>2000000</v>
      </c>
      <c r="F94" s="1"/>
      <c r="G94" s="2" t="e">
        <f t="shared" si="14"/>
        <v>#DIV/0!</v>
      </c>
      <c r="H94" s="2" t="e">
        <f t="shared" si="15"/>
        <v>#DIV/0!</v>
      </c>
      <c r="I94" s="2"/>
      <c r="J94" s="2">
        <f t="shared" si="16"/>
        <v>2.1951698634779996E-4</v>
      </c>
      <c r="K94" t="str">
        <f t="shared" si="17"/>
        <v>https://www.usaspending.gov/award/CONT_AWD_80KSC023FA042_8000_80KSC022DA102_8000</v>
      </c>
      <c r="M94" t="s">
        <v>79</v>
      </c>
      <c r="N94" t="s">
        <v>80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>
        <v>2000000</v>
      </c>
      <c r="AF94" s="1"/>
    </row>
    <row r="95" spans="1:32" x14ac:dyDescent="0.3">
      <c r="A95" t="str">
        <f t="shared" si="9"/>
        <v>BLUE ORIGIN</v>
      </c>
      <c r="B95" t="str">
        <f t="shared" si="10"/>
        <v>CONT_AWD_80KSC023FA102_8000_80KSC022DA102_8000</v>
      </c>
      <c r="C95" s="1">
        <f t="shared" si="11"/>
        <v>0</v>
      </c>
      <c r="D95" s="1">
        <f t="shared" si="12"/>
        <v>0</v>
      </c>
      <c r="E95" s="1">
        <f t="shared" si="13"/>
        <v>12965000</v>
      </c>
      <c r="F95" s="1"/>
      <c r="G95" s="2" t="e">
        <f t="shared" si="14"/>
        <v>#DIV/0!</v>
      </c>
      <c r="H95" s="2" t="e">
        <f t="shared" si="15"/>
        <v>#DIV/0!</v>
      </c>
      <c r="I95" s="2"/>
      <c r="J95" s="2">
        <f t="shared" si="16"/>
        <v>1.4230188639996132E-3</v>
      </c>
      <c r="K95" t="str">
        <f t="shared" si="17"/>
        <v>https://www.usaspending.gov/award/CONT_AWD_80KSC023FA102_8000_80KSC022DA102_8000</v>
      </c>
      <c r="M95" t="s">
        <v>79</v>
      </c>
      <c r="N95" t="s">
        <v>81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12965000</v>
      </c>
      <c r="AF95" s="1"/>
    </row>
    <row r="96" spans="1:32" x14ac:dyDescent="0.3">
      <c r="A96" t="str">
        <f t="shared" si="9"/>
        <v>BLUE ORIGIN</v>
      </c>
      <c r="B96" t="str">
        <f t="shared" si="10"/>
        <v>CONT_AWD_80MSFC20C0020_8000_-NONE-_-NONE-</v>
      </c>
      <c r="C96" s="1">
        <f t="shared" si="11"/>
        <v>264074486.97278699</v>
      </c>
      <c r="D96" s="1">
        <f t="shared" si="12"/>
        <v>0</v>
      </c>
      <c r="E96" s="1">
        <f t="shared" si="13"/>
        <v>0</v>
      </c>
      <c r="F96" s="1"/>
      <c r="G96" s="2" t="e">
        <f t="shared" si="14"/>
        <v>#DIV/0!</v>
      </c>
      <c r="H96" s="2">
        <f t="shared" si="15"/>
        <v>-1</v>
      </c>
      <c r="I96" s="2"/>
      <c r="J96" s="2">
        <f t="shared" si="16"/>
        <v>0</v>
      </c>
      <c r="K96" t="str">
        <f t="shared" si="17"/>
        <v>https://www.usaspending.gov/award/CONT_AWD_80MSFC20C0020_8000_-NONE-_-NONE-</v>
      </c>
      <c r="M96" t="s">
        <v>79</v>
      </c>
      <c r="N96" t="s">
        <v>82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264074486.97278699</v>
      </c>
      <c r="AC96" s="1">
        <v>281468075.08996302</v>
      </c>
      <c r="AD96" s="1"/>
      <c r="AE96" s="1"/>
      <c r="AF96" s="1"/>
    </row>
    <row r="97" spans="1:32" x14ac:dyDescent="0.3">
      <c r="A97" t="str">
        <f t="shared" si="9"/>
        <v>BLUE ORIGIN</v>
      </c>
      <c r="B97" t="str">
        <f t="shared" si="10"/>
        <v>CONT_AWD_80MSFC21CA015_8000_-NONE-_-NONE-</v>
      </c>
      <c r="C97" s="1">
        <f t="shared" si="11"/>
        <v>0</v>
      </c>
      <c r="D97" s="1">
        <f t="shared" si="12"/>
        <v>11226837.4031197</v>
      </c>
      <c r="E97" s="1">
        <f t="shared" si="13"/>
        <v>0</v>
      </c>
      <c r="F97" s="1"/>
      <c r="G97" s="2">
        <f t="shared" si="14"/>
        <v>-1</v>
      </c>
      <c r="H97" s="2" t="e">
        <f t="shared" si="15"/>
        <v>#DIV/0!</v>
      </c>
      <c r="I97" s="2"/>
      <c r="J97" s="2">
        <f t="shared" si="16"/>
        <v>0</v>
      </c>
      <c r="K97" t="str">
        <f t="shared" si="17"/>
        <v>https://www.usaspending.gov/award/CONT_AWD_80MSFC21CA015_8000_-NONE-_-NONE-</v>
      </c>
      <c r="M97" t="s">
        <v>79</v>
      </c>
      <c r="N97" t="s">
        <v>83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>
        <v>25476792.217194501</v>
      </c>
      <c r="AD97" s="1">
        <v>11226837.4031197</v>
      </c>
      <c r="AE97" s="1">
        <v>0</v>
      </c>
      <c r="AF97" s="1"/>
    </row>
    <row r="98" spans="1:32" x14ac:dyDescent="0.3">
      <c r="A98" t="str">
        <f t="shared" si="9"/>
        <v>BLUE ORIGIN</v>
      </c>
      <c r="B98" t="str">
        <f t="shared" si="10"/>
        <v>CONT_AWD_80MSFC23CA014_8000_-NONE-_-NONE-</v>
      </c>
      <c r="C98" s="1">
        <f t="shared" si="11"/>
        <v>0</v>
      </c>
      <c r="D98" s="1">
        <f t="shared" si="12"/>
        <v>0</v>
      </c>
      <c r="E98" s="1">
        <f t="shared" si="13"/>
        <v>425009984</v>
      </c>
      <c r="F98" s="1"/>
      <c r="G98" s="2" t="e">
        <f t="shared" si="14"/>
        <v>#DIV/0!</v>
      </c>
      <c r="H98" s="2" t="e">
        <f t="shared" si="15"/>
        <v>#DIV/0!</v>
      </c>
      <c r="I98" s="2"/>
      <c r="J98" s="2">
        <f t="shared" si="16"/>
        <v>4.6648455427703343E-2</v>
      </c>
      <c r="K98" t="str">
        <f t="shared" si="17"/>
        <v>https://www.usaspending.gov/award/CONT_AWD_80MSFC23CA014_8000_-NONE-_-NONE-</v>
      </c>
      <c r="M98" t="s">
        <v>79</v>
      </c>
      <c r="N98" t="s">
        <v>84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425009984</v>
      </c>
      <c r="AF98" s="1"/>
    </row>
    <row r="99" spans="1:32" x14ac:dyDescent="0.3">
      <c r="A99" t="str">
        <f t="shared" si="9"/>
        <v>BLUE ORIGIN</v>
      </c>
      <c r="B99" t="str">
        <f t="shared" si="10"/>
        <v>Other Labeled</v>
      </c>
      <c r="C99" s="1">
        <f t="shared" si="11"/>
        <v>3213421.4524028599</v>
      </c>
      <c r="D99" s="1">
        <f t="shared" si="12"/>
        <v>4588587.5616089096</v>
      </c>
      <c r="E99" s="1">
        <f t="shared" si="13"/>
        <v>869404</v>
      </c>
      <c r="F99" s="1"/>
      <c r="G99" s="2">
        <f t="shared" si="14"/>
        <v>-0.81052905968843314</v>
      </c>
      <c r="H99" s="2">
        <f t="shared" si="15"/>
        <v>-0.72944600859937103</v>
      </c>
      <c r="I99" s="2"/>
      <c r="J99" s="2">
        <f t="shared" si="16"/>
        <v>9.5424472999361344E-5</v>
      </c>
      <c r="K99" t="str">
        <f t="shared" si="17"/>
        <v/>
      </c>
      <c r="M99" t="s">
        <v>79</v>
      </c>
      <c r="N99" t="s">
        <v>78</v>
      </c>
      <c r="O99" s="1"/>
      <c r="P99" s="1"/>
      <c r="Q99" s="1"/>
      <c r="R99" s="1"/>
      <c r="S99" s="1"/>
      <c r="T99" s="1"/>
      <c r="U99" s="1"/>
      <c r="V99" s="1"/>
      <c r="W99" s="1"/>
      <c r="X99" s="1">
        <v>970601.73317900696</v>
      </c>
      <c r="Y99" s="1">
        <v>811311.96249855298</v>
      </c>
      <c r="Z99" s="1">
        <v>420743.79300202901</v>
      </c>
      <c r="AA99" s="1">
        <v>3004110.8971396601</v>
      </c>
      <c r="AB99" s="1">
        <v>3213421.4524028599</v>
      </c>
      <c r="AC99" s="1">
        <v>5146857.8850811003</v>
      </c>
      <c r="AD99" s="1">
        <v>4588587.5616089096</v>
      </c>
      <c r="AE99" s="1">
        <v>869404</v>
      </c>
      <c r="AF99" s="1"/>
    </row>
    <row r="100" spans="1:32" x14ac:dyDescent="0.3">
      <c r="A100" t="str">
        <f t="shared" si="9"/>
        <v>BOEING</v>
      </c>
      <c r="B100" t="str">
        <f t="shared" si="10"/>
        <v>CONT_AWD_80MSFC20C0052_8000_-NONE-_-NONE-</v>
      </c>
      <c r="C100" s="1">
        <f t="shared" si="11"/>
        <v>170888740.84884101</v>
      </c>
      <c r="D100" s="1">
        <f t="shared" si="12"/>
        <v>419218533.06248301</v>
      </c>
      <c r="E100" s="1">
        <f t="shared" si="13"/>
        <v>386123480</v>
      </c>
      <c r="F100" s="1"/>
      <c r="G100" s="2">
        <f t="shared" si="14"/>
        <v>-7.8944632577945484E-2</v>
      </c>
      <c r="H100" s="2">
        <f t="shared" si="15"/>
        <v>1.2595021654559679</v>
      </c>
      <c r="I100" s="2"/>
      <c r="J100" s="2">
        <f t="shared" si="16"/>
        <v>4.2380331343862508E-2</v>
      </c>
      <c r="K100" t="str">
        <f t="shared" si="17"/>
        <v>https://www.usaspending.gov/award/CONT_AWD_80MSFC20C0052_8000_-NONE-_-NONE-</v>
      </c>
      <c r="M100" t="s">
        <v>85</v>
      </c>
      <c r="N100" t="s">
        <v>86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170888740.84884101</v>
      </c>
      <c r="AC100" s="1">
        <v>204224064.40584201</v>
      </c>
      <c r="AD100" s="1">
        <v>419218533.06248301</v>
      </c>
      <c r="AE100" s="1">
        <v>386123480</v>
      </c>
      <c r="AF100" s="1"/>
    </row>
    <row r="101" spans="1:32" x14ac:dyDescent="0.3">
      <c r="A101" t="str">
        <f t="shared" si="9"/>
        <v>BOEING</v>
      </c>
      <c r="B101" t="str">
        <f t="shared" si="10"/>
        <v>CONT_AWD_FA880622F0008_9700_FA880621D0001_9700</v>
      </c>
      <c r="C101" s="1">
        <f t="shared" si="11"/>
        <v>0</v>
      </c>
      <c r="D101" s="1">
        <f t="shared" si="12"/>
        <v>10188967.7639075</v>
      </c>
      <c r="E101" s="1">
        <f t="shared" si="13"/>
        <v>10501554.5</v>
      </c>
      <c r="F101" s="1"/>
      <c r="G101" s="2">
        <f t="shared" si="14"/>
        <v>3.0678940530146637E-2</v>
      </c>
      <c r="H101" s="2" t="e">
        <f t="shared" si="15"/>
        <v>#DIV/0!</v>
      </c>
      <c r="I101" s="2"/>
      <c r="J101" s="2">
        <f t="shared" si="16"/>
        <v>1.1526347979035887E-3</v>
      </c>
      <c r="K101" t="str">
        <f t="shared" si="17"/>
        <v>https://www.usaspending.gov/award/CONT_AWD_FA880622F0008_9700_FA880621D0001_9700</v>
      </c>
      <c r="M101" t="s">
        <v>85</v>
      </c>
      <c r="N101" t="s">
        <v>87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10188967.7639075</v>
      </c>
      <c r="AE101" s="1">
        <v>10501554.5</v>
      </c>
      <c r="AF101" s="1"/>
    </row>
    <row r="102" spans="1:32" x14ac:dyDescent="0.3">
      <c r="A102" t="str">
        <f t="shared" si="9"/>
        <v>BOEING</v>
      </c>
      <c r="B102" t="str">
        <f t="shared" si="10"/>
        <v>CONT_AWD_NNM07AB03C_8000_-NONE-_-NONE-</v>
      </c>
      <c r="C102" s="1">
        <f t="shared" si="11"/>
        <v>894418582.98588502</v>
      </c>
      <c r="D102" s="1">
        <f t="shared" si="12"/>
        <v>875284026.86661899</v>
      </c>
      <c r="E102" s="1">
        <f t="shared" si="13"/>
        <v>651567976</v>
      </c>
      <c r="F102" s="1"/>
      <c r="G102" s="2">
        <f t="shared" si="14"/>
        <v>-0.25559252082719675</v>
      </c>
      <c r="H102" s="2">
        <f t="shared" si="15"/>
        <v>-0.27151784590070116</v>
      </c>
      <c r="I102" s="2"/>
      <c r="J102" s="2">
        <f t="shared" si="16"/>
        <v>7.1515119246127828E-2</v>
      </c>
      <c r="K102" t="str">
        <f t="shared" si="17"/>
        <v>https://www.usaspending.gov/award/CONT_AWD_NNM07AB03C_8000_-NONE-_-NONE-</v>
      </c>
      <c r="M102" t="s">
        <v>85</v>
      </c>
      <c r="N102" t="s">
        <v>88</v>
      </c>
      <c r="O102" s="1">
        <v>11326374.3938039</v>
      </c>
      <c r="P102" s="1">
        <v>64025859.222240597</v>
      </c>
      <c r="Q102" s="1">
        <v>50387684.146133699</v>
      </c>
      <c r="R102" s="1">
        <v>195292667.18745199</v>
      </c>
      <c r="S102" s="1">
        <v>213368966.03072399</v>
      </c>
      <c r="T102" s="1">
        <v>706730341.24804795</v>
      </c>
      <c r="U102" s="1">
        <v>764919203.14398098</v>
      </c>
      <c r="V102" s="1">
        <v>814368986.62475801</v>
      </c>
      <c r="W102" s="1">
        <v>809906234.74977398</v>
      </c>
      <c r="X102" s="1">
        <v>1027818834.4457</v>
      </c>
      <c r="Y102" s="1">
        <v>976081563.912305</v>
      </c>
      <c r="Z102" s="1">
        <v>1071486083.57099</v>
      </c>
      <c r="AA102" s="1">
        <v>941718495.12915301</v>
      </c>
      <c r="AB102" s="1">
        <v>894418582.98588502</v>
      </c>
      <c r="AC102" s="1">
        <v>982927530.35960305</v>
      </c>
      <c r="AD102" s="1">
        <v>875284026.86661899</v>
      </c>
      <c r="AE102" s="1">
        <v>651567976</v>
      </c>
      <c r="AF102" s="1"/>
    </row>
    <row r="103" spans="1:32" x14ac:dyDescent="0.3">
      <c r="A103" t="str">
        <f t="shared" si="9"/>
        <v>BOEING</v>
      </c>
      <c r="B103" t="str">
        <f t="shared" si="10"/>
        <v>Other Labeled</v>
      </c>
      <c r="C103" s="1">
        <f t="shared" si="11"/>
        <v>32638779.3783787</v>
      </c>
      <c r="D103" s="1">
        <f t="shared" si="12"/>
        <v>1290363.51791363</v>
      </c>
      <c r="E103" s="1">
        <f t="shared" si="13"/>
        <v>5630869.1200999999</v>
      </c>
      <c r="F103" s="1"/>
      <c r="G103" s="2">
        <f t="shared" si="14"/>
        <v>3.3637851209591467</v>
      </c>
      <c r="H103" s="2">
        <f t="shared" si="15"/>
        <v>-0.8274791757736466</v>
      </c>
      <c r="I103" s="2"/>
      <c r="J103" s="2">
        <f t="shared" si="16"/>
        <v>6.1803570988162003E-4</v>
      </c>
      <c r="K103" t="str">
        <f t="shared" si="17"/>
        <v/>
      </c>
      <c r="M103" t="s">
        <v>85</v>
      </c>
      <c r="N103" t="s">
        <v>78</v>
      </c>
      <c r="O103" s="1">
        <v>190282513.94055799</v>
      </c>
      <c r="P103" s="1">
        <v>1135371667.5897701</v>
      </c>
      <c r="Q103" s="1">
        <v>105671003.584068</v>
      </c>
      <c r="R103" s="1">
        <v>150329646.69878</v>
      </c>
      <c r="S103" s="1">
        <v>153634890.44840699</v>
      </c>
      <c r="T103" s="1">
        <v>43145844.398734003</v>
      </c>
      <c r="U103" s="1">
        <v>50755893.894686103</v>
      </c>
      <c r="V103" s="1">
        <v>39927198.291545898</v>
      </c>
      <c r="W103" s="1">
        <v>106205992.47711</v>
      </c>
      <c r="X103" s="1">
        <v>106075781.71628299</v>
      </c>
      <c r="Y103" s="1">
        <v>207255327.25143901</v>
      </c>
      <c r="Z103" s="1">
        <v>321586762.77959901</v>
      </c>
      <c r="AA103" s="1">
        <v>261170814.091631</v>
      </c>
      <c r="AB103" s="1">
        <v>32638779.3783787</v>
      </c>
      <c r="AC103" s="1">
        <v>14576823.714611201</v>
      </c>
      <c r="AD103" s="1">
        <v>1290363.51791363</v>
      </c>
      <c r="AE103" s="1">
        <v>5630869.1200999999</v>
      </c>
      <c r="AF103" s="1"/>
    </row>
    <row r="104" spans="1:32" x14ac:dyDescent="0.3">
      <c r="A104" t="str">
        <f t="shared" si="9"/>
        <v>CALIFORNIA INSTITUTE OF TECHNOLOGY</v>
      </c>
      <c r="B104" t="str">
        <f t="shared" si="10"/>
        <v>CONT_AWD_80NM0021F0008_8000_80NM0018D0004_8000</v>
      </c>
      <c r="C104" s="1">
        <f t="shared" si="11"/>
        <v>0</v>
      </c>
      <c r="D104" s="1">
        <f t="shared" si="12"/>
        <v>489511860.21369702</v>
      </c>
      <c r="E104" s="1">
        <f t="shared" si="13"/>
        <v>559112589</v>
      </c>
      <c r="F104" s="1"/>
      <c r="G104" s="2">
        <f t="shared" si="14"/>
        <v>0.14218394781266119</v>
      </c>
      <c r="H104" s="2" t="e">
        <f t="shared" si="15"/>
        <v>#DIV/0!</v>
      </c>
      <c r="I104" s="2"/>
      <c r="J104" s="2">
        <f t="shared" si="16"/>
        <v>6.1367355283198047E-2</v>
      </c>
      <c r="K104" t="str">
        <f t="shared" si="17"/>
        <v>https://www.usaspending.gov/award/CONT_AWD_80NM0021F0008_8000_80NM0018D0004_8000</v>
      </c>
      <c r="M104" t="s">
        <v>89</v>
      </c>
      <c r="N104" t="s">
        <v>90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>
        <v>134750564.46689701</v>
      </c>
      <c r="AD104" s="1">
        <v>489511860.21369702</v>
      </c>
      <c r="AE104" s="1">
        <v>559112589</v>
      </c>
      <c r="AF104" s="1"/>
    </row>
    <row r="105" spans="1:32" x14ac:dyDescent="0.3">
      <c r="A105" t="str">
        <f t="shared" si="9"/>
        <v>CALIFORNIA INSTITUTE OF TECHNOLOGY</v>
      </c>
      <c r="B105" t="str">
        <f t="shared" si="10"/>
        <v>CONT_AWD_80NM0021F0037_8000_80NM0018D0004_8000</v>
      </c>
      <c r="C105" s="1">
        <f t="shared" si="11"/>
        <v>0</v>
      </c>
      <c r="D105" s="1">
        <f t="shared" si="12"/>
        <v>23700126.316149499</v>
      </c>
      <c r="E105" s="1">
        <f t="shared" si="13"/>
        <v>166012998</v>
      </c>
      <c r="F105" s="1"/>
      <c r="G105" s="2">
        <f t="shared" si="14"/>
        <v>6.0047305143212304</v>
      </c>
      <c r="H105" s="2" t="e">
        <f t="shared" si="15"/>
        <v>#DIV/0!</v>
      </c>
      <c r="I105" s="2"/>
      <c r="J105" s="2">
        <f t="shared" si="16"/>
        <v>1.8221336507761671E-2</v>
      </c>
      <c r="K105" t="str">
        <f t="shared" si="17"/>
        <v>https://www.usaspending.gov/award/CONT_AWD_80NM0021F0037_8000_80NM0018D0004_8000</v>
      </c>
      <c r="M105" t="s">
        <v>89</v>
      </c>
      <c r="N105" t="s">
        <v>91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>
        <v>5275527.4977007899</v>
      </c>
      <c r="AD105" s="1">
        <v>23700126.316149499</v>
      </c>
      <c r="AE105" s="1">
        <v>166012998</v>
      </c>
      <c r="AF105" s="1"/>
    </row>
    <row r="106" spans="1:32" x14ac:dyDescent="0.3">
      <c r="A106" t="str">
        <f t="shared" si="9"/>
        <v>CALIFORNIA INSTITUTE OF TECHNOLOGY</v>
      </c>
      <c r="B106" t="str">
        <f t="shared" si="10"/>
        <v>CONT_AWD_80NM0023F0027_8000_80NM0018D0004_8000</v>
      </c>
      <c r="C106" s="1">
        <f t="shared" si="11"/>
        <v>0</v>
      </c>
      <c r="D106" s="1">
        <f t="shared" si="12"/>
        <v>0</v>
      </c>
      <c r="E106" s="1">
        <f t="shared" si="13"/>
        <v>94317779</v>
      </c>
      <c r="F106" s="1"/>
      <c r="G106" s="2" t="e">
        <f t="shared" si="14"/>
        <v>#DIV/0!</v>
      </c>
      <c r="H106" s="2" t="e">
        <f t="shared" si="15"/>
        <v>#DIV/0!</v>
      </c>
      <c r="I106" s="2"/>
      <c r="J106" s="2">
        <f t="shared" si="16"/>
        <v>1.0352177302548907E-2</v>
      </c>
      <c r="K106" t="str">
        <f t="shared" si="17"/>
        <v>https://www.usaspending.gov/award/CONT_AWD_80NM0023F0027_8000_80NM0018D0004_8000</v>
      </c>
      <c r="M106" t="s">
        <v>89</v>
      </c>
      <c r="N106" t="s">
        <v>92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>
        <v>94317779</v>
      </c>
      <c r="AF106" s="1"/>
    </row>
    <row r="107" spans="1:32" x14ac:dyDescent="0.3">
      <c r="A107" t="str">
        <f t="shared" si="9"/>
        <v>CALIFORNIA INSTITUTE OF TECHNOLOGY</v>
      </c>
      <c r="B107" t="str">
        <f t="shared" si="10"/>
        <v>Other Labeled</v>
      </c>
      <c r="C107" s="1">
        <f t="shared" si="11"/>
        <v>4724051.1297631199</v>
      </c>
      <c r="D107" s="1">
        <f t="shared" si="12"/>
        <v>188111929.29425299</v>
      </c>
      <c r="E107" s="1">
        <f t="shared" si="13"/>
        <v>342232998.19139999</v>
      </c>
      <c r="F107" s="1"/>
      <c r="G107" s="2">
        <f t="shared" si="14"/>
        <v>0.81930513112788295</v>
      </c>
      <c r="H107" s="2">
        <f t="shared" si="15"/>
        <v>71.444812469368998</v>
      </c>
      <c r="I107" s="2"/>
      <c r="J107" s="2">
        <f t="shared" si="16"/>
        <v>3.7562978195874099E-2</v>
      </c>
      <c r="K107" t="str">
        <f t="shared" si="17"/>
        <v/>
      </c>
      <c r="M107" t="s">
        <v>89</v>
      </c>
      <c r="N107" t="s">
        <v>78</v>
      </c>
      <c r="O107" s="1"/>
      <c r="P107" s="1"/>
      <c r="Q107" s="1">
        <v>125892.324525765</v>
      </c>
      <c r="R107" s="1"/>
      <c r="S107" s="1"/>
      <c r="T107" s="1"/>
      <c r="U107" s="1"/>
      <c r="V107" s="1"/>
      <c r="W107" s="1"/>
      <c r="X107" s="1"/>
      <c r="Y107" s="1">
        <v>92773.200017821699</v>
      </c>
      <c r="Z107" s="1">
        <v>95535.120296103807</v>
      </c>
      <c r="AA107" s="1"/>
      <c r="AB107" s="1">
        <v>4724051.1297631199</v>
      </c>
      <c r="AC107" s="1">
        <v>130918948.22444899</v>
      </c>
      <c r="AD107" s="1">
        <v>188111929.29425299</v>
      </c>
      <c r="AE107" s="1">
        <v>342232998.19139999</v>
      </c>
      <c r="AF107" s="1"/>
    </row>
    <row r="108" spans="1:32" x14ac:dyDescent="0.3">
      <c r="A108" t="str">
        <f t="shared" si="9"/>
        <v>Firefly Aerospace</v>
      </c>
      <c r="B108" t="str">
        <f t="shared" si="10"/>
        <v>CONT_AWD_80JSC021F0098_8000_80HQTR19D0009_8000</v>
      </c>
      <c r="C108" s="1">
        <f t="shared" si="11"/>
        <v>0</v>
      </c>
      <c r="D108" s="1">
        <f t="shared" si="12"/>
        <v>39601641.323541701</v>
      </c>
      <c r="E108" s="1">
        <f t="shared" si="13"/>
        <v>13177792</v>
      </c>
      <c r="F108" s="1"/>
      <c r="G108" s="2">
        <f t="shared" si="14"/>
        <v>-0.66724126678642759</v>
      </c>
      <c r="H108" s="2" t="e">
        <f t="shared" si="15"/>
        <v>#DIV/0!</v>
      </c>
      <c r="I108" s="2"/>
      <c r="J108" s="2">
        <f t="shared" si="16"/>
        <v>1.4463745932790737E-3</v>
      </c>
      <c r="K108" t="str">
        <f t="shared" si="17"/>
        <v>https://www.usaspending.gov/award/CONT_AWD_80JSC021F0098_8000_80HQTR19D0009_8000</v>
      </c>
      <c r="M108" t="s">
        <v>93</v>
      </c>
      <c r="N108" t="s">
        <v>94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>
        <v>55831361.214721099</v>
      </c>
      <c r="AD108" s="1">
        <v>39601641.323541701</v>
      </c>
      <c r="AE108" s="1">
        <v>13177792</v>
      </c>
      <c r="AF108" s="1"/>
    </row>
    <row r="109" spans="1:32" x14ac:dyDescent="0.3">
      <c r="A109" t="str">
        <f t="shared" si="9"/>
        <v>Firefly Aerospace</v>
      </c>
      <c r="B109" t="str">
        <f t="shared" si="10"/>
        <v>CONT_AWD_80JSC023F0041_8000_80HQTR19D0009_8000</v>
      </c>
      <c r="C109" s="1">
        <f t="shared" si="11"/>
        <v>0</v>
      </c>
      <c r="D109" s="1">
        <f t="shared" si="12"/>
        <v>0</v>
      </c>
      <c r="E109" s="1">
        <f t="shared" si="13"/>
        <v>72481496</v>
      </c>
      <c r="F109" s="1"/>
      <c r="G109" s="2" t="e">
        <f t="shared" si="14"/>
        <v>#DIV/0!</v>
      </c>
      <c r="H109" s="2" t="e">
        <f t="shared" si="15"/>
        <v>#DIV/0!</v>
      </c>
      <c r="I109" s="2"/>
      <c r="J109" s="2">
        <f t="shared" si="16"/>
        <v>7.9554597839500592E-3</v>
      </c>
      <c r="K109" t="str">
        <f t="shared" si="17"/>
        <v>https://www.usaspending.gov/award/CONT_AWD_80JSC023F0041_8000_80HQTR19D0009_8000</v>
      </c>
      <c r="M109" t="s">
        <v>93</v>
      </c>
      <c r="N109" t="s">
        <v>95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>
        <v>72481496</v>
      </c>
      <c r="AF109" s="1"/>
    </row>
    <row r="110" spans="1:32" x14ac:dyDescent="0.3">
      <c r="A110" t="str">
        <f t="shared" si="9"/>
        <v>Firefly Aerospace</v>
      </c>
      <c r="B110" t="str">
        <f t="shared" si="10"/>
        <v>CONT_AWD_80JSC023F0108_8000_80HQTR19D0009_8000</v>
      </c>
      <c r="C110" s="1">
        <f t="shared" si="11"/>
        <v>0</v>
      </c>
      <c r="D110" s="1">
        <f t="shared" si="12"/>
        <v>0</v>
      </c>
      <c r="E110" s="1">
        <f t="shared" si="13"/>
        <v>9212389</v>
      </c>
      <c r="F110" s="1"/>
      <c r="G110" s="2" t="e">
        <f t="shared" si="14"/>
        <v>#DIV/0!</v>
      </c>
      <c r="H110" s="2" t="e">
        <f t="shared" si="15"/>
        <v>#DIV/0!</v>
      </c>
      <c r="I110" s="2"/>
      <c r="J110" s="2">
        <f t="shared" si="16"/>
        <v>1.0111379351718114E-3</v>
      </c>
      <c r="K110" t="str">
        <f t="shared" si="17"/>
        <v>https://www.usaspending.gov/award/CONT_AWD_80JSC023F0108_8000_80HQTR19D0009_8000</v>
      </c>
      <c r="M110" t="s">
        <v>93</v>
      </c>
      <c r="N110" t="s">
        <v>96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>
        <v>9212389</v>
      </c>
      <c r="AF110" s="1"/>
    </row>
    <row r="111" spans="1:32" x14ac:dyDescent="0.3">
      <c r="A111" t="str">
        <f t="shared" si="9"/>
        <v>Firefly Aerospace</v>
      </c>
      <c r="B111" t="str">
        <f t="shared" si="10"/>
        <v>Other Labeled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/>
      <c r="G111" s="2" t="e">
        <f t="shared" si="14"/>
        <v>#DIV/0!</v>
      </c>
      <c r="H111" s="2" t="e">
        <f t="shared" si="15"/>
        <v>#DIV/0!</v>
      </c>
      <c r="I111" s="2"/>
      <c r="J111" s="2">
        <f t="shared" si="16"/>
        <v>0</v>
      </c>
      <c r="K111" t="str">
        <f t="shared" si="17"/>
        <v/>
      </c>
      <c r="M111" t="s">
        <v>93</v>
      </c>
      <c r="N111" t="s">
        <v>78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29312.746145944599</v>
      </c>
      <c r="AB111" s="1"/>
      <c r="AC111" s="1">
        <v>0</v>
      </c>
      <c r="AD111" s="1">
        <v>0</v>
      </c>
      <c r="AE111" s="1">
        <v>0</v>
      </c>
      <c r="AF111" s="1"/>
    </row>
    <row r="112" spans="1:32" x14ac:dyDescent="0.3">
      <c r="A112" t="str">
        <f t="shared" si="9"/>
        <v>JOHNS HOPKINS UNIVERSITY</v>
      </c>
      <c r="B112" t="str">
        <f t="shared" si="10"/>
        <v>CONT_AWD_80MSFC21F0138_8000_80MSFC20D0004_8000</v>
      </c>
      <c r="C112" s="1">
        <f t="shared" si="11"/>
        <v>0</v>
      </c>
      <c r="D112" s="1">
        <f t="shared" si="12"/>
        <v>7229349.7382027796</v>
      </c>
      <c r="E112" s="1">
        <f t="shared" si="13"/>
        <v>14206724</v>
      </c>
      <c r="F112" s="1"/>
      <c r="G112" s="2">
        <f t="shared" si="14"/>
        <v>0.96514548534372047</v>
      </c>
      <c r="H112" s="2" t="e">
        <f t="shared" si="15"/>
        <v>#DIV/0!</v>
      </c>
      <c r="I112" s="2"/>
      <c r="J112" s="2">
        <f t="shared" si="16"/>
        <v>1.5593086191774811E-3</v>
      </c>
      <c r="K112" t="str">
        <f t="shared" si="17"/>
        <v>https://www.usaspending.gov/award/CONT_AWD_80MSFC21F0138_8000_80MSFC20D0004_8000</v>
      </c>
      <c r="M112" t="s">
        <v>97</v>
      </c>
      <c r="N112" t="s">
        <v>98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>
        <v>4181050.7867949698</v>
      </c>
      <c r="AD112" s="1">
        <v>7229349.7382027796</v>
      </c>
      <c r="AE112" s="1">
        <v>14206724</v>
      </c>
      <c r="AF112" s="1"/>
    </row>
    <row r="113" spans="1:32" x14ac:dyDescent="0.3">
      <c r="A113" t="str">
        <f t="shared" si="9"/>
        <v>JOHNS HOPKINS UNIVERSITY</v>
      </c>
      <c r="B113" t="str">
        <f t="shared" si="10"/>
        <v>CONT_AWD_80MSFC21F0224_8000_80MSFC20D0004_8000</v>
      </c>
      <c r="C113" s="1">
        <f t="shared" si="11"/>
        <v>0</v>
      </c>
      <c r="D113" s="1">
        <f t="shared" si="12"/>
        <v>143447704.04494601</v>
      </c>
      <c r="E113" s="1">
        <f t="shared" si="13"/>
        <v>79083520</v>
      </c>
      <c r="F113" s="1"/>
      <c r="G113" s="2">
        <f t="shared" si="14"/>
        <v>-0.44869441775644581</v>
      </c>
      <c r="H113" s="2" t="e">
        <f t="shared" si="15"/>
        <v>#DIV/0!</v>
      </c>
      <c r="I113" s="2"/>
      <c r="J113" s="2">
        <f t="shared" si="16"/>
        <v>8.6800879900879833E-3</v>
      </c>
      <c r="K113" t="str">
        <f t="shared" si="17"/>
        <v>https://www.usaspending.gov/award/CONT_AWD_80MSFC21F0224_8000_80MSFC20D0004_8000</v>
      </c>
      <c r="M113" t="s">
        <v>97</v>
      </c>
      <c r="N113" t="s">
        <v>99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>
        <v>52587442.7130301</v>
      </c>
      <c r="AD113" s="1">
        <v>143447704.04494601</v>
      </c>
      <c r="AE113" s="1">
        <v>79083520</v>
      </c>
      <c r="AF113" s="1"/>
    </row>
    <row r="114" spans="1:32" x14ac:dyDescent="0.3">
      <c r="A114" t="str">
        <f t="shared" si="9"/>
        <v>JOHNS HOPKINS UNIVERSITY</v>
      </c>
      <c r="B114" t="str">
        <f t="shared" si="10"/>
        <v>CONT_AWD_80MSFC21F0242_8000_80MSFC20D0004_8000</v>
      </c>
      <c r="C114" s="1">
        <f t="shared" si="11"/>
        <v>0</v>
      </c>
      <c r="D114" s="1">
        <f t="shared" si="12"/>
        <v>8859565.1504562497</v>
      </c>
      <c r="E114" s="1">
        <f t="shared" si="13"/>
        <v>11820000</v>
      </c>
      <c r="F114" s="1"/>
      <c r="G114" s="2">
        <f t="shared" si="14"/>
        <v>0.33415125903682696</v>
      </c>
      <c r="H114" s="2" t="e">
        <f t="shared" si="15"/>
        <v>#DIV/0!</v>
      </c>
      <c r="I114" s="2"/>
      <c r="J114" s="2">
        <f t="shared" si="16"/>
        <v>1.2973453893154979E-3</v>
      </c>
      <c r="K114" t="str">
        <f t="shared" si="17"/>
        <v>https://www.usaspending.gov/award/CONT_AWD_80MSFC21F0242_8000_80MSFC20D0004_8000</v>
      </c>
      <c r="M114" t="s">
        <v>97</v>
      </c>
      <c r="N114" t="s">
        <v>100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>
        <v>11370076.443613</v>
      </c>
      <c r="AD114" s="1">
        <v>8859565.1504562497</v>
      </c>
      <c r="AE114" s="1">
        <v>11820000</v>
      </c>
      <c r="AF114" s="1"/>
    </row>
    <row r="115" spans="1:32" x14ac:dyDescent="0.3">
      <c r="A115" t="str">
        <f t="shared" si="9"/>
        <v>JOHNS HOPKINS UNIVERSITY</v>
      </c>
      <c r="B115" t="str">
        <f t="shared" si="10"/>
        <v>CONT_AWD_80MSFC22F0048_8000_80MSFC20D0004_8000</v>
      </c>
      <c r="C115" s="1">
        <f t="shared" si="11"/>
        <v>0</v>
      </c>
      <c r="D115" s="1">
        <f t="shared" si="12"/>
        <v>105445289.524817</v>
      </c>
      <c r="E115" s="1">
        <f t="shared" si="13"/>
        <v>285953208</v>
      </c>
      <c r="F115" s="1"/>
      <c r="G115" s="2">
        <f t="shared" si="14"/>
        <v>1.7118632732541332</v>
      </c>
      <c r="H115" s="2" t="e">
        <f t="shared" si="15"/>
        <v>#DIV/0!</v>
      </c>
      <c r="I115" s="2"/>
      <c r="J115" s="2">
        <f t="shared" si="16"/>
        <v>3.13857932283228E-2</v>
      </c>
      <c r="K115" t="str">
        <f t="shared" si="17"/>
        <v>https://www.usaspending.gov/award/CONT_AWD_80MSFC22F0048_8000_80MSFC20D0004_8000</v>
      </c>
      <c r="M115" t="s">
        <v>97</v>
      </c>
      <c r="N115" t="s">
        <v>101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>
        <v>105445289.524817</v>
      </c>
      <c r="AE115" s="1">
        <v>285953208</v>
      </c>
      <c r="AF115" s="1"/>
    </row>
    <row r="116" spans="1:32" x14ac:dyDescent="0.3">
      <c r="A116" t="str">
        <f t="shared" si="9"/>
        <v>JOHNS HOPKINS UNIVERSITY</v>
      </c>
      <c r="B116" t="str">
        <f t="shared" si="10"/>
        <v>Other Labeled</v>
      </c>
      <c r="C116" s="1">
        <f t="shared" si="11"/>
        <v>-229402.943836277</v>
      </c>
      <c r="D116" s="1">
        <f t="shared" si="12"/>
        <v>71823468.764712095</v>
      </c>
      <c r="E116" s="1">
        <f t="shared" si="13"/>
        <v>72667464.9551</v>
      </c>
      <c r="F116" s="1"/>
      <c r="G116" s="2">
        <f t="shared" si="14"/>
        <v>1.1750980632149188E-2</v>
      </c>
      <c r="H116" s="2">
        <f t="shared" si="15"/>
        <v>-317.76779617510999</v>
      </c>
      <c r="I116" s="2"/>
      <c r="J116" s="2">
        <f t="shared" si="16"/>
        <v>7.9758714562389588E-3</v>
      </c>
      <c r="K116" t="str">
        <f t="shared" si="17"/>
        <v/>
      </c>
      <c r="M116" t="s">
        <v>97</v>
      </c>
      <c r="N116" t="s">
        <v>78</v>
      </c>
      <c r="O116" s="1">
        <v>1954507.4813307901</v>
      </c>
      <c r="P116" s="1"/>
      <c r="Q116" s="1">
        <v>7101762.3971225396</v>
      </c>
      <c r="R116" s="1">
        <v>7938380.3380805701</v>
      </c>
      <c r="S116" s="1">
        <v>-411205.25873290299</v>
      </c>
      <c r="T116" s="1">
        <v>-3832.2168792867901</v>
      </c>
      <c r="U116" s="1">
        <v>0</v>
      </c>
      <c r="V116" s="1">
        <v>0</v>
      </c>
      <c r="W116" s="1">
        <v>3949.7327551619601</v>
      </c>
      <c r="X116" s="1">
        <v>492844.28117479198</v>
      </c>
      <c r="Y116" s="1">
        <v>988767.00018994196</v>
      </c>
      <c r="Z116" s="1">
        <v>2418939.6923853201</v>
      </c>
      <c r="AA116" s="1">
        <v>232399.65901397</v>
      </c>
      <c r="AB116" s="1">
        <v>-229402.943836277</v>
      </c>
      <c r="AC116" s="1">
        <v>28243666.109937999</v>
      </c>
      <c r="AD116" s="1">
        <v>71823468.764712095</v>
      </c>
      <c r="AE116" s="1">
        <v>72667464.9551</v>
      </c>
      <c r="AF116" s="1"/>
    </row>
    <row r="117" spans="1:32" x14ac:dyDescent="0.3">
      <c r="A117" t="str">
        <f t="shared" si="9"/>
        <v>LOCKHEED MARTIN</v>
      </c>
      <c r="B117" t="str">
        <f t="shared" si="10"/>
        <v>CONT_AWD_80GSFC21C0011_8000_-NONE-_-NONE-</v>
      </c>
      <c r="C117" s="1">
        <f t="shared" si="11"/>
        <v>0</v>
      </c>
      <c r="D117" s="1">
        <f t="shared" si="12"/>
        <v>6383902.6854655398</v>
      </c>
      <c r="E117" s="1">
        <f t="shared" si="13"/>
        <v>57215412.219999999</v>
      </c>
      <c r="F117" s="1"/>
      <c r="G117" s="2">
        <f t="shared" si="14"/>
        <v>7.9624505633935154</v>
      </c>
      <c r="H117" s="2" t="e">
        <f t="shared" si="15"/>
        <v>#DIV/0!</v>
      </c>
      <c r="I117" s="2"/>
      <c r="J117" s="2">
        <f t="shared" si="16"/>
        <v>6.2798774315907437E-3</v>
      </c>
      <c r="K117" t="str">
        <f t="shared" si="17"/>
        <v>https://www.usaspending.gov/award/CONT_AWD_80GSFC21C0011_8000_-NONE-_-NONE-</v>
      </c>
      <c r="M117" t="s">
        <v>102</v>
      </c>
      <c r="N117" t="s">
        <v>103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>
        <v>1362201.6195213799</v>
      </c>
      <c r="AD117" s="1">
        <v>6383902.6854655398</v>
      </c>
      <c r="AE117" s="1">
        <v>57215412.219999999</v>
      </c>
      <c r="AF117" s="1"/>
    </row>
    <row r="118" spans="1:32" x14ac:dyDescent="0.3">
      <c r="A118" t="str">
        <f t="shared" si="9"/>
        <v>LOCKHEED MARTIN</v>
      </c>
      <c r="B118" t="str">
        <f t="shared" si="10"/>
        <v>CONT_AWD_80MSFC22CA005_8000_-NONE-_-NONE-</v>
      </c>
      <c r="C118" s="1">
        <f t="shared" si="11"/>
        <v>0</v>
      </c>
      <c r="D118" s="1">
        <f t="shared" si="12"/>
        <v>22205816.1313456</v>
      </c>
      <c r="E118" s="1">
        <f t="shared" si="13"/>
        <v>51665276</v>
      </c>
      <c r="F118" s="1"/>
      <c r="G118" s="2">
        <f t="shared" si="14"/>
        <v>1.3266551291969675</v>
      </c>
      <c r="H118" s="2" t="e">
        <f t="shared" si="15"/>
        <v>#DIV/0!</v>
      </c>
      <c r="I118" s="2"/>
      <c r="J118" s="2">
        <f t="shared" si="16"/>
        <v>5.6707028431736582E-3</v>
      </c>
      <c r="K118" t="str">
        <f t="shared" si="17"/>
        <v>https://www.usaspending.gov/award/CONT_AWD_80MSFC22CA005_8000_-NONE-_-NONE-</v>
      </c>
      <c r="M118" t="s">
        <v>102</v>
      </c>
      <c r="N118" t="s">
        <v>104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>
        <v>22205816.1313456</v>
      </c>
      <c r="AE118" s="1">
        <v>51665276</v>
      </c>
      <c r="AF118" s="1"/>
    </row>
    <row r="119" spans="1:32" x14ac:dyDescent="0.3">
      <c r="A119" t="str">
        <f t="shared" si="9"/>
        <v>LOCKHEED MARTIN</v>
      </c>
      <c r="B119" t="str">
        <f t="shared" si="10"/>
        <v>CONT_AWD_FA881606C0002_9700_-NONE-_-NONE-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/>
      <c r="G119" s="2" t="e">
        <f t="shared" si="14"/>
        <v>#DIV/0!</v>
      </c>
      <c r="H119" s="2" t="e">
        <f t="shared" si="15"/>
        <v>#DIV/0!</v>
      </c>
      <c r="I119" s="2"/>
      <c r="J119" s="2">
        <f t="shared" si="16"/>
        <v>0</v>
      </c>
      <c r="K119" t="str">
        <f t="shared" si="17"/>
        <v>https://www.usaspending.gov/award/CONT_AWD_FA881606C0002_9700_-NONE-_-NONE-</v>
      </c>
      <c r="M119" t="s">
        <v>102</v>
      </c>
      <c r="N119" t="s">
        <v>105</v>
      </c>
      <c r="O119" s="1">
        <v>204163171.42775699</v>
      </c>
      <c r="P119" s="1">
        <v>777561869.149598</v>
      </c>
      <c r="Q119" s="1">
        <v>29872187.520279098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v>0</v>
      </c>
      <c r="AC119" s="1"/>
      <c r="AD119" s="1"/>
      <c r="AE119" s="1"/>
      <c r="AF119" s="1"/>
    </row>
    <row r="120" spans="1:32" x14ac:dyDescent="0.3">
      <c r="A120" t="str">
        <f t="shared" si="9"/>
        <v>LOCKHEED MARTIN</v>
      </c>
      <c r="B120" t="str">
        <f t="shared" si="10"/>
        <v>CONT_AWD_NNG09HR00C_8000_-NONE-_-NONE-</v>
      </c>
      <c r="C120" s="1">
        <f t="shared" si="11"/>
        <v>32925451.4031008</v>
      </c>
      <c r="D120" s="1">
        <f t="shared" si="12"/>
        <v>36635996.006619997</v>
      </c>
      <c r="E120" s="1">
        <f t="shared" si="13"/>
        <v>20133417</v>
      </c>
      <c r="F120" s="1"/>
      <c r="G120" s="2">
        <f t="shared" si="14"/>
        <v>-0.45044712319648794</v>
      </c>
      <c r="H120" s="2">
        <f t="shared" si="15"/>
        <v>-0.38851508052205752</v>
      </c>
      <c r="I120" s="2"/>
      <c r="J120" s="2">
        <f t="shared" si="16"/>
        <v>2.209813512361782E-3</v>
      </c>
      <c r="K120" t="str">
        <f t="shared" si="17"/>
        <v>https://www.usaspending.gov/award/CONT_AWD_NNG09HR00C_8000_-NONE-_-NONE-</v>
      </c>
      <c r="M120" t="s">
        <v>102</v>
      </c>
      <c r="N120" t="s">
        <v>106</v>
      </c>
      <c r="O120" s="1"/>
      <c r="P120" s="1"/>
      <c r="Q120" s="1">
        <v>26772747.7070738</v>
      </c>
      <c r="R120" s="1">
        <v>160618420.993761</v>
      </c>
      <c r="S120" s="1">
        <v>299588037.23500103</v>
      </c>
      <c r="T120" s="1">
        <v>213290056.57818699</v>
      </c>
      <c r="U120" s="1">
        <v>316663290.40072399</v>
      </c>
      <c r="V120" s="1">
        <v>327425004.58694798</v>
      </c>
      <c r="W120" s="1">
        <v>282777982.775132</v>
      </c>
      <c r="X120" s="1">
        <v>410251525.49578202</v>
      </c>
      <c r="Y120" s="1">
        <v>268554000.05158901</v>
      </c>
      <c r="Z120" s="1">
        <v>65083300.7017207</v>
      </c>
      <c r="AA120" s="1">
        <v>37797066.751582302</v>
      </c>
      <c r="AB120" s="1">
        <v>32925451.4031008</v>
      </c>
      <c r="AC120" s="1">
        <v>27580435.380344499</v>
      </c>
      <c r="AD120" s="1">
        <v>36635996.006619997</v>
      </c>
      <c r="AE120" s="1">
        <v>20133417</v>
      </c>
      <c r="AF120" s="1"/>
    </row>
    <row r="121" spans="1:32" x14ac:dyDescent="0.3">
      <c r="A121" t="str">
        <f t="shared" ref="A121:A152" si="18">M121</f>
        <v>LOCKHEED MARTIN</v>
      </c>
      <c r="B121" t="str">
        <f t="shared" ref="B121:B152" si="19">N121</f>
        <v>CONT_AWD_NNJ06TA25C_8000_-NONE-_-NONE-</v>
      </c>
      <c r="C121" s="1">
        <f t="shared" ref="C121:C152" si="20">AB121</f>
        <v>1095698330.31758</v>
      </c>
      <c r="D121" s="1">
        <f t="shared" ref="D121:D152" si="21">AD121</f>
        <v>550639588.42643297</v>
      </c>
      <c r="E121" s="1">
        <f t="shared" ref="E121:E152" si="22">AE121</f>
        <v>437842703.90640002</v>
      </c>
      <c r="F121" s="1"/>
      <c r="G121" s="2">
        <f t="shared" si="14"/>
        <v>-0.20484703041852381</v>
      </c>
      <c r="H121" s="2">
        <f t="shared" si="15"/>
        <v>-0.6003984930966404</v>
      </c>
      <c r="I121" s="2"/>
      <c r="J121" s="2">
        <f t="shared" si="16"/>
        <v>4.8056955427952519E-2</v>
      </c>
      <c r="K121" t="str">
        <f t="shared" si="17"/>
        <v>https://www.usaspending.gov/award/CONT_AWD_NNJ06TA25C_8000_-NONE-_-NONE-</v>
      </c>
      <c r="M121" t="s">
        <v>102</v>
      </c>
      <c r="N121" t="s">
        <v>107</v>
      </c>
      <c r="O121" s="1">
        <v>272675516.21593601</v>
      </c>
      <c r="P121" s="1">
        <v>844973162.72811997</v>
      </c>
      <c r="Q121" s="1">
        <v>1420163064.1703601</v>
      </c>
      <c r="R121" s="1">
        <v>1505446220.83442</v>
      </c>
      <c r="S121" s="1">
        <v>1162666723.1273799</v>
      </c>
      <c r="T121" s="1">
        <v>1258604053.4825799</v>
      </c>
      <c r="U121" s="1">
        <v>1138584089.4358499</v>
      </c>
      <c r="V121" s="1">
        <v>1188253762.8984599</v>
      </c>
      <c r="W121" s="1">
        <v>1180889006.1433201</v>
      </c>
      <c r="X121" s="1">
        <v>1233830999.4913099</v>
      </c>
      <c r="Y121" s="1">
        <v>1225242441.8670599</v>
      </c>
      <c r="Z121" s="1">
        <v>1192814889.7035601</v>
      </c>
      <c r="AA121" s="1">
        <v>1152418729.23001</v>
      </c>
      <c r="AB121" s="1">
        <v>1095698330.31758</v>
      </c>
      <c r="AC121" s="1">
        <v>689627686.89160895</v>
      </c>
      <c r="AD121" s="1">
        <v>550639588.42643297</v>
      </c>
      <c r="AE121" s="1">
        <v>437842703.90640002</v>
      </c>
      <c r="AF121" s="1"/>
    </row>
    <row r="122" spans="1:32" x14ac:dyDescent="0.3">
      <c r="A122" t="str">
        <f t="shared" si="18"/>
        <v>LOCKHEED MARTIN</v>
      </c>
      <c r="B122" t="str">
        <f t="shared" si="19"/>
        <v>Other Labeled</v>
      </c>
      <c r="C122" s="1">
        <f t="shared" si="20"/>
        <v>6924992.5227929503</v>
      </c>
      <c r="D122" s="1">
        <f t="shared" si="21"/>
        <v>47347019.905811504</v>
      </c>
      <c r="E122" s="1">
        <f t="shared" si="22"/>
        <v>32224879.370200001</v>
      </c>
      <c r="F122" s="1"/>
      <c r="G122" s="2">
        <f t="shared" ref="G122:G153" si="23">AE122/AD122-1</f>
        <v>-0.31938948989174654</v>
      </c>
      <c r="H122" s="2">
        <f t="shared" ref="H122:H153" si="24">AE122/AB122-1</f>
        <v>3.6534172079081522</v>
      </c>
      <c r="I122" s="2"/>
      <c r="J122" s="2">
        <f t="shared" ref="J122:J153" si="25">AE122/SUM(AE$89:AE$173)</f>
        <v>3.5369542023838472E-3</v>
      </c>
      <c r="K122" t="str">
        <f t="shared" si="17"/>
        <v/>
      </c>
      <c r="M122" t="s">
        <v>102</v>
      </c>
      <c r="N122" t="s">
        <v>78</v>
      </c>
      <c r="O122" s="1">
        <v>364552423.54779398</v>
      </c>
      <c r="P122" s="1">
        <v>413711761.23949599</v>
      </c>
      <c r="Q122" s="1">
        <v>281715408.863415</v>
      </c>
      <c r="R122" s="1">
        <v>339638307.75407201</v>
      </c>
      <c r="S122" s="1">
        <v>234711256.00798801</v>
      </c>
      <c r="T122" s="1">
        <v>124609659.810766</v>
      </c>
      <c r="U122" s="1">
        <v>94818503.954233199</v>
      </c>
      <c r="V122" s="1">
        <v>85671424.447863802</v>
      </c>
      <c r="W122" s="1">
        <v>39371540.734957904</v>
      </c>
      <c r="X122" s="1">
        <v>69896169.130341098</v>
      </c>
      <c r="Y122" s="1">
        <v>20550252.913109899</v>
      </c>
      <c r="Z122" s="1">
        <v>3560279.1552455998</v>
      </c>
      <c r="AA122" s="1">
        <v>2469036.5505239698</v>
      </c>
      <c r="AB122" s="1">
        <v>6924992.5227929503</v>
      </c>
      <c r="AC122" s="1">
        <v>74107623.501094505</v>
      </c>
      <c r="AD122" s="1">
        <v>47347019.905811504</v>
      </c>
      <c r="AE122" s="1">
        <v>32224879.370200001</v>
      </c>
      <c r="AF122" s="1"/>
    </row>
    <row r="123" spans="1:32" x14ac:dyDescent="0.3">
      <c r="A123" t="str">
        <f t="shared" si="18"/>
        <v>MAXAR TECHNOLOGIES</v>
      </c>
      <c r="B123" t="str">
        <f t="shared" si="19"/>
        <v>CONT_AWD_80GRC022F0061_8000_80GRC019D0012_8000</v>
      </c>
      <c r="C123" s="1">
        <f t="shared" si="20"/>
        <v>0</v>
      </c>
      <c r="D123" s="1">
        <f t="shared" si="21"/>
        <v>10582614.6251627</v>
      </c>
      <c r="E123" s="1">
        <f t="shared" si="22"/>
        <v>0</v>
      </c>
      <c r="F123" s="1"/>
      <c r="G123" s="2">
        <f t="shared" si="23"/>
        <v>-1</v>
      </c>
      <c r="H123" s="2" t="e">
        <f t="shared" si="24"/>
        <v>#DIV/0!</v>
      </c>
      <c r="I123" s="2"/>
      <c r="J123" s="2">
        <f t="shared" si="25"/>
        <v>0</v>
      </c>
      <c r="K123" t="str">
        <f t="shared" si="17"/>
        <v>https://www.usaspending.gov/award/CONT_AWD_80GRC022F0061_8000_80GRC019D0012_8000</v>
      </c>
      <c r="M123" t="s">
        <v>108</v>
      </c>
      <c r="N123" t="s">
        <v>109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>
        <v>10582614.6251627</v>
      </c>
      <c r="AE123" s="1">
        <v>0</v>
      </c>
      <c r="AF123" s="1"/>
    </row>
    <row r="124" spans="1:32" x14ac:dyDescent="0.3">
      <c r="A124" t="str">
        <f t="shared" si="18"/>
        <v>MAXAR TECHNOLOGIES</v>
      </c>
      <c r="B124" t="str">
        <f t="shared" si="19"/>
        <v>CONT_AWD_80GRC023F0023_8000_80GRC019D0012_8000</v>
      </c>
      <c r="C124" s="1">
        <f t="shared" si="20"/>
        <v>0</v>
      </c>
      <c r="D124" s="1">
        <f t="shared" si="21"/>
        <v>0</v>
      </c>
      <c r="E124" s="1">
        <f t="shared" si="22"/>
        <v>817586</v>
      </c>
      <c r="F124" s="1"/>
      <c r="G124" s="2" t="e">
        <f t="shared" si="23"/>
        <v>#DIV/0!</v>
      </c>
      <c r="H124" s="2" t="e">
        <f t="shared" si="24"/>
        <v>#DIV/0!</v>
      </c>
      <c r="I124" s="2"/>
      <c r="J124" s="2">
        <f t="shared" si="25"/>
        <v>8.9737007400076196E-5</v>
      </c>
      <c r="K124" t="str">
        <f t="shared" si="17"/>
        <v>https://www.usaspending.gov/award/CONT_AWD_80GRC023F0023_8000_80GRC019D0012_8000</v>
      </c>
      <c r="M124" t="s">
        <v>108</v>
      </c>
      <c r="N124" t="s">
        <v>110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>
        <v>817586</v>
      </c>
      <c r="AF124" s="1"/>
    </row>
    <row r="125" spans="1:32" x14ac:dyDescent="0.3">
      <c r="A125" t="str">
        <f t="shared" si="18"/>
        <v>MAXAR TECHNOLOGIES</v>
      </c>
      <c r="B125" t="str">
        <f t="shared" si="19"/>
        <v>CONT_AWD_FA881419F0001_9700_FA881414D0003_9700</v>
      </c>
      <c r="C125" s="1">
        <f t="shared" si="20"/>
        <v>34378240.650633603</v>
      </c>
      <c r="D125" s="1">
        <f t="shared" si="21"/>
        <v>12801038.7062103</v>
      </c>
      <c r="E125" s="1">
        <f t="shared" si="22"/>
        <v>2637413</v>
      </c>
      <c r="F125" s="1"/>
      <c r="G125" s="2">
        <f t="shared" si="23"/>
        <v>-0.79396882858259898</v>
      </c>
      <c r="H125" s="2">
        <f t="shared" si="24"/>
        <v>-0.92328249060786671</v>
      </c>
      <c r="I125" s="2"/>
      <c r="J125" s="2">
        <f t="shared" si="25"/>
        <v>2.8947847675725506E-4</v>
      </c>
      <c r="K125" t="str">
        <f t="shared" si="17"/>
        <v>https://www.usaspending.gov/award/CONT_AWD_FA881419F0001_9700_FA881414D0003_9700</v>
      </c>
      <c r="M125" t="s">
        <v>108</v>
      </c>
      <c r="N125" t="s">
        <v>111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24212431.497416701</v>
      </c>
      <c r="AB125" s="1">
        <v>34378240.650633603</v>
      </c>
      <c r="AC125" s="1">
        <v>6585611.6048482703</v>
      </c>
      <c r="AD125" s="1">
        <v>12801038.7062103</v>
      </c>
      <c r="AE125" s="1">
        <v>2637413</v>
      </c>
      <c r="AF125" s="1"/>
    </row>
    <row r="126" spans="1:32" x14ac:dyDescent="0.3">
      <c r="A126" t="str">
        <f t="shared" si="18"/>
        <v>MAXAR TECHNOLOGIES</v>
      </c>
      <c r="B126" t="str">
        <f t="shared" si="19"/>
        <v>CONT_IDV_80GRC019D0012_8000</v>
      </c>
      <c r="C126" s="1">
        <f t="shared" si="20"/>
        <v>87697097.645532504</v>
      </c>
      <c r="D126" s="1">
        <f t="shared" si="21"/>
        <v>185363022.06242499</v>
      </c>
      <c r="E126" s="1">
        <f t="shared" si="22"/>
        <v>173285368</v>
      </c>
      <c r="F126" s="1"/>
      <c r="G126" s="2">
        <f t="shared" si="23"/>
        <v>-6.5156760652928858E-2</v>
      </c>
      <c r="H126" s="2">
        <f t="shared" si="24"/>
        <v>0.97595328297421213</v>
      </c>
      <c r="I126" s="2"/>
      <c r="J126" s="2">
        <f t="shared" si="25"/>
        <v>1.9019540880764747E-2</v>
      </c>
      <c r="K126" t="str">
        <f t="shared" si="17"/>
        <v>https://www.usaspending.gov/award/CONT_IDV_80GRC019D0012_8000</v>
      </c>
      <c r="M126" t="s">
        <v>108</v>
      </c>
      <c r="N126" t="s">
        <v>112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176653205.35471201</v>
      </c>
      <c r="AB126" s="1">
        <v>87697097.645532504</v>
      </c>
      <c r="AC126" s="1">
        <v>66622829.998197399</v>
      </c>
      <c r="AD126" s="1">
        <v>185363022.06242499</v>
      </c>
      <c r="AE126" s="1">
        <v>173285368</v>
      </c>
      <c r="AF126" s="1"/>
    </row>
    <row r="127" spans="1:32" x14ac:dyDescent="0.3">
      <c r="A127" t="str">
        <f t="shared" si="18"/>
        <v>MAXAR TECHNOLOGIES</v>
      </c>
      <c r="B127" t="str">
        <f t="shared" si="19"/>
        <v>Other Labeled</v>
      </c>
      <c r="C127" s="1">
        <f t="shared" si="20"/>
        <v>18829531.8688301</v>
      </c>
      <c r="D127" s="1">
        <f t="shared" si="21"/>
        <v>2347810.9085357701</v>
      </c>
      <c r="E127" s="1">
        <f t="shared" si="22"/>
        <v>3661372</v>
      </c>
      <c r="F127" s="1"/>
      <c r="G127" s="2">
        <f t="shared" si="23"/>
        <v>0.55948334113646414</v>
      </c>
      <c r="H127" s="2">
        <f t="shared" si="24"/>
        <v>-0.805551618303324</v>
      </c>
      <c r="I127" s="2"/>
      <c r="J127" s="2">
        <f t="shared" si="25"/>
        <v>4.0186667366910853E-4</v>
      </c>
      <c r="K127" t="str">
        <f t="shared" si="17"/>
        <v/>
      </c>
      <c r="M127" t="s">
        <v>108</v>
      </c>
      <c r="N127" t="s">
        <v>78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>
        <v>596958.36430422706</v>
      </c>
      <c r="AA127" s="1">
        <v>586097.80659954995</v>
      </c>
      <c r="AB127" s="1">
        <v>18829531.8688301</v>
      </c>
      <c r="AC127" s="1">
        <v>24996028.864857901</v>
      </c>
      <c r="AD127" s="1">
        <v>2347810.9085357701</v>
      </c>
      <c r="AE127" s="1">
        <v>3661372</v>
      </c>
      <c r="AF127" s="1"/>
    </row>
    <row r="128" spans="1:32" x14ac:dyDescent="0.3">
      <c r="A128" t="str">
        <f t="shared" si="18"/>
        <v>MDA</v>
      </c>
      <c r="B128" t="str">
        <f t="shared" si="19"/>
        <v>CONT_AWD_0002_9700_FA881414D0003_9700</v>
      </c>
      <c r="C128" s="1">
        <f t="shared" si="20"/>
        <v>0</v>
      </c>
      <c r="D128" s="1">
        <f t="shared" si="21"/>
        <v>0</v>
      </c>
      <c r="E128" s="1">
        <f t="shared" si="22"/>
        <v>0</v>
      </c>
      <c r="F128" s="1"/>
      <c r="G128" s="2" t="e">
        <f t="shared" si="23"/>
        <v>#DIV/0!</v>
      </c>
      <c r="H128" s="2" t="e">
        <f t="shared" si="24"/>
        <v>#DIV/0!</v>
      </c>
      <c r="I128" s="2"/>
      <c r="J128" s="2">
        <f t="shared" si="25"/>
        <v>0</v>
      </c>
      <c r="K128" t="str">
        <f t="shared" si="17"/>
        <v>https://www.usaspending.gov/award/CONT_AWD_0002_9700_FA881414D0003_9700</v>
      </c>
      <c r="M128" t="s">
        <v>113</v>
      </c>
      <c r="N128" t="s">
        <v>114</v>
      </c>
      <c r="O128" s="1"/>
      <c r="P128" s="1"/>
      <c r="Q128" s="1"/>
      <c r="R128" s="1"/>
      <c r="S128" s="1"/>
      <c r="T128" s="1"/>
      <c r="U128" s="1"/>
      <c r="V128" s="1">
        <v>997982.93104646099</v>
      </c>
      <c r="W128" s="1">
        <v>0</v>
      </c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">
      <c r="A129" t="str">
        <f t="shared" si="18"/>
        <v>MDA</v>
      </c>
      <c r="B129" t="str">
        <f t="shared" si="19"/>
        <v>CONT_AWD_N0017316C2011_9700_-NONE-_-NONE-</v>
      </c>
      <c r="C129" s="1">
        <f t="shared" si="20"/>
        <v>0</v>
      </c>
      <c r="D129" s="1">
        <f t="shared" si="21"/>
        <v>0</v>
      </c>
      <c r="E129" s="1">
        <f t="shared" si="22"/>
        <v>0</v>
      </c>
      <c r="F129" s="1"/>
      <c r="G129" s="2" t="e">
        <f t="shared" si="23"/>
        <v>#DIV/0!</v>
      </c>
      <c r="H129" s="2" t="e">
        <f t="shared" si="24"/>
        <v>#DIV/0!</v>
      </c>
      <c r="I129" s="2"/>
      <c r="J129" s="2">
        <f t="shared" si="25"/>
        <v>0</v>
      </c>
      <c r="K129" t="str">
        <f t="shared" si="17"/>
        <v>https://www.usaspending.gov/award/CONT_AWD_N0017316C2011_9700_-NONE-_-NONE-</v>
      </c>
      <c r="M129" t="s">
        <v>113</v>
      </c>
      <c r="N129" t="s">
        <v>115</v>
      </c>
      <c r="O129" s="1"/>
      <c r="P129" s="1"/>
      <c r="Q129" s="1"/>
      <c r="R129" s="1"/>
      <c r="S129" s="1"/>
      <c r="T129" s="1"/>
      <c r="U129" s="1"/>
      <c r="V129" s="1"/>
      <c r="W129" s="1"/>
      <c r="X129" s="1">
        <v>1370304.6430510001</v>
      </c>
      <c r="Y129" s="1">
        <v>3614194.8498942899</v>
      </c>
      <c r="Z129" s="1">
        <v>298542.47416931001</v>
      </c>
      <c r="AA129" s="1"/>
      <c r="AB129" s="1"/>
      <c r="AC129" s="1"/>
      <c r="AD129" s="1"/>
      <c r="AE129" s="1"/>
      <c r="AF129" s="1"/>
    </row>
    <row r="130" spans="1:32" x14ac:dyDescent="0.3">
      <c r="A130" t="str">
        <f t="shared" si="18"/>
        <v>MDA</v>
      </c>
      <c r="B130" t="str">
        <f t="shared" si="19"/>
        <v>CONT_AWD_NNH14CL51C_8000_-NONE-_-NONE-</v>
      </c>
      <c r="C130" s="1">
        <f t="shared" si="20"/>
        <v>0</v>
      </c>
      <c r="D130" s="1">
        <f t="shared" si="21"/>
        <v>0</v>
      </c>
      <c r="E130" s="1">
        <f t="shared" si="22"/>
        <v>0</v>
      </c>
      <c r="F130" s="1"/>
      <c r="G130" s="2" t="e">
        <f t="shared" si="23"/>
        <v>#DIV/0!</v>
      </c>
      <c r="H130" s="2" t="e">
        <f t="shared" si="24"/>
        <v>#DIV/0!</v>
      </c>
      <c r="I130" s="2"/>
      <c r="J130" s="2">
        <f t="shared" si="25"/>
        <v>0</v>
      </c>
      <c r="K130" t="str">
        <f t="shared" si="17"/>
        <v>https://www.usaspending.gov/award/CONT_AWD_NNH14CL51C_8000_-NONE-_-NONE-</v>
      </c>
      <c r="M130" t="s">
        <v>113</v>
      </c>
      <c r="N130" t="s">
        <v>116</v>
      </c>
      <c r="O130" s="1"/>
      <c r="P130" s="1"/>
      <c r="Q130" s="1"/>
      <c r="R130" s="1"/>
      <c r="S130" s="1"/>
      <c r="T130" s="1"/>
      <c r="U130" s="1"/>
      <c r="V130" s="1">
        <v>631910.72753903305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">
      <c r="A131" t="str">
        <f t="shared" si="18"/>
        <v>MDA</v>
      </c>
      <c r="B131" t="str">
        <f t="shared" si="19"/>
        <v>Other Labeled</v>
      </c>
      <c r="C131" s="1">
        <f t="shared" si="20"/>
        <v>0</v>
      </c>
      <c r="D131" s="1">
        <f t="shared" si="21"/>
        <v>0</v>
      </c>
      <c r="E131" s="1">
        <f t="shared" si="22"/>
        <v>0</v>
      </c>
      <c r="F131" s="1"/>
      <c r="G131" s="2" t="e">
        <f t="shared" si="23"/>
        <v>#DIV/0!</v>
      </c>
      <c r="H131" s="2" t="e">
        <f t="shared" si="24"/>
        <v>#DIV/0!</v>
      </c>
      <c r="I131" s="2"/>
      <c r="J131" s="2">
        <f t="shared" si="25"/>
        <v>0</v>
      </c>
      <c r="K131" t="str">
        <f t="shared" si="17"/>
        <v/>
      </c>
      <c r="M131" t="s">
        <v>113</v>
      </c>
      <c r="N131" t="s">
        <v>78</v>
      </c>
      <c r="O131" s="1">
        <v>38934.4119787011</v>
      </c>
      <c r="P131" s="1">
        <v>-2022.7336033172401</v>
      </c>
      <c r="Q131" s="1">
        <v>2002.2582881338999</v>
      </c>
      <c r="R131" s="1">
        <v>68058.652963457993</v>
      </c>
      <c r="S131" s="1">
        <v>0</v>
      </c>
      <c r="T131" s="1"/>
      <c r="U131" s="1"/>
      <c r="V131" s="1">
        <v>695298.381537762</v>
      </c>
      <c r="W131" s="1">
        <v>0</v>
      </c>
      <c r="X131" s="1">
        <v>122889.26179752599</v>
      </c>
      <c r="Y131" s="1">
        <v>27652.517105311999</v>
      </c>
      <c r="Z131" s="1"/>
      <c r="AA131" s="1"/>
      <c r="AB131" s="1"/>
      <c r="AC131" s="1"/>
      <c r="AD131" s="1"/>
      <c r="AE131" s="1"/>
      <c r="AF131" s="1"/>
    </row>
    <row r="132" spans="1:32" x14ac:dyDescent="0.3">
      <c r="A132" t="str">
        <f t="shared" si="18"/>
        <v>NORTHROP GRUMMAN</v>
      </c>
      <c r="B132" t="str">
        <f t="shared" si="19"/>
        <v>CONT_AWD_GSFC0200211DNAS502200_8000_-NONE-_-NONE-</v>
      </c>
      <c r="C132" s="1">
        <f t="shared" si="20"/>
        <v>227368658.33965999</v>
      </c>
      <c r="D132" s="1">
        <f t="shared" si="21"/>
        <v>29252501.1288625</v>
      </c>
      <c r="E132" s="1">
        <f t="shared" si="22"/>
        <v>2814501</v>
      </c>
      <c r="F132" s="1"/>
      <c r="G132" s="2">
        <f t="shared" si="23"/>
        <v>-0.90378597072429401</v>
      </c>
      <c r="H132" s="2">
        <f t="shared" si="24"/>
        <v>-0.98762142055746538</v>
      </c>
      <c r="I132" s="2"/>
      <c r="J132" s="2">
        <f t="shared" si="25"/>
        <v>3.0891538879643466E-4</v>
      </c>
      <c r="K132" t="str">
        <f t="shared" si="17"/>
        <v>https://www.usaspending.gov/award/CONT_AWD_GSFC0200211DNAS502200_8000_-NONE-_-NONE-</v>
      </c>
      <c r="M132" t="s">
        <v>117</v>
      </c>
      <c r="N132" t="s">
        <v>118</v>
      </c>
      <c r="O132" s="1">
        <v>308770995.10557902</v>
      </c>
      <c r="P132" s="1">
        <v>381148371.922548</v>
      </c>
      <c r="Q132" s="1">
        <v>352985136.999273</v>
      </c>
      <c r="R132" s="1">
        <v>331940841.49686801</v>
      </c>
      <c r="S132" s="1">
        <v>334362962.025509</v>
      </c>
      <c r="T132" s="1">
        <v>346240144.982149</v>
      </c>
      <c r="U132" s="1">
        <v>418840712.70554698</v>
      </c>
      <c r="V132" s="1">
        <v>455415402.11777699</v>
      </c>
      <c r="W132" s="1">
        <v>409507637.962942</v>
      </c>
      <c r="X132" s="1">
        <v>387890790.30409497</v>
      </c>
      <c r="Y132" s="1">
        <v>372214077.718602</v>
      </c>
      <c r="Z132" s="1">
        <v>293921865.53187197</v>
      </c>
      <c r="AA132" s="1">
        <v>175218962.666868</v>
      </c>
      <c r="AB132" s="1">
        <v>227368658.33965999</v>
      </c>
      <c r="AC132" s="1">
        <v>181428809.94858801</v>
      </c>
      <c r="AD132" s="1">
        <v>29252501.1288625</v>
      </c>
      <c r="AE132" s="1">
        <v>2814501</v>
      </c>
      <c r="AF132" s="1"/>
    </row>
    <row r="133" spans="1:32" x14ac:dyDescent="0.3">
      <c r="A133" t="str">
        <f t="shared" si="18"/>
        <v>NORTHROP GRUMMAN</v>
      </c>
      <c r="B133" t="str">
        <f t="shared" si="19"/>
        <v>CONT_AWD_NNM07AA75C_8000_-NONE-_-NONE-</v>
      </c>
      <c r="C133" s="1">
        <f t="shared" si="20"/>
        <v>321999381.32373101</v>
      </c>
      <c r="D133" s="1">
        <f t="shared" si="21"/>
        <v>145423033.61114901</v>
      </c>
      <c r="E133" s="1">
        <f t="shared" si="22"/>
        <v>124681068</v>
      </c>
      <c r="F133" s="1"/>
      <c r="G133" s="2">
        <f t="shared" si="23"/>
        <v>-0.14263191391407481</v>
      </c>
      <c r="H133" s="2">
        <f t="shared" si="24"/>
        <v>-0.61279097031975838</v>
      </c>
      <c r="I133" s="2"/>
      <c r="J133" s="2">
        <f t="shared" si="25"/>
        <v>1.3684806150992559E-2</v>
      </c>
      <c r="K133" t="str">
        <f t="shared" si="17"/>
        <v>https://www.usaspending.gov/award/CONT_AWD_NNM07AA75C_8000_-NONE-_-NONE-</v>
      </c>
      <c r="M133" t="s">
        <v>117</v>
      </c>
      <c r="N133" t="s">
        <v>119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327378310.20678598</v>
      </c>
      <c r="AB133" s="1">
        <v>321999381.32373101</v>
      </c>
      <c r="AC133" s="1">
        <v>195112199.04609299</v>
      </c>
      <c r="AD133" s="1">
        <v>145423033.61114901</v>
      </c>
      <c r="AE133" s="1">
        <v>124681068</v>
      </c>
      <c r="AF133" s="1"/>
    </row>
    <row r="134" spans="1:32" x14ac:dyDescent="0.3">
      <c r="A134" t="str">
        <f t="shared" si="18"/>
        <v>NORTHROP GRUMMAN</v>
      </c>
      <c r="B134" t="str">
        <f t="shared" si="19"/>
        <v>CONT_IDV_80MSFC20D0008_8000</v>
      </c>
      <c r="C134" s="1">
        <f t="shared" si="20"/>
        <v>57290840.988944396</v>
      </c>
      <c r="D134" s="1">
        <f t="shared" si="21"/>
        <v>160314319.76116601</v>
      </c>
      <c r="E134" s="1">
        <f t="shared" si="22"/>
        <v>257354229</v>
      </c>
      <c r="F134" s="1"/>
      <c r="G134" s="2">
        <f t="shared" si="23"/>
        <v>0.60531030155885435</v>
      </c>
      <c r="H134" s="2">
        <f t="shared" si="24"/>
        <v>3.4920658268860549</v>
      </c>
      <c r="I134" s="2"/>
      <c r="J134" s="2">
        <f t="shared" si="25"/>
        <v>2.8246812386970792E-2</v>
      </c>
      <c r="K134" t="str">
        <f t="shared" si="17"/>
        <v>https://www.usaspending.gov/award/CONT_IDV_80MSFC20D0008_8000</v>
      </c>
      <c r="M134" t="s">
        <v>117</v>
      </c>
      <c r="N134" t="s">
        <v>120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57290840.988944396</v>
      </c>
      <c r="AC134" s="1">
        <v>89734317.140106693</v>
      </c>
      <c r="AD134" s="1">
        <v>160314319.76116601</v>
      </c>
      <c r="AE134" s="1">
        <v>257354229</v>
      </c>
      <c r="AF134" s="1"/>
    </row>
    <row r="135" spans="1:32" x14ac:dyDescent="0.3">
      <c r="A135" t="str">
        <f t="shared" si="18"/>
        <v>NORTHROP GRUMMAN</v>
      </c>
      <c r="B135" t="str">
        <f t="shared" si="19"/>
        <v>CONT_IDV_NNJ16GU21B_8000</v>
      </c>
      <c r="C135" s="1">
        <f t="shared" si="20"/>
        <v>531525935.78593498</v>
      </c>
      <c r="D135" s="1">
        <f t="shared" si="21"/>
        <v>480739732.790914</v>
      </c>
      <c r="E135" s="1">
        <f t="shared" si="22"/>
        <v>480760164</v>
      </c>
      <c r="F135" s="1"/>
      <c r="G135" s="2">
        <f t="shared" si="23"/>
        <v>4.2499522490802022E-5</v>
      </c>
      <c r="H135" s="2">
        <f t="shared" si="24"/>
        <v>-9.550949138703968E-2</v>
      </c>
      <c r="I135" s="2"/>
      <c r="J135" s="2">
        <f t="shared" si="25"/>
        <v>5.2767511178677035E-2</v>
      </c>
      <c r="K135" t="str">
        <f t="shared" si="17"/>
        <v>https://www.usaspending.gov/award/CONT_IDV_NNJ16GU21B_8000</v>
      </c>
      <c r="M135" t="s">
        <v>117</v>
      </c>
      <c r="N135" t="s">
        <v>121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456092475.65456003</v>
      </c>
      <c r="AB135" s="1">
        <v>531525935.78593498</v>
      </c>
      <c r="AC135" s="1">
        <v>442331731.59591198</v>
      </c>
      <c r="AD135" s="1">
        <v>480739732.790914</v>
      </c>
      <c r="AE135" s="1">
        <v>480760164</v>
      </c>
      <c r="AF135" s="1"/>
    </row>
    <row r="136" spans="1:32" x14ac:dyDescent="0.3">
      <c r="A136" t="str">
        <f t="shared" si="18"/>
        <v>NORTHROP GRUMMAN</v>
      </c>
      <c r="B136" t="str">
        <f t="shared" si="19"/>
        <v>Other Labeled</v>
      </c>
      <c r="C136" s="1">
        <f t="shared" si="20"/>
        <v>60923844.612947799</v>
      </c>
      <c r="D136" s="1">
        <f t="shared" si="21"/>
        <v>41193852.547061399</v>
      </c>
      <c r="E136" s="1">
        <f t="shared" si="22"/>
        <v>43076929.961900003</v>
      </c>
      <c r="F136" s="1"/>
      <c r="G136" s="2">
        <f t="shared" si="23"/>
        <v>4.5712583271674045E-2</v>
      </c>
      <c r="H136" s="2">
        <f t="shared" si="24"/>
        <v>-0.29293808958430201</v>
      </c>
      <c r="I136" s="2"/>
      <c r="J136" s="2">
        <f t="shared" si="25"/>
        <v>4.7280589231757687E-3</v>
      </c>
      <c r="K136" t="str">
        <f t="shared" si="17"/>
        <v/>
      </c>
      <c r="M136" t="s">
        <v>117</v>
      </c>
      <c r="N136" t="s">
        <v>78</v>
      </c>
      <c r="O136" s="1">
        <v>13441505.2679081</v>
      </c>
      <c r="P136" s="1">
        <v>32433629.6283799</v>
      </c>
      <c r="Q136" s="1">
        <v>69284642.231344596</v>
      </c>
      <c r="R136" s="1">
        <v>17283432.306109399</v>
      </c>
      <c r="S136" s="1">
        <v>25295254.290825199</v>
      </c>
      <c r="T136" s="1">
        <v>19786804.630240101</v>
      </c>
      <c r="U136" s="1">
        <v>17770219.229468599</v>
      </c>
      <c r="V136" s="1">
        <v>14346584.213455301</v>
      </c>
      <c r="W136" s="1">
        <v>1836014.5173011201</v>
      </c>
      <c r="X136" s="1">
        <v>5396607.1007188102</v>
      </c>
      <c r="Y136" s="1">
        <v>2849933.2907591402</v>
      </c>
      <c r="Z136" s="1">
        <v>5760645.4569591898</v>
      </c>
      <c r="AA136" s="1">
        <v>180824541.390156</v>
      </c>
      <c r="AB136" s="1">
        <v>60923844.612947799</v>
      </c>
      <c r="AC136" s="1">
        <v>75375527.946372405</v>
      </c>
      <c r="AD136" s="1">
        <v>41193852.547061399</v>
      </c>
      <c r="AE136" s="1">
        <v>43076929.961900003</v>
      </c>
      <c r="AF136" s="1"/>
    </row>
    <row r="137" spans="1:32" x14ac:dyDescent="0.3">
      <c r="A137" t="str">
        <f t="shared" si="18"/>
        <v>ORBITAL SCIENCES</v>
      </c>
      <c r="B137" t="str">
        <f t="shared" si="19"/>
        <v>CONT_AWD_NNK05LB04B_8000_-NONE-_-NONE-</v>
      </c>
      <c r="C137" s="1">
        <f t="shared" si="20"/>
        <v>0</v>
      </c>
      <c r="D137" s="1">
        <f t="shared" si="21"/>
        <v>0</v>
      </c>
      <c r="E137" s="1">
        <f t="shared" si="22"/>
        <v>0</v>
      </c>
      <c r="F137" s="1"/>
      <c r="G137" s="2" t="e">
        <f t="shared" si="23"/>
        <v>#DIV/0!</v>
      </c>
      <c r="H137" s="2" t="e">
        <f t="shared" si="24"/>
        <v>#DIV/0!</v>
      </c>
      <c r="I137" s="2"/>
      <c r="J137" s="2">
        <f t="shared" si="25"/>
        <v>0</v>
      </c>
      <c r="K137" t="str">
        <f t="shared" si="17"/>
        <v>https://www.usaspending.gov/award/CONT_AWD_NNK05LB04B_8000_-NONE-_-NONE-</v>
      </c>
      <c r="M137" t="s">
        <v>122</v>
      </c>
      <c r="N137" t="s">
        <v>123</v>
      </c>
      <c r="O137" s="1">
        <v>147425.50490655101</v>
      </c>
      <c r="P137" s="1">
        <v>0</v>
      </c>
      <c r="Q137" s="1">
        <v>5170572.7110174298</v>
      </c>
      <c r="R137" s="1">
        <v>55890685.966579802</v>
      </c>
      <c r="S137" s="1">
        <v>37242374.7542651</v>
      </c>
      <c r="T137" s="1">
        <v>-613442.11275788897</v>
      </c>
      <c r="U137" s="1">
        <v>2932075.9204240502</v>
      </c>
      <c r="V137" s="1">
        <v>283186.97691097698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">
      <c r="A138" t="str">
        <f t="shared" si="18"/>
        <v>ORBITAL SCIENCES</v>
      </c>
      <c r="B138" t="str">
        <f t="shared" si="19"/>
        <v>CONT_IDV_NNJ09GA02B_8000</v>
      </c>
      <c r="C138" s="1">
        <f t="shared" si="20"/>
        <v>0</v>
      </c>
      <c r="D138" s="1">
        <f t="shared" si="21"/>
        <v>0</v>
      </c>
      <c r="E138" s="1">
        <f t="shared" si="22"/>
        <v>0</v>
      </c>
      <c r="F138" s="1"/>
      <c r="G138" s="2" t="e">
        <f t="shared" si="23"/>
        <v>#DIV/0!</v>
      </c>
      <c r="H138" s="2" t="e">
        <f t="shared" si="24"/>
        <v>#DIV/0!</v>
      </c>
      <c r="I138" s="2"/>
      <c r="J138" s="2">
        <f t="shared" si="25"/>
        <v>0</v>
      </c>
      <c r="K138" t="str">
        <f t="shared" si="17"/>
        <v>https://www.usaspending.gov/award/CONT_IDV_NNJ09GA02B_8000</v>
      </c>
      <c r="M138" t="s">
        <v>122</v>
      </c>
      <c r="N138" t="s">
        <v>124</v>
      </c>
      <c r="O138" s="1"/>
      <c r="P138" s="1"/>
      <c r="Q138" s="1">
        <v>85981708.982333094</v>
      </c>
      <c r="R138" s="1">
        <v>194074693.61753699</v>
      </c>
      <c r="S138" s="1">
        <v>350042088.08938998</v>
      </c>
      <c r="T138" s="1">
        <v>430526958.71980101</v>
      </c>
      <c r="U138" s="1">
        <v>147399736.75385001</v>
      </c>
      <c r="V138" s="1">
        <v>660357294.01024103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">
      <c r="A139" t="str">
        <f t="shared" si="18"/>
        <v>ORBITAL SCIENCES</v>
      </c>
      <c r="B139" t="str">
        <f t="shared" si="19"/>
        <v>Other Labeled</v>
      </c>
      <c r="C139" s="1">
        <f t="shared" si="20"/>
        <v>0</v>
      </c>
      <c r="D139" s="1">
        <f t="shared" si="21"/>
        <v>0</v>
      </c>
      <c r="E139" s="1">
        <f t="shared" si="22"/>
        <v>0</v>
      </c>
      <c r="F139" s="1"/>
      <c r="G139" s="2" t="e">
        <f t="shared" si="23"/>
        <v>#DIV/0!</v>
      </c>
      <c r="H139" s="2" t="e">
        <f t="shared" si="24"/>
        <v>#DIV/0!</v>
      </c>
      <c r="I139" s="2"/>
      <c r="J139" s="2">
        <f t="shared" si="25"/>
        <v>0</v>
      </c>
      <c r="K139" t="str">
        <f t="shared" si="17"/>
        <v/>
      </c>
      <c r="M139" t="s">
        <v>122</v>
      </c>
      <c r="N139" t="s">
        <v>78</v>
      </c>
      <c r="O139" s="1">
        <v>-566318.71969019703</v>
      </c>
      <c r="P139" s="1">
        <v>37342158.434443504</v>
      </c>
      <c r="Q139" s="1">
        <v>8739967.6078584902</v>
      </c>
      <c r="R139" s="1">
        <v>8575634.2424322795</v>
      </c>
      <c r="S139" s="1">
        <v>-9399675.2318840902</v>
      </c>
      <c r="T139" s="1">
        <v>-759550.97193991195</v>
      </c>
      <c r="U139" s="1">
        <v>3287705.6578443502</v>
      </c>
      <c r="V139" s="1">
        <v>27593961.4261708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">
      <c r="A140" t="str">
        <f t="shared" si="18"/>
        <v>Orbital ATK</v>
      </c>
      <c r="B140" t="str">
        <f t="shared" si="19"/>
        <v>CONT_AWD_NNM07AA75C_8000_-NONE-_-NONE-</v>
      </c>
      <c r="C140" s="1">
        <f t="shared" si="20"/>
        <v>0</v>
      </c>
      <c r="D140" s="1">
        <f t="shared" si="21"/>
        <v>0</v>
      </c>
      <c r="E140" s="1">
        <f t="shared" si="22"/>
        <v>0</v>
      </c>
      <c r="F140" s="1"/>
      <c r="G140" s="2" t="e">
        <f t="shared" si="23"/>
        <v>#DIV/0!</v>
      </c>
      <c r="H140" s="2" t="e">
        <f t="shared" si="24"/>
        <v>#DIV/0!</v>
      </c>
      <c r="I140" s="2"/>
      <c r="J140" s="2">
        <f t="shared" si="25"/>
        <v>0</v>
      </c>
      <c r="K140" t="str">
        <f t="shared" si="17"/>
        <v>https://www.usaspending.gov/award/CONT_AWD_NNM07AA75C_8000_-NONE-_-NONE-</v>
      </c>
      <c r="M140" t="s">
        <v>125</v>
      </c>
      <c r="N140" t="s">
        <v>119</v>
      </c>
      <c r="O140" s="1"/>
      <c r="P140" s="1"/>
      <c r="Q140" s="1"/>
      <c r="R140" s="1"/>
      <c r="S140" s="1"/>
      <c r="T140" s="1"/>
      <c r="U140" s="1"/>
      <c r="V140" s="1"/>
      <c r="W140" s="1">
        <v>299084021.05376703</v>
      </c>
      <c r="X140" s="1">
        <v>324268772.70824403</v>
      </c>
      <c r="Y140" s="1">
        <v>322606956.16847301</v>
      </c>
      <c r="Z140" s="1">
        <v>343093641.48046303</v>
      </c>
      <c r="AA140" s="1"/>
      <c r="AB140" s="1"/>
      <c r="AC140" s="1"/>
      <c r="AD140" s="1"/>
      <c r="AE140" s="1"/>
      <c r="AF140" s="1"/>
    </row>
    <row r="141" spans="1:32" x14ac:dyDescent="0.3">
      <c r="A141" t="str">
        <f t="shared" si="18"/>
        <v>Orbital ATK</v>
      </c>
      <c r="B141" t="str">
        <f t="shared" si="19"/>
        <v>CONT_IDV_NNJ09GA02B_8000</v>
      </c>
      <c r="C141" s="1">
        <f t="shared" si="20"/>
        <v>0</v>
      </c>
      <c r="D141" s="1">
        <f t="shared" si="21"/>
        <v>0</v>
      </c>
      <c r="E141" s="1">
        <f t="shared" si="22"/>
        <v>0</v>
      </c>
      <c r="F141" s="1"/>
      <c r="G141" s="2" t="e">
        <f t="shared" si="23"/>
        <v>#DIV/0!</v>
      </c>
      <c r="H141" s="2" t="e">
        <f t="shared" si="24"/>
        <v>#DIV/0!</v>
      </c>
      <c r="I141" s="2"/>
      <c r="J141" s="2">
        <f t="shared" si="25"/>
        <v>0</v>
      </c>
      <c r="K141" t="str">
        <f t="shared" si="17"/>
        <v>https://www.usaspending.gov/award/CONT_IDV_NNJ09GA02B_8000</v>
      </c>
      <c r="M141" t="s">
        <v>125</v>
      </c>
      <c r="N141" t="s">
        <v>124</v>
      </c>
      <c r="O141" s="1"/>
      <c r="P141" s="1"/>
      <c r="Q141" s="1"/>
      <c r="R141" s="1"/>
      <c r="S141" s="1"/>
      <c r="T141" s="1"/>
      <c r="U141" s="1"/>
      <c r="V141" s="1"/>
      <c r="W141" s="1">
        <v>383842447.4016</v>
      </c>
      <c r="X141" s="1">
        <v>731691797.43795097</v>
      </c>
      <c r="Y141" s="1">
        <v>409559170.110376</v>
      </c>
      <c r="Z141" s="1">
        <v>146101792.97638801</v>
      </c>
      <c r="AA141" s="1"/>
      <c r="AB141" s="1"/>
      <c r="AC141" s="1"/>
      <c r="AD141" s="1"/>
      <c r="AE141" s="1"/>
      <c r="AF141" s="1"/>
    </row>
    <row r="142" spans="1:32" x14ac:dyDescent="0.3">
      <c r="A142" t="str">
        <f t="shared" si="18"/>
        <v>Orbital ATK</v>
      </c>
      <c r="B142" t="str">
        <f t="shared" si="19"/>
        <v>CONT_IDV_NNJ16GU21B_8000</v>
      </c>
      <c r="C142" s="1">
        <f t="shared" si="20"/>
        <v>0</v>
      </c>
      <c r="D142" s="1">
        <f t="shared" si="21"/>
        <v>0</v>
      </c>
      <c r="E142" s="1">
        <f t="shared" si="22"/>
        <v>0</v>
      </c>
      <c r="F142" s="1"/>
      <c r="G142" s="2" t="e">
        <f t="shared" si="23"/>
        <v>#DIV/0!</v>
      </c>
      <c r="H142" s="2" t="e">
        <f t="shared" si="24"/>
        <v>#DIV/0!</v>
      </c>
      <c r="I142" s="2"/>
      <c r="J142" s="2">
        <f t="shared" si="25"/>
        <v>0</v>
      </c>
      <c r="K142" t="str">
        <f t="shared" si="17"/>
        <v>https://www.usaspending.gov/award/CONT_IDV_NNJ16GU21B_8000</v>
      </c>
      <c r="M142" t="s">
        <v>125</v>
      </c>
      <c r="N142" t="s">
        <v>121</v>
      </c>
      <c r="O142" s="1"/>
      <c r="P142" s="1"/>
      <c r="Q142" s="1"/>
      <c r="R142" s="1"/>
      <c r="S142" s="1"/>
      <c r="T142" s="1"/>
      <c r="U142" s="1"/>
      <c r="V142" s="1"/>
      <c r="W142" s="1"/>
      <c r="X142" s="1">
        <v>7717197.3797497004</v>
      </c>
      <c r="Y142" s="1">
        <v>127192995.33238401</v>
      </c>
      <c r="Z142" s="1">
        <v>160660494.06770799</v>
      </c>
      <c r="AA142" s="1"/>
      <c r="AB142" s="1"/>
      <c r="AC142" s="1"/>
      <c r="AD142" s="1"/>
      <c r="AE142" s="1"/>
      <c r="AF142" s="1"/>
    </row>
    <row r="143" spans="1:32" x14ac:dyDescent="0.3">
      <c r="A143" t="str">
        <f t="shared" si="18"/>
        <v>Orbital ATK</v>
      </c>
      <c r="B143" t="str">
        <f t="shared" si="19"/>
        <v>Other Labeled</v>
      </c>
      <c r="C143" s="1">
        <f t="shared" si="20"/>
        <v>0</v>
      </c>
      <c r="D143" s="1">
        <f t="shared" si="21"/>
        <v>0</v>
      </c>
      <c r="E143" s="1">
        <f t="shared" si="22"/>
        <v>0</v>
      </c>
      <c r="F143" s="1"/>
      <c r="G143" s="2" t="e">
        <f t="shared" si="23"/>
        <v>#DIV/0!</v>
      </c>
      <c r="H143" s="2" t="e">
        <f t="shared" si="24"/>
        <v>#DIV/0!</v>
      </c>
      <c r="I143" s="2"/>
      <c r="J143" s="2">
        <f t="shared" si="25"/>
        <v>0</v>
      </c>
      <c r="K143" t="str">
        <f t="shared" si="17"/>
        <v/>
      </c>
      <c r="M143" t="s">
        <v>125</v>
      </c>
      <c r="N143" t="s">
        <v>78</v>
      </c>
      <c r="O143" s="1"/>
      <c r="P143" s="1"/>
      <c r="Q143" s="1"/>
      <c r="R143" s="1"/>
      <c r="S143" s="1"/>
      <c r="T143" s="1"/>
      <c r="U143" s="1"/>
      <c r="V143" s="1"/>
      <c r="W143" s="1">
        <v>81532681.103163302</v>
      </c>
      <c r="X143" s="1">
        <v>42191512.445587598</v>
      </c>
      <c r="Y143" s="1">
        <v>77188138.226652995</v>
      </c>
      <c r="Z143" s="1">
        <v>71778082.617873996</v>
      </c>
      <c r="AA143" s="1"/>
      <c r="AB143" s="1"/>
      <c r="AC143" s="1"/>
      <c r="AD143" s="1"/>
      <c r="AE143" s="1"/>
      <c r="AF143" s="1"/>
    </row>
    <row r="144" spans="1:32" x14ac:dyDescent="0.3">
      <c r="A144" t="str">
        <f t="shared" si="18"/>
        <v>RUSSIA SPACE AGENCY</v>
      </c>
      <c r="B144" t="str">
        <f t="shared" si="19"/>
        <v>CONT_AWD_NAS1510110_8000_-NONE-_-NONE-</v>
      </c>
      <c r="C144" s="1">
        <f t="shared" si="20"/>
        <v>157877867.49397501</v>
      </c>
      <c r="D144" s="1">
        <f t="shared" si="21"/>
        <v>2619052.4772875099</v>
      </c>
      <c r="E144" s="1">
        <f t="shared" si="22"/>
        <v>6014852</v>
      </c>
      <c r="F144" s="1"/>
      <c r="G144" s="2">
        <f t="shared" si="23"/>
        <v>1.296575594479664</v>
      </c>
      <c r="H144" s="2">
        <f t="shared" si="24"/>
        <v>-0.96190186695909397</v>
      </c>
      <c r="I144" s="2"/>
      <c r="J144" s="2">
        <f t="shared" si="25"/>
        <v>6.6018109218401869E-4</v>
      </c>
      <c r="K144" t="str">
        <f t="shared" si="17"/>
        <v>https://www.usaspending.gov/award/CONT_AWD_NAS1510110_8000_-NONE-_-NONE-</v>
      </c>
      <c r="M144" t="s">
        <v>126</v>
      </c>
      <c r="N144" t="s">
        <v>127</v>
      </c>
      <c r="O144" s="1">
        <v>141637178.26215899</v>
      </c>
      <c r="P144" s="1">
        <v>277098307.63822001</v>
      </c>
      <c r="Q144" s="1">
        <v>531600036.81458801</v>
      </c>
      <c r="R144" s="1">
        <v>464485088.56079799</v>
      </c>
      <c r="S144" s="1">
        <v>552450019.41364002</v>
      </c>
      <c r="T144" s="1">
        <v>768656839.40025604</v>
      </c>
      <c r="U144" s="1">
        <v>366868123.61607599</v>
      </c>
      <c r="V144" s="1">
        <v>394778719.06763297</v>
      </c>
      <c r="W144" s="1">
        <v>575406808.55172098</v>
      </c>
      <c r="X144" s="1">
        <v>292729219.48913699</v>
      </c>
      <c r="Y144" s="1">
        <v>311189687.15396202</v>
      </c>
      <c r="Z144" s="1">
        <v>152210296.100788</v>
      </c>
      <c r="AA144" s="1">
        <v>216362793.531582</v>
      </c>
      <c r="AB144" s="1">
        <v>157877867.49397501</v>
      </c>
      <c r="AC144" s="1">
        <v>3819800.2749513201</v>
      </c>
      <c r="AD144" s="1">
        <v>2619052.4772875099</v>
      </c>
      <c r="AE144" s="1">
        <v>6014852</v>
      </c>
      <c r="AF144" s="1"/>
    </row>
    <row r="145" spans="1:32" x14ac:dyDescent="0.3">
      <c r="A145" t="str">
        <f t="shared" si="18"/>
        <v>Rocket Lab</v>
      </c>
      <c r="B145" t="str">
        <f t="shared" si="19"/>
        <v>CONT_AWD_80KSC020C0002_8000_-NONE-_-NONE-</v>
      </c>
      <c r="C145" s="1">
        <f t="shared" si="20"/>
        <v>10988255.9886996</v>
      </c>
      <c r="D145" s="1">
        <f t="shared" si="21"/>
        <v>0</v>
      </c>
      <c r="E145" s="1">
        <f t="shared" si="22"/>
        <v>115500</v>
      </c>
      <c r="F145" s="1"/>
      <c r="G145" s="2" t="e">
        <f t="shared" si="23"/>
        <v>#DIV/0!</v>
      </c>
      <c r="H145" s="2">
        <f t="shared" si="24"/>
        <v>-0.98948877782618272</v>
      </c>
      <c r="I145" s="2"/>
      <c r="J145" s="2">
        <f t="shared" si="25"/>
        <v>1.2677105961585447E-5</v>
      </c>
      <c r="K145" t="str">
        <f t="shared" si="17"/>
        <v>https://www.usaspending.gov/award/CONT_AWD_80KSC020C0002_8000_-NONE-_-NONE-</v>
      </c>
      <c r="M145" t="s">
        <v>128</v>
      </c>
      <c r="N145" t="s">
        <v>129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10988255.9886996</v>
      </c>
      <c r="AC145" s="1">
        <v>510221.271309976</v>
      </c>
      <c r="AD145" s="1">
        <v>0</v>
      </c>
      <c r="AE145" s="1">
        <v>115500</v>
      </c>
      <c r="AF145" s="1"/>
    </row>
    <row r="146" spans="1:32" x14ac:dyDescent="0.3">
      <c r="A146" t="str">
        <f t="shared" si="18"/>
        <v>Rocket Lab</v>
      </c>
      <c r="B146" t="str">
        <f t="shared" si="19"/>
        <v>CONT_AWD_80KSC023FA107_8000_80KSC022DA107_8000</v>
      </c>
      <c r="C146" s="1">
        <f t="shared" si="20"/>
        <v>0</v>
      </c>
      <c r="D146" s="1">
        <f t="shared" si="21"/>
        <v>0</v>
      </c>
      <c r="E146" s="1">
        <f t="shared" si="22"/>
        <v>13647000</v>
      </c>
      <c r="F146" s="1"/>
      <c r="G146" s="2" t="e">
        <f t="shared" si="23"/>
        <v>#DIV/0!</v>
      </c>
      <c r="H146" s="2" t="e">
        <f t="shared" si="24"/>
        <v>#DIV/0!</v>
      </c>
      <c r="I146" s="2"/>
      <c r="J146" s="2">
        <f t="shared" si="25"/>
        <v>1.4978741563442131E-3</v>
      </c>
      <c r="K146" t="str">
        <f t="shared" si="17"/>
        <v>https://www.usaspending.gov/award/CONT_AWD_80KSC023FA107_8000_80KSC022DA107_8000</v>
      </c>
      <c r="M146" t="s">
        <v>128</v>
      </c>
      <c r="N146" t="s">
        <v>130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13647000</v>
      </c>
      <c r="AF146" s="1"/>
    </row>
    <row r="147" spans="1:32" x14ac:dyDescent="0.3">
      <c r="A147" t="str">
        <f t="shared" si="18"/>
        <v>Rocket Lab</v>
      </c>
      <c r="B147" t="str">
        <f t="shared" si="19"/>
        <v>CONT_AWD_FA881823F0023_9700_FA881820D0008_9700</v>
      </c>
      <c r="C147" s="1">
        <f t="shared" si="20"/>
        <v>0</v>
      </c>
      <c r="D147" s="1">
        <f t="shared" si="21"/>
        <v>0</v>
      </c>
      <c r="E147" s="1">
        <f t="shared" si="22"/>
        <v>336500</v>
      </c>
      <c r="F147" s="1"/>
      <c r="G147" s="2" t="e">
        <f t="shared" si="23"/>
        <v>#DIV/0!</v>
      </c>
      <c r="H147" s="2" t="e">
        <f t="shared" si="24"/>
        <v>#DIV/0!</v>
      </c>
      <c r="I147" s="2"/>
      <c r="J147" s="2">
        <f t="shared" si="25"/>
        <v>3.6933732953017344E-5</v>
      </c>
      <c r="K147" t="str">
        <f t="shared" si="17"/>
        <v>https://www.usaspending.gov/award/CONT_AWD_FA881823F0023_9700_FA881820D0008_9700</v>
      </c>
      <c r="M147" t="s">
        <v>128</v>
      </c>
      <c r="N147" t="s">
        <v>131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336500</v>
      </c>
      <c r="AF147" s="1"/>
    </row>
    <row r="148" spans="1:32" x14ac:dyDescent="0.3">
      <c r="A148" t="str">
        <f t="shared" si="18"/>
        <v>Rocket Lab</v>
      </c>
      <c r="B148" t="str">
        <f t="shared" si="19"/>
        <v>CONT_AWD_NNK15LB18C_8000_-NONE-_-NONE-</v>
      </c>
      <c r="C148" s="1">
        <f t="shared" si="20"/>
        <v>0</v>
      </c>
      <c r="D148" s="1">
        <f t="shared" si="21"/>
        <v>0</v>
      </c>
      <c r="E148" s="1">
        <f t="shared" si="22"/>
        <v>0</v>
      </c>
      <c r="F148" s="1"/>
      <c r="G148" s="2" t="e">
        <f t="shared" si="23"/>
        <v>#DIV/0!</v>
      </c>
      <c r="H148" s="2" t="e">
        <f t="shared" si="24"/>
        <v>#DIV/0!</v>
      </c>
      <c r="I148" s="2"/>
      <c r="J148" s="2">
        <f t="shared" si="25"/>
        <v>0</v>
      </c>
      <c r="K148" t="str">
        <f t="shared" si="17"/>
        <v>https://www.usaspending.gov/award/CONT_AWD_NNK15LB18C_8000_-NONE-_-NONE-</v>
      </c>
      <c r="M148" t="s">
        <v>128</v>
      </c>
      <c r="N148" t="s">
        <v>132</v>
      </c>
      <c r="O148" s="1"/>
      <c r="P148" s="1"/>
      <c r="Q148" s="1"/>
      <c r="R148" s="1"/>
      <c r="S148" s="1"/>
      <c r="T148" s="1"/>
      <c r="U148" s="1"/>
      <c r="V148" s="1"/>
      <c r="W148" s="1">
        <v>3784970.78714502</v>
      </c>
      <c r="X148" s="1">
        <v>4872124.7732857596</v>
      </c>
      <c r="Y148" s="1">
        <v>0</v>
      </c>
      <c r="Z148" s="1">
        <v>0</v>
      </c>
      <c r="AA148" s="1">
        <v>0</v>
      </c>
      <c r="AB148" s="1">
        <v>0</v>
      </c>
      <c r="AC148" s="1"/>
      <c r="AD148" s="1"/>
      <c r="AE148" s="1"/>
      <c r="AF148" s="1"/>
    </row>
    <row r="149" spans="1:32" x14ac:dyDescent="0.3">
      <c r="A149" t="str">
        <f t="shared" si="18"/>
        <v>Rocket Lab</v>
      </c>
      <c r="B149" t="str">
        <f t="shared" si="19"/>
        <v>Other Labeled</v>
      </c>
      <c r="C149" s="1">
        <f t="shared" si="20"/>
        <v>376324.43750937999</v>
      </c>
      <c r="D149" s="1">
        <f t="shared" si="21"/>
        <v>0</v>
      </c>
      <c r="E149" s="1">
        <f t="shared" si="22"/>
        <v>0</v>
      </c>
      <c r="F149" s="1"/>
      <c r="G149" s="2" t="e">
        <f t="shared" si="23"/>
        <v>#DIV/0!</v>
      </c>
      <c r="H149" s="2">
        <f t="shared" si="24"/>
        <v>-1</v>
      </c>
      <c r="I149" s="2"/>
      <c r="J149" s="2">
        <f t="shared" si="25"/>
        <v>0</v>
      </c>
      <c r="K149" t="str">
        <f t="shared" si="17"/>
        <v/>
      </c>
      <c r="M149" t="s">
        <v>128</v>
      </c>
      <c r="N149" t="s">
        <v>78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>
        <v>7799094.3327917</v>
      </c>
      <c r="AA149" s="1">
        <v>0</v>
      </c>
      <c r="AB149" s="1">
        <v>376324.43750937999</v>
      </c>
      <c r="AC149" s="1">
        <v>0</v>
      </c>
      <c r="AD149" s="1">
        <v>0</v>
      </c>
      <c r="AE149" s="1">
        <v>0</v>
      </c>
      <c r="AF149" s="1"/>
    </row>
    <row r="150" spans="1:32" x14ac:dyDescent="0.3">
      <c r="A150" t="str">
        <f t="shared" si="18"/>
        <v>SIERRA NEVADA</v>
      </c>
      <c r="B150" t="str">
        <f t="shared" si="19"/>
        <v>CONT_AWD_80HQTR17C0009_8000_-NONE-_-NONE-</v>
      </c>
      <c r="C150" s="1">
        <f t="shared" si="20"/>
        <v>6392788.3761564102</v>
      </c>
      <c r="D150" s="1">
        <f t="shared" si="21"/>
        <v>56482.927818738397</v>
      </c>
      <c r="E150" s="1">
        <f t="shared" si="22"/>
        <v>677265</v>
      </c>
      <c r="F150" s="1"/>
      <c r="G150" s="2">
        <f t="shared" si="23"/>
        <v>10.990614264427615</v>
      </c>
      <c r="H150" s="2">
        <f t="shared" si="24"/>
        <v>-0.89405796654773706</v>
      </c>
      <c r="I150" s="2"/>
      <c r="J150" s="2">
        <f t="shared" si="25"/>
        <v>7.4335585879421365E-5</v>
      </c>
      <c r="K150" t="str">
        <f t="shared" si="17"/>
        <v>https://www.usaspending.gov/award/CONT_AWD_80HQTR17C0009_8000_-NONE-_-NONE-</v>
      </c>
      <c r="M150" t="s">
        <v>133</v>
      </c>
      <c r="N150" t="s">
        <v>134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>
        <v>4150380.0007972899</v>
      </c>
      <c r="Z150" s="1">
        <v>8538451.3764642794</v>
      </c>
      <c r="AA150" s="1">
        <v>4001686.9930960699</v>
      </c>
      <c r="AB150" s="1">
        <v>6392788.3761564102</v>
      </c>
      <c r="AC150" s="1">
        <v>4419032.6406094702</v>
      </c>
      <c r="AD150" s="1">
        <v>56482.927818738397</v>
      </c>
      <c r="AE150" s="1">
        <v>677265</v>
      </c>
      <c r="AF150" s="1"/>
    </row>
    <row r="151" spans="1:32" x14ac:dyDescent="0.3">
      <c r="A151" t="str">
        <f t="shared" si="18"/>
        <v>SIERRA NEVADA</v>
      </c>
      <c r="B151" t="str">
        <f t="shared" si="19"/>
        <v>CONT_AWD_80JSC021F0074_8000_80JSC017D0018_8000</v>
      </c>
      <c r="C151" s="1">
        <f t="shared" si="20"/>
        <v>0</v>
      </c>
      <c r="D151" s="1">
        <f t="shared" si="21"/>
        <v>3486483.5914077</v>
      </c>
      <c r="E151" s="1">
        <f t="shared" si="22"/>
        <v>1303698</v>
      </c>
      <c r="F151" s="1"/>
      <c r="G151" s="2">
        <f t="shared" si="23"/>
        <v>-0.62607080577894814</v>
      </c>
      <c r="H151" s="2" t="e">
        <f t="shared" si="24"/>
        <v>#DIV/0!</v>
      </c>
      <c r="I151" s="2"/>
      <c r="J151" s="2">
        <f t="shared" si="25"/>
        <v>1.4309192803382706E-4</v>
      </c>
      <c r="K151" t="str">
        <f t="shared" si="17"/>
        <v>https://www.usaspending.gov/award/CONT_AWD_80JSC021F0074_8000_80JSC017D0018_8000</v>
      </c>
      <c r="M151" t="s">
        <v>133</v>
      </c>
      <c r="N151" t="s">
        <v>135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>
        <v>1297902.84142798</v>
      </c>
      <c r="AD151" s="1">
        <v>3486483.5914077</v>
      </c>
      <c r="AE151" s="1">
        <v>1303698</v>
      </c>
      <c r="AF151" s="1"/>
    </row>
    <row r="152" spans="1:32" x14ac:dyDescent="0.3">
      <c r="A152" t="str">
        <f t="shared" si="18"/>
        <v>SIERRA NEVADA</v>
      </c>
      <c r="B152" t="str">
        <f t="shared" si="19"/>
        <v>CONT_AWD_FA881921F1005_9700_FA881921D0430_9700</v>
      </c>
      <c r="C152" s="1">
        <f t="shared" si="20"/>
        <v>0</v>
      </c>
      <c r="D152" s="1">
        <f t="shared" si="21"/>
        <v>7044149.0620247005</v>
      </c>
      <c r="E152" s="1">
        <f t="shared" si="22"/>
        <v>4541000</v>
      </c>
      <c r="F152" s="1"/>
      <c r="G152" s="2">
        <f t="shared" si="23"/>
        <v>-0.35535151797387154</v>
      </c>
      <c r="H152" s="2" t="e">
        <f t="shared" si="24"/>
        <v>#DIV/0!</v>
      </c>
      <c r="I152" s="2"/>
      <c r="J152" s="2">
        <f t="shared" si="25"/>
        <v>4.9841331750267981E-4</v>
      </c>
      <c r="K152" t="str">
        <f t="shared" si="17"/>
        <v>https://www.usaspending.gov/award/CONT_AWD_FA881921F1005_9700_FA881921D0430_9700</v>
      </c>
      <c r="M152" t="s">
        <v>133</v>
      </c>
      <c r="N152" t="s">
        <v>136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>
        <v>5666017.23188903</v>
      </c>
      <c r="AD152" s="1">
        <v>7044149.0620247005</v>
      </c>
      <c r="AE152" s="1">
        <v>4541000</v>
      </c>
      <c r="AF152" s="1"/>
    </row>
    <row r="153" spans="1:32" x14ac:dyDescent="0.3">
      <c r="A153" t="str">
        <f t="shared" ref="A153:A174" si="26">M153</f>
        <v>SIERRA NEVADA</v>
      </c>
      <c r="B153" t="str">
        <f t="shared" ref="B153:B174" si="27">N153</f>
        <v>CONT_IDV_NNJ16GX07B_8000</v>
      </c>
      <c r="C153" s="1">
        <f t="shared" ref="C153:C174" si="28">AB153</f>
        <v>387312226.64138198</v>
      </c>
      <c r="D153" s="1">
        <f t="shared" ref="D153:D174" si="29">AD153</f>
        <v>137488853.08377999</v>
      </c>
      <c r="E153" s="1">
        <f t="shared" ref="E153:E174" si="30">AE153</f>
        <v>44254333.649999999</v>
      </c>
      <c r="F153" s="1"/>
      <c r="G153" s="2">
        <f t="shared" si="23"/>
        <v>-0.67812420674544982</v>
      </c>
      <c r="H153" s="2">
        <f t="shared" si="24"/>
        <v>-0.88573990025113325</v>
      </c>
      <c r="I153" s="2"/>
      <c r="J153" s="2">
        <f t="shared" si="25"/>
        <v>4.8572889778390168E-3</v>
      </c>
      <c r="K153" t="str">
        <f t="shared" si="17"/>
        <v>https://www.usaspending.gov/award/CONT_IDV_NNJ16GX07B_8000</v>
      </c>
      <c r="M153" t="s">
        <v>133</v>
      </c>
      <c r="N153" t="s">
        <v>137</v>
      </c>
      <c r="O153" s="1"/>
      <c r="P153" s="1"/>
      <c r="Q153" s="1"/>
      <c r="R153" s="1"/>
      <c r="S153" s="1"/>
      <c r="T153" s="1"/>
      <c r="U153" s="1"/>
      <c r="V153" s="1"/>
      <c r="W153" s="1"/>
      <c r="X153" s="1">
        <v>91503332.169642404</v>
      </c>
      <c r="Y153" s="1">
        <v>137014174.708588</v>
      </c>
      <c r="Z153" s="1">
        <v>350558386.71628898</v>
      </c>
      <c r="AA153" s="1">
        <v>124095351.148191</v>
      </c>
      <c r="AB153" s="1">
        <v>387312226.64138198</v>
      </c>
      <c r="AC153" s="1">
        <v>45903924.993353397</v>
      </c>
      <c r="AD153" s="1">
        <v>137488853.08377999</v>
      </c>
      <c r="AE153" s="1">
        <v>44254333.649999999</v>
      </c>
      <c r="AF153" s="1"/>
    </row>
    <row r="154" spans="1:32" x14ac:dyDescent="0.3">
      <c r="A154" t="str">
        <f t="shared" si="26"/>
        <v>SIERRA NEVADA</v>
      </c>
      <c r="B154" t="str">
        <f t="shared" si="27"/>
        <v>Other Labeled</v>
      </c>
      <c r="C154" s="1">
        <f t="shared" si="28"/>
        <v>3172133.6812400501</v>
      </c>
      <c r="D154" s="1">
        <f t="shared" si="29"/>
        <v>2215829.3223095201</v>
      </c>
      <c r="E154" s="1">
        <f t="shared" si="30"/>
        <v>778057</v>
      </c>
      <c r="F154" s="1"/>
      <c r="G154" s="2">
        <f t="shared" ref="G154:G174" si="31">AE154/AD154-1</f>
        <v>-0.64886420079095042</v>
      </c>
      <c r="H154" s="2">
        <f t="shared" ref="H154:H174" si="32">AE154/AB154-1</f>
        <v>-0.75472124500886673</v>
      </c>
      <c r="I154" s="2"/>
      <c r="J154" s="2">
        <f t="shared" ref="J154:J173" si="33">AE154/SUM(AE$89:AE$173)</f>
        <v>8.5398363923405094E-5</v>
      </c>
      <c r="K154" t="str">
        <f t="shared" si="17"/>
        <v/>
      </c>
      <c r="M154" t="s">
        <v>133</v>
      </c>
      <c r="N154" t="s">
        <v>78</v>
      </c>
      <c r="O154" s="1"/>
      <c r="P154" s="1">
        <v>138449.10038709699</v>
      </c>
      <c r="Q154" s="1"/>
      <c r="R154" s="1"/>
      <c r="S154" s="1"/>
      <c r="T154" s="1"/>
      <c r="U154" s="1">
        <v>10426732.043254901</v>
      </c>
      <c r="V154" s="1">
        <v>2401957.3322746898</v>
      </c>
      <c r="W154" s="1"/>
      <c r="X154" s="1"/>
      <c r="Y154" s="1">
        <v>1796173.5714404599</v>
      </c>
      <c r="Z154" s="1">
        <v>728641.58574236894</v>
      </c>
      <c r="AA154" s="1">
        <v>248827.694464003</v>
      </c>
      <c r="AB154" s="1">
        <v>3172133.6812400501</v>
      </c>
      <c r="AC154" s="1">
        <v>351095.02630562597</v>
      </c>
      <c r="AD154" s="1">
        <v>2215829.3223095201</v>
      </c>
      <c r="AE154" s="1">
        <v>778057</v>
      </c>
      <c r="AF154" s="1"/>
    </row>
    <row r="155" spans="1:32" x14ac:dyDescent="0.3">
      <c r="A155" t="str">
        <f t="shared" si="26"/>
        <v>SPACEX</v>
      </c>
      <c r="B155" t="str">
        <f t="shared" si="27"/>
        <v>CONT_AWD_80MSFC20C0034_8000_-NONE-_-NONE-</v>
      </c>
      <c r="C155" s="1">
        <f t="shared" si="28"/>
        <v>109695413.278604</v>
      </c>
      <c r="D155" s="1">
        <f t="shared" si="29"/>
        <v>856245913.117733</v>
      </c>
      <c r="E155" s="1">
        <f t="shared" si="30"/>
        <v>911559648</v>
      </c>
      <c r="F155" s="1"/>
      <c r="G155" s="2">
        <f t="shared" si="31"/>
        <v>6.4600290681517514E-2</v>
      </c>
      <c r="H155" s="2">
        <f t="shared" si="32"/>
        <v>7.3099158000783877</v>
      </c>
      <c r="I155" s="2"/>
      <c r="J155" s="2">
        <f t="shared" si="33"/>
        <v>0.10005141340261067</v>
      </c>
      <c r="K155" t="str">
        <f t="shared" ref="K155:K173" si="34">IF(B155&lt;&gt;"Other Labeled","https://www.usaspending.gov/award/"&amp;B155,"")</f>
        <v>https://www.usaspending.gov/award/CONT_AWD_80MSFC20C0034_8000_-NONE-_-NONE-</v>
      </c>
      <c r="M155" t="s">
        <v>138</v>
      </c>
      <c r="N155" t="s">
        <v>139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>
        <v>109695413.278604</v>
      </c>
      <c r="AC155" s="1">
        <v>385827033.04440898</v>
      </c>
      <c r="AD155" s="1">
        <v>856245913.117733</v>
      </c>
      <c r="AE155" s="1">
        <v>911559648</v>
      </c>
      <c r="AF155" s="1"/>
    </row>
    <row r="156" spans="1:32" x14ac:dyDescent="0.3">
      <c r="A156" t="str">
        <f t="shared" si="26"/>
        <v>SPACEX</v>
      </c>
      <c r="B156" t="str">
        <f t="shared" si="27"/>
        <v>CONT_AWD_NNK17MA01T_8000_NNK14MA74C_8000</v>
      </c>
      <c r="C156" s="1">
        <f t="shared" si="28"/>
        <v>-62404424.699193999</v>
      </c>
      <c r="D156" s="1">
        <f t="shared" si="29"/>
        <v>509661552.39693201</v>
      </c>
      <c r="E156" s="1">
        <f t="shared" si="30"/>
        <v>582993012</v>
      </c>
      <c r="F156" s="1"/>
      <c r="G156" s="2">
        <f t="shared" si="31"/>
        <v>0.14388265949862422</v>
      </c>
      <c r="H156" s="2">
        <f t="shared" si="32"/>
        <v>-10.342174289887009</v>
      </c>
      <c r="I156" s="2"/>
      <c r="J156" s="2">
        <f t="shared" si="33"/>
        <v>6.3988434528033392E-2</v>
      </c>
      <c r="K156" t="str">
        <f t="shared" si="34"/>
        <v>https://www.usaspending.gov/award/CONT_AWD_NNK17MA01T_8000_NNK14MA74C_8000</v>
      </c>
      <c r="M156" t="s">
        <v>138</v>
      </c>
      <c r="N156" t="s">
        <v>140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>
        <v>0</v>
      </c>
      <c r="Z156" s="1">
        <v>0</v>
      </c>
      <c r="AA156" s="1">
        <v>124094033.44645099</v>
      </c>
      <c r="AB156" s="1">
        <v>-62404424.699193999</v>
      </c>
      <c r="AC156" s="1">
        <v>460084010.699875</v>
      </c>
      <c r="AD156" s="1">
        <v>509661552.39693201</v>
      </c>
      <c r="AE156" s="1">
        <v>582993012</v>
      </c>
      <c r="AF156" s="1"/>
    </row>
    <row r="157" spans="1:32" x14ac:dyDescent="0.3">
      <c r="A157" t="str">
        <f t="shared" si="26"/>
        <v>SPACEX</v>
      </c>
      <c r="B157" t="str">
        <f t="shared" si="27"/>
        <v>CONT_IDV_NNJ09GA04B_8000</v>
      </c>
      <c r="C157" s="1">
        <f t="shared" si="28"/>
        <v>69666583.265862495</v>
      </c>
      <c r="D157" s="1">
        <f t="shared" si="29"/>
        <v>0</v>
      </c>
      <c r="E157" s="1">
        <f t="shared" si="30"/>
        <v>-0.5</v>
      </c>
      <c r="F157" s="1"/>
      <c r="G157" s="2" t="e">
        <f t="shared" si="31"/>
        <v>#DIV/0!</v>
      </c>
      <c r="H157" s="2">
        <f t="shared" si="32"/>
        <v>-1.0000000071770421</v>
      </c>
      <c r="I157" s="2"/>
      <c r="J157" s="2">
        <f t="shared" si="33"/>
        <v>-5.4879246586949992E-11</v>
      </c>
      <c r="K157" t="str">
        <f t="shared" si="34"/>
        <v>https://www.usaspending.gov/award/CONT_IDV_NNJ09GA04B_8000</v>
      </c>
      <c r="M157" t="s">
        <v>138</v>
      </c>
      <c r="N157" t="s">
        <v>141</v>
      </c>
      <c r="O157" s="1"/>
      <c r="P157" s="1"/>
      <c r="Q157" s="1">
        <v>34420142.821350701</v>
      </c>
      <c r="R157" s="1">
        <v>155973781.362212</v>
      </c>
      <c r="S157" s="1">
        <v>258816798.00040299</v>
      </c>
      <c r="T157" s="1">
        <v>320668443.00054401</v>
      </c>
      <c r="U157" s="1">
        <v>416216884.92912698</v>
      </c>
      <c r="V157" s="1">
        <v>411915586.82513499</v>
      </c>
      <c r="W157" s="1">
        <v>610394367.42994404</v>
      </c>
      <c r="X157" s="1">
        <v>390732461.54681402</v>
      </c>
      <c r="Y157" s="1">
        <v>422516754.849078</v>
      </c>
      <c r="Z157" s="1">
        <v>367562057.82286102</v>
      </c>
      <c r="AA157" s="1">
        <v>313309501.42192799</v>
      </c>
      <c r="AB157" s="1">
        <v>69666583.265862495</v>
      </c>
      <c r="AC157" s="1"/>
      <c r="AD157" s="1"/>
      <c r="AE157" s="1">
        <v>-0.5</v>
      </c>
      <c r="AF157" s="1"/>
    </row>
    <row r="158" spans="1:32" x14ac:dyDescent="0.3">
      <c r="A158" t="str">
        <f t="shared" si="26"/>
        <v>SPACEX</v>
      </c>
      <c r="B158" t="str">
        <f t="shared" si="27"/>
        <v>CONT_IDV_NNJ16GX08B_8000</v>
      </c>
      <c r="C158" s="1">
        <f t="shared" si="28"/>
        <v>508288316.69430602</v>
      </c>
      <c r="D158" s="1">
        <f t="shared" si="29"/>
        <v>492645408.73198098</v>
      </c>
      <c r="E158" s="1">
        <f t="shared" si="30"/>
        <v>464613844</v>
      </c>
      <c r="F158" s="1"/>
      <c r="G158" s="2">
        <f t="shared" si="31"/>
        <v>-5.6900083173679339E-2</v>
      </c>
      <c r="H158" s="2">
        <f t="shared" si="32"/>
        <v>-8.5924604717154351E-2</v>
      </c>
      <c r="I158" s="2"/>
      <c r="J158" s="2">
        <f t="shared" si="33"/>
        <v>5.0995315425173431E-2</v>
      </c>
      <c r="K158" t="str">
        <f t="shared" si="34"/>
        <v>https://www.usaspending.gov/award/CONT_IDV_NNJ16GX08B_8000</v>
      </c>
      <c r="M158" t="s">
        <v>138</v>
      </c>
      <c r="N158" t="s">
        <v>142</v>
      </c>
      <c r="O158" s="1"/>
      <c r="P158" s="1"/>
      <c r="Q158" s="1"/>
      <c r="R158" s="1"/>
      <c r="S158" s="1"/>
      <c r="T158" s="1"/>
      <c r="U158" s="1"/>
      <c r="V158" s="1"/>
      <c r="W158" s="1"/>
      <c r="X158" s="1">
        <v>94537661.438847393</v>
      </c>
      <c r="Y158" s="1">
        <v>72007780.761332706</v>
      </c>
      <c r="Z158" s="1">
        <v>156271464.35315299</v>
      </c>
      <c r="AA158" s="1">
        <v>476164179.13406998</v>
      </c>
      <c r="AB158" s="1">
        <v>508288316.69430602</v>
      </c>
      <c r="AC158" s="1">
        <v>622110772.207793</v>
      </c>
      <c r="AD158" s="1">
        <v>492645408.73198098</v>
      </c>
      <c r="AE158" s="1">
        <v>464613844</v>
      </c>
      <c r="AF158" s="1"/>
    </row>
    <row r="159" spans="1:32" x14ac:dyDescent="0.3">
      <c r="A159" t="str">
        <f t="shared" si="26"/>
        <v>SPACEX</v>
      </c>
      <c r="B159" t="str">
        <f t="shared" si="27"/>
        <v>Other Labeled</v>
      </c>
      <c r="C159" s="1">
        <f t="shared" si="28"/>
        <v>627591422.18936396</v>
      </c>
      <c r="D159" s="1">
        <f t="shared" si="29"/>
        <v>1002639230.85587</v>
      </c>
      <c r="E159" s="1">
        <f t="shared" si="30"/>
        <v>1118497499.5892999</v>
      </c>
      <c r="F159" s="1"/>
      <c r="G159" s="2">
        <f t="shared" si="31"/>
        <v>0.1155532969067361</v>
      </c>
      <c r="H159" s="2">
        <f t="shared" si="32"/>
        <v>0.78220648027246975</v>
      </c>
      <c r="I159" s="2"/>
      <c r="J159" s="2">
        <f t="shared" si="33"/>
        <v>0.12276460017369638</v>
      </c>
      <c r="K159" t="str">
        <f t="shared" si="34"/>
        <v/>
      </c>
      <c r="M159" t="s">
        <v>138</v>
      </c>
      <c r="N159" t="s">
        <v>78</v>
      </c>
      <c r="O159" s="1"/>
      <c r="P159" s="1">
        <v>27740.029530870401</v>
      </c>
      <c r="Q159" s="1">
        <v>806227.17910721805</v>
      </c>
      <c r="R159" s="1">
        <v>1027175.21985099</v>
      </c>
      <c r="S159" s="1">
        <v>831719.96904994396</v>
      </c>
      <c r="T159" s="1">
        <v>15210198.544050399</v>
      </c>
      <c r="U159" s="1">
        <v>348722292.61532098</v>
      </c>
      <c r="V159" s="1">
        <v>53474901.243050203</v>
      </c>
      <c r="W159" s="1">
        <v>38500649.024268404</v>
      </c>
      <c r="X159" s="1">
        <v>327238469.921839</v>
      </c>
      <c r="Y159" s="1">
        <v>266862810.83823901</v>
      </c>
      <c r="Z159" s="1">
        <v>414568972.53783703</v>
      </c>
      <c r="AA159" s="1">
        <v>519921030.18384701</v>
      </c>
      <c r="AB159" s="1">
        <v>627591422.18936396</v>
      </c>
      <c r="AC159" s="1">
        <v>926084042.81827104</v>
      </c>
      <c r="AD159" s="1">
        <v>1002639230.85587</v>
      </c>
      <c r="AE159" s="1">
        <v>1118497499.5892999</v>
      </c>
      <c r="AF159" s="1"/>
    </row>
    <row r="160" spans="1:32" x14ac:dyDescent="0.3">
      <c r="A160" t="str">
        <f t="shared" si="26"/>
        <v>UNITED LAUNCH ALLIANCE</v>
      </c>
      <c r="B160" t="str">
        <f t="shared" si="27"/>
        <v>CONT_AWD_FA881113C0003_9700_-NONE-_-NONE-</v>
      </c>
      <c r="C160" s="1">
        <f t="shared" si="28"/>
        <v>16994293.6192776</v>
      </c>
      <c r="D160" s="1">
        <f t="shared" si="29"/>
        <v>25539575.752820801</v>
      </c>
      <c r="E160" s="1">
        <f t="shared" si="30"/>
        <v>-9015999.5</v>
      </c>
      <c r="F160" s="1"/>
      <c r="G160" s="2">
        <f t="shared" si="31"/>
        <v>-1.3530207231028182</v>
      </c>
      <c r="H160" s="2">
        <f t="shared" si="32"/>
        <v>-1.5305309948142025</v>
      </c>
      <c r="I160" s="2"/>
      <c r="J160" s="2">
        <f t="shared" si="33"/>
        <v>-9.8958251957663576E-4</v>
      </c>
      <c r="K160" t="str">
        <f t="shared" si="34"/>
        <v>https://www.usaspending.gov/award/CONT_AWD_FA881113C0003_9700_-NONE-_-NONE-</v>
      </c>
      <c r="M160" t="s">
        <v>143</v>
      </c>
      <c r="N160" t="s">
        <v>144</v>
      </c>
      <c r="O160" s="1"/>
      <c r="P160" s="1"/>
      <c r="Q160" s="1"/>
      <c r="R160" s="1"/>
      <c r="S160" s="1"/>
      <c r="T160" s="1"/>
      <c r="U160" s="1">
        <v>676450331.94202995</v>
      </c>
      <c r="V160" s="1">
        <v>3092684225.1763201</v>
      </c>
      <c r="W160" s="1">
        <v>2142644503.95978</v>
      </c>
      <c r="X160" s="1">
        <v>1801704387.4554801</v>
      </c>
      <c r="Y160" s="1">
        <v>2157294382.75596</v>
      </c>
      <c r="Z160" s="1">
        <v>1111606793.5688</v>
      </c>
      <c r="AA160" s="1">
        <v>732197354.165169</v>
      </c>
      <c r="AB160" s="1">
        <v>16994293.6192776</v>
      </c>
      <c r="AC160" s="1">
        <v>36773173.905303501</v>
      </c>
      <c r="AD160" s="1">
        <v>25539575.752820801</v>
      </c>
      <c r="AE160" s="1">
        <v>-9015999.5</v>
      </c>
      <c r="AF160" s="1"/>
    </row>
    <row r="161" spans="1:32" x14ac:dyDescent="0.3">
      <c r="A161" t="str">
        <f t="shared" si="26"/>
        <v>UNITED LAUNCH ALLIANCE</v>
      </c>
      <c r="B161" t="str">
        <f t="shared" si="27"/>
        <v>CONT_AWD_FA881119C0002_9700_-NONE-_-NONE-</v>
      </c>
      <c r="C161" s="1">
        <f t="shared" si="28"/>
        <v>501278070.06420302</v>
      </c>
      <c r="D161" s="1">
        <f t="shared" si="29"/>
        <v>297176909.58305901</v>
      </c>
      <c r="E161" s="1">
        <f t="shared" si="30"/>
        <v>205927236</v>
      </c>
      <c r="F161" s="1"/>
      <c r="G161" s="2">
        <f t="shared" si="31"/>
        <v>-0.30705505926110765</v>
      </c>
      <c r="H161" s="2">
        <f t="shared" si="32"/>
        <v>-0.58919560160765638</v>
      </c>
      <c r="I161" s="2"/>
      <c r="J161" s="2">
        <f t="shared" si="33"/>
        <v>2.2602263126826092E-2</v>
      </c>
      <c r="K161" t="str">
        <f t="shared" si="34"/>
        <v>https://www.usaspending.gov/award/CONT_AWD_FA881119C0002_9700_-NONE-_-NONE-</v>
      </c>
      <c r="M161" t="s">
        <v>143</v>
      </c>
      <c r="N161" t="s">
        <v>145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551191080.46715498</v>
      </c>
      <c r="AB161" s="1">
        <v>501278070.06420302</v>
      </c>
      <c r="AC161" s="1">
        <v>226136949.305866</v>
      </c>
      <c r="AD161" s="1">
        <v>297176909.58305901</v>
      </c>
      <c r="AE161" s="1">
        <v>205927236</v>
      </c>
      <c r="AF161" s="1"/>
    </row>
    <row r="162" spans="1:32" x14ac:dyDescent="0.3">
      <c r="A162" t="str">
        <f t="shared" si="26"/>
        <v>UNITED LAUNCH ALLIANCE</v>
      </c>
      <c r="B162" t="str">
        <f t="shared" si="27"/>
        <v>CONT_AWD_FA881123F0024_9700_FA881120D0001_9700</v>
      </c>
      <c r="C162" s="1">
        <f t="shared" si="28"/>
        <v>0</v>
      </c>
      <c r="D162" s="1">
        <f t="shared" si="29"/>
        <v>0</v>
      </c>
      <c r="E162" s="1">
        <f t="shared" si="30"/>
        <v>123233000</v>
      </c>
      <c r="F162" s="1"/>
      <c r="G162" s="2" t="e">
        <f t="shared" si="31"/>
        <v>#DIV/0!</v>
      </c>
      <c r="H162" s="2" t="e">
        <f t="shared" si="32"/>
        <v>#DIV/0!</v>
      </c>
      <c r="I162" s="2"/>
      <c r="J162" s="2">
        <f t="shared" si="33"/>
        <v>1.3525868389299216E-2</v>
      </c>
      <c r="K162" t="str">
        <f t="shared" si="34"/>
        <v>https://www.usaspending.gov/award/CONT_AWD_FA881123F0024_9700_FA881120D0001_9700</v>
      </c>
      <c r="M162" t="s">
        <v>143</v>
      </c>
      <c r="N162" t="s">
        <v>146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>
        <v>123233000</v>
      </c>
      <c r="AF162" s="1"/>
    </row>
    <row r="163" spans="1:32" x14ac:dyDescent="0.3">
      <c r="A163" t="str">
        <f t="shared" si="26"/>
        <v>UNITED LAUNCH ALLIANCE</v>
      </c>
      <c r="B163" t="str">
        <f t="shared" si="27"/>
        <v>CONT_AWD_FA881123F0033_9700_FA881120D0001_9700</v>
      </c>
      <c r="C163" s="1">
        <f t="shared" si="28"/>
        <v>0</v>
      </c>
      <c r="D163" s="1">
        <f t="shared" si="29"/>
        <v>0</v>
      </c>
      <c r="E163" s="1">
        <f t="shared" si="30"/>
        <v>128571760</v>
      </c>
      <c r="F163" s="1"/>
      <c r="G163" s="2" t="e">
        <f t="shared" si="31"/>
        <v>#DIV/0!</v>
      </c>
      <c r="H163" s="2" t="e">
        <f t="shared" si="32"/>
        <v>#DIV/0!</v>
      </c>
      <c r="I163" s="2"/>
      <c r="J163" s="2">
        <f t="shared" si="33"/>
        <v>1.4111842642316307E-2</v>
      </c>
      <c r="K163" t="str">
        <f t="shared" si="34"/>
        <v>https://www.usaspending.gov/award/CONT_AWD_FA881123F0033_9700_FA881120D0001_9700</v>
      </c>
      <c r="M163" t="s">
        <v>143</v>
      </c>
      <c r="N163" t="s">
        <v>147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>
        <v>128571760</v>
      </c>
      <c r="AF163" s="1"/>
    </row>
    <row r="164" spans="1:32" x14ac:dyDescent="0.3">
      <c r="A164" t="str">
        <f t="shared" si="26"/>
        <v>UNITED LAUNCH ALLIANCE</v>
      </c>
      <c r="B164" t="str">
        <f t="shared" si="27"/>
        <v>CONT_AWD_FA881606C0002_9700_-NONE-_-NONE-</v>
      </c>
      <c r="C164" s="1">
        <f t="shared" si="28"/>
        <v>0</v>
      </c>
      <c r="D164" s="1">
        <f t="shared" si="29"/>
        <v>0</v>
      </c>
      <c r="E164" s="1">
        <f t="shared" si="30"/>
        <v>-424307.875</v>
      </c>
      <c r="F164" s="1"/>
      <c r="G164" s="2" t="e">
        <f t="shared" si="31"/>
        <v>#DIV/0!</v>
      </c>
      <c r="H164" s="2" t="e">
        <f t="shared" si="32"/>
        <v>#DIV/0!</v>
      </c>
      <c r="I164" s="2"/>
      <c r="J164" s="2">
        <f t="shared" si="33"/>
        <v>-4.6571393001819508E-5</v>
      </c>
      <c r="K164" t="str">
        <f t="shared" si="34"/>
        <v>https://www.usaspending.gov/award/CONT_AWD_FA881606C0002_9700_-NONE-_-NONE-</v>
      </c>
      <c r="M164" t="s">
        <v>143</v>
      </c>
      <c r="N164" t="s">
        <v>105</v>
      </c>
      <c r="O164" s="1"/>
      <c r="P164" s="1"/>
      <c r="Q164" s="1">
        <v>628381812.51186204</v>
      </c>
      <c r="R164" s="1">
        <v>1390810519.6252201</v>
      </c>
      <c r="S164" s="1">
        <v>1003100821.76315</v>
      </c>
      <c r="T164" s="1">
        <v>55851660.287451901</v>
      </c>
      <c r="U164" s="1">
        <v>-13685815.7681226</v>
      </c>
      <c r="V164" s="1">
        <v>0</v>
      </c>
      <c r="W164" s="1">
        <v>-6416856.4801363703</v>
      </c>
      <c r="X164" s="1"/>
      <c r="Y164" s="1"/>
      <c r="Z164" s="1"/>
      <c r="AA164" s="1">
        <v>3245726.5360703501</v>
      </c>
      <c r="AB164" s="1"/>
      <c r="AC164" s="1"/>
      <c r="AD164" s="1"/>
      <c r="AE164" s="1">
        <v>-424307.875</v>
      </c>
      <c r="AF164" s="1"/>
    </row>
    <row r="165" spans="1:32" x14ac:dyDescent="0.3">
      <c r="A165" t="str">
        <f t="shared" si="26"/>
        <v>UNITED LAUNCH ALLIANCE</v>
      </c>
      <c r="B165" t="str">
        <f t="shared" si="27"/>
        <v>CONT_IDV_NNK10LB00B_8000</v>
      </c>
      <c r="C165" s="1">
        <f t="shared" si="28"/>
        <v>319203754.94773501</v>
      </c>
      <c r="D165" s="1">
        <f t="shared" si="29"/>
        <v>42537071.884102203</v>
      </c>
      <c r="E165" s="1">
        <f t="shared" si="30"/>
        <v>10898485</v>
      </c>
      <c r="F165" s="1"/>
      <c r="G165" s="2">
        <f t="shared" si="31"/>
        <v>-0.74378854685403961</v>
      </c>
      <c r="H165" s="2">
        <f t="shared" si="32"/>
        <v>-0.96585727820844569</v>
      </c>
      <c r="I165" s="2"/>
      <c r="J165" s="2">
        <f t="shared" si="33"/>
        <v>1.1962012914783513E-3</v>
      </c>
      <c r="K165" t="str">
        <f t="shared" si="34"/>
        <v>https://www.usaspending.gov/award/CONT_IDV_NNK10LB00B_8000</v>
      </c>
      <c r="M165" t="s">
        <v>143</v>
      </c>
      <c r="N165" t="s">
        <v>148</v>
      </c>
      <c r="O165" s="1"/>
      <c r="P165" s="1"/>
      <c r="Q165" s="1"/>
      <c r="R165" s="1">
        <v>0</v>
      </c>
      <c r="S165" s="1">
        <v>13752120.9162117</v>
      </c>
      <c r="T165" s="1">
        <v>261615076.82088301</v>
      </c>
      <c r="U165" s="1">
        <v>249059544.49090999</v>
      </c>
      <c r="V165" s="1">
        <v>410012225.39393699</v>
      </c>
      <c r="W165" s="1">
        <v>434955357.10163403</v>
      </c>
      <c r="X165" s="1">
        <v>379825888.309187</v>
      </c>
      <c r="Y165" s="1">
        <v>203955166.38918</v>
      </c>
      <c r="Z165" s="1">
        <v>354340173.173455</v>
      </c>
      <c r="AA165" s="1">
        <v>249384724.579014</v>
      </c>
      <c r="AB165" s="1">
        <v>319203754.94773501</v>
      </c>
      <c r="AC165" s="1">
        <v>95431779.424974605</v>
      </c>
      <c r="AD165" s="1">
        <v>42537071.884102203</v>
      </c>
      <c r="AE165" s="1">
        <v>10898485</v>
      </c>
      <c r="AF165" s="1"/>
    </row>
    <row r="166" spans="1:32" x14ac:dyDescent="0.3">
      <c r="A166" t="str">
        <f t="shared" si="26"/>
        <v>UNITED LAUNCH ALLIANCE</v>
      </c>
      <c r="B166" t="str">
        <f t="shared" si="27"/>
        <v>Other Labeled</v>
      </c>
      <c r="C166" s="1">
        <f t="shared" si="28"/>
        <v>660675993.03534102</v>
      </c>
      <c r="D166" s="1">
        <f t="shared" si="29"/>
        <v>808804784.15430605</v>
      </c>
      <c r="E166" s="1">
        <f t="shared" si="30"/>
        <v>598477748.41400003</v>
      </c>
      <c r="F166" s="1"/>
      <c r="G166" s="2">
        <f t="shared" si="31"/>
        <v>-0.26004672556459463</v>
      </c>
      <c r="H166" s="2">
        <f t="shared" si="32"/>
        <v>-9.4143339968482675E-2</v>
      </c>
      <c r="I166" s="2"/>
      <c r="J166" s="2">
        <f t="shared" si="33"/>
        <v>6.5688015864029059E-2</v>
      </c>
      <c r="K166" t="str">
        <f t="shared" si="34"/>
        <v/>
      </c>
      <c r="M166" t="s">
        <v>143</v>
      </c>
      <c r="N166" t="s">
        <v>78</v>
      </c>
      <c r="O166" s="1"/>
      <c r="P166" s="1">
        <v>148402540.606112</v>
      </c>
      <c r="Q166" s="1">
        <v>1492294305.52512</v>
      </c>
      <c r="R166" s="1">
        <v>508585507.26021701</v>
      </c>
      <c r="S166" s="1">
        <v>1486564981.3742199</v>
      </c>
      <c r="T166" s="1">
        <v>3277406314.2244902</v>
      </c>
      <c r="U166" s="1">
        <v>1080740565.5945301</v>
      </c>
      <c r="V166" s="1">
        <v>142983965.12069699</v>
      </c>
      <c r="W166" s="1">
        <v>50076333.539113097</v>
      </c>
      <c r="X166" s="1">
        <v>130767423.435912</v>
      </c>
      <c r="Y166" s="1">
        <v>384415345.31374598</v>
      </c>
      <c r="Z166" s="1">
        <v>609521381.56241703</v>
      </c>
      <c r="AA166" s="1">
        <v>383427250.71147102</v>
      </c>
      <c r="AB166" s="1">
        <v>660675993.03534102</v>
      </c>
      <c r="AC166" s="1">
        <v>450031108.92970902</v>
      </c>
      <c r="AD166" s="1">
        <v>808804784.15430605</v>
      </c>
      <c r="AE166" s="1">
        <v>598477748.41400003</v>
      </c>
      <c r="AF166" s="1"/>
    </row>
    <row r="167" spans="1:32" x14ac:dyDescent="0.3">
      <c r="A167" t="str">
        <f t="shared" si="26"/>
        <v>Virgin Orbit</v>
      </c>
      <c r="B167" t="str">
        <f t="shared" si="27"/>
        <v>CONT_AWD_FA881820F0007_9700_FA881820D0007_9700</v>
      </c>
      <c r="C167" s="1">
        <f t="shared" si="28"/>
        <v>57869.536352469098</v>
      </c>
      <c r="D167" s="1">
        <f t="shared" si="29"/>
        <v>0</v>
      </c>
      <c r="E167" s="1">
        <f t="shared" si="30"/>
        <v>0</v>
      </c>
      <c r="F167" s="1"/>
      <c r="G167" s="2" t="e">
        <f t="shared" si="31"/>
        <v>#DIV/0!</v>
      </c>
      <c r="H167" s="2">
        <f t="shared" si="32"/>
        <v>-1</v>
      </c>
      <c r="I167" s="2"/>
      <c r="J167" s="2">
        <f t="shared" si="33"/>
        <v>0</v>
      </c>
      <c r="K167" t="str">
        <f t="shared" si="34"/>
        <v>https://www.usaspending.gov/award/CONT_AWD_FA881820F0007_9700_FA881820D0007_9700</v>
      </c>
      <c r="M167" t="s">
        <v>149</v>
      </c>
      <c r="N167" t="s">
        <v>150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>
        <v>57869.536352469098</v>
      </c>
      <c r="AC167" s="1"/>
      <c r="AD167" s="1"/>
      <c r="AE167" s="1"/>
      <c r="AF167" s="1"/>
    </row>
    <row r="168" spans="1:32" x14ac:dyDescent="0.3">
      <c r="A168" t="str">
        <f t="shared" si="26"/>
        <v>Virgin Orbit</v>
      </c>
      <c r="B168" t="str">
        <f t="shared" si="27"/>
        <v>CONT_AWD_FA881820F0009_9700_FA881820D0007_9700</v>
      </c>
      <c r="C168" s="1">
        <f t="shared" si="28"/>
        <v>40508675.446728401</v>
      </c>
      <c r="D168" s="1">
        <f t="shared" si="29"/>
        <v>0</v>
      </c>
      <c r="E168" s="1">
        <f t="shared" si="30"/>
        <v>-210426</v>
      </c>
      <c r="F168" s="1"/>
      <c r="G168" s="2" t="e">
        <f t="shared" si="31"/>
        <v>#DIV/0!</v>
      </c>
      <c r="H168" s="2">
        <f t="shared" si="32"/>
        <v>-1.0051945909778444</v>
      </c>
      <c r="I168" s="2"/>
      <c r="J168" s="2">
        <f t="shared" si="33"/>
        <v>-2.3096040684611079E-5</v>
      </c>
      <c r="K168" t="str">
        <f t="shared" si="34"/>
        <v>https://www.usaspending.gov/award/CONT_AWD_FA881820F0009_9700_FA881820D0007_9700</v>
      </c>
      <c r="M168" t="s">
        <v>149</v>
      </c>
      <c r="N168" t="s">
        <v>151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>
        <v>40508675.446728401</v>
      </c>
      <c r="AC168" s="1">
        <v>2517250.1133785299</v>
      </c>
      <c r="AD168" s="1">
        <v>0</v>
      </c>
      <c r="AE168" s="1">
        <v>-210426</v>
      </c>
      <c r="AF168" s="1"/>
    </row>
    <row r="169" spans="1:32" x14ac:dyDescent="0.3">
      <c r="A169" t="str">
        <f t="shared" si="26"/>
        <v>Virgin Orbit</v>
      </c>
      <c r="B169" t="str">
        <f t="shared" si="27"/>
        <v>CONT_IDV_FA881820D0007_9700</v>
      </c>
      <c r="C169" s="1">
        <f t="shared" si="28"/>
        <v>0</v>
      </c>
      <c r="D169" s="1">
        <f t="shared" si="29"/>
        <v>0</v>
      </c>
      <c r="E169" s="1">
        <f t="shared" si="30"/>
        <v>0</v>
      </c>
      <c r="F169" s="1"/>
      <c r="G169" s="2" t="e">
        <f t="shared" si="31"/>
        <v>#DIV/0!</v>
      </c>
      <c r="H169" s="2" t="e">
        <f t="shared" si="32"/>
        <v>#DIV/0!</v>
      </c>
      <c r="I169" s="2"/>
      <c r="J169" s="2">
        <f t="shared" si="33"/>
        <v>0</v>
      </c>
      <c r="K169" t="str">
        <f t="shared" si="34"/>
        <v>https://www.usaspending.gov/award/CONT_IDV_FA881820D0007_9700</v>
      </c>
      <c r="M169" t="s">
        <v>149</v>
      </c>
      <c r="N169" t="s">
        <v>152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>
        <v>0</v>
      </c>
      <c r="AC169" s="1">
        <v>0</v>
      </c>
      <c r="AD169" s="1">
        <v>0</v>
      </c>
      <c r="AE169" s="1">
        <v>0</v>
      </c>
      <c r="AF169" s="1"/>
    </row>
    <row r="170" spans="1:32" x14ac:dyDescent="0.3">
      <c r="A170" t="str">
        <f t="shared" si="26"/>
        <v>WYLE LABORATORIES</v>
      </c>
      <c r="B170" t="str">
        <f t="shared" si="27"/>
        <v>CONT_AWD_JSC00199702DNAS997029_8000_-NONE-_-NONE-</v>
      </c>
      <c r="C170" s="1">
        <f t="shared" si="28"/>
        <v>0</v>
      </c>
      <c r="D170" s="1">
        <f t="shared" si="29"/>
        <v>0</v>
      </c>
      <c r="E170" s="1">
        <f t="shared" si="30"/>
        <v>0</v>
      </c>
      <c r="F170" s="1"/>
      <c r="G170" s="2" t="e">
        <f t="shared" si="31"/>
        <v>#DIV/0!</v>
      </c>
      <c r="H170" s="2" t="e">
        <f t="shared" si="32"/>
        <v>#DIV/0!</v>
      </c>
      <c r="I170" s="2"/>
      <c r="J170" s="2">
        <f t="shared" si="33"/>
        <v>0</v>
      </c>
      <c r="K170" t="str">
        <f t="shared" si="34"/>
        <v>https://www.usaspending.gov/award/CONT_AWD_JSC00199702DNAS997029_8000_-NONE-_-NONE-</v>
      </c>
      <c r="M170" t="s">
        <v>153</v>
      </c>
      <c r="N170" t="s">
        <v>154</v>
      </c>
      <c r="O170" s="1">
        <v>-476340.57155105198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">
      <c r="A171" t="str">
        <f t="shared" si="26"/>
        <v>WYLE LABORATORIES</v>
      </c>
      <c r="B171" t="str">
        <f t="shared" si="27"/>
        <v>CONT_AWD_JSC00199707DNAS997114_8000_-NONE-_-NONE-</v>
      </c>
      <c r="C171" s="1">
        <f t="shared" si="28"/>
        <v>0</v>
      </c>
      <c r="D171" s="1">
        <f t="shared" si="29"/>
        <v>0</v>
      </c>
      <c r="E171" s="1">
        <f t="shared" si="30"/>
        <v>0</v>
      </c>
      <c r="F171" s="1"/>
      <c r="G171" s="2" t="e">
        <f t="shared" si="31"/>
        <v>#DIV/0!</v>
      </c>
      <c r="H171" s="2" t="e">
        <f t="shared" si="32"/>
        <v>#DIV/0!</v>
      </c>
      <c r="I171" s="2"/>
      <c r="J171" s="2">
        <f t="shared" si="33"/>
        <v>0</v>
      </c>
      <c r="K171" t="str">
        <f t="shared" si="34"/>
        <v>https://www.usaspending.gov/award/CONT_AWD_JSC00199707DNAS997114_8000_-NONE-_-NONE-</v>
      </c>
      <c r="M171" t="s">
        <v>153</v>
      </c>
      <c r="N171" t="s">
        <v>155</v>
      </c>
      <c r="O171" s="1">
        <v>-638902.92635684204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">
      <c r="A172" t="str">
        <f t="shared" si="26"/>
        <v>WYLE LABORATORIES</v>
      </c>
      <c r="B172" t="str">
        <f t="shared" si="27"/>
        <v>CONT_IDV_NNJ15HK11B_8000</v>
      </c>
      <c r="C172" s="1">
        <f t="shared" si="28"/>
        <v>173776200.66984901</v>
      </c>
      <c r="D172" s="1">
        <f t="shared" si="29"/>
        <v>0</v>
      </c>
      <c r="E172" s="1">
        <f t="shared" si="30"/>
        <v>0</v>
      </c>
      <c r="F172" s="1"/>
      <c r="G172" s="2" t="e">
        <f t="shared" si="31"/>
        <v>#DIV/0!</v>
      </c>
      <c r="H172" s="2">
        <f t="shared" si="32"/>
        <v>-1</v>
      </c>
      <c r="I172" s="2"/>
      <c r="J172" s="2">
        <f t="shared" si="33"/>
        <v>0</v>
      </c>
      <c r="K172" t="str">
        <f t="shared" si="34"/>
        <v>https://www.usaspending.gov/award/CONT_IDV_NNJ15HK11B_8000</v>
      </c>
      <c r="M172" t="s">
        <v>153</v>
      </c>
      <c r="N172" t="s">
        <v>156</v>
      </c>
      <c r="O172" s="1"/>
      <c r="P172" s="1"/>
      <c r="Q172" s="1"/>
      <c r="R172" s="1"/>
      <c r="S172" s="1"/>
      <c r="T172" s="1"/>
      <c r="U172" s="1"/>
      <c r="V172" s="1"/>
      <c r="W172" s="1">
        <v>11115503.111967901</v>
      </c>
      <c r="X172" s="1">
        <v>140666498.66256401</v>
      </c>
      <c r="Y172" s="1">
        <v>151335668.93200999</v>
      </c>
      <c r="Z172" s="1">
        <v>165088475.92278001</v>
      </c>
      <c r="AA172" s="1">
        <v>166828185.119508</v>
      </c>
      <c r="AB172" s="1">
        <v>173776200.66984901</v>
      </c>
      <c r="AC172" s="1">
        <v>172148358.06428999</v>
      </c>
      <c r="AD172" s="1"/>
      <c r="AE172" s="1"/>
      <c r="AF172" s="1"/>
    </row>
    <row r="173" spans="1:32" x14ac:dyDescent="0.3">
      <c r="A173" t="str">
        <f t="shared" si="26"/>
        <v>WYLE LABORATORIES</v>
      </c>
      <c r="B173" t="str">
        <f t="shared" si="27"/>
        <v>Other Labeled</v>
      </c>
      <c r="C173" s="1">
        <f t="shared" si="28"/>
        <v>0</v>
      </c>
      <c r="D173" s="1">
        <f t="shared" si="29"/>
        <v>0</v>
      </c>
      <c r="E173" s="1">
        <f t="shared" si="30"/>
        <v>0</v>
      </c>
      <c r="F173" s="1"/>
      <c r="G173" s="2" t="e">
        <f t="shared" si="31"/>
        <v>#DIV/0!</v>
      </c>
      <c r="H173" s="2" t="e">
        <f t="shared" si="32"/>
        <v>#DIV/0!</v>
      </c>
      <c r="I173" s="2"/>
      <c r="J173" s="2">
        <f t="shared" si="33"/>
        <v>0</v>
      </c>
      <c r="K173" t="str">
        <f t="shared" si="34"/>
        <v/>
      </c>
      <c r="M173" t="s">
        <v>153</v>
      </c>
      <c r="N173" t="s">
        <v>78</v>
      </c>
      <c r="O173" s="1"/>
      <c r="P173" s="1"/>
      <c r="Q173" s="1">
        <v>-7048.1932867719597</v>
      </c>
      <c r="R173" s="1">
        <v>960770.39215454401</v>
      </c>
      <c r="S173" s="1">
        <v>717823.10791453195</v>
      </c>
      <c r="T173" s="1">
        <v>1290065.2229551501</v>
      </c>
      <c r="U173" s="1">
        <v>852336.42900304496</v>
      </c>
      <c r="V173" s="1">
        <v>-674564.43300795299</v>
      </c>
      <c r="W173" s="1">
        <v>505622.04796208401</v>
      </c>
      <c r="X173" s="1">
        <v>544671.27570580505</v>
      </c>
      <c r="Y173" s="1">
        <v>649833.54162483301</v>
      </c>
      <c r="Z173" s="1">
        <v>0</v>
      </c>
      <c r="AA173" s="1"/>
      <c r="AB173" s="1"/>
      <c r="AC173" s="1"/>
      <c r="AD173" s="1"/>
      <c r="AE173" s="1"/>
      <c r="AF173" s="1"/>
    </row>
    <row r="174" spans="1:32" x14ac:dyDescent="0.3">
      <c r="A174" t="str">
        <f t="shared" si="26"/>
        <v>Grand Total</v>
      </c>
      <c r="B174" t="str">
        <f t="shared" si="27"/>
        <v/>
      </c>
      <c r="C174" s="1">
        <f t="shared" si="28"/>
        <v>7376742729.9513025</v>
      </c>
      <c r="D174" s="1">
        <f t="shared" si="29"/>
        <v>8318919796.7850208</v>
      </c>
      <c r="E174" s="1">
        <f t="shared" si="30"/>
        <v>9110912250.0034008</v>
      </c>
      <c r="F174" s="1"/>
      <c r="G174" s="2">
        <f t="shared" si="31"/>
        <v>9.5203761133080933E-2</v>
      </c>
      <c r="H174" s="2">
        <f t="shared" si="32"/>
        <v>0.23508607844095786</v>
      </c>
      <c r="I174" s="2"/>
      <c r="J174" s="2">
        <f>SUM(J$89:J$173)</f>
        <v>1</v>
      </c>
      <c r="K174" s="2"/>
      <c r="M174" t="s">
        <v>157</v>
      </c>
      <c r="N174" t="s">
        <v>158</v>
      </c>
      <c r="O174" s="1">
        <f t="shared" ref="O174:AE174" si="35">SUM(O90:O173)</f>
        <v>1507308983.3421133</v>
      </c>
      <c r="P174" s="1">
        <f t="shared" si="35"/>
        <v>4112233494.5552425</v>
      </c>
      <c r="Q174" s="1">
        <f t="shared" si="35"/>
        <v>5131469258.1618338</v>
      </c>
      <c r="R174" s="1">
        <f t="shared" si="35"/>
        <v>5488939832.5095091</v>
      </c>
      <c r="S174" s="1">
        <f t="shared" si="35"/>
        <v>6117335956.0634623</v>
      </c>
      <c r="T174" s="1">
        <f t="shared" si="35"/>
        <v>7842255636.0495586</v>
      </c>
      <c r="U174" s="1">
        <f t="shared" si="35"/>
        <v>6091622426.9887371</v>
      </c>
      <c r="V174" s="1">
        <f t="shared" si="35"/>
        <v>8123545013.3602934</v>
      </c>
      <c r="W174" s="1">
        <f t="shared" si="35"/>
        <v>7455924767.7252226</v>
      </c>
      <c r="X174" s="1">
        <f t="shared" si="35"/>
        <v>8005108766.0533772</v>
      </c>
      <c r="Y174" s="1">
        <f t="shared" si="35"/>
        <v>8128017715.1884136</v>
      </c>
      <c r="Z174" s="1">
        <f t="shared" si="35"/>
        <v>7378472746.539916</v>
      </c>
      <c r="AA174" s="1">
        <f t="shared" si="35"/>
        <v>7604277714.7643156</v>
      </c>
      <c r="AB174" s="1">
        <f t="shared" si="35"/>
        <v>7376742729.9513025</v>
      </c>
      <c r="AC174" s="1">
        <f t="shared" si="35"/>
        <v>7251012201.5486927</v>
      </c>
      <c r="AD174" s="1">
        <f t="shared" si="35"/>
        <v>8318919796.7850208</v>
      </c>
      <c r="AE174" s="1">
        <f t="shared" si="35"/>
        <v>9110912250.0034008</v>
      </c>
      <c r="AF174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2D5F-346D-4718-A1A9-5D1C508B973C}">
  <dimension ref="A1:E531"/>
  <sheetViews>
    <sheetView tabSelected="1" workbookViewId="0">
      <selection activeCell="B540" sqref="B540"/>
    </sheetView>
  </sheetViews>
  <sheetFormatPr defaultRowHeight="14.4" x14ac:dyDescent="0.3"/>
  <cols>
    <col min="1" max="1" width="21.88671875" customWidth="1"/>
    <col min="2" max="2" width="104.77734375" bestFit="1" customWidth="1"/>
    <col min="3" max="3" width="24.6640625" customWidth="1"/>
    <col min="4" max="4" width="32.6640625" customWidth="1"/>
    <col min="5" max="5" width="11.77734375" customWidth="1"/>
  </cols>
  <sheetData>
    <row r="1" spans="1:5" x14ac:dyDescent="0.3">
      <c r="A1" t="s">
        <v>159</v>
      </c>
      <c r="B1" t="s">
        <v>160</v>
      </c>
      <c r="C1" t="s">
        <v>161</v>
      </c>
      <c r="D1" t="s">
        <v>162</v>
      </c>
      <c r="E1" t="s">
        <v>49</v>
      </c>
    </row>
    <row r="2" spans="1:5" hidden="1" x14ac:dyDescent="0.3">
      <c r="A2">
        <v>1005</v>
      </c>
      <c r="B2" t="s">
        <v>163</v>
      </c>
      <c r="C2" t="s">
        <v>164</v>
      </c>
      <c r="E2" t="s">
        <v>50</v>
      </c>
    </row>
    <row r="3" spans="1:5" hidden="1" x14ac:dyDescent="0.3">
      <c r="A3">
        <v>1010</v>
      </c>
      <c r="B3" t="s">
        <v>165</v>
      </c>
      <c r="C3" t="s">
        <v>164</v>
      </c>
      <c r="E3" t="s">
        <v>50</v>
      </c>
    </row>
    <row r="4" spans="1:5" hidden="1" x14ac:dyDescent="0.3">
      <c r="A4">
        <v>1035</v>
      </c>
      <c r="B4" t="s">
        <v>166</v>
      </c>
      <c r="C4" t="s">
        <v>164</v>
      </c>
      <c r="E4" t="s">
        <v>50</v>
      </c>
    </row>
    <row r="5" spans="1:5" hidden="1" x14ac:dyDescent="0.3">
      <c r="A5">
        <v>1075</v>
      </c>
      <c r="B5" t="s">
        <v>167</v>
      </c>
      <c r="C5" t="s">
        <v>164</v>
      </c>
      <c r="E5" t="s">
        <v>50</v>
      </c>
    </row>
    <row r="6" spans="1:5" hidden="1" x14ac:dyDescent="0.3">
      <c r="A6">
        <v>1095</v>
      </c>
      <c r="B6" t="s">
        <v>168</v>
      </c>
      <c r="C6" t="s">
        <v>164</v>
      </c>
      <c r="E6" t="s">
        <v>50</v>
      </c>
    </row>
    <row r="7" spans="1:5" hidden="1" x14ac:dyDescent="0.3">
      <c r="A7">
        <v>1220</v>
      </c>
      <c r="B7" t="s">
        <v>169</v>
      </c>
      <c r="C7" t="s">
        <v>170</v>
      </c>
      <c r="E7" t="s">
        <v>50</v>
      </c>
    </row>
    <row r="8" spans="1:5" hidden="1" x14ac:dyDescent="0.3">
      <c r="A8">
        <v>1230</v>
      </c>
      <c r="B8" t="s">
        <v>171</v>
      </c>
      <c r="C8" t="s">
        <v>170</v>
      </c>
      <c r="E8" t="s">
        <v>50</v>
      </c>
    </row>
    <row r="9" spans="1:5" hidden="1" x14ac:dyDescent="0.3">
      <c r="A9">
        <v>1240</v>
      </c>
      <c r="B9" t="s">
        <v>172</v>
      </c>
      <c r="C9" t="s">
        <v>170</v>
      </c>
      <c r="E9" t="s">
        <v>50</v>
      </c>
    </row>
    <row r="10" spans="1:5" hidden="1" x14ac:dyDescent="0.3">
      <c r="A10">
        <v>1260</v>
      </c>
      <c r="B10" t="s">
        <v>173</v>
      </c>
      <c r="C10" t="s">
        <v>170</v>
      </c>
      <c r="E10" t="s">
        <v>50</v>
      </c>
    </row>
    <row r="11" spans="1:5" hidden="1" x14ac:dyDescent="0.3">
      <c r="A11">
        <v>1265</v>
      </c>
      <c r="B11" t="s">
        <v>174</v>
      </c>
      <c r="C11" t="s">
        <v>170</v>
      </c>
      <c r="E11" t="s">
        <v>50</v>
      </c>
    </row>
    <row r="12" spans="1:5" hidden="1" x14ac:dyDescent="0.3">
      <c r="A12">
        <v>1270</v>
      </c>
      <c r="B12" t="s">
        <v>175</v>
      </c>
      <c r="C12" t="s">
        <v>170</v>
      </c>
      <c r="E12" t="s">
        <v>50</v>
      </c>
    </row>
    <row r="13" spans="1:5" hidden="1" x14ac:dyDescent="0.3">
      <c r="A13">
        <v>1280</v>
      </c>
      <c r="B13" t="s">
        <v>176</v>
      </c>
      <c r="C13" t="s">
        <v>170</v>
      </c>
      <c r="E13" t="s">
        <v>50</v>
      </c>
    </row>
    <row r="14" spans="1:5" hidden="1" x14ac:dyDescent="0.3">
      <c r="A14">
        <v>1285</v>
      </c>
      <c r="B14" t="s">
        <v>177</v>
      </c>
      <c r="C14" t="s">
        <v>170</v>
      </c>
      <c r="E14" t="s">
        <v>50</v>
      </c>
    </row>
    <row r="15" spans="1:5" hidden="1" x14ac:dyDescent="0.3">
      <c r="A15">
        <v>1290</v>
      </c>
      <c r="B15" t="s">
        <v>178</v>
      </c>
      <c r="C15" t="s">
        <v>170</v>
      </c>
      <c r="E15" t="s">
        <v>50</v>
      </c>
    </row>
    <row r="16" spans="1:5" hidden="1" x14ac:dyDescent="0.3">
      <c r="A16">
        <v>1305</v>
      </c>
      <c r="B16" t="s">
        <v>179</v>
      </c>
      <c r="C16" t="s">
        <v>164</v>
      </c>
      <c r="E16" t="s">
        <v>50</v>
      </c>
    </row>
    <row r="17" spans="1:5" hidden="1" x14ac:dyDescent="0.3">
      <c r="A17">
        <v>1320</v>
      </c>
      <c r="B17" t="s">
        <v>180</v>
      </c>
      <c r="C17" t="s">
        <v>164</v>
      </c>
      <c r="E17" t="s">
        <v>50</v>
      </c>
    </row>
    <row r="18" spans="1:5" hidden="1" x14ac:dyDescent="0.3">
      <c r="A18">
        <v>1325</v>
      </c>
      <c r="B18" t="s">
        <v>181</v>
      </c>
      <c r="C18" t="s">
        <v>164</v>
      </c>
      <c r="D18" s="3">
        <v>4370550</v>
      </c>
      <c r="E18" t="s">
        <v>50</v>
      </c>
    </row>
    <row r="19" spans="1:5" hidden="1" x14ac:dyDescent="0.3">
      <c r="A19">
        <v>1336</v>
      </c>
      <c r="B19" t="s">
        <v>182</v>
      </c>
      <c r="C19" t="s">
        <v>183</v>
      </c>
      <c r="E19" t="s">
        <v>50</v>
      </c>
    </row>
    <row r="20" spans="1:5" hidden="1" x14ac:dyDescent="0.3">
      <c r="A20">
        <v>1337</v>
      </c>
      <c r="B20" t="s">
        <v>184</v>
      </c>
      <c r="C20" t="s">
        <v>183</v>
      </c>
      <c r="E20" t="s">
        <v>50</v>
      </c>
    </row>
    <row r="21" spans="1:5" hidden="1" x14ac:dyDescent="0.3">
      <c r="A21">
        <v>1338</v>
      </c>
      <c r="B21" t="s">
        <v>185</v>
      </c>
      <c r="C21" t="s">
        <v>183</v>
      </c>
      <c r="E21" t="s">
        <v>50</v>
      </c>
    </row>
    <row r="22" spans="1:5" hidden="1" x14ac:dyDescent="0.3">
      <c r="A22">
        <v>1340</v>
      </c>
      <c r="B22" t="s">
        <v>186</v>
      </c>
      <c r="C22" t="s">
        <v>183</v>
      </c>
      <c r="E22" t="s">
        <v>50</v>
      </c>
    </row>
    <row r="23" spans="1:5" hidden="1" x14ac:dyDescent="0.3">
      <c r="A23">
        <v>1350</v>
      </c>
      <c r="B23" t="s">
        <v>187</v>
      </c>
      <c r="C23" t="s">
        <v>164</v>
      </c>
      <c r="E23" t="s">
        <v>50</v>
      </c>
    </row>
    <row r="24" spans="1:5" hidden="1" x14ac:dyDescent="0.3">
      <c r="A24">
        <v>1351</v>
      </c>
      <c r="B24" t="s">
        <v>188</v>
      </c>
      <c r="C24" t="s">
        <v>164</v>
      </c>
      <c r="E24" t="s">
        <v>50</v>
      </c>
    </row>
    <row r="25" spans="1:5" hidden="1" x14ac:dyDescent="0.3">
      <c r="A25">
        <v>1355</v>
      </c>
      <c r="B25" t="s">
        <v>189</v>
      </c>
      <c r="C25" t="s">
        <v>164</v>
      </c>
      <c r="E25" t="s">
        <v>50</v>
      </c>
    </row>
    <row r="26" spans="1:5" hidden="1" x14ac:dyDescent="0.3">
      <c r="A26">
        <v>1356</v>
      </c>
      <c r="B26" t="s">
        <v>190</v>
      </c>
      <c r="C26" t="s">
        <v>164</v>
      </c>
      <c r="E26" t="s">
        <v>50</v>
      </c>
    </row>
    <row r="27" spans="1:5" hidden="1" x14ac:dyDescent="0.3">
      <c r="A27">
        <v>1377</v>
      </c>
      <c r="B27" t="s">
        <v>191</v>
      </c>
      <c r="C27" t="s">
        <v>164</v>
      </c>
      <c r="D27" s="3">
        <v>8631361</v>
      </c>
      <c r="E27" t="s">
        <v>50</v>
      </c>
    </row>
    <row r="28" spans="1:5" hidden="1" x14ac:dyDescent="0.3">
      <c r="A28">
        <v>1390</v>
      </c>
      <c r="B28" t="s">
        <v>192</v>
      </c>
      <c r="C28" t="s">
        <v>164</v>
      </c>
      <c r="E28" t="s">
        <v>50</v>
      </c>
    </row>
    <row r="29" spans="1:5" hidden="1" x14ac:dyDescent="0.3">
      <c r="A29">
        <v>1410</v>
      </c>
      <c r="B29" t="s">
        <v>193</v>
      </c>
      <c r="C29" t="s">
        <v>183</v>
      </c>
      <c r="E29" t="s">
        <v>50</v>
      </c>
    </row>
    <row r="30" spans="1:5" hidden="1" x14ac:dyDescent="0.3">
      <c r="A30">
        <v>1420</v>
      </c>
      <c r="B30" t="s">
        <v>194</v>
      </c>
      <c r="C30" t="s">
        <v>183</v>
      </c>
      <c r="E30" t="s">
        <v>50</v>
      </c>
    </row>
    <row r="31" spans="1:5" hidden="1" x14ac:dyDescent="0.3">
      <c r="A31">
        <v>1425</v>
      </c>
      <c r="B31" t="s">
        <v>195</v>
      </c>
      <c r="C31" t="s">
        <v>183</v>
      </c>
      <c r="E31" t="s">
        <v>50</v>
      </c>
    </row>
    <row r="32" spans="1:5" hidden="1" x14ac:dyDescent="0.3">
      <c r="A32">
        <v>1427</v>
      </c>
      <c r="B32" t="s">
        <v>196</v>
      </c>
      <c r="C32" t="s">
        <v>183</v>
      </c>
      <c r="E32" t="s">
        <v>50</v>
      </c>
    </row>
    <row r="33" spans="1:5" hidden="1" x14ac:dyDescent="0.3">
      <c r="A33">
        <v>1430</v>
      </c>
      <c r="B33" t="s">
        <v>197</v>
      </c>
      <c r="C33" t="s">
        <v>183</v>
      </c>
      <c r="E33" t="s">
        <v>50</v>
      </c>
    </row>
    <row r="34" spans="1:5" hidden="1" x14ac:dyDescent="0.3">
      <c r="A34">
        <v>1440</v>
      </c>
      <c r="B34" t="s">
        <v>198</v>
      </c>
      <c r="C34" t="s">
        <v>183</v>
      </c>
      <c r="E34" t="s">
        <v>50</v>
      </c>
    </row>
    <row r="35" spans="1:5" hidden="1" x14ac:dyDescent="0.3">
      <c r="A35">
        <v>1450</v>
      </c>
      <c r="B35" t="s">
        <v>199</v>
      </c>
      <c r="C35" t="s">
        <v>183</v>
      </c>
      <c r="E35" t="s">
        <v>50</v>
      </c>
    </row>
    <row r="36" spans="1:5" hidden="1" x14ac:dyDescent="0.3">
      <c r="A36">
        <v>1510</v>
      </c>
      <c r="B36" t="s">
        <v>200</v>
      </c>
      <c r="C36" t="s">
        <v>201</v>
      </c>
      <c r="E36" t="s">
        <v>50</v>
      </c>
    </row>
    <row r="37" spans="1:5" hidden="1" x14ac:dyDescent="0.3">
      <c r="A37">
        <v>1520</v>
      </c>
      <c r="B37" t="s">
        <v>202</v>
      </c>
      <c r="C37" t="s">
        <v>201</v>
      </c>
      <c r="E37" t="s">
        <v>50</v>
      </c>
    </row>
    <row r="38" spans="1:5" hidden="1" x14ac:dyDescent="0.3">
      <c r="A38">
        <v>1550</v>
      </c>
      <c r="B38" t="s">
        <v>203</v>
      </c>
      <c r="C38" t="s">
        <v>201</v>
      </c>
      <c r="E38" t="s">
        <v>50</v>
      </c>
    </row>
    <row r="39" spans="1:5" hidden="1" x14ac:dyDescent="0.3">
      <c r="A39">
        <v>1555</v>
      </c>
      <c r="B39" t="s">
        <v>204</v>
      </c>
      <c r="C39" t="s">
        <v>183</v>
      </c>
      <c r="D39" s="3">
        <v>287276136</v>
      </c>
      <c r="E39" t="s">
        <v>53</v>
      </c>
    </row>
    <row r="40" spans="1:5" hidden="1" x14ac:dyDescent="0.3">
      <c r="A40">
        <v>1560</v>
      </c>
      <c r="B40" t="s">
        <v>205</v>
      </c>
      <c r="C40" t="s">
        <v>201</v>
      </c>
      <c r="D40" s="3">
        <v>106421</v>
      </c>
      <c r="E40" t="s">
        <v>50</v>
      </c>
    </row>
    <row r="41" spans="1:5" hidden="1" x14ac:dyDescent="0.3">
      <c r="A41">
        <v>1615</v>
      </c>
      <c r="B41" t="s">
        <v>206</v>
      </c>
      <c r="C41" t="s">
        <v>201</v>
      </c>
      <c r="E41" t="s">
        <v>50</v>
      </c>
    </row>
    <row r="42" spans="1:5" hidden="1" x14ac:dyDescent="0.3">
      <c r="A42">
        <v>1620</v>
      </c>
      <c r="B42" t="s">
        <v>207</v>
      </c>
      <c r="C42" t="s">
        <v>201</v>
      </c>
      <c r="E42" t="s">
        <v>50</v>
      </c>
    </row>
    <row r="43" spans="1:5" hidden="1" x14ac:dyDescent="0.3">
      <c r="A43">
        <v>1630</v>
      </c>
      <c r="B43" t="s">
        <v>208</v>
      </c>
      <c r="C43" t="s">
        <v>201</v>
      </c>
      <c r="E43" t="s">
        <v>50</v>
      </c>
    </row>
    <row r="44" spans="1:5" hidden="1" x14ac:dyDescent="0.3">
      <c r="A44">
        <v>1650</v>
      </c>
      <c r="B44" t="s">
        <v>209</v>
      </c>
      <c r="C44" t="s">
        <v>201</v>
      </c>
      <c r="E44" t="s">
        <v>50</v>
      </c>
    </row>
    <row r="45" spans="1:5" hidden="1" x14ac:dyDescent="0.3">
      <c r="A45">
        <v>1660</v>
      </c>
      <c r="B45" t="s">
        <v>210</v>
      </c>
      <c r="C45" t="s">
        <v>201</v>
      </c>
      <c r="E45" t="s">
        <v>50</v>
      </c>
    </row>
    <row r="46" spans="1:5" hidden="1" x14ac:dyDescent="0.3">
      <c r="A46">
        <v>1670</v>
      </c>
      <c r="B46" t="s">
        <v>211</v>
      </c>
      <c r="C46" t="s">
        <v>201</v>
      </c>
      <c r="E46" t="s">
        <v>50</v>
      </c>
    </row>
    <row r="47" spans="1:5" hidden="1" x14ac:dyDescent="0.3">
      <c r="A47">
        <v>1675</v>
      </c>
      <c r="B47" t="s">
        <v>212</v>
      </c>
      <c r="C47" t="s">
        <v>183</v>
      </c>
      <c r="D47" s="3">
        <v>7672990</v>
      </c>
      <c r="E47" t="s">
        <v>53</v>
      </c>
    </row>
    <row r="48" spans="1:5" hidden="1" x14ac:dyDescent="0.3">
      <c r="A48">
        <v>1677</v>
      </c>
      <c r="B48" t="s">
        <v>213</v>
      </c>
      <c r="C48" t="s">
        <v>183</v>
      </c>
      <c r="E48" t="s">
        <v>53</v>
      </c>
    </row>
    <row r="49" spans="1:5" hidden="1" x14ac:dyDescent="0.3">
      <c r="A49">
        <v>1680</v>
      </c>
      <c r="B49" t="s">
        <v>214</v>
      </c>
      <c r="C49" t="s">
        <v>201</v>
      </c>
      <c r="D49" s="3">
        <v>35529910</v>
      </c>
      <c r="E49" t="s">
        <v>50</v>
      </c>
    </row>
    <row r="50" spans="1:5" hidden="1" x14ac:dyDescent="0.3">
      <c r="A50">
        <v>1710</v>
      </c>
      <c r="B50" t="s">
        <v>215</v>
      </c>
      <c r="C50" t="s">
        <v>201</v>
      </c>
      <c r="E50" t="s">
        <v>50</v>
      </c>
    </row>
    <row r="51" spans="1:5" hidden="1" x14ac:dyDescent="0.3">
      <c r="A51">
        <v>1720</v>
      </c>
      <c r="B51" t="s">
        <v>216</v>
      </c>
      <c r="C51" t="s">
        <v>201</v>
      </c>
      <c r="E51" t="s">
        <v>50</v>
      </c>
    </row>
    <row r="52" spans="1:5" x14ac:dyDescent="0.3">
      <c r="A52">
        <v>1725</v>
      </c>
      <c r="B52" t="s">
        <v>22</v>
      </c>
      <c r="C52" t="s">
        <v>183</v>
      </c>
      <c r="E52" t="s">
        <v>22</v>
      </c>
    </row>
    <row r="53" spans="1:5" hidden="1" x14ac:dyDescent="0.3">
      <c r="A53">
        <v>1730</v>
      </c>
      <c r="B53" t="s">
        <v>217</v>
      </c>
      <c r="C53" t="s">
        <v>201</v>
      </c>
      <c r="E53" t="s">
        <v>50</v>
      </c>
    </row>
    <row r="54" spans="1:5" hidden="1" x14ac:dyDescent="0.3">
      <c r="A54">
        <v>1735</v>
      </c>
      <c r="B54" t="s">
        <v>218</v>
      </c>
      <c r="C54" t="s">
        <v>183</v>
      </c>
      <c r="E54" t="s">
        <v>53</v>
      </c>
    </row>
    <row r="55" spans="1:5" hidden="1" x14ac:dyDescent="0.3">
      <c r="A55">
        <v>1810</v>
      </c>
      <c r="B55" t="s">
        <v>219</v>
      </c>
      <c r="C55" t="s">
        <v>183</v>
      </c>
      <c r="D55" s="3">
        <v>15261421217</v>
      </c>
      <c r="E55" t="s">
        <v>53</v>
      </c>
    </row>
    <row r="56" spans="1:5" hidden="1" x14ac:dyDescent="0.3">
      <c r="A56">
        <v>1820</v>
      </c>
      <c r="B56" t="s">
        <v>220</v>
      </c>
      <c r="C56" t="s">
        <v>183</v>
      </c>
      <c r="D56" s="3">
        <v>3773699874</v>
      </c>
      <c r="E56" t="s">
        <v>53</v>
      </c>
    </row>
    <row r="57" spans="1:5" hidden="1" x14ac:dyDescent="0.3">
      <c r="A57">
        <v>1830</v>
      </c>
      <c r="B57" t="s">
        <v>221</v>
      </c>
      <c r="C57" t="s">
        <v>183</v>
      </c>
      <c r="E57" t="s">
        <v>53</v>
      </c>
    </row>
    <row r="58" spans="1:5" x14ac:dyDescent="0.3">
      <c r="A58">
        <v>1840</v>
      </c>
      <c r="B58" t="s">
        <v>222</v>
      </c>
      <c r="C58" t="s">
        <v>183</v>
      </c>
      <c r="D58" s="3">
        <v>1761757277</v>
      </c>
      <c r="E58" t="s">
        <v>22</v>
      </c>
    </row>
    <row r="59" spans="1:5" hidden="1" x14ac:dyDescent="0.3">
      <c r="A59">
        <v>1850</v>
      </c>
      <c r="B59" t="s">
        <v>223</v>
      </c>
      <c r="C59" t="s">
        <v>183</v>
      </c>
      <c r="E59" t="s">
        <v>53</v>
      </c>
    </row>
    <row r="60" spans="1:5" hidden="1" x14ac:dyDescent="0.3">
      <c r="A60">
        <v>1860</v>
      </c>
      <c r="B60" t="s">
        <v>224</v>
      </c>
      <c r="C60" t="s">
        <v>183</v>
      </c>
      <c r="E60" t="s">
        <v>53</v>
      </c>
    </row>
    <row r="61" spans="1:5" hidden="1" x14ac:dyDescent="0.3">
      <c r="A61">
        <v>1910</v>
      </c>
      <c r="B61" t="s">
        <v>225</v>
      </c>
      <c r="C61" t="s">
        <v>226</v>
      </c>
      <c r="E61" t="s">
        <v>50</v>
      </c>
    </row>
    <row r="62" spans="1:5" hidden="1" x14ac:dyDescent="0.3">
      <c r="A62">
        <v>2040</v>
      </c>
      <c r="B62" t="s">
        <v>227</v>
      </c>
      <c r="C62" t="s">
        <v>226</v>
      </c>
      <c r="E62" t="s">
        <v>50</v>
      </c>
    </row>
    <row r="63" spans="1:5" hidden="1" x14ac:dyDescent="0.3">
      <c r="A63">
        <v>2090</v>
      </c>
      <c r="B63" t="s">
        <v>228</v>
      </c>
      <c r="C63" t="s">
        <v>226</v>
      </c>
      <c r="E63" t="s">
        <v>50</v>
      </c>
    </row>
    <row r="64" spans="1:5" hidden="1" x14ac:dyDescent="0.3">
      <c r="A64">
        <v>2320</v>
      </c>
      <c r="B64" t="s">
        <v>229</v>
      </c>
      <c r="C64" t="s">
        <v>230</v>
      </c>
      <c r="E64" t="s">
        <v>50</v>
      </c>
    </row>
    <row r="65" spans="1:5" hidden="1" x14ac:dyDescent="0.3">
      <c r="A65">
        <v>2530</v>
      </c>
      <c r="B65" t="s">
        <v>231</v>
      </c>
      <c r="C65" t="s">
        <v>230</v>
      </c>
      <c r="E65" t="s">
        <v>50</v>
      </c>
    </row>
    <row r="66" spans="1:5" hidden="1" x14ac:dyDescent="0.3">
      <c r="A66">
        <v>2540</v>
      </c>
      <c r="B66" t="s">
        <v>232</v>
      </c>
      <c r="C66" t="s">
        <v>230</v>
      </c>
      <c r="E66" t="s">
        <v>50</v>
      </c>
    </row>
    <row r="67" spans="1:5" hidden="1" x14ac:dyDescent="0.3">
      <c r="A67">
        <v>2541</v>
      </c>
      <c r="B67" t="s">
        <v>233</v>
      </c>
      <c r="C67" t="s">
        <v>230</v>
      </c>
      <c r="E67" t="s">
        <v>50</v>
      </c>
    </row>
    <row r="68" spans="1:5" hidden="1" x14ac:dyDescent="0.3">
      <c r="A68">
        <v>2590</v>
      </c>
      <c r="B68" t="s">
        <v>234</v>
      </c>
      <c r="C68" t="s">
        <v>230</v>
      </c>
      <c r="E68" t="s">
        <v>50</v>
      </c>
    </row>
    <row r="69" spans="1:5" hidden="1" x14ac:dyDescent="0.3">
      <c r="A69">
        <v>2610</v>
      </c>
      <c r="B69" t="s">
        <v>235</v>
      </c>
      <c r="C69" t="s">
        <v>230</v>
      </c>
      <c r="E69" t="s">
        <v>50</v>
      </c>
    </row>
    <row r="70" spans="1:5" hidden="1" x14ac:dyDescent="0.3">
      <c r="A70">
        <v>2845</v>
      </c>
      <c r="B70" t="s">
        <v>236</v>
      </c>
      <c r="C70" t="s">
        <v>237</v>
      </c>
      <c r="E70" t="s">
        <v>50</v>
      </c>
    </row>
    <row r="71" spans="1:5" hidden="1" x14ac:dyDescent="0.3">
      <c r="A71">
        <v>2895</v>
      </c>
      <c r="B71" t="s">
        <v>238</v>
      </c>
      <c r="C71" t="s">
        <v>237</v>
      </c>
      <c r="E71" t="s">
        <v>50</v>
      </c>
    </row>
    <row r="72" spans="1:5" hidden="1" x14ac:dyDescent="0.3">
      <c r="A72">
        <v>2915</v>
      </c>
      <c r="B72" t="s">
        <v>239</v>
      </c>
      <c r="C72" t="s">
        <v>237</v>
      </c>
      <c r="E72" t="s">
        <v>50</v>
      </c>
    </row>
    <row r="73" spans="1:5" hidden="1" x14ac:dyDescent="0.3">
      <c r="A73">
        <v>2995</v>
      </c>
      <c r="B73" t="s">
        <v>240</v>
      </c>
      <c r="C73" t="s">
        <v>237</v>
      </c>
      <c r="E73" t="s">
        <v>50</v>
      </c>
    </row>
    <row r="74" spans="1:5" hidden="1" x14ac:dyDescent="0.3">
      <c r="A74">
        <v>3010</v>
      </c>
      <c r="B74" t="s">
        <v>241</v>
      </c>
      <c r="C74" t="s">
        <v>230</v>
      </c>
      <c r="E74" t="s">
        <v>50</v>
      </c>
    </row>
    <row r="75" spans="1:5" hidden="1" x14ac:dyDescent="0.3">
      <c r="A75">
        <v>3040</v>
      </c>
      <c r="B75" t="s">
        <v>242</v>
      </c>
      <c r="C75" t="s">
        <v>230</v>
      </c>
      <c r="E75" t="s">
        <v>50</v>
      </c>
    </row>
    <row r="76" spans="1:5" hidden="1" x14ac:dyDescent="0.3">
      <c r="A76">
        <v>3590</v>
      </c>
      <c r="B76" t="s">
        <v>243</v>
      </c>
      <c r="C76" t="s">
        <v>244</v>
      </c>
      <c r="E76" t="s">
        <v>50</v>
      </c>
    </row>
    <row r="77" spans="1:5" hidden="1" x14ac:dyDescent="0.3">
      <c r="A77">
        <v>3605</v>
      </c>
      <c r="B77" t="s">
        <v>245</v>
      </c>
      <c r="C77" t="s">
        <v>244</v>
      </c>
      <c r="E77" t="s">
        <v>50</v>
      </c>
    </row>
    <row r="78" spans="1:5" hidden="1" x14ac:dyDescent="0.3">
      <c r="A78">
        <v>3610</v>
      </c>
      <c r="B78" t="s">
        <v>246</v>
      </c>
      <c r="C78" t="s">
        <v>244</v>
      </c>
      <c r="E78" t="s">
        <v>50</v>
      </c>
    </row>
    <row r="79" spans="1:5" hidden="1" x14ac:dyDescent="0.3">
      <c r="A79">
        <v>3895</v>
      </c>
      <c r="B79" t="s">
        <v>247</v>
      </c>
      <c r="C79" t="s">
        <v>244</v>
      </c>
      <c r="E79" t="s">
        <v>50</v>
      </c>
    </row>
    <row r="80" spans="1:5" hidden="1" x14ac:dyDescent="0.3">
      <c r="A80">
        <v>4030</v>
      </c>
      <c r="B80" t="s">
        <v>248</v>
      </c>
      <c r="C80" t="s">
        <v>244</v>
      </c>
      <c r="E80" t="s">
        <v>50</v>
      </c>
    </row>
    <row r="81" spans="1:5" hidden="1" x14ac:dyDescent="0.3">
      <c r="A81">
        <v>4130</v>
      </c>
      <c r="B81" t="s">
        <v>249</v>
      </c>
      <c r="C81" t="s">
        <v>244</v>
      </c>
      <c r="E81" t="s">
        <v>50</v>
      </c>
    </row>
    <row r="82" spans="1:5" hidden="1" x14ac:dyDescent="0.3">
      <c r="A82">
        <v>4140</v>
      </c>
      <c r="B82" t="s">
        <v>250</v>
      </c>
      <c r="C82" t="s">
        <v>244</v>
      </c>
      <c r="E82" t="s">
        <v>50</v>
      </c>
    </row>
    <row r="83" spans="1:5" hidden="1" x14ac:dyDescent="0.3">
      <c r="A83">
        <v>4240</v>
      </c>
      <c r="B83" t="s">
        <v>251</v>
      </c>
      <c r="C83" t="s">
        <v>244</v>
      </c>
      <c r="E83" t="s">
        <v>50</v>
      </c>
    </row>
    <row r="84" spans="1:5" hidden="1" x14ac:dyDescent="0.3">
      <c r="A84">
        <v>4310</v>
      </c>
      <c r="B84" t="s">
        <v>252</v>
      </c>
      <c r="C84" t="s">
        <v>244</v>
      </c>
      <c r="E84" t="s">
        <v>50</v>
      </c>
    </row>
    <row r="85" spans="1:5" hidden="1" x14ac:dyDescent="0.3">
      <c r="A85">
        <v>4320</v>
      </c>
      <c r="B85" t="s">
        <v>253</v>
      </c>
      <c r="C85" t="s">
        <v>244</v>
      </c>
      <c r="E85" t="s">
        <v>50</v>
      </c>
    </row>
    <row r="86" spans="1:5" hidden="1" x14ac:dyDescent="0.3">
      <c r="A86">
        <v>4430</v>
      </c>
      <c r="B86" t="s">
        <v>254</v>
      </c>
      <c r="C86" t="s">
        <v>244</v>
      </c>
      <c r="E86" t="s">
        <v>50</v>
      </c>
    </row>
    <row r="87" spans="1:5" hidden="1" x14ac:dyDescent="0.3">
      <c r="A87">
        <v>4440</v>
      </c>
      <c r="B87" t="s">
        <v>255</v>
      </c>
      <c r="C87" t="s">
        <v>244</v>
      </c>
      <c r="E87" t="s">
        <v>50</v>
      </c>
    </row>
    <row r="88" spans="1:5" hidden="1" x14ac:dyDescent="0.3">
      <c r="A88">
        <v>4470</v>
      </c>
      <c r="B88" t="s">
        <v>256</v>
      </c>
      <c r="C88" t="s">
        <v>237</v>
      </c>
      <c r="E88" t="s">
        <v>50</v>
      </c>
    </row>
    <row r="89" spans="1:5" hidden="1" x14ac:dyDescent="0.3">
      <c r="A89">
        <v>4510</v>
      </c>
      <c r="B89" t="s">
        <v>257</v>
      </c>
      <c r="C89" t="s">
        <v>244</v>
      </c>
      <c r="E89" t="s">
        <v>50</v>
      </c>
    </row>
    <row r="90" spans="1:5" hidden="1" x14ac:dyDescent="0.3">
      <c r="A90">
        <v>4520</v>
      </c>
      <c r="B90" t="s">
        <v>258</v>
      </c>
      <c r="C90" t="s">
        <v>244</v>
      </c>
      <c r="E90" t="s">
        <v>50</v>
      </c>
    </row>
    <row r="91" spans="1:5" hidden="1" x14ac:dyDescent="0.3">
      <c r="A91">
        <v>4720</v>
      </c>
      <c r="B91" t="s">
        <v>259</v>
      </c>
      <c r="C91" t="s">
        <v>244</v>
      </c>
      <c r="E91" t="s">
        <v>50</v>
      </c>
    </row>
    <row r="92" spans="1:5" hidden="1" x14ac:dyDescent="0.3">
      <c r="A92">
        <v>4730</v>
      </c>
      <c r="B92" t="s">
        <v>260</v>
      </c>
      <c r="C92" t="s">
        <v>244</v>
      </c>
      <c r="E92" t="s">
        <v>50</v>
      </c>
    </row>
    <row r="93" spans="1:5" hidden="1" x14ac:dyDescent="0.3">
      <c r="A93">
        <v>4810</v>
      </c>
      <c r="B93" t="s">
        <v>261</v>
      </c>
      <c r="C93" t="s">
        <v>244</v>
      </c>
      <c r="E93" t="s">
        <v>50</v>
      </c>
    </row>
    <row r="94" spans="1:5" hidden="1" x14ac:dyDescent="0.3">
      <c r="A94">
        <v>4820</v>
      </c>
      <c r="B94" t="s">
        <v>262</v>
      </c>
      <c r="C94" t="s">
        <v>244</v>
      </c>
      <c r="E94" t="s">
        <v>50</v>
      </c>
    </row>
    <row r="95" spans="1:5" hidden="1" x14ac:dyDescent="0.3">
      <c r="A95">
        <v>4920</v>
      </c>
      <c r="B95" t="s">
        <v>263</v>
      </c>
      <c r="C95" t="s">
        <v>201</v>
      </c>
      <c r="E95" t="s">
        <v>50</v>
      </c>
    </row>
    <row r="96" spans="1:5" hidden="1" x14ac:dyDescent="0.3">
      <c r="A96">
        <v>4935</v>
      </c>
      <c r="B96" t="s">
        <v>264</v>
      </c>
      <c r="C96" t="s">
        <v>183</v>
      </c>
      <c r="E96" t="s">
        <v>50</v>
      </c>
    </row>
    <row r="97" spans="1:5" hidden="1" x14ac:dyDescent="0.3">
      <c r="A97">
        <v>4940</v>
      </c>
      <c r="B97" t="s">
        <v>265</v>
      </c>
      <c r="C97" t="s">
        <v>244</v>
      </c>
      <c r="E97" t="s">
        <v>50</v>
      </c>
    </row>
    <row r="98" spans="1:5" hidden="1" x14ac:dyDescent="0.3">
      <c r="A98">
        <v>4960</v>
      </c>
      <c r="B98" t="s">
        <v>266</v>
      </c>
      <c r="C98" t="s">
        <v>183</v>
      </c>
      <c r="E98" t="s">
        <v>53</v>
      </c>
    </row>
    <row r="99" spans="1:5" hidden="1" x14ac:dyDescent="0.3">
      <c r="A99">
        <v>5120</v>
      </c>
      <c r="B99" t="s">
        <v>267</v>
      </c>
      <c r="C99" t="s">
        <v>244</v>
      </c>
      <c r="E99" t="s">
        <v>50</v>
      </c>
    </row>
    <row r="100" spans="1:5" hidden="1" x14ac:dyDescent="0.3">
      <c r="A100">
        <v>5280</v>
      </c>
      <c r="B100" t="s">
        <v>268</v>
      </c>
      <c r="C100" t="s">
        <v>244</v>
      </c>
      <c r="E100" t="s">
        <v>50</v>
      </c>
    </row>
    <row r="101" spans="1:5" hidden="1" x14ac:dyDescent="0.3">
      <c r="A101">
        <v>5306</v>
      </c>
      <c r="B101" t="s">
        <v>269</v>
      </c>
      <c r="C101" t="s">
        <v>244</v>
      </c>
      <c r="E101" t="s">
        <v>50</v>
      </c>
    </row>
    <row r="102" spans="1:5" hidden="1" x14ac:dyDescent="0.3">
      <c r="A102">
        <v>5310</v>
      </c>
      <c r="B102" t="s">
        <v>270</v>
      </c>
      <c r="C102" t="s">
        <v>244</v>
      </c>
      <c r="E102" t="s">
        <v>50</v>
      </c>
    </row>
    <row r="103" spans="1:5" hidden="1" x14ac:dyDescent="0.3">
      <c r="A103">
        <v>5330</v>
      </c>
      <c r="B103" t="s">
        <v>271</v>
      </c>
      <c r="C103" t="s">
        <v>244</v>
      </c>
      <c r="E103" t="s">
        <v>50</v>
      </c>
    </row>
    <row r="104" spans="1:5" hidden="1" x14ac:dyDescent="0.3">
      <c r="A104">
        <v>5340</v>
      </c>
      <c r="B104" t="s">
        <v>272</v>
      </c>
      <c r="C104" t="s">
        <v>244</v>
      </c>
      <c r="E104" t="s">
        <v>50</v>
      </c>
    </row>
    <row r="105" spans="1:5" hidden="1" x14ac:dyDescent="0.3">
      <c r="A105">
        <v>5365</v>
      </c>
      <c r="B105" t="s">
        <v>273</v>
      </c>
      <c r="C105" t="s">
        <v>244</v>
      </c>
      <c r="E105" t="s">
        <v>50</v>
      </c>
    </row>
    <row r="106" spans="1:5" hidden="1" x14ac:dyDescent="0.3">
      <c r="A106">
        <v>5430</v>
      </c>
      <c r="B106" t="s">
        <v>274</v>
      </c>
      <c r="C106" t="s">
        <v>244</v>
      </c>
      <c r="E106" t="s">
        <v>50</v>
      </c>
    </row>
    <row r="107" spans="1:5" hidden="1" x14ac:dyDescent="0.3">
      <c r="A107">
        <v>5805</v>
      </c>
      <c r="B107" t="s">
        <v>275</v>
      </c>
      <c r="C107" t="s">
        <v>170</v>
      </c>
      <c r="E107" t="s">
        <v>50</v>
      </c>
    </row>
    <row r="108" spans="1:5" hidden="1" x14ac:dyDescent="0.3">
      <c r="A108">
        <v>5810</v>
      </c>
      <c r="B108" t="s">
        <v>276</v>
      </c>
      <c r="C108" t="s">
        <v>170</v>
      </c>
      <c r="D108" s="3">
        <v>118274</v>
      </c>
      <c r="E108" t="s">
        <v>50</v>
      </c>
    </row>
    <row r="109" spans="1:5" hidden="1" x14ac:dyDescent="0.3">
      <c r="A109">
        <v>5811</v>
      </c>
      <c r="B109" t="s">
        <v>277</v>
      </c>
      <c r="C109" t="s">
        <v>170</v>
      </c>
      <c r="E109" t="s">
        <v>50</v>
      </c>
    </row>
    <row r="110" spans="1:5" hidden="1" x14ac:dyDescent="0.3">
      <c r="A110">
        <v>5820</v>
      </c>
      <c r="B110" t="s">
        <v>278</v>
      </c>
      <c r="C110" t="s">
        <v>170</v>
      </c>
      <c r="E110" t="s">
        <v>50</v>
      </c>
    </row>
    <row r="111" spans="1:5" hidden="1" x14ac:dyDescent="0.3">
      <c r="A111">
        <v>5821</v>
      </c>
      <c r="B111" t="s">
        <v>279</v>
      </c>
      <c r="C111" t="s">
        <v>170</v>
      </c>
      <c r="E111" t="s">
        <v>50</v>
      </c>
    </row>
    <row r="112" spans="1:5" hidden="1" x14ac:dyDescent="0.3">
      <c r="A112">
        <v>5825</v>
      </c>
      <c r="B112" t="s">
        <v>280</v>
      </c>
      <c r="C112" t="s">
        <v>170</v>
      </c>
      <c r="D112" s="3">
        <v>503757414</v>
      </c>
      <c r="E112" t="s">
        <v>50</v>
      </c>
    </row>
    <row r="113" spans="1:5" hidden="1" x14ac:dyDescent="0.3">
      <c r="A113">
        <v>5826</v>
      </c>
      <c r="B113" t="s">
        <v>281</v>
      </c>
      <c r="C113" t="s">
        <v>170</v>
      </c>
      <c r="D113" s="3">
        <v>583489</v>
      </c>
      <c r="E113" t="s">
        <v>50</v>
      </c>
    </row>
    <row r="114" spans="1:5" hidden="1" x14ac:dyDescent="0.3">
      <c r="A114">
        <v>5830</v>
      </c>
      <c r="B114" t="s">
        <v>282</v>
      </c>
      <c r="C114" t="s">
        <v>170</v>
      </c>
      <c r="E114" t="s">
        <v>50</v>
      </c>
    </row>
    <row r="115" spans="1:5" hidden="1" x14ac:dyDescent="0.3">
      <c r="A115">
        <v>5831</v>
      </c>
      <c r="B115" t="s">
        <v>283</v>
      </c>
      <c r="C115" t="s">
        <v>170</v>
      </c>
      <c r="E115" t="s">
        <v>50</v>
      </c>
    </row>
    <row r="116" spans="1:5" hidden="1" x14ac:dyDescent="0.3">
      <c r="A116">
        <v>5835</v>
      </c>
      <c r="B116" t="s">
        <v>284</v>
      </c>
      <c r="C116" t="s">
        <v>170</v>
      </c>
      <c r="E116" t="s">
        <v>50</v>
      </c>
    </row>
    <row r="117" spans="1:5" hidden="1" x14ac:dyDescent="0.3">
      <c r="A117">
        <v>5836</v>
      </c>
      <c r="B117" t="s">
        <v>285</v>
      </c>
      <c r="C117" t="s">
        <v>170</v>
      </c>
      <c r="E117" t="s">
        <v>50</v>
      </c>
    </row>
    <row r="118" spans="1:5" hidden="1" x14ac:dyDescent="0.3">
      <c r="A118">
        <v>5840</v>
      </c>
      <c r="B118" t="s">
        <v>286</v>
      </c>
      <c r="C118" t="s">
        <v>170</v>
      </c>
      <c r="E118" t="s">
        <v>50</v>
      </c>
    </row>
    <row r="119" spans="1:5" hidden="1" x14ac:dyDescent="0.3">
      <c r="A119">
        <v>5841</v>
      </c>
      <c r="B119" t="s">
        <v>287</v>
      </c>
      <c r="C119" t="s">
        <v>170</v>
      </c>
      <c r="D119" s="3">
        <v>194926886</v>
      </c>
      <c r="E119" t="s">
        <v>50</v>
      </c>
    </row>
    <row r="120" spans="1:5" hidden="1" x14ac:dyDescent="0.3">
      <c r="A120">
        <v>5845</v>
      </c>
      <c r="B120" t="s">
        <v>288</v>
      </c>
      <c r="C120" t="s">
        <v>170</v>
      </c>
      <c r="E120" t="s">
        <v>50</v>
      </c>
    </row>
    <row r="121" spans="1:5" hidden="1" x14ac:dyDescent="0.3">
      <c r="A121">
        <v>5855</v>
      </c>
      <c r="B121" t="s">
        <v>289</v>
      </c>
      <c r="C121" t="s">
        <v>170</v>
      </c>
      <c r="E121" t="s">
        <v>50</v>
      </c>
    </row>
    <row r="122" spans="1:5" hidden="1" x14ac:dyDescent="0.3">
      <c r="A122">
        <v>5860</v>
      </c>
      <c r="B122" t="s">
        <v>290</v>
      </c>
      <c r="C122" t="s">
        <v>170</v>
      </c>
      <c r="E122" t="s">
        <v>50</v>
      </c>
    </row>
    <row r="123" spans="1:5" hidden="1" x14ac:dyDescent="0.3">
      <c r="A123">
        <v>5865</v>
      </c>
      <c r="B123" t="s">
        <v>291</v>
      </c>
      <c r="C123" t="s">
        <v>170</v>
      </c>
      <c r="E123" t="s">
        <v>50</v>
      </c>
    </row>
    <row r="124" spans="1:5" hidden="1" x14ac:dyDescent="0.3">
      <c r="A124">
        <v>5895</v>
      </c>
      <c r="B124" t="s">
        <v>292</v>
      </c>
      <c r="C124" t="s">
        <v>170</v>
      </c>
      <c r="D124" s="3">
        <v>265237</v>
      </c>
      <c r="E124" t="s">
        <v>50</v>
      </c>
    </row>
    <row r="125" spans="1:5" hidden="1" x14ac:dyDescent="0.3">
      <c r="A125">
        <v>5910</v>
      </c>
      <c r="B125" t="s">
        <v>293</v>
      </c>
      <c r="C125" t="s">
        <v>170</v>
      </c>
      <c r="E125" t="s">
        <v>50</v>
      </c>
    </row>
    <row r="126" spans="1:5" hidden="1" x14ac:dyDescent="0.3">
      <c r="A126">
        <v>5915</v>
      </c>
      <c r="B126" t="s">
        <v>294</v>
      </c>
      <c r="C126" t="s">
        <v>170</v>
      </c>
      <c r="E126" t="s">
        <v>50</v>
      </c>
    </row>
    <row r="127" spans="1:5" hidden="1" x14ac:dyDescent="0.3">
      <c r="A127">
        <v>5925</v>
      </c>
      <c r="B127" t="s">
        <v>295</v>
      </c>
      <c r="C127" t="s">
        <v>170</v>
      </c>
      <c r="E127" t="s">
        <v>50</v>
      </c>
    </row>
    <row r="128" spans="1:5" hidden="1" x14ac:dyDescent="0.3">
      <c r="A128">
        <v>5930</v>
      </c>
      <c r="B128" t="s">
        <v>296</v>
      </c>
      <c r="C128" t="s">
        <v>170</v>
      </c>
      <c r="E128" t="s">
        <v>50</v>
      </c>
    </row>
    <row r="129" spans="1:5" hidden="1" x14ac:dyDescent="0.3">
      <c r="A129">
        <v>5935</v>
      </c>
      <c r="B129" t="s">
        <v>297</v>
      </c>
      <c r="C129" t="s">
        <v>170</v>
      </c>
      <c r="E129" t="s">
        <v>50</v>
      </c>
    </row>
    <row r="130" spans="1:5" hidden="1" x14ac:dyDescent="0.3">
      <c r="A130">
        <v>5945</v>
      </c>
      <c r="B130" t="s">
        <v>298</v>
      </c>
      <c r="C130" t="s">
        <v>170</v>
      </c>
      <c r="E130" t="s">
        <v>50</v>
      </c>
    </row>
    <row r="131" spans="1:5" hidden="1" x14ac:dyDescent="0.3">
      <c r="A131">
        <v>5950</v>
      </c>
      <c r="B131" t="s">
        <v>299</v>
      </c>
      <c r="C131" t="s">
        <v>170</v>
      </c>
      <c r="E131" t="s">
        <v>50</v>
      </c>
    </row>
    <row r="132" spans="1:5" hidden="1" x14ac:dyDescent="0.3">
      <c r="A132">
        <v>5955</v>
      </c>
      <c r="B132" t="s">
        <v>300</v>
      </c>
      <c r="C132" t="s">
        <v>170</v>
      </c>
      <c r="E132" t="s">
        <v>50</v>
      </c>
    </row>
    <row r="133" spans="1:5" hidden="1" x14ac:dyDescent="0.3">
      <c r="A133">
        <v>5960</v>
      </c>
      <c r="B133" t="s">
        <v>301</v>
      </c>
      <c r="C133" t="s">
        <v>170</v>
      </c>
      <c r="E133" t="s">
        <v>50</v>
      </c>
    </row>
    <row r="134" spans="1:5" hidden="1" x14ac:dyDescent="0.3">
      <c r="A134">
        <v>5961</v>
      </c>
      <c r="B134" t="s">
        <v>302</v>
      </c>
      <c r="C134" t="s">
        <v>170</v>
      </c>
      <c r="E134" t="s">
        <v>50</v>
      </c>
    </row>
    <row r="135" spans="1:5" hidden="1" x14ac:dyDescent="0.3">
      <c r="A135">
        <v>5962</v>
      </c>
      <c r="B135" t="s">
        <v>303</v>
      </c>
      <c r="C135" t="s">
        <v>170</v>
      </c>
      <c r="E135" t="s">
        <v>50</v>
      </c>
    </row>
    <row r="136" spans="1:5" hidden="1" x14ac:dyDescent="0.3">
      <c r="A136">
        <v>5963</v>
      </c>
      <c r="B136" t="s">
        <v>304</v>
      </c>
      <c r="C136" t="s">
        <v>170</v>
      </c>
      <c r="E136" t="s">
        <v>50</v>
      </c>
    </row>
    <row r="137" spans="1:5" hidden="1" x14ac:dyDescent="0.3">
      <c r="A137">
        <v>5965</v>
      </c>
      <c r="B137" t="s">
        <v>305</v>
      </c>
      <c r="C137" t="s">
        <v>170</v>
      </c>
      <c r="E137" t="s">
        <v>50</v>
      </c>
    </row>
    <row r="138" spans="1:5" hidden="1" x14ac:dyDescent="0.3">
      <c r="A138">
        <v>5970</v>
      </c>
      <c r="B138" t="s">
        <v>306</v>
      </c>
      <c r="C138" t="s">
        <v>170</v>
      </c>
      <c r="E138" t="s">
        <v>50</v>
      </c>
    </row>
    <row r="139" spans="1:5" hidden="1" x14ac:dyDescent="0.3">
      <c r="A139">
        <v>5975</v>
      </c>
      <c r="B139" t="s">
        <v>307</v>
      </c>
      <c r="C139" t="s">
        <v>170</v>
      </c>
      <c r="E139" t="s">
        <v>50</v>
      </c>
    </row>
    <row r="140" spans="1:5" hidden="1" x14ac:dyDescent="0.3">
      <c r="A140">
        <v>5980</v>
      </c>
      <c r="B140" t="s">
        <v>308</v>
      </c>
      <c r="C140" t="s">
        <v>170</v>
      </c>
      <c r="E140" t="s">
        <v>50</v>
      </c>
    </row>
    <row r="141" spans="1:5" hidden="1" x14ac:dyDescent="0.3">
      <c r="A141">
        <v>5985</v>
      </c>
      <c r="B141" t="s">
        <v>309</v>
      </c>
      <c r="C141" t="s">
        <v>170</v>
      </c>
      <c r="D141" s="3">
        <v>135000</v>
      </c>
      <c r="E141" t="s">
        <v>50</v>
      </c>
    </row>
    <row r="142" spans="1:5" hidden="1" x14ac:dyDescent="0.3">
      <c r="A142">
        <v>5990</v>
      </c>
      <c r="B142" t="s">
        <v>310</v>
      </c>
      <c r="C142" t="s">
        <v>170</v>
      </c>
      <c r="E142" t="s">
        <v>50</v>
      </c>
    </row>
    <row r="143" spans="1:5" hidden="1" x14ac:dyDescent="0.3">
      <c r="A143">
        <v>5995</v>
      </c>
      <c r="B143" t="s">
        <v>311</v>
      </c>
      <c r="C143" t="s">
        <v>170</v>
      </c>
      <c r="E143" t="s">
        <v>50</v>
      </c>
    </row>
    <row r="144" spans="1:5" hidden="1" x14ac:dyDescent="0.3">
      <c r="A144">
        <v>5996</v>
      </c>
      <c r="B144" t="s">
        <v>312</v>
      </c>
      <c r="C144" t="s">
        <v>170</v>
      </c>
      <c r="E144" t="s">
        <v>50</v>
      </c>
    </row>
    <row r="145" spans="1:5" hidden="1" x14ac:dyDescent="0.3">
      <c r="A145">
        <v>5998</v>
      </c>
      <c r="B145" t="s">
        <v>313</v>
      </c>
      <c r="C145" t="s">
        <v>170</v>
      </c>
      <c r="E145" t="s">
        <v>50</v>
      </c>
    </row>
    <row r="146" spans="1:5" hidden="1" x14ac:dyDescent="0.3">
      <c r="A146">
        <v>5999</v>
      </c>
      <c r="B146" t="s">
        <v>314</v>
      </c>
      <c r="C146" t="s">
        <v>170</v>
      </c>
      <c r="D146" s="3">
        <v>91974</v>
      </c>
      <c r="E146" t="s">
        <v>50</v>
      </c>
    </row>
    <row r="147" spans="1:5" hidden="1" x14ac:dyDescent="0.3">
      <c r="A147">
        <v>6015</v>
      </c>
      <c r="B147" t="s">
        <v>315</v>
      </c>
      <c r="C147" t="s">
        <v>170</v>
      </c>
      <c r="E147" t="s">
        <v>50</v>
      </c>
    </row>
    <row r="148" spans="1:5" hidden="1" x14ac:dyDescent="0.3">
      <c r="A148">
        <v>6020</v>
      </c>
      <c r="B148" t="s">
        <v>316</v>
      </c>
      <c r="C148" t="s">
        <v>170</v>
      </c>
      <c r="E148" t="s">
        <v>50</v>
      </c>
    </row>
    <row r="149" spans="1:5" hidden="1" x14ac:dyDescent="0.3">
      <c r="A149">
        <v>6034</v>
      </c>
      <c r="B149" t="s">
        <v>317</v>
      </c>
      <c r="C149" t="s">
        <v>170</v>
      </c>
      <c r="E149" t="s">
        <v>50</v>
      </c>
    </row>
    <row r="150" spans="1:5" hidden="1" x14ac:dyDescent="0.3">
      <c r="A150">
        <v>6099</v>
      </c>
      <c r="B150" t="s">
        <v>318</v>
      </c>
      <c r="C150" t="s">
        <v>170</v>
      </c>
      <c r="E150" t="s">
        <v>50</v>
      </c>
    </row>
    <row r="151" spans="1:5" hidden="1" x14ac:dyDescent="0.3">
      <c r="A151">
        <v>6105</v>
      </c>
      <c r="B151" t="s">
        <v>319</v>
      </c>
      <c r="C151" t="s">
        <v>237</v>
      </c>
      <c r="E151" t="s">
        <v>50</v>
      </c>
    </row>
    <row r="152" spans="1:5" hidden="1" x14ac:dyDescent="0.3">
      <c r="A152">
        <v>6110</v>
      </c>
      <c r="B152" t="s">
        <v>320</v>
      </c>
      <c r="C152" t="s">
        <v>237</v>
      </c>
      <c r="E152" t="s">
        <v>50</v>
      </c>
    </row>
    <row r="153" spans="1:5" hidden="1" x14ac:dyDescent="0.3">
      <c r="A153">
        <v>6115</v>
      </c>
      <c r="B153" t="s">
        <v>321</v>
      </c>
      <c r="C153" t="s">
        <v>237</v>
      </c>
      <c r="E153" t="s">
        <v>50</v>
      </c>
    </row>
    <row r="154" spans="1:5" hidden="1" x14ac:dyDescent="0.3">
      <c r="A154">
        <v>6130</v>
      </c>
      <c r="B154" t="s">
        <v>322</v>
      </c>
      <c r="C154" t="s">
        <v>237</v>
      </c>
      <c r="E154" t="s">
        <v>50</v>
      </c>
    </row>
    <row r="155" spans="1:5" hidden="1" x14ac:dyDescent="0.3">
      <c r="A155">
        <v>6135</v>
      </c>
      <c r="B155" t="s">
        <v>323</v>
      </c>
      <c r="C155" t="s">
        <v>237</v>
      </c>
      <c r="E155" t="s">
        <v>50</v>
      </c>
    </row>
    <row r="156" spans="1:5" hidden="1" x14ac:dyDescent="0.3">
      <c r="A156">
        <v>6140</v>
      </c>
      <c r="B156" t="s">
        <v>324</v>
      </c>
      <c r="C156" t="s">
        <v>237</v>
      </c>
      <c r="E156" t="s">
        <v>50</v>
      </c>
    </row>
    <row r="157" spans="1:5" hidden="1" x14ac:dyDescent="0.3">
      <c r="A157">
        <v>6150</v>
      </c>
      <c r="B157" t="s">
        <v>325</v>
      </c>
      <c r="C157" t="s">
        <v>170</v>
      </c>
      <c r="D157" s="3">
        <v>773932</v>
      </c>
      <c r="E157" t="s">
        <v>50</v>
      </c>
    </row>
    <row r="158" spans="1:5" hidden="1" x14ac:dyDescent="0.3">
      <c r="A158">
        <v>6210</v>
      </c>
      <c r="B158" t="s">
        <v>326</v>
      </c>
      <c r="C158" t="s">
        <v>170</v>
      </c>
      <c r="E158" t="s">
        <v>50</v>
      </c>
    </row>
    <row r="159" spans="1:5" hidden="1" x14ac:dyDescent="0.3">
      <c r="A159">
        <v>6220</v>
      </c>
      <c r="B159" t="s">
        <v>327</v>
      </c>
      <c r="C159" t="s">
        <v>170</v>
      </c>
      <c r="E159" t="s">
        <v>50</v>
      </c>
    </row>
    <row r="160" spans="1:5" hidden="1" x14ac:dyDescent="0.3">
      <c r="A160">
        <v>6240</v>
      </c>
      <c r="B160" t="s">
        <v>328</v>
      </c>
      <c r="C160" t="s">
        <v>170</v>
      </c>
      <c r="E160" t="s">
        <v>50</v>
      </c>
    </row>
    <row r="161" spans="1:5" hidden="1" x14ac:dyDescent="0.3">
      <c r="A161">
        <v>6310</v>
      </c>
      <c r="B161" t="s">
        <v>329</v>
      </c>
      <c r="C161" t="s">
        <v>170</v>
      </c>
      <c r="E161" t="s">
        <v>50</v>
      </c>
    </row>
    <row r="162" spans="1:5" hidden="1" x14ac:dyDescent="0.3">
      <c r="A162">
        <v>6340</v>
      </c>
      <c r="B162" t="s">
        <v>330</v>
      </c>
      <c r="C162" t="s">
        <v>170</v>
      </c>
      <c r="E162" t="s">
        <v>50</v>
      </c>
    </row>
    <row r="163" spans="1:5" hidden="1" x14ac:dyDescent="0.3">
      <c r="A163">
        <v>6350</v>
      </c>
      <c r="B163" t="s">
        <v>331</v>
      </c>
      <c r="C163" t="s">
        <v>170</v>
      </c>
      <c r="D163" s="3">
        <v>149652</v>
      </c>
      <c r="E163" t="s">
        <v>50</v>
      </c>
    </row>
    <row r="164" spans="1:5" hidden="1" x14ac:dyDescent="0.3">
      <c r="A164">
        <v>6505</v>
      </c>
      <c r="B164" t="s">
        <v>332</v>
      </c>
      <c r="C164" t="s">
        <v>333</v>
      </c>
      <c r="E164" t="s">
        <v>50</v>
      </c>
    </row>
    <row r="165" spans="1:5" hidden="1" x14ac:dyDescent="0.3">
      <c r="A165">
        <v>6515</v>
      </c>
      <c r="B165" t="s">
        <v>334</v>
      </c>
      <c r="C165" t="s">
        <v>333</v>
      </c>
      <c r="E165" t="s">
        <v>50</v>
      </c>
    </row>
    <row r="166" spans="1:5" hidden="1" x14ac:dyDescent="0.3">
      <c r="A166">
        <v>6525</v>
      </c>
      <c r="B166" t="s">
        <v>335</v>
      </c>
      <c r="C166" t="s">
        <v>333</v>
      </c>
      <c r="E166" t="s">
        <v>50</v>
      </c>
    </row>
    <row r="167" spans="1:5" hidden="1" x14ac:dyDescent="0.3">
      <c r="A167">
        <v>6530</v>
      </c>
      <c r="B167" t="s">
        <v>336</v>
      </c>
      <c r="C167" t="s">
        <v>333</v>
      </c>
      <c r="E167" t="s">
        <v>50</v>
      </c>
    </row>
    <row r="168" spans="1:5" hidden="1" x14ac:dyDescent="0.3">
      <c r="A168">
        <v>6605</v>
      </c>
      <c r="B168" t="s">
        <v>337</v>
      </c>
      <c r="C168" t="s">
        <v>244</v>
      </c>
      <c r="E168" t="s">
        <v>50</v>
      </c>
    </row>
    <row r="169" spans="1:5" hidden="1" x14ac:dyDescent="0.3">
      <c r="A169">
        <v>6610</v>
      </c>
      <c r="B169" t="s">
        <v>338</v>
      </c>
      <c r="C169" t="s">
        <v>201</v>
      </c>
      <c r="E169" t="s">
        <v>50</v>
      </c>
    </row>
    <row r="170" spans="1:5" hidden="1" x14ac:dyDescent="0.3">
      <c r="A170">
        <v>6615</v>
      </c>
      <c r="B170" t="s">
        <v>339</v>
      </c>
      <c r="C170" t="s">
        <v>201</v>
      </c>
      <c r="E170" t="s">
        <v>50</v>
      </c>
    </row>
    <row r="171" spans="1:5" hidden="1" x14ac:dyDescent="0.3">
      <c r="A171">
        <v>6625</v>
      </c>
      <c r="B171" t="s">
        <v>340</v>
      </c>
      <c r="C171" t="s">
        <v>244</v>
      </c>
      <c r="E171" t="s">
        <v>50</v>
      </c>
    </row>
    <row r="172" spans="1:5" hidden="1" x14ac:dyDescent="0.3">
      <c r="A172">
        <v>6630</v>
      </c>
      <c r="B172" t="s">
        <v>341</v>
      </c>
      <c r="C172" t="s">
        <v>244</v>
      </c>
      <c r="E172" t="s">
        <v>50</v>
      </c>
    </row>
    <row r="173" spans="1:5" hidden="1" x14ac:dyDescent="0.3">
      <c r="A173">
        <v>6635</v>
      </c>
      <c r="B173" t="s">
        <v>342</v>
      </c>
      <c r="C173" t="s">
        <v>244</v>
      </c>
      <c r="E173" t="s">
        <v>50</v>
      </c>
    </row>
    <row r="174" spans="1:5" hidden="1" x14ac:dyDescent="0.3">
      <c r="A174">
        <v>6640</v>
      </c>
      <c r="B174" t="s">
        <v>343</v>
      </c>
      <c r="C174" t="s">
        <v>244</v>
      </c>
      <c r="E174" t="s">
        <v>50</v>
      </c>
    </row>
    <row r="175" spans="1:5" hidden="1" x14ac:dyDescent="0.3">
      <c r="A175">
        <v>6645</v>
      </c>
      <c r="B175" t="s">
        <v>344</v>
      </c>
      <c r="C175" t="s">
        <v>244</v>
      </c>
      <c r="E175" t="s">
        <v>50</v>
      </c>
    </row>
    <row r="176" spans="1:5" hidden="1" x14ac:dyDescent="0.3">
      <c r="A176">
        <v>6650</v>
      </c>
      <c r="B176" t="s">
        <v>345</v>
      </c>
      <c r="C176" t="s">
        <v>244</v>
      </c>
      <c r="D176" s="3">
        <v>2860286</v>
      </c>
      <c r="E176" t="s">
        <v>50</v>
      </c>
    </row>
    <row r="177" spans="1:5" hidden="1" x14ac:dyDescent="0.3">
      <c r="A177">
        <v>6655</v>
      </c>
      <c r="B177" t="s">
        <v>346</v>
      </c>
      <c r="C177" t="s">
        <v>244</v>
      </c>
      <c r="E177" t="s">
        <v>50</v>
      </c>
    </row>
    <row r="178" spans="1:5" hidden="1" x14ac:dyDescent="0.3">
      <c r="A178">
        <v>6660</v>
      </c>
      <c r="B178" t="s">
        <v>347</v>
      </c>
      <c r="C178" t="s">
        <v>244</v>
      </c>
      <c r="E178" t="s">
        <v>50</v>
      </c>
    </row>
    <row r="179" spans="1:5" hidden="1" x14ac:dyDescent="0.3">
      <c r="A179">
        <v>6665</v>
      </c>
      <c r="B179" t="s">
        <v>348</v>
      </c>
      <c r="C179" t="s">
        <v>244</v>
      </c>
      <c r="E179" t="s">
        <v>50</v>
      </c>
    </row>
    <row r="180" spans="1:5" hidden="1" x14ac:dyDescent="0.3">
      <c r="A180">
        <v>6675</v>
      </c>
      <c r="B180" t="s">
        <v>349</v>
      </c>
      <c r="C180" t="s">
        <v>244</v>
      </c>
      <c r="E180" t="s">
        <v>50</v>
      </c>
    </row>
    <row r="181" spans="1:5" hidden="1" x14ac:dyDescent="0.3">
      <c r="A181">
        <v>6680</v>
      </c>
      <c r="B181" t="s">
        <v>350</v>
      </c>
      <c r="C181" t="s">
        <v>244</v>
      </c>
      <c r="E181" t="s">
        <v>50</v>
      </c>
    </row>
    <row r="182" spans="1:5" hidden="1" x14ac:dyDescent="0.3">
      <c r="A182">
        <v>6685</v>
      </c>
      <c r="B182" t="s">
        <v>351</v>
      </c>
      <c r="C182" t="s">
        <v>244</v>
      </c>
      <c r="E182" t="s">
        <v>50</v>
      </c>
    </row>
    <row r="183" spans="1:5" hidden="1" x14ac:dyDescent="0.3">
      <c r="A183">
        <v>6695</v>
      </c>
      <c r="B183" t="s">
        <v>352</v>
      </c>
      <c r="C183" t="s">
        <v>244</v>
      </c>
      <c r="E183" t="s">
        <v>50</v>
      </c>
    </row>
    <row r="184" spans="1:5" hidden="1" x14ac:dyDescent="0.3">
      <c r="A184">
        <v>6710</v>
      </c>
      <c r="B184" t="s">
        <v>353</v>
      </c>
      <c r="C184" t="s">
        <v>244</v>
      </c>
      <c r="E184" t="s">
        <v>50</v>
      </c>
    </row>
    <row r="185" spans="1:5" hidden="1" x14ac:dyDescent="0.3">
      <c r="A185">
        <v>6720</v>
      </c>
      <c r="B185" t="s">
        <v>354</v>
      </c>
      <c r="C185" t="s">
        <v>244</v>
      </c>
      <c r="E185" t="s">
        <v>50</v>
      </c>
    </row>
    <row r="186" spans="1:5" hidden="1" x14ac:dyDescent="0.3">
      <c r="A186">
        <v>6740</v>
      </c>
      <c r="B186" t="s">
        <v>355</v>
      </c>
      <c r="C186" t="s">
        <v>244</v>
      </c>
      <c r="E186" t="s">
        <v>50</v>
      </c>
    </row>
    <row r="187" spans="1:5" hidden="1" x14ac:dyDescent="0.3">
      <c r="A187">
        <v>6760</v>
      </c>
      <c r="B187" t="s">
        <v>356</v>
      </c>
      <c r="C187" t="s">
        <v>244</v>
      </c>
      <c r="E187" t="s">
        <v>50</v>
      </c>
    </row>
    <row r="188" spans="1:5" hidden="1" x14ac:dyDescent="0.3">
      <c r="A188">
        <v>6780</v>
      </c>
      <c r="B188" t="s">
        <v>357</v>
      </c>
      <c r="C188" t="s">
        <v>244</v>
      </c>
      <c r="E188" t="s">
        <v>50</v>
      </c>
    </row>
    <row r="189" spans="1:5" hidden="1" x14ac:dyDescent="0.3">
      <c r="A189">
        <v>6810</v>
      </c>
      <c r="B189" t="s">
        <v>358</v>
      </c>
      <c r="C189" t="s">
        <v>244</v>
      </c>
      <c r="E189" t="s">
        <v>50</v>
      </c>
    </row>
    <row r="190" spans="1:5" hidden="1" x14ac:dyDescent="0.3">
      <c r="A190">
        <v>6830</v>
      </c>
      <c r="B190" t="s">
        <v>359</v>
      </c>
      <c r="C190" t="s">
        <v>244</v>
      </c>
      <c r="E190" t="s">
        <v>50</v>
      </c>
    </row>
    <row r="191" spans="1:5" hidden="1" x14ac:dyDescent="0.3">
      <c r="A191">
        <v>6910</v>
      </c>
      <c r="B191" t="s">
        <v>360</v>
      </c>
      <c r="C191" t="s">
        <v>244</v>
      </c>
      <c r="E191" t="s">
        <v>50</v>
      </c>
    </row>
    <row r="192" spans="1:5" hidden="1" x14ac:dyDescent="0.3">
      <c r="A192">
        <v>6920</v>
      </c>
      <c r="B192" t="s">
        <v>361</v>
      </c>
      <c r="C192" t="s">
        <v>244</v>
      </c>
      <c r="E192" t="s">
        <v>50</v>
      </c>
    </row>
    <row r="193" spans="1:5" hidden="1" x14ac:dyDescent="0.3">
      <c r="A193">
        <v>6930</v>
      </c>
      <c r="B193" t="s">
        <v>362</v>
      </c>
      <c r="C193" t="s">
        <v>244</v>
      </c>
      <c r="E193" t="s">
        <v>50</v>
      </c>
    </row>
    <row r="194" spans="1:5" hidden="1" x14ac:dyDescent="0.3">
      <c r="A194">
        <v>6940</v>
      </c>
      <c r="B194" t="s">
        <v>363</v>
      </c>
      <c r="C194" t="s">
        <v>244</v>
      </c>
      <c r="E194" t="s">
        <v>50</v>
      </c>
    </row>
    <row r="195" spans="1:5" hidden="1" x14ac:dyDescent="0.3">
      <c r="A195">
        <v>7010</v>
      </c>
      <c r="B195" t="s">
        <v>364</v>
      </c>
      <c r="C195" t="s">
        <v>170</v>
      </c>
      <c r="E195" t="s">
        <v>50</v>
      </c>
    </row>
    <row r="196" spans="1:5" hidden="1" x14ac:dyDescent="0.3">
      <c r="A196">
        <v>7020</v>
      </c>
      <c r="B196" t="s">
        <v>365</v>
      </c>
      <c r="C196" t="s">
        <v>170</v>
      </c>
      <c r="E196" t="s">
        <v>50</v>
      </c>
    </row>
    <row r="197" spans="1:5" hidden="1" x14ac:dyDescent="0.3">
      <c r="A197">
        <v>7021</v>
      </c>
      <c r="B197" t="s">
        <v>366</v>
      </c>
      <c r="C197" t="s">
        <v>170</v>
      </c>
      <c r="D197" s="3">
        <v>738246</v>
      </c>
      <c r="E197" t="s">
        <v>50</v>
      </c>
    </row>
    <row r="198" spans="1:5" hidden="1" x14ac:dyDescent="0.3">
      <c r="A198">
        <v>7025</v>
      </c>
      <c r="B198" t="s">
        <v>367</v>
      </c>
      <c r="C198" t="s">
        <v>170</v>
      </c>
      <c r="E198" t="s">
        <v>50</v>
      </c>
    </row>
    <row r="199" spans="1:5" hidden="1" x14ac:dyDescent="0.3">
      <c r="A199">
        <v>7030</v>
      </c>
      <c r="B199" t="s">
        <v>368</v>
      </c>
      <c r="C199" t="s">
        <v>170</v>
      </c>
      <c r="D199" s="3">
        <v>734609</v>
      </c>
      <c r="E199" t="s">
        <v>50</v>
      </c>
    </row>
    <row r="200" spans="1:5" hidden="1" x14ac:dyDescent="0.3">
      <c r="A200">
        <v>7035</v>
      </c>
      <c r="B200" t="s">
        <v>369</v>
      </c>
      <c r="C200" t="s">
        <v>170</v>
      </c>
      <c r="E200" t="s">
        <v>50</v>
      </c>
    </row>
    <row r="201" spans="1:5" hidden="1" x14ac:dyDescent="0.3">
      <c r="A201">
        <v>7042</v>
      </c>
      <c r="B201" t="s">
        <v>370</v>
      </c>
      <c r="C201" t="s">
        <v>170</v>
      </c>
      <c r="E201" t="s">
        <v>50</v>
      </c>
    </row>
    <row r="202" spans="1:5" hidden="1" x14ac:dyDescent="0.3">
      <c r="A202">
        <v>7045</v>
      </c>
      <c r="B202" t="s">
        <v>371</v>
      </c>
      <c r="C202" t="s">
        <v>170</v>
      </c>
      <c r="E202" t="s">
        <v>50</v>
      </c>
    </row>
    <row r="203" spans="1:5" hidden="1" x14ac:dyDescent="0.3">
      <c r="A203">
        <v>7050</v>
      </c>
      <c r="B203" t="s">
        <v>372</v>
      </c>
      <c r="C203" t="s">
        <v>170</v>
      </c>
      <c r="E203" t="s">
        <v>50</v>
      </c>
    </row>
    <row r="204" spans="1:5" hidden="1" x14ac:dyDescent="0.3">
      <c r="A204">
        <v>7110</v>
      </c>
      <c r="B204" t="s">
        <v>373</v>
      </c>
      <c r="C204" t="s">
        <v>244</v>
      </c>
      <c r="E204" t="s">
        <v>50</v>
      </c>
    </row>
    <row r="205" spans="1:5" hidden="1" x14ac:dyDescent="0.3">
      <c r="A205">
        <v>7435</v>
      </c>
      <c r="B205" t="s">
        <v>374</v>
      </c>
      <c r="C205" t="s">
        <v>170</v>
      </c>
      <c r="E205" t="s">
        <v>50</v>
      </c>
    </row>
    <row r="206" spans="1:5" hidden="1" x14ac:dyDescent="0.3">
      <c r="A206">
        <v>7510</v>
      </c>
      <c r="B206" t="s">
        <v>375</v>
      </c>
      <c r="C206" t="s">
        <v>244</v>
      </c>
      <c r="E206" t="s">
        <v>50</v>
      </c>
    </row>
    <row r="207" spans="1:5" hidden="1" x14ac:dyDescent="0.3">
      <c r="A207">
        <v>7520</v>
      </c>
      <c r="B207" t="s">
        <v>376</v>
      </c>
      <c r="C207" t="s">
        <v>244</v>
      </c>
      <c r="E207" t="s">
        <v>50</v>
      </c>
    </row>
    <row r="208" spans="1:5" hidden="1" x14ac:dyDescent="0.3">
      <c r="A208">
        <v>7610</v>
      </c>
      <c r="B208" t="s">
        <v>377</v>
      </c>
      <c r="C208" t="s">
        <v>244</v>
      </c>
      <c r="E208" t="s">
        <v>50</v>
      </c>
    </row>
    <row r="209" spans="1:5" hidden="1" x14ac:dyDescent="0.3">
      <c r="A209">
        <v>7640</v>
      </c>
      <c r="B209" t="s">
        <v>378</v>
      </c>
      <c r="C209" t="s">
        <v>244</v>
      </c>
      <c r="E209" t="s">
        <v>50</v>
      </c>
    </row>
    <row r="210" spans="1:5" hidden="1" x14ac:dyDescent="0.3">
      <c r="A210">
        <v>7641</v>
      </c>
      <c r="B210" t="s">
        <v>379</v>
      </c>
      <c r="C210" t="s">
        <v>244</v>
      </c>
      <c r="E210" t="s">
        <v>50</v>
      </c>
    </row>
    <row r="211" spans="1:5" hidden="1" x14ac:dyDescent="0.3">
      <c r="A211">
        <v>7650</v>
      </c>
      <c r="B211" t="s">
        <v>380</v>
      </c>
      <c r="C211" t="s">
        <v>244</v>
      </c>
      <c r="E211" t="s">
        <v>50</v>
      </c>
    </row>
    <row r="212" spans="1:5" hidden="1" x14ac:dyDescent="0.3">
      <c r="A212">
        <v>7690</v>
      </c>
      <c r="B212" t="s">
        <v>381</v>
      </c>
      <c r="C212" t="s">
        <v>244</v>
      </c>
      <c r="E212" t="s">
        <v>50</v>
      </c>
    </row>
    <row r="213" spans="1:5" hidden="1" x14ac:dyDescent="0.3">
      <c r="A213">
        <v>7830</v>
      </c>
      <c r="B213" t="s">
        <v>382</v>
      </c>
      <c r="C213" t="s">
        <v>244</v>
      </c>
      <c r="E213" t="s">
        <v>50</v>
      </c>
    </row>
    <row r="214" spans="1:5" hidden="1" x14ac:dyDescent="0.3">
      <c r="A214">
        <v>8145</v>
      </c>
      <c r="B214" t="s">
        <v>383</v>
      </c>
      <c r="C214" t="s">
        <v>244</v>
      </c>
      <c r="E214" t="s">
        <v>50</v>
      </c>
    </row>
    <row r="215" spans="1:5" hidden="1" x14ac:dyDescent="0.3">
      <c r="A215">
        <v>8415</v>
      </c>
      <c r="B215" t="s">
        <v>384</v>
      </c>
      <c r="C215" t="s">
        <v>333</v>
      </c>
      <c r="E215" t="s">
        <v>50</v>
      </c>
    </row>
    <row r="216" spans="1:5" hidden="1" x14ac:dyDescent="0.3">
      <c r="A216">
        <v>8460</v>
      </c>
      <c r="B216" t="s">
        <v>385</v>
      </c>
      <c r="C216" t="s">
        <v>333</v>
      </c>
      <c r="E216" t="s">
        <v>50</v>
      </c>
    </row>
    <row r="217" spans="1:5" hidden="1" x14ac:dyDescent="0.3">
      <c r="A217">
        <v>8970</v>
      </c>
      <c r="B217" t="s">
        <v>386</v>
      </c>
      <c r="C217" t="s">
        <v>333</v>
      </c>
      <c r="E217" t="s">
        <v>50</v>
      </c>
    </row>
    <row r="218" spans="1:5" hidden="1" x14ac:dyDescent="0.3">
      <c r="A218">
        <v>8999</v>
      </c>
      <c r="B218" t="s">
        <v>387</v>
      </c>
      <c r="C218" t="s">
        <v>333</v>
      </c>
      <c r="E218" t="s">
        <v>50</v>
      </c>
    </row>
    <row r="219" spans="1:5" hidden="1" x14ac:dyDescent="0.3">
      <c r="A219">
        <v>9135</v>
      </c>
      <c r="B219" t="s">
        <v>388</v>
      </c>
      <c r="C219" t="s">
        <v>389</v>
      </c>
      <c r="E219" t="s">
        <v>50</v>
      </c>
    </row>
    <row r="220" spans="1:5" hidden="1" x14ac:dyDescent="0.3">
      <c r="A220">
        <v>9390</v>
      </c>
      <c r="B220" t="s">
        <v>390</v>
      </c>
      <c r="C220" t="s">
        <v>244</v>
      </c>
      <c r="E220" t="s">
        <v>50</v>
      </c>
    </row>
    <row r="221" spans="1:5" hidden="1" x14ac:dyDescent="0.3">
      <c r="A221">
        <v>9999</v>
      </c>
      <c r="B221" t="s">
        <v>391</v>
      </c>
      <c r="C221" t="s">
        <v>244</v>
      </c>
      <c r="E221" t="s">
        <v>50</v>
      </c>
    </row>
    <row r="222" spans="1:5" hidden="1" x14ac:dyDescent="0.3">
      <c r="A222" s="4" t="s">
        <v>392</v>
      </c>
      <c r="B222" t="s">
        <v>393</v>
      </c>
      <c r="C222" t="s">
        <v>170</v>
      </c>
      <c r="D222" s="3">
        <v>2720</v>
      </c>
      <c r="E222" t="s">
        <v>50</v>
      </c>
    </row>
    <row r="223" spans="1:5" hidden="1" x14ac:dyDescent="0.3">
      <c r="A223" t="s">
        <v>394</v>
      </c>
      <c r="B223" t="s">
        <v>395</v>
      </c>
      <c r="C223" t="s">
        <v>170</v>
      </c>
      <c r="D223" t="s">
        <v>396</v>
      </c>
      <c r="E223" t="s">
        <v>50</v>
      </c>
    </row>
    <row r="224" spans="1:5" hidden="1" x14ac:dyDescent="0.3">
      <c r="A224" t="s">
        <v>397</v>
      </c>
      <c r="B224" t="s">
        <v>398</v>
      </c>
      <c r="C224" t="s">
        <v>170</v>
      </c>
      <c r="E224" t="s">
        <v>50</v>
      </c>
    </row>
    <row r="225" spans="1:5" hidden="1" x14ac:dyDescent="0.3">
      <c r="A225" t="s">
        <v>399</v>
      </c>
      <c r="B225" t="s">
        <v>400</v>
      </c>
      <c r="C225" t="s">
        <v>170</v>
      </c>
      <c r="D225" s="3">
        <v>588795</v>
      </c>
      <c r="E225" t="s">
        <v>50</v>
      </c>
    </row>
    <row r="226" spans="1:5" hidden="1" x14ac:dyDescent="0.3">
      <c r="A226" t="s">
        <v>401</v>
      </c>
      <c r="B226" t="s">
        <v>402</v>
      </c>
      <c r="C226" t="s">
        <v>170</v>
      </c>
      <c r="D226" s="3">
        <v>2003157</v>
      </c>
      <c r="E226" t="s">
        <v>50</v>
      </c>
    </row>
    <row r="227" spans="1:5" hidden="1" x14ac:dyDescent="0.3">
      <c r="A227" t="s">
        <v>403</v>
      </c>
      <c r="B227" t="s">
        <v>404</v>
      </c>
      <c r="C227" t="s">
        <v>405</v>
      </c>
      <c r="E227" t="s">
        <v>19</v>
      </c>
    </row>
    <row r="228" spans="1:5" hidden="1" x14ac:dyDescent="0.3">
      <c r="A228" t="s">
        <v>406</v>
      </c>
      <c r="B228" t="s">
        <v>407</v>
      </c>
      <c r="C228" t="s">
        <v>408</v>
      </c>
      <c r="E228" t="s">
        <v>19</v>
      </c>
    </row>
    <row r="229" spans="1:5" hidden="1" x14ac:dyDescent="0.3">
      <c r="A229" t="s">
        <v>409</v>
      </c>
      <c r="B229" t="s">
        <v>410</v>
      </c>
      <c r="C229" t="s">
        <v>408</v>
      </c>
      <c r="E229" t="s">
        <v>51</v>
      </c>
    </row>
    <row r="230" spans="1:5" hidden="1" x14ac:dyDescent="0.3">
      <c r="A230" t="s">
        <v>411</v>
      </c>
      <c r="B230" t="s">
        <v>412</v>
      </c>
      <c r="C230" t="s">
        <v>413</v>
      </c>
      <c r="E230" t="s">
        <v>51</v>
      </c>
    </row>
    <row r="231" spans="1:5" hidden="1" x14ac:dyDescent="0.3">
      <c r="A231" t="s">
        <v>414</v>
      </c>
      <c r="B231" t="s">
        <v>415</v>
      </c>
      <c r="C231" t="s">
        <v>416</v>
      </c>
      <c r="D231" s="3">
        <v>26904693</v>
      </c>
      <c r="E231" t="s">
        <v>51</v>
      </c>
    </row>
    <row r="232" spans="1:5" hidden="1" x14ac:dyDescent="0.3">
      <c r="A232" t="s">
        <v>414</v>
      </c>
      <c r="B232" t="s">
        <v>415</v>
      </c>
      <c r="C232" t="s">
        <v>417</v>
      </c>
      <c r="E232" t="s">
        <v>51</v>
      </c>
    </row>
    <row r="233" spans="1:5" hidden="1" x14ac:dyDescent="0.3">
      <c r="A233" t="s">
        <v>418</v>
      </c>
      <c r="B233" t="s">
        <v>419</v>
      </c>
      <c r="C233" t="s">
        <v>420</v>
      </c>
      <c r="E233" t="s">
        <v>51</v>
      </c>
    </row>
    <row r="234" spans="1:5" hidden="1" x14ac:dyDescent="0.3">
      <c r="A234" t="s">
        <v>421</v>
      </c>
      <c r="B234" t="s">
        <v>422</v>
      </c>
      <c r="C234" t="s">
        <v>405</v>
      </c>
      <c r="E234" t="s">
        <v>51</v>
      </c>
    </row>
    <row r="235" spans="1:5" hidden="1" x14ac:dyDescent="0.3">
      <c r="A235" t="s">
        <v>423</v>
      </c>
      <c r="B235" t="s">
        <v>424</v>
      </c>
      <c r="C235" t="s">
        <v>425</v>
      </c>
      <c r="E235" t="s">
        <v>51</v>
      </c>
    </row>
    <row r="236" spans="1:5" hidden="1" x14ac:dyDescent="0.3">
      <c r="A236" t="s">
        <v>426</v>
      </c>
      <c r="B236" t="s">
        <v>427</v>
      </c>
      <c r="C236" t="s">
        <v>428</v>
      </c>
      <c r="E236" t="s">
        <v>51</v>
      </c>
    </row>
    <row r="237" spans="1:5" hidden="1" x14ac:dyDescent="0.3">
      <c r="A237" t="s">
        <v>429</v>
      </c>
      <c r="B237" t="s">
        <v>430</v>
      </c>
      <c r="C237" t="s">
        <v>408</v>
      </c>
      <c r="D237" s="3">
        <v>196512709</v>
      </c>
      <c r="E237" t="s">
        <v>51</v>
      </c>
    </row>
    <row r="238" spans="1:5" hidden="1" x14ac:dyDescent="0.3">
      <c r="A238" t="s">
        <v>431</v>
      </c>
      <c r="B238" t="s">
        <v>432</v>
      </c>
      <c r="C238" t="s">
        <v>413</v>
      </c>
      <c r="D238" s="3">
        <v>3541548119</v>
      </c>
      <c r="E238" t="s">
        <v>51</v>
      </c>
    </row>
    <row r="239" spans="1:5" hidden="1" x14ac:dyDescent="0.3">
      <c r="A239" t="s">
        <v>433</v>
      </c>
      <c r="B239" t="s">
        <v>434</v>
      </c>
      <c r="C239" t="s">
        <v>417</v>
      </c>
      <c r="D239" s="3">
        <v>1638318294</v>
      </c>
      <c r="E239" t="s">
        <v>51</v>
      </c>
    </row>
    <row r="240" spans="1:5" hidden="1" x14ac:dyDescent="0.3">
      <c r="A240" t="s">
        <v>433</v>
      </c>
      <c r="B240" t="s">
        <v>434</v>
      </c>
      <c r="C240" t="s">
        <v>416</v>
      </c>
      <c r="D240" s="3">
        <v>162513413</v>
      </c>
      <c r="E240" t="s">
        <v>51</v>
      </c>
    </row>
    <row r="241" spans="1:5" hidden="1" x14ac:dyDescent="0.3">
      <c r="A241" t="s">
        <v>435</v>
      </c>
      <c r="B241" t="s">
        <v>436</v>
      </c>
      <c r="C241" t="s">
        <v>420</v>
      </c>
      <c r="D241" s="3">
        <v>4034412036</v>
      </c>
      <c r="E241" t="s">
        <v>51</v>
      </c>
    </row>
    <row r="242" spans="1:5" hidden="1" x14ac:dyDescent="0.3">
      <c r="A242" t="s">
        <v>435</v>
      </c>
      <c r="B242" t="s">
        <v>436</v>
      </c>
      <c r="C242" t="s">
        <v>425</v>
      </c>
      <c r="D242" s="3">
        <v>2830625</v>
      </c>
      <c r="E242" t="s">
        <v>51</v>
      </c>
    </row>
    <row r="243" spans="1:5" hidden="1" x14ac:dyDescent="0.3">
      <c r="A243" t="s">
        <v>437</v>
      </c>
      <c r="B243" t="s">
        <v>438</v>
      </c>
      <c r="C243" t="s">
        <v>405</v>
      </c>
      <c r="D243" s="3">
        <v>3653902336</v>
      </c>
      <c r="E243" t="s">
        <v>51</v>
      </c>
    </row>
    <row r="244" spans="1:5" hidden="1" x14ac:dyDescent="0.3">
      <c r="A244" t="s">
        <v>437</v>
      </c>
      <c r="B244" t="s">
        <v>438</v>
      </c>
      <c r="C244" t="s">
        <v>439</v>
      </c>
      <c r="D244" s="3">
        <v>139583897</v>
      </c>
      <c r="E244" t="s">
        <v>51</v>
      </c>
    </row>
    <row r="245" spans="1:5" hidden="1" x14ac:dyDescent="0.3">
      <c r="A245" t="s">
        <v>440</v>
      </c>
      <c r="B245" t="s">
        <v>441</v>
      </c>
      <c r="C245" t="s">
        <v>425</v>
      </c>
      <c r="D245" s="3">
        <v>2236623119</v>
      </c>
      <c r="E245" t="s">
        <v>51</v>
      </c>
    </row>
    <row r="246" spans="1:5" hidden="1" x14ac:dyDescent="0.3">
      <c r="A246" t="s">
        <v>442</v>
      </c>
      <c r="B246" t="s">
        <v>443</v>
      </c>
      <c r="C246" t="s">
        <v>428</v>
      </c>
      <c r="D246" s="3">
        <v>308455864</v>
      </c>
      <c r="E246" t="s">
        <v>51</v>
      </c>
    </row>
    <row r="247" spans="1:5" hidden="1" x14ac:dyDescent="0.3">
      <c r="A247" t="s">
        <v>444</v>
      </c>
      <c r="B247" t="s">
        <v>445</v>
      </c>
      <c r="C247" t="s">
        <v>408</v>
      </c>
      <c r="E247" t="s">
        <v>51</v>
      </c>
    </row>
    <row r="248" spans="1:5" hidden="1" x14ac:dyDescent="0.3">
      <c r="A248" t="s">
        <v>446</v>
      </c>
      <c r="B248" t="s">
        <v>447</v>
      </c>
      <c r="C248" t="s">
        <v>413</v>
      </c>
      <c r="D248" s="3">
        <v>896148</v>
      </c>
      <c r="E248" t="s">
        <v>51</v>
      </c>
    </row>
    <row r="249" spans="1:5" hidden="1" x14ac:dyDescent="0.3">
      <c r="A249" t="s">
        <v>448</v>
      </c>
      <c r="B249" t="s">
        <v>449</v>
      </c>
      <c r="C249" t="s">
        <v>417</v>
      </c>
      <c r="E249" t="s">
        <v>51</v>
      </c>
    </row>
    <row r="250" spans="1:5" hidden="1" x14ac:dyDescent="0.3">
      <c r="A250" t="s">
        <v>450</v>
      </c>
      <c r="B250" t="s">
        <v>451</v>
      </c>
      <c r="C250" t="s">
        <v>420</v>
      </c>
      <c r="E250" t="s">
        <v>51</v>
      </c>
    </row>
    <row r="251" spans="1:5" hidden="1" x14ac:dyDescent="0.3">
      <c r="A251" t="s">
        <v>450</v>
      </c>
      <c r="B251" t="s">
        <v>451</v>
      </c>
      <c r="C251" t="s">
        <v>425</v>
      </c>
      <c r="E251" t="s">
        <v>51</v>
      </c>
    </row>
    <row r="252" spans="1:5" hidden="1" x14ac:dyDescent="0.3">
      <c r="A252" t="s">
        <v>452</v>
      </c>
      <c r="B252" t="s">
        <v>453</v>
      </c>
      <c r="C252" t="s">
        <v>413</v>
      </c>
      <c r="E252" t="s">
        <v>51</v>
      </c>
    </row>
    <row r="253" spans="1:5" hidden="1" x14ac:dyDescent="0.3">
      <c r="A253" t="s">
        <v>454</v>
      </c>
      <c r="B253" t="s">
        <v>455</v>
      </c>
      <c r="C253" t="s">
        <v>417</v>
      </c>
      <c r="E253" t="s">
        <v>51</v>
      </c>
    </row>
    <row r="254" spans="1:5" hidden="1" x14ac:dyDescent="0.3">
      <c r="A254" t="s">
        <v>456</v>
      </c>
      <c r="B254" t="s">
        <v>457</v>
      </c>
      <c r="C254" t="s">
        <v>420</v>
      </c>
      <c r="E254" t="s">
        <v>51</v>
      </c>
    </row>
    <row r="255" spans="1:5" hidden="1" x14ac:dyDescent="0.3">
      <c r="A255" t="s">
        <v>458</v>
      </c>
      <c r="B255" t="s">
        <v>459</v>
      </c>
      <c r="C255" t="s">
        <v>408</v>
      </c>
      <c r="E255" t="s">
        <v>51</v>
      </c>
    </row>
    <row r="256" spans="1:5" hidden="1" x14ac:dyDescent="0.3">
      <c r="A256" t="s">
        <v>460</v>
      </c>
      <c r="B256" t="s">
        <v>461</v>
      </c>
      <c r="C256" t="s">
        <v>413</v>
      </c>
      <c r="E256" t="s">
        <v>51</v>
      </c>
    </row>
    <row r="257" spans="1:5" hidden="1" x14ac:dyDescent="0.3">
      <c r="A257" t="s">
        <v>462</v>
      </c>
      <c r="B257" t="s">
        <v>463</v>
      </c>
      <c r="C257" t="s">
        <v>417</v>
      </c>
      <c r="E257" t="s">
        <v>51</v>
      </c>
    </row>
    <row r="258" spans="1:5" hidden="1" x14ac:dyDescent="0.3">
      <c r="A258" t="s">
        <v>464</v>
      </c>
      <c r="B258" t="s">
        <v>465</v>
      </c>
      <c r="C258" t="s">
        <v>420</v>
      </c>
      <c r="E258" t="s">
        <v>51</v>
      </c>
    </row>
    <row r="259" spans="1:5" hidden="1" x14ac:dyDescent="0.3">
      <c r="A259" t="s">
        <v>466</v>
      </c>
      <c r="B259" t="s">
        <v>467</v>
      </c>
      <c r="C259" t="s">
        <v>405</v>
      </c>
      <c r="E259" t="s">
        <v>51</v>
      </c>
    </row>
    <row r="260" spans="1:5" hidden="1" x14ac:dyDescent="0.3">
      <c r="A260" t="s">
        <v>468</v>
      </c>
      <c r="B260" t="s">
        <v>469</v>
      </c>
      <c r="C260" t="s">
        <v>408</v>
      </c>
      <c r="D260" s="3">
        <v>1039944</v>
      </c>
      <c r="E260" t="s">
        <v>51</v>
      </c>
    </row>
    <row r="261" spans="1:5" hidden="1" x14ac:dyDescent="0.3">
      <c r="A261" t="s">
        <v>470</v>
      </c>
      <c r="B261" t="s">
        <v>471</v>
      </c>
      <c r="C261" t="s">
        <v>413</v>
      </c>
      <c r="D261" s="3">
        <v>7210771</v>
      </c>
      <c r="E261" t="s">
        <v>51</v>
      </c>
    </row>
    <row r="262" spans="1:5" hidden="1" x14ac:dyDescent="0.3">
      <c r="A262" t="s">
        <v>472</v>
      </c>
      <c r="B262" t="s">
        <v>473</v>
      </c>
      <c r="C262" t="s">
        <v>417</v>
      </c>
      <c r="E262" t="s">
        <v>51</v>
      </c>
    </row>
    <row r="263" spans="1:5" hidden="1" x14ac:dyDescent="0.3">
      <c r="A263" t="s">
        <v>474</v>
      </c>
      <c r="B263" t="s">
        <v>475</v>
      </c>
      <c r="C263" t="s">
        <v>420</v>
      </c>
      <c r="E263" t="s">
        <v>51</v>
      </c>
    </row>
    <row r="264" spans="1:5" hidden="1" x14ac:dyDescent="0.3">
      <c r="A264" t="s">
        <v>476</v>
      </c>
      <c r="B264" t="s">
        <v>477</v>
      </c>
      <c r="C264" t="s">
        <v>405</v>
      </c>
      <c r="D264" s="3">
        <v>82248985</v>
      </c>
      <c r="E264" t="s">
        <v>51</v>
      </c>
    </row>
    <row r="265" spans="1:5" hidden="1" x14ac:dyDescent="0.3">
      <c r="A265" t="s">
        <v>478</v>
      </c>
      <c r="B265" t="s">
        <v>479</v>
      </c>
      <c r="C265" t="s">
        <v>425</v>
      </c>
      <c r="E265" t="s">
        <v>51</v>
      </c>
    </row>
    <row r="266" spans="1:5" hidden="1" x14ac:dyDescent="0.3">
      <c r="A266" t="s">
        <v>480</v>
      </c>
      <c r="B266" t="s">
        <v>481</v>
      </c>
      <c r="C266" t="s">
        <v>408</v>
      </c>
      <c r="E266" t="s">
        <v>51</v>
      </c>
    </row>
    <row r="267" spans="1:5" hidden="1" x14ac:dyDescent="0.3">
      <c r="A267" t="s">
        <v>482</v>
      </c>
      <c r="B267" t="s">
        <v>483</v>
      </c>
      <c r="C267" t="s">
        <v>417</v>
      </c>
      <c r="E267" t="s">
        <v>51</v>
      </c>
    </row>
    <row r="268" spans="1:5" hidden="1" x14ac:dyDescent="0.3">
      <c r="A268" t="s">
        <v>484</v>
      </c>
      <c r="B268" t="s">
        <v>485</v>
      </c>
      <c r="C268" t="s">
        <v>420</v>
      </c>
      <c r="E268" t="s">
        <v>51</v>
      </c>
    </row>
    <row r="269" spans="1:5" hidden="1" x14ac:dyDescent="0.3">
      <c r="A269" t="s">
        <v>486</v>
      </c>
      <c r="B269" t="s">
        <v>487</v>
      </c>
      <c r="C269" t="s">
        <v>405</v>
      </c>
      <c r="E269" t="s">
        <v>51</v>
      </c>
    </row>
    <row r="270" spans="1:5" hidden="1" x14ac:dyDescent="0.3">
      <c r="A270" t="s">
        <v>488</v>
      </c>
      <c r="B270" t="s">
        <v>489</v>
      </c>
      <c r="C270" t="s">
        <v>408</v>
      </c>
      <c r="E270" t="s">
        <v>51</v>
      </c>
    </row>
    <row r="271" spans="1:5" hidden="1" x14ac:dyDescent="0.3">
      <c r="A271" t="s">
        <v>490</v>
      </c>
      <c r="B271" t="s">
        <v>491</v>
      </c>
      <c r="C271" t="s">
        <v>413</v>
      </c>
      <c r="D271" s="3">
        <v>4837414</v>
      </c>
      <c r="E271" t="s">
        <v>51</v>
      </c>
    </row>
    <row r="272" spans="1:5" hidden="1" x14ac:dyDescent="0.3">
      <c r="A272" t="s">
        <v>492</v>
      </c>
      <c r="B272" t="s">
        <v>493</v>
      </c>
      <c r="C272" t="s">
        <v>417</v>
      </c>
      <c r="E272" t="s">
        <v>51</v>
      </c>
    </row>
    <row r="273" spans="1:5" hidden="1" x14ac:dyDescent="0.3">
      <c r="A273" t="s">
        <v>494</v>
      </c>
      <c r="B273" t="s">
        <v>495</v>
      </c>
      <c r="C273" t="s">
        <v>420</v>
      </c>
      <c r="E273" t="s">
        <v>51</v>
      </c>
    </row>
    <row r="274" spans="1:5" hidden="1" x14ac:dyDescent="0.3">
      <c r="A274" t="s">
        <v>496</v>
      </c>
      <c r="B274" t="s">
        <v>497</v>
      </c>
      <c r="C274" t="s">
        <v>405</v>
      </c>
      <c r="E274" t="s">
        <v>51</v>
      </c>
    </row>
    <row r="275" spans="1:5" hidden="1" x14ac:dyDescent="0.3">
      <c r="A275" t="s">
        <v>498</v>
      </c>
      <c r="B275" t="s">
        <v>499</v>
      </c>
      <c r="C275" t="s">
        <v>425</v>
      </c>
      <c r="E275" t="s">
        <v>51</v>
      </c>
    </row>
    <row r="276" spans="1:5" hidden="1" x14ac:dyDescent="0.3">
      <c r="A276" t="s">
        <v>500</v>
      </c>
      <c r="B276" t="s">
        <v>501</v>
      </c>
      <c r="C276" t="s">
        <v>413</v>
      </c>
      <c r="E276" t="s">
        <v>19</v>
      </c>
    </row>
    <row r="277" spans="1:5" hidden="1" x14ac:dyDescent="0.3">
      <c r="A277" t="s">
        <v>502</v>
      </c>
      <c r="B277" t="s">
        <v>503</v>
      </c>
      <c r="C277" t="s">
        <v>420</v>
      </c>
      <c r="E277" t="s">
        <v>19</v>
      </c>
    </row>
    <row r="278" spans="1:5" hidden="1" x14ac:dyDescent="0.3">
      <c r="A278" t="s">
        <v>504</v>
      </c>
      <c r="B278" t="s">
        <v>505</v>
      </c>
      <c r="C278" t="s">
        <v>425</v>
      </c>
      <c r="E278" t="s">
        <v>19</v>
      </c>
    </row>
    <row r="279" spans="1:5" hidden="1" x14ac:dyDescent="0.3">
      <c r="A279" t="s">
        <v>506</v>
      </c>
      <c r="B279" t="s">
        <v>507</v>
      </c>
      <c r="C279" t="s">
        <v>408</v>
      </c>
      <c r="E279" t="s">
        <v>51</v>
      </c>
    </row>
    <row r="280" spans="1:5" hidden="1" x14ac:dyDescent="0.3">
      <c r="A280" t="s">
        <v>508</v>
      </c>
      <c r="B280" t="s">
        <v>509</v>
      </c>
      <c r="C280" t="s">
        <v>413</v>
      </c>
      <c r="D280" s="3">
        <v>3246655</v>
      </c>
      <c r="E280" t="s">
        <v>51</v>
      </c>
    </row>
    <row r="281" spans="1:5" hidden="1" x14ac:dyDescent="0.3">
      <c r="A281" t="s">
        <v>510</v>
      </c>
      <c r="B281" t="s">
        <v>511</v>
      </c>
      <c r="C281" t="s">
        <v>417</v>
      </c>
      <c r="D281" s="3">
        <v>548688</v>
      </c>
      <c r="E281" t="s">
        <v>51</v>
      </c>
    </row>
    <row r="282" spans="1:5" hidden="1" x14ac:dyDescent="0.3">
      <c r="A282" t="s">
        <v>512</v>
      </c>
      <c r="B282" t="s">
        <v>513</v>
      </c>
      <c r="C282" t="s">
        <v>420</v>
      </c>
      <c r="E282" t="s">
        <v>51</v>
      </c>
    </row>
    <row r="283" spans="1:5" hidden="1" x14ac:dyDescent="0.3">
      <c r="A283" t="s">
        <v>514</v>
      </c>
      <c r="B283" t="s">
        <v>515</v>
      </c>
      <c r="C283" t="s">
        <v>405</v>
      </c>
      <c r="D283" s="3">
        <v>252824549</v>
      </c>
      <c r="E283" t="s">
        <v>51</v>
      </c>
    </row>
    <row r="284" spans="1:5" hidden="1" x14ac:dyDescent="0.3">
      <c r="A284" t="s">
        <v>516</v>
      </c>
      <c r="B284" t="s">
        <v>517</v>
      </c>
      <c r="C284" t="s">
        <v>425</v>
      </c>
      <c r="E284" t="s">
        <v>51</v>
      </c>
    </row>
    <row r="285" spans="1:5" hidden="1" x14ac:dyDescent="0.3">
      <c r="A285" t="s">
        <v>518</v>
      </c>
      <c r="B285" t="s">
        <v>519</v>
      </c>
      <c r="C285" t="s">
        <v>405</v>
      </c>
      <c r="E285" t="s">
        <v>19</v>
      </c>
    </row>
    <row r="286" spans="1:5" hidden="1" x14ac:dyDescent="0.3">
      <c r="A286" t="s">
        <v>520</v>
      </c>
      <c r="B286" t="s">
        <v>521</v>
      </c>
      <c r="C286" t="s">
        <v>408</v>
      </c>
      <c r="E286" t="s">
        <v>19</v>
      </c>
    </row>
    <row r="287" spans="1:5" hidden="1" x14ac:dyDescent="0.3">
      <c r="A287" t="s">
        <v>522</v>
      </c>
      <c r="B287" t="s">
        <v>523</v>
      </c>
      <c r="C287" t="s">
        <v>408</v>
      </c>
      <c r="D287" s="3">
        <v>628003</v>
      </c>
      <c r="E287" t="s">
        <v>19</v>
      </c>
    </row>
    <row r="288" spans="1:5" hidden="1" x14ac:dyDescent="0.3">
      <c r="A288" t="s">
        <v>524</v>
      </c>
      <c r="B288" t="s">
        <v>525</v>
      </c>
      <c r="C288" t="s">
        <v>413</v>
      </c>
      <c r="E288" t="s">
        <v>19</v>
      </c>
    </row>
    <row r="289" spans="1:5" hidden="1" x14ac:dyDescent="0.3">
      <c r="A289" t="s">
        <v>526</v>
      </c>
      <c r="B289" t="s">
        <v>527</v>
      </c>
      <c r="C289" t="s">
        <v>417</v>
      </c>
      <c r="E289" t="s">
        <v>19</v>
      </c>
    </row>
    <row r="290" spans="1:5" hidden="1" x14ac:dyDescent="0.3">
      <c r="A290" t="s">
        <v>528</v>
      </c>
      <c r="B290" t="s">
        <v>529</v>
      </c>
      <c r="C290" t="s">
        <v>425</v>
      </c>
      <c r="D290" s="3">
        <v>2738141</v>
      </c>
      <c r="E290" t="s">
        <v>19</v>
      </c>
    </row>
    <row r="291" spans="1:5" hidden="1" x14ac:dyDescent="0.3">
      <c r="A291" t="s">
        <v>528</v>
      </c>
      <c r="B291" t="s">
        <v>529</v>
      </c>
      <c r="C291" t="s">
        <v>420</v>
      </c>
      <c r="E291" t="s">
        <v>19</v>
      </c>
    </row>
    <row r="292" spans="1:5" hidden="1" x14ac:dyDescent="0.3">
      <c r="A292" t="s">
        <v>530</v>
      </c>
      <c r="B292" t="s">
        <v>531</v>
      </c>
      <c r="C292" t="s">
        <v>408</v>
      </c>
      <c r="D292" s="3">
        <v>125078</v>
      </c>
      <c r="E292" t="s">
        <v>19</v>
      </c>
    </row>
    <row r="293" spans="1:5" hidden="1" x14ac:dyDescent="0.3">
      <c r="A293" t="s">
        <v>532</v>
      </c>
      <c r="B293" t="s">
        <v>533</v>
      </c>
      <c r="C293" t="s">
        <v>413</v>
      </c>
      <c r="E293" t="s">
        <v>19</v>
      </c>
    </row>
    <row r="294" spans="1:5" hidden="1" x14ac:dyDescent="0.3">
      <c r="A294" t="s">
        <v>534</v>
      </c>
      <c r="B294" t="s">
        <v>535</v>
      </c>
      <c r="C294" t="s">
        <v>417</v>
      </c>
      <c r="E294" t="s">
        <v>19</v>
      </c>
    </row>
    <row r="295" spans="1:5" hidden="1" x14ac:dyDescent="0.3">
      <c r="A295" t="s">
        <v>536</v>
      </c>
      <c r="B295" t="s">
        <v>537</v>
      </c>
      <c r="C295" t="s">
        <v>420</v>
      </c>
      <c r="E295" t="s">
        <v>19</v>
      </c>
    </row>
    <row r="296" spans="1:5" hidden="1" x14ac:dyDescent="0.3">
      <c r="A296" t="s">
        <v>538</v>
      </c>
      <c r="B296" t="s">
        <v>539</v>
      </c>
      <c r="C296" t="s">
        <v>405</v>
      </c>
      <c r="D296" s="3">
        <v>2277813</v>
      </c>
      <c r="E296" t="s">
        <v>19</v>
      </c>
    </row>
    <row r="297" spans="1:5" hidden="1" x14ac:dyDescent="0.3">
      <c r="A297" t="s">
        <v>540</v>
      </c>
      <c r="B297" t="s">
        <v>541</v>
      </c>
      <c r="C297" t="s">
        <v>425</v>
      </c>
      <c r="E297" t="s">
        <v>19</v>
      </c>
    </row>
    <row r="298" spans="1:5" hidden="1" x14ac:dyDescent="0.3">
      <c r="A298" t="s">
        <v>542</v>
      </c>
      <c r="B298" t="s">
        <v>543</v>
      </c>
      <c r="C298" t="s">
        <v>428</v>
      </c>
      <c r="D298" s="3">
        <v>1679272023</v>
      </c>
      <c r="E298" t="s">
        <v>19</v>
      </c>
    </row>
    <row r="299" spans="1:5" hidden="1" x14ac:dyDescent="0.3">
      <c r="A299" t="s">
        <v>544</v>
      </c>
      <c r="B299" t="s">
        <v>545</v>
      </c>
      <c r="C299" t="s">
        <v>408</v>
      </c>
      <c r="D299" s="3">
        <v>71630</v>
      </c>
      <c r="E299" t="s">
        <v>19</v>
      </c>
    </row>
    <row r="300" spans="1:5" hidden="1" x14ac:dyDescent="0.3">
      <c r="A300" t="s">
        <v>546</v>
      </c>
      <c r="B300" t="s">
        <v>547</v>
      </c>
      <c r="C300" t="s">
        <v>408</v>
      </c>
      <c r="E300" t="s">
        <v>19</v>
      </c>
    </row>
    <row r="301" spans="1:5" hidden="1" x14ac:dyDescent="0.3">
      <c r="A301" t="s">
        <v>548</v>
      </c>
      <c r="B301" t="s">
        <v>549</v>
      </c>
      <c r="C301" t="s">
        <v>408</v>
      </c>
      <c r="E301" t="s">
        <v>19</v>
      </c>
    </row>
    <row r="302" spans="1:5" hidden="1" x14ac:dyDescent="0.3">
      <c r="A302" t="s">
        <v>550</v>
      </c>
      <c r="B302" t="s">
        <v>551</v>
      </c>
      <c r="C302" t="s">
        <v>405</v>
      </c>
      <c r="E302" t="s">
        <v>19</v>
      </c>
    </row>
    <row r="303" spans="1:5" x14ac:dyDescent="0.3">
      <c r="A303" t="s">
        <v>552</v>
      </c>
      <c r="B303" t="s">
        <v>553</v>
      </c>
      <c r="C303" t="s">
        <v>554</v>
      </c>
      <c r="E303" t="s">
        <v>20</v>
      </c>
    </row>
    <row r="304" spans="1:5" x14ac:dyDescent="0.3">
      <c r="A304" t="s">
        <v>555</v>
      </c>
      <c r="B304" t="s">
        <v>556</v>
      </c>
      <c r="C304" t="s">
        <v>408</v>
      </c>
      <c r="D304" s="5">
        <v>15843708829</v>
      </c>
      <c r="E304" t="s">
        <v>20</v>
      </c>
    </row>
    <row r="305" spans="1:5" x14ac:dyDescent="0.3">
      <c r="A305" t="s">
        <v>557</v>
      </c>
      <c r="B305" t="s">
        <v>558</v>
      </c>
      <c r="C305" t="s">
        <v>413</v>
      </c>
      <c r="D305" s="3">
        <v>754029280</v>
      </c>
      <c r="E305" t="s">
        <v>20</v>
      </c>
    </row>
    <row r="306" spans="1:5" x14ac:dyDescent="0.3">
      <c r="A306" t="s">
        <v>559</v>
      </c>
      <c r="B306" t="s">
        <v>560</v>
      </c>
      <c r="C306" t="s">
        <v>417</v>
      </c>
      <c r="D306" s="3">
        <v>207042423</v>
      </c>
      <c r="E306" t="s">
        <v>20</v>
      </c>
    </row>
    <row r="307" spans="1:5" x14ac:dyDescent="0.3">
      <c r="A307" t="s">
        <v>559</v>
      </c>
      <c r="B307" t="s">
        <v>560</v>
      </c>
      <c r="C307" t="s">
        <v>416</v>
      </c>
      <c r="D307" s="3">
        <v>116290754</v>
      </c>
      <c r="E307" t="s">
        <v>20</v>
      </c>
    </row>
    <row r="308" spans="1:5" x14ac:dyDescent="0.3">
      <c r="A308" t="s">
        <v>561</v>
      </c>
      <c r="B308" t="s">
        <v>562</v>
      </c>
      <c r="C308" t="s">
        <v>420</v>
      </c>
      <c r="D308" s="3">
        <v>947190827</v>
      </c>
      <c r="E308" t="s">
        <v>20</v>
      </c>
    </row>
    <row r="309" spans="1:5" x14ac:dyDescent="0.3">
      <c r="A309" t="s">
        <v>561</v>
      </c>
      <c r="B309" t="s">
        <v>562</v>
      </c>
      <c r="C309" t="s">
        <v>425</v>
      </c>
      <c r="D309" s="3">
        <v>190509704</v>
      </c>
      <c r="E309" t="s">
        <v>20</v>
      </c>
    </row>
    <row r="310" spans="1:5" x14ac:dyDescent="0.3">
      <c r="A310" t="s">
        <v>563</v>
      </c>
      <c r="B310" t="s">
        <v>564</v>
      </c>
      <c r="C310" t="s">
        <v>405</v>
      </c>
      <c r="D310" s="3">
        <v>58884</v>
      </c>
      <c r="E310" t="s">
        <v>20</v>
      </c>
    </row>
    <row r="311" spans="1:5" x14ac:dyDescent="0.3">
      <c r="A311" t="s">
        <v>563</v>
      </c>
      <c r="B311" t="s">
        <v>564</v>
      </c>
      <c r="C311" t="s">
        <v>439</v>
      </c>
      <c r="D311" s="3">
        <v>13778153</v>
      </c>
      <c r="E311" t="s">
        <v>20</v>
      </c>
    </row>
    <row r="312" spans="1:5" x14ac:dyDescent="0.3">
      <c r="A312" t="s">
        <v>565</v>
      </c>
      <c r="B312" t="s">
        <v>566</v>
      </c>
      <c r="C312" t="s">
        <v>425</v>
      </c>
      <c r="D312" s="3">
        <v>3200053</v>
      </c>
      <c r="E312" t="s">
        <v>20</v>
      </c>
    </row>
    <row r="313" spans="1:5" x14ac:dyDescent="0.3">
      <c r="A313" t="s">
        <v>567</v>
      </c>
      <c r="B313" t="s">
        <v>568</v>
      </c>
      <c r="C313" t="s">
        <v>428</v>
      </c>
      <c r="D313" s="3">
        <v>28366239</v>
      </c>
      <c r="E313" t="s">
        <v>20</v>
      </c>
    </row>
    <row r="314" spans="1:5" hidden="1" x14ac:dyDescent="0.3">
      <c r="A314" t="s">
        <v>569</v>
      </c>
      <c r="B314" t="s">
        <v>570</v>
      </c>
      <c r="C314" t="s">
        <v>554</v>
      </c>
      <c r="E314" t="s">
        <v>19</v>
      </c>
    </row>
    <row r="315" spans="1:5" hidden="1" x14ac:dyDescent="0.3">
      <c r="A315" t="s">
        <v>571</v>
      </c>
      <c r="B315" t="s">
        <v>572</v>
      </c>
      <c r="C315" t="s">
        <v>408</v>
      </c>
      <c r="D315" s="3">
        <v>1539362573</v>
      </c>
      <c r="E315" t="s">
        <v>19</v>
      </c>
    </row>
    <row r="316" spans="1:5" hidden="1" x14ac:dyDescent="0.3">
      <c r="A316" t="s">
        <v>573</v>
      </c>
      <c r="B316" t="s">
        <v>574</v>
      </c>
      <c r="C316" t="s">
        <v>413</v>
      </c>
      <c r="D316" s="3">
        <v>3761327491</v>
      </c>
      <c r="E316" t="s">
        <v>19</v>
      </c>
    </row>
    <row r="317" spans="1:5" hidden="1" x14ac:dyDescent="0.3">
      <c r="A317" t="s">
        <v>575</v>
      </c>
      <c r="B317" t="s">
        <v>576</v>
      </c>
      <c r="C317" t="s">
        <v>417</v>
      </c>
      <c r="D317" s="3">
        <v>1245123118</v>
      </c>
      <c r="E317" t="s">
        <v>19</v>
      </c>
    </row>
    <row r="318" spans="1:5" hidden="1" x14ac:dyDescent="0.3">
      <c r="A318" t="s">
        <v>577</v>
      </c>
      <c r="B318" t="s">
        <v>578</v>
      </c>
      <c r="C318" t="s">
        <v>420</v>
      </c>
      <c r="D318" s="3">
        <v>2037426017</v>
      </c>
      <c r="E318" t="s">
        <v>19</v>
      </c>
    </row>
    <row r="319" spans="1:5" hidden="1" x14ac:dyDescent="0.3">
      <c r="A319" t="s">
        <v>579</v>
      </c>
      <c r="B319" t="s">
        <v>580</v>
      </c>
      <c r="C319" t="s">
        <v>405</v>
      </c>
      <c r="D319" t="s">
        <v>396</v>
      </c>
      <c r="E319" t="s">
        <v>19</v>
      </c>
    </row>
    <row r="320" spans="1:5" hidden="1" x14ac:dyDescent="0.3">
      <c r="A320" t="s">
        <v>581</v>
      </c>
      <c r="B320" t="s">
        <v>582</v>
      </c>
      <c r="C320" t="s">
        <v>425</v>
      </c>
      <c r="E320" t="s">
        <v>19</v>
      </c>
    </row>
    <row r="321" spans="1:5" hidden="1" x14ac:dyDescent="0.3">
      <c r="A321" t="s">
        <v>583</v>
      </c>
      <c r="B321" t="s">
        <v>584</v>
      </c>
      <c r="C321" t="s">
        <v>428</v>
      </c>
      <c r="E321" t="s">
        <v>19</v>
      </c>
    </row>
    <row r="322" spans="1:5" x14ac:dyDescent="0.3">
      <c r="A322" t="s">
        <v>585</v>
      </c>
      <c r="B322" t="s">
        <v>586</v>
      </c>
      <c r="C322" t="s">
        <v>408</v>
      </c>
      <c r="D322" s="3">
        <v>154352869</v>
      </c>
      <c r="E322" t="s">
        <v>20</v>
      </c>
    </row>
    <row r="323" spans="1:5" x14ac:dyDescent="0.3">
      <c r="A323" t="s">
        <v>587</v>
      </c>
      <c r="B323" t="s">
        <v>588</v>
      </c>
      <c r="C323" t="s">
        <v>413</v>
      </c>
      <c r="D323" s="3">
        <v>2832909775</v>
      </c>
      <c r="E323" t="s">
        <v>20</v>
      </c>
    </row>
    <row r="324" spans="1:5" x14ac:dyDescent="0.3">
      <c r="A324" t="s">
        <v>589</v>
      </c>
      <c r="B324" t="s">
        <v>590</v>
      </c>
      <c r="C324" t="s">
        <v>417</v>
      </c>
      <c r="D324" s="3">
        <v>1601683802</v>
      </c>
      <c r="E324" t="s">
        <v>20</v>
      </c>
    </row>
    <row r="325" spans="1:5" x14ac:dyDescent="0.3">
      <c r="A325" t="s">
        <v>591</v>
      </c>
      <c r="B325" t="s">
        <v>592</v>
      </c>
      <c r="C325" t="s">
        <v>420</v>
      </c>
      <c r="D325" s="3">
        <v>6558832502</v>
      </c>
      <c r="E325" t="s">
        <v>20</v>
      </c>
    </row>
    <row r="326" spans="1:5" x14ac:dyDescent="0.3">
      <c r="A326" t="s">
        <v>593</v>
      </c>
      <c r="B326" t="s">
        <v>594</v>
      </c>
      <c r="C326" t="s">
        <v>405</v>
      </c>
      <c r="D326" s="3">
        <v>451713430</v>
      </c>
      <c r="E326" t="s">
        <v>20</v>
      </c>
    </row>
    <row r="327" spans="1:5" hidden="1" x14ac:dyDescent="0.3">
      <c r="A327" t="s">
        <v>595</v>
      </c>
      <c r="B327" t="s">
        <v>596</v>
      </c>
      <c r="C327" t="s">
        <v>425</v>
      </c>
      <c r="E327" t="s">
        <v>19</v>
      </c>
    </row>
    <row r="328" spans="1:5" x14ac:dyDescent="0.3">
      <c r="A328" t="s">
        <v>597</v>
      </c>
      <c r="B328" t="s">
        <v>598</v>
      </c>
      <c r="C328" t="s">
        <v>428</v>
      </c>
      <c r="D328" s="3">
        <v>57870</v>
      </c>
      <c r="E328" t="s">
        <v>20</v>
      </c>
    </row>
    <row r="329" spans="1:5" hidden="1" x14ac:dyDescent="0.3">
      <c r="A329" t="s">
        <v>599</v>
      </c>
      <c r="B329" t="s">
        <v>600</v>
      </c>
      <c r="C329" t="s">
        <v>408</v>
      </c>
      <c r="D329" s="3">
        <v>297141</v>
      </c>
      <c r="E329" t="s">
        <v>19</v>
      </c>
    </row>
    <row r="330" spans="1:5" hidden="1" x14ac:dyDescent="0.3">
      <c r="A330" t="s">
        <v>601</v>
      </c>
      <c r="B330" t="s">
        <v>602</v>
      </c>
      <c r="C330" t="s">
        <v>413</v>
      </c>
      <c r="D330" s="3">
        <v>19568124</v>
      </c>
      <c r="E330" t="s">
        <v>19</v>
      </c>
    </row>
    <row r="331" spans="1:5" hidden="1" x14ac:dyDescent="0.3">
      <c r="A331" t="s">
        <v>603</v>
      </c>
      <c r="B331" t="s">
        <v>604</v>
      </c>
      <c r="C331" t="s">
        <v>417</v>
      </c>
      <c r="E331" t="s">
        <v>19</v>
      </c>
    </row>
    <row r="332" spans="1:5" hidden="1" x14ac:dyDescent="0.3">
      <c r="A332" t="s">
        <v>605</v>
      </c>
      <c r="B332" t="s">
        <v>606</v>
      </c>
      <c r="C332" t="s">
        <v>420</v>
      </c>
      <c r="D332" s="3">
        <v>1532043614</v>
      </c>
      <c r="E332" t="s">
        <v>19</v>
      </c>
    </row>
    <row r="333" spans="1:5" hidden="1" x14ac:dyDescent="0.3">
      <c r="A333" t="s">
        <v>607</v>
      </c>
      <c r="B333" t="s">
        <v>608</v>
      </c>
      <c r="C333" t="s">
        <v>405</v>
      </c>
      <c r="D333" s="3">
        <v>9060574</v>
      </c>
      <c r="E333" t="s">
        <v>19</v>
      </c>
    </row>
    <row r="334" spans="1:5" hidden="1" x14ac:dyDescent="0.3">
      <c r="A334" t="s">
        <v>609</v>
      </c>
      <c r="B334" t="s">
        <v>610</v>
      </c>
      <c r="C334" t="s">
        <v>425</v>
      </c>
      <c r="D334" s="3">
        <v>407600</v>
      </c>
      <c r="E334" t="s">
        <v>19</v>
      </c>
    </row>
    <row r="335" spans="1:5" hidden="1" x14ac:dyDescent="0.3">
      <c r="A335" t="s">
        <v>611</v>
      </c>
      <c r="B335" t="s">
        <v>612</v>
      </c>
      <c r="C335" t="s">
        <v>428</v>
      </c>
      <c r="E335" t="s">
        <v>19</v>
      </c>
    </row>
    <row r="336" spans="1:5" hidden="1" x14ac:dyDescent="0.3">
      <c r="A336" t="s">
        <v>613</v>
      </c>
      <c r="B336" t="s">
        <v>614</v>
      </c>
      <c r="C336" t="s">
        <v>420</v>
      </c>
      <c r="E336" t="s">
        <v>19</v>
      </c>
    </row>
    <row r="337" spans="1:5" hidden="1" x14ac:dyDescent="0.3">
      <c r="A337" t="s">
        <v>615</v>
      </c>
      <c r="B337" t="s">
        <v>616</v>
      </c>
      <c r="C337" t="s">
        <v>405</v>
      </c>
      <c r="D337" s="3">
        <v>6300235976</v>
      </c>
      <c r="E337" t="s">
        <v>19</v>
      </c>
    </row>
    <row r="338" spans="1:5" hidden="1" x14ac:dyDescent="0.3">
      <c r="A338" t="s">
        <v>617</v>
      </c>
      <c r="B338" t="s">
        <v>618</v>
      </c>
      <c r="C338" t="s">
        <v>428</v>
      </c>
      <c r="E338" t="s">
        <v>19</v>
      </c>
    </row>
    <row r="339" spans="1:5" hidden="1" x14ac:dyDescent="0.3">
      <c r="A339" t="s">
        <v>619</v>
      </c>
      <c r="B339" t="s">
        <v>620</v>
      </c>
      <c r="C339" t="s">
        <v>408</v>
      </c>
      <c r="D339" s="3">
        <v>153825</v>
      </c>
      <c r="E339" t="s">
        <v>621</v>
      </c>
    </row>
    <row r="340" spans="1:5" hidden="1" x14ac:dyDescent="0.3">
      <c r="A340" t="s">
        <v>622</v>
      </c>
      <c r="B340" t="s">
        <v>623</v>
      </c>
      <c r="C340" t="s">
        <v>413</v>
      </c>
      <c r="D340" s="3">
        <v>13568301336</v>
      </c>
      <c r="E340" t="s">
        <v>621</v>
      </c>
    </row>
    <row r="341" spans="1:5" hidden="1" x14ac:dyDescent="0.3">
      <c r="A341" t="s">
        <v>624</v>
      </c>
      <c r="B341" t="s">
        <v>625</v>
      </c>
      <c r="C341" t="s">
        <v>417</v>
      </c>
      <c r="E341" t="s">
        <v>621</v>
      </c>
    </row>
    <row r="342" spans="1:5" hidden="1" x14ac:dyDescent="0.3">
      <c r="A342" t="s">
        <v>626</v>
      </c>
      <c r="B342" t="s">
        <v>627</v>
      </c>
      <c r="C342" t="s">
        <v>420</v>
      </c>
      <c r="D342" s="3">
        <v>7071893</v>
      </c>
      <c r="E342" t="s">
        <v>621</v>
      </c>
    </row>
    <row r="343" spans="1:5" hidden="1" x14ac:dyDescent="0.3">
      <c r="A343" t="s">
        <v>628</v>
      </c>
      <c r="B343" t="s">
        <v>629</v>
      </c>
      <c r="C343" t="s">
        <v>405</v>
      </c>
      <c r="E343" t="s">
        <v>621</v>
      </c>
    </row>
    <row r="344" spans="1:5" hidden="1" x14ac:dyDescent="0.3">
      <c r="A344" t="s">
        <v>630</v>
      </c>
      <c r="B344" t="s">
        <v>631</v>
      </c>
      <c r="C344" t="s">
        <v>425</v>
      </c>
      <c r="E344" t="s">
        <v>621</v>
      </c>
    </row>
    <row r="345" spans="1:5" hidden="1" x14ac:dyDescent="0.3">
      <c r="A345" t="s">
        <v>632</v>
      </c>
      <c r="B345" t="s">
        <v>633</v>
      </c>
      <c r="C345" t="s">
        <v>428</v>
      </c>
      <c r="D345" s="3">
        <v>305175</v>
      </c>
      <c r="E345" t="s">
        <v>621</v>
      </c>
    </row>
    <row r="346" spans="1:5" hidden="1" x14ac:dyDescent="0.3">
      <c r="A346" t="s">
        <v>634</v>
      </c>
      <c r="B346" t="s">
        <v>635</v>
      </c>
      <c r="C346" t="s">
        <v>408</v>
      </c>
      <c r="D346" s="3">
        <v>43773543</v>
      </c>
      <c r="E346" t="s">
        <v>19</v>
      </c>
    </row>
    <row r="347" spans="1:5" hidden="1" x14ac:dyDescent="0.3">
      <c r="A347" t="s">
        <v>636</v>
      </c>
      <c r="B347" t="s">
        <v>637</v>
      </c>
      <c r="C347" t="s">
        <v>413</v>
      </c>
      <c r="D347" s="3">
        <v>797921</v>
      </c>
      <c r="E347" t="s">
        <v>19</v>
      </c>
    </row>
    <row r="348" spans="1:5" hidden="1" x14ac:dyDescent="0.3">
      <c r="A348" t="s">
        <v>638</v>
      </c>
      <c r="B348" t="s">
        <v>639</v>
      </c>
      <c r="C348" t="s">
        <v>417</v>
      </c>
      <c r="D348" s="3">
        <v>92465</v>
      </c>
      <c r="E348" t="s">
        <v>19</v>
      </c>
    </row>
    <row r="349" spans="1:5" hidden="1" x14ac:dyDescent="0.3">
      <c r="A349" t="s">
        <v>640</v>
      </c>
      <c r="B349" t="s">
        <v>641</v>
      </c>
      <c r="C349" t="s">
        <v>420</v>
      </c>
      <c r="E349" t="s">
        <v>19</v>
      </c>
    </row>
    <row r="350" spans="1:5" hidden="1" x14ac:dyDescent="0.3">
      <c r="A350" t="s">
        <v>642</v>
      </c>
      <c r="B350" t="s">
        <v>643</v>
      </c>
      <c r="C350" t="s">
        <v>405</v>
      </c>
      <c r="E350" t="s">
        <v>19</v>
      </c>
    </row>
    <row r="351" spans="1:5" hidden="1" x14ac:dyDescent="0.3">
      <c r="A351" t="s">
        <v>644</v>
      </c>
      <c r="B351" t="s">
        <v>645</v>
      </c>
      <c r="C351" t="s">
        <v>425</v>
      </c>
      <c r="E351" t="s">
        <v>19</v>
      </c>
    </row>
    <row r="352" spans="1:5" hidden="1" x14ac:dyDescent="0.3">
      <c r="A352" t="s">
        <v>646</v>
      </c>
      <c r="B352" t="s">
        <v>647</v>
      </c>
      <c r="C352" t="s">
        <v>428</v>
      </c>
      <c r="E352" t="s">
        <v>19</v>
      </c>
    </row>
    <row r="353" spans="1:5" hidden="1" x14ac:dyDescent="0.3">
      <c r="A353" t="s">
        <v>648</v>
      </c>
      <c r="B353" t="s">
        <v>649</v>
      </c>
      <c r="C353" t="s">
        <v>554</v>
      </c>
      <c r="E353" t="s">
        <v>19</v>
      </c>
    </row>
    <row r="354" spans="1:5" hidden="1" x14ac:dyDescent="0.3">
      <c r="A354" t="s">
        <v>650</v>
      </c>
      <c r="B354" t="s">
        <v>651</v>
      </c>
      <c r="C354" t="s">
        <v>408</v>
      </c>
      <c r="D354" s="3">
        <v>1833511</v>
      </c>
      <c r="E354" t="s">
        <v>19</v>
      </c>
    </row>
    <row r="355" spans="1:5" hidden="1" x14ac:dyDescent="0.3">
      <c r="A355" t="s">
        <v>652</v>
      </c>
      <c r="B355" t="s">
        <v>653</v>
      </c>
      <c r="C355" t="s">
        <v>413</v>
      </c>
      <c r="D355" s="3">
        <v>498192068</v>
      </c>
      <c r="E355" t="s">
        <v>19</v>
      </c>
    </row>
    <row r="356" spans="1:5" hidden="1" x14ac:dyDescent="0.3">
      <c r="A356" t="s">
        <v>654</v>
      </c>
      <c r="B356" t="s">
        <v>655</v>
      </c>
      <c r="C356" t="s">
        <v>417</v>
      </c>
      <c r="E356" t="s">
        <v>19</v>
      </c>
    </row>
    <row r="357" spans="1:5" hidden="1" x14ac:dyDescent="0.3">
      <c r="A357" t="s">
        <v>656</v>
      </c>
      <c r="B357" t="s">
        <v>657</v>
      </c>
      <c r="C357" t="s">
        <v>420</v>
      </c>
      <c r="D357" s="3">
        <v>11614691</v>
      </c>
      <c r="E357" t="s">
        <v>19</v>
      </c>
    </row>
    <row r="358" spans="1:5" hidden="1" x14ac:dyDescent="0.3">
      <c r="A358" t="s">
        <v>658</v>
      </c>
      <c r="B358" t="s">
        <v>659</v>
      </c>
      <c r="C358" t="s">
        <v>405</v>
      </c>
      <c r="D358" s="3">
        <v>28296564</v>
      </c>
      <c r="E358" t="s">
        <v>19</v>
      </c>
    </row>
    <row r="359" spans="1:5" hidden="1" x14ac:dyDescent="0.3">
      <c r="A359" t="s">
        <v>660</v>
      </c>
      <c r="B359" t="s">
        <v>661</v>
      </c>
      <c r="C359" t="s">
        <v>425</v>
      </c>
      <c r="E359" t="s">
        <v>19</v>
      </c>
    </row>
    <row r="360" spans="1:5" hidden="1" x14ac:dyDescent="0.3">
      <c r="A360" t="s">
        <v>662</v>
      </c>
      <c r="B360" t="s">
        <v>663</v>
      </c>
      <c r="C360" t="s">
        <v>428</v>
      </c>
      <c r="E360" t="s">
        <v>19</v>
      </c>
    </row>
    <row r="361" spans="1:5" hidden="1" x14ac:dyDescent="0.3">
      <c r="A361" t="s">
        <v>664</v>
      </c>
      <c r="B361" t="s">
        <v>665</v>
      </c>
      <c r="C361" t="s">
        <v>417</v>
      </c>
      <c r="E361" t="s">
        <v>19</v>
      </c>
    </row>
    <row r="362" spans="1:5" hidden="1" x14ac:dyDescent="0.3">
      <c r="A362" t="s">
        <v>666</v>
      </c>
      <c r="B362" t="s">
        <v>667</v>
      </c>
      <c r="C362" t="s">
        <v>408</v>
      </c>
      <c r="D362" s="3">
        <v>1309280</v>
      </c>
      <c r="E362" t="s">
        <v>19</v>
      </c>
    </row>
    <row r="363" spans="1:5" hidden="1" x14ac:dyDescent="0.3">
      <c r="A363" t="s">
        <v>668</v>
      </c>
      <c r="B363" t="s">
        <v>669</v>
      </c>
      <c r="C363" t="s">
        <v>413</v>
      </c>
      <c r="E363" t="s">
        <v>19</v>
      </c>
    </row>
    <row r="364" spans="1:5" hidden="1" x14ac:dyDescent="0.3">
      <c r="A364" t="s">
        <v>670</v>
      </c>
      <c r="B364" t="s">
        <v>671</v>
      </c>
      <c r="C364" t="s">
        <v>408</v>
      </c>
      <c r="E364" t="s">
        <v>19</v>
      </c>
    </row>
    <row r="365" spans="1:5" hidden="1" x14ac:dyDescent="0.3">
      <c r="A365" t="s">
        <v>672</v>
      </c>
      <c r="B365" t="s">
        <v>673</v>
      </c>
      <c r="C365" t="s">
        <v>413</v>
      </c>
      <c r="D365" s="3">
        <v>9518979</v>
      </c>
      <c r="E365" t="s">
        <v>19</v>
      </c>
    </row>
    <row r="366" spans="1:5" hidden="1" x14ac:dyDescent="0.3">
      <c r="A366" t="s">
        <v>674</v>
      </c>
      <c r="B366" t="s">
        <v>675</v>
      </c>
      <c r="C366" t="s">
        <v>417</v>
      </c>
      <c r="E366" t="s">
        <v>19</v>
      </c>
    </row>
    <row r="367" spans="1:5" hidden="1" x14ac:dyDescent="0.3">
      <c r="A367" t="s">
        <v>676</v>
      </c>
      <c r="B367" t="s">
        <v>677</v>
      </c>
      <c r="C367" t="s">
        <v>420</v>
      </c>
      <c r="E367" t="s">
        <v>19</v>
      </c>
    </row>
    <row r="368" spans="1:5" hidden="1" x14ac:dyDescent="0.3">
      <c r="A368" t="s">
        <v>678</v>
      </c>
      <c r="B368" t="s">
        <v>679</v>
      </c>
      <c r="C368" t="s">
        <v>425</v>
      </c>
      <c r="E368" t="s">
        <v>19</v>
      </c>
    </row>
    <row r="369" spans="1:5" hidden="1" x14ac:dyDescent="0.3">
      <c r="A369" t="s">
        <v>680</v>
      </c>
      <c r="B369" t="s">
        <v>681</v>
      </c>
      <c r="C369" t="s">
        <v>682</v>
      </c>
      <c r="E369" t="s">
        <v>52</v>
      </c>
    </row>
    <row r="370" spans="1:5" hidden="1" x14ac:dyDescent="0.3">
      <c r="A370" t="s">
        <v>683</v>
      </c>
      <c r="B370" t="s">
        <v>684</v>
      </c>
      <c r="C370" t="s">
        <v>682</v>
      </c>
      <c r="E370" t="s">
        <v>52</v>
      </c>
    </row>
    <row r="371" spans="1:5" hidden="1" x14ac:dyDescent="0.3">
      <c r="A371" t="s">
        <v>685</v>
      </c>
      <c r="B371" t="s">
        <v>686</v>
      </c>
      <c r="C371" t="s">
        <v>682</v>
      </c>
      <c r="D371" s="3">
        <v>1164016</v>
      </c>
      <c r="E371" t="s">
        <v>52</v>
      </c>
    </row>
    <row r="372" spans="1:5" hidden="1" x14ac:dyDescent="0.3">
      <c r="A372" t="s">
        <v>687</v>
      </c>
      <c r="B372" t="s">
        <v>688</v>
      </c>
      <c r="C372" t="s">
        <v>682</v>
      </c>
      <c r="E372" t="s">
        <v>52</v>
      </c>
    </row>
    <row r="373" spans="1:5" hidden="1" x14ac:dyDescent="0.3">
      <c r="A373" t="s">
        <v>689</v>
      </c>
      <c r="B373" t="s">
        <v>690</v>
      </c>
      <c r="C373" t="s">
        <v>682</v>
      </c>
      <c r="E373" t="s">
        <v>52</v>
      </c>
    </row>
    <row r="374" spans="1:5" hidden="1" x14ac:dyDescent="0.3">
      <c r="A374" t="s">
        <v>691</v>
      </c>
      <c r="B374" t="s">
        <v>692</v>
      </c>
      <c r="C374" t="s">
        <v>682</v>
      </c>
      <c r="E374" t="s">
        <v>52</v>
      </c>
    </row>
    <row r="375" spans="1:5" hidden="1" x14ac:dyDescent="0.3">
      <c r="A375" t="s">
        <v>693</v>
      </c>
      <c r="B375" t="s">
        <v>694</v>
      </c>
      <c r="C375" t="s">
        <v>682</v>
      </c>
      <c r="E375" t="s">
        <v>52</v>
      </c>
    </row>
    <row r="376" spans="1:5" hidden="1" x14ac:dyDescent="0.3">
      <c r="A376" t="s">
        <v>695</v>
      </c>
      <c r="B376" t="s">
        <v>696</v>
      </c>
      <c r="C376" t="s">
        <v>682</v>
      </c>
      <c r="D376" s="3">
        <v>26207125</v>
      </c>
      <c r="E376" t="s">
        <v>52</v>
      </c>
    </row>
    <row r="377" spans="1:5" hidden="1" x14ac:dyDescent="0.3">
      <c r="A377" t="s">
        <v>697</v>
      </c>
      <c r="B377" t="s">
        <v>698</v>
      </c>
      <c r="C377" t="s">
        <v>682</v>
      </c>
      <c r="E377" t="s">
        <v>52</v>
      </c>
    </row>
    <row r="378" spans="1:5" hidden="1" x14ac:dyDescent="0.3">
      <c r="A378" t="s">
        <v>699</v>
      </c>
      <c r="B378" t="s">
        <v>700</v>
      </c>
      <c r="C378" t="s">
        <v>682</v>
      </c>
      <c r="E378" t="s">
        <v>52</v>
      </c>
    </row>
    <row r="379" spans="1:5" hidden="1" x14ac:dyDescent="0.3">
      <c r="A379" t="s">
        <v>701</v>
      </c>
      <c r="B379" t="s">
        <v>702</v>
      </c>
      <c r="C379" t="s">
        <v>703</v>
      </c>
      <c r="E379" t="s">
        <v>52</v>
      </c>
    </row>
    <row r="380" spans="1:5" hidden="1" x14ac:dyDescent="0.3">
      <c r="A380" t="s">
        <v>704</v>
      </c>
      <c r="B380" t="s">
        <v>705</v>
      </c>
      <c r="C380" t="s">
        <v>703</v>
      </c>
      <c r="E380" t="s">
        <v>52</v>
      </c>
    </row>
    <row r="381" spans="1:5" hidden="1" x14ac:dyDescent="0.3">
      <c r="A381" t="s">
        <v>706</v>
      </c>
      <c r="B381" t="s">
        <v>707</v>
      </c>
      <c r="C381" t="s">
        <v>703</v>
      </c>
      <c r="E381" t="s">
        <v>52</v>
      </c>
    </row>
    <row r="382" spans="1:5" hidden="1" x14ac:dyDescent="0.3">
      <c r="A382" t="s">
        <v>708</v>
      </c>
      <c r="B382" t="s">
        <v>709</v>
      </c>
      <c r="C382" t="s">
        <v>703</v>
      </c>
      <c r="D382" s="3">
        <v>1430372</v>
      </c>
      <c r="E382" t="s">
        <v>52</v>
      </c>
    </row>
    <row r="383" spans="1:5" hidden="1" x14ac:dyDescent="0.3">
      <c r="A383" t="s">
        <v>710</v>
      </c>
      <c r="B383" t="s">
        <v>711</v>
      </c>
      <c r="C383" t="s">
        <v>703</v>
      </c>
      <c r="D383" s="3">
        <v>8512494</v>
      </c>
      <c r="E383" t="s">
        <v>52</v>
      </c>
    </row>
    <row r="384" spans="1:5" hidden="1" x14ac:dyDescent="0.3">
      <c r="A384" t="s">
        <v>712</v>
      </c>
      <c r="B384" t="s">
        <v>713</v>
      </c>
      <c r="C384" t="s">
        <v>703</v>
      </c>
      <c r="E384" t="s">
        <v>52</v>
      </c>
    </row>
    <row r="385" spans="1:5" hidden="1" x14ac:dyDescent="0.3">
      <c r="A385" t="s">
        <v>714</v>
      </c>
      <c r="B385" t="s">
        <v>715</v>
      </c>
      <c r="C385" t="s">
        <v>703</v>
      </c>
      <c r="E385" t="s">
        <v>52</v>
      </c>
    </row>
    <row r="386" spans="1:5" hidden="1" x14ac:dyDescent="0.3">
      <c r="A386" t="s">
        <v>716</v>
      </c>
      <c r="B386" t="s">
        <v>717</v>
      </c>
      <c r="C386" t="s">
        <v>703</v>
      </c>
      <c r="E386" t="s">
        <v>52</v>
      </c>
    </row>
    <row r="387" spans="1:5" hidden="1" x14ac:dyDescent="0.3">
      <c r="A387" t="s">
        <v>718</v>
      </c>
      <c r="B387" t="s">
        <v>719</v>
      </c>
      <c r="C387" t="s">
        <v>703</v>
      </c>
      <c r="E387" t="s">
        <v>52</v>
      </c>
    </row>
    <row r="388" spans="1:5" hidden="1" x14ac:dyDescent="0.3">
      <c r="A388" t="s">
        <v>720</v>
      </c>
      <c r="B388" t="s">
        <v>721</v>
      </c>
      <c r="C388" t="s">
        <v>703</v>
      </c>
      <c r="E388" t="s">
        <v>52</v>
      </c>
    </row>
    <row r="389" spans="1:5" hidden="1" x14ac:dyDescent="0.3">
      <c r="A389" t="s">
        <v>722</v>
      </c>
      <c r="B389" t="s">
        <v>723</v>
      </c>
      <c r="C389" t="s">
        <v>703</v>
      </c>
      <c r="E389" t="s">
        <v>52</v>
      </c>
    </row>
    <row r="390" spans="1:5" hidden="1" x14ac:dyDescent="0.3">
      <c r="A390" t="s">
        <v>724</v>
      </c>
      <c r="B390" t="s">
        <v>725</v>
      </c>
      <c r="C390" t="s">
        <v>703</v>
      </c>
      <c r="E390" t="s">
        <v>52</v>
      </c>
    </row>
    <row r="391" spans="1:5" hidden="1" x14ac:dyDescent="0.3">
      <c r="A391" t="s">
        <v>726</v>
      </c>
      <c r="B391" t="s">
        <v>727</v>
      </c>
      <c r="C391" t="s">
        <v>703</v>
      </c>
      <c r="D391" s="3">
        <v>-14548</v>
      </c>
      <c r="E391" t="s">
        <v>52</v>
      </c>
    </row>
    <row r="392" spans="1:5" hidden="1" x14ac:dyDescent="0.3">
      <c r="A392" t="s">
        <v>728</v>
      </c>
      <c r="B392" t="s">
        <v>729</v>
      </c>
      <c r="C392" t="s">
        <v>703</v>
      </c>
      <c r="D392" s="3">
        <v>2291540</v>
      </c>
      <c r="E392" t="s">
        <v>52</v>
      </c>
    </row>
    <row r="393" spans="1:5" hidden="1" x14ac:dyDescent="0.3">
      <c r="A393" t="s">
        <v>730</v>
      </c>
      <c r="B393" t="s">
        <v>731</v>
      </c>
      <c r="C393" t="s">
        <v>703</v>
      </c>
      <c r="D393" s="3">
        <v>480156</v>
      </c>
      <c r="E393" t="s">
        <v>52</v>
      </c>
    </row>
    <row r="394" spans="1:5" hidden="1" x14ac:dyDescent="0.3">
      <c r="A394" t="s">
        <v>732</v>
      </c>
      <c r="B394" t="s">
        <v>733</v>
      </c>
      <c r="C394" t="s">
        <v>703</v>
      </c>
      <c r="D394" s="3">
        <v>18134393</v>
      </c>
      <c r="E394" t="s">
        <v>52</v>
      </c>
    </row>
    <row r="395" spans="1:5" hidden="1" x14ac:dyDescent="0.3">
      <c r="A395" t="s">
        <v>734</v>
      </c>
      <c r="B395" t="s">
        <v>735</v>
      </c>
      <c r="C395" t="s">
        <v>703</v>
      </c>
      <c r="D395" s="3">
        <v>658181</v>
      </c>
      <c r="E395" t="s">
        <v>52</v>
      </c>
    </row>
    <row r="396" spans="1:5" hidden="1" x14ac:dyDescent="0.3">
      <c r="A396" t="s">
        <v>736</v>
      </c>
      <c r="B396" t="s">
        <v>737</v>
      </c>
      <c r="C396" t="s">
        <v>738</v>
      </c>
      <c r="E396" t="s">
        <v>52</v>
      </c>
    </row>
    <row r="397" spans="1:5" hidden="1" x14ac:dyDescent="0.3">
      <c r="A397" t="s">
        <v>739</v>
      </c>
      <c r="B397" t="s">
        <v>740</v>
      </c>
      <c r="C397" t="s">
        <v>741</v>
      </c>
      <c r="E397" t="s">
        <v>52</v>
      </c>
    </row>
    <row r="398" spans="1:5" hidden="1" x14ac:dyDescent="0.3">
      <c r="A398" t="s">
        <v>742</v>
      </c>
      <c r="B398" t="s">
        <v>743</v>
      </c>
      <c r="C398" t="s">
        <v>682</v>
      </c>
      <c r="D398" s="3">
        <v>977174291</v>
      </c>
      <c r="E398" t="s">
        <v>23</v>
      </c>
    </row>
    <row r="399" spans="1:5" hidden="1" x14ac:dyDescent="0.3">
      <c r="A399" t="s">
        <v>744</v>
      </c>
      <c r="B399" t="s">
        <v>745</v>
      </c>
      <c r="C399" t="s">
        <v>703</v>
      </c>
      <c r="E399" t="s">
        <v>52</v>
      </c>
    </row>
    <row r="400" spans="1:5" hidden="1" x14ac:dyDescent="0.3">
      <c r="A400" t="s">
        <v>746</v>
      </c>
      <c r="B400" t="s">
        <v>747</v>
      </c>
      <c r="C400" t="s">
        <v>682</v>
      </c>
      <c r="E400" t="s">
        <v>52</v>
      </c>
    </row>
    <row r="401" spans="1:5" hidden="1" x14ac:dyDescent="0.3">
      <c r="A401" t="s">
        <v>748</v>
      </c>
      <c r="B401" t="s">
        <v>749</v>
      </c>
      <c r="C401" t="s">
        <v>682</v>
      </c>
      <c r="D401" s="3">
        <v>78921562</v>
      </c>
      <c r="E401" t="s">
        <v>23</v>
      </c>
    </row>
    <row r="402" spans="1:5" hidden="1" x14ac:dyDescent="0.3">
      <c r="A402" t="s">
        <v>750</v>
      </c>
      <c r="B402" t="s">
        <v>751</v>
      </c>
      <c r="C402" t="s">
        <v>682</v>
      </c>
      <c r="D402" s="3">
        <v>97090</v>
      </c>
      <c r="E402" t="s">
        <v>52</v>
      </c>
    </row>
    <row r="403" spans="1:5" hidden="1" x14ac:dyDescent="0.3">
      <c r="A403" t="s">
        <v>752</v>
      </c>
      <c r="B403" t="s">
        <v>753</v>
      </c>
      <c r="C403" t="s">
        <v>703</v>
      </c>
      <c r="E403" t="s">
        <v>52</v>
      </c>
    </row>
    <row r="404" spans="1:5" hidden="1" x14ac:dyDescent="0.3">
      <c r="A404" t="s">
        <v>754</v>
      </c>
      <c r="B404" t="s">
        <v>755</v>
      </c>
      <c r="C404" t="s">
        <v>682</v>
      </c>
      <c r="E404" t="s">
        <v>23</v>
      </c>
    </row>
    <row r="405" spans="1:5" hidden="1" x14ac:dyDescent="0.3">
      <c r="A405" t="s">
        <v>756</v>
      </c>
      <c r="B405" t="s">
        <v>757</v>
      </c>
      <c r="C405" t="s">
        <v>682</v>
      </c>
      <c r="E405" t="s">
        <v>23</v>
      </c>
    </row>
    <row r="406" spans="1:5" hidden="1" x14ac:dyDescent="0.3">
      <c r="A406" t="s">
        <v>758</v>
      </c>
      <c r="B406" t="s">
        <v>759</v>
      </c>
      <c r="C406" t="s">
        <v>703</v>
      </c>
      <c r="E406" t="s">
        <v>52</v>
      </c>
    </row>
    <row r="407" spans="1:5" hidden="1" x14ac:dyDescent="0.3">
      <c r="A407" t="s">
        <v>760</v>
      </c>
      <c r="B407" t="s">
        <v>761</v>
      </c>
      <c r="C407" t="s">
        <v>682</v>
      </c>
      <c r="E407" t="s">
        <v>52</v>
      </c>
    </row>
    <row r="408" spans="1:5" hidden="1" x14ac:dyDescent="0.3">
      <c r="A408" t="s">
        <v>762</v>
      </c>
      <c r="B408" t="s">
        <v>763</v>
      </c>
      <c r="C408" t="s">
        <v>764</v>
      </c>
      <c r="E408" t="s">
        <v>52</v>
      </c>
    </row>
    <row r="409" spans="1:5" hidden="1" x14ac:dyDescent="0.3">
      <c r="A409" t="s">
        <v>765</v>
      </c>
      <c r="B409" t="s">
        <v>766</v>
      </c>
      <c r="C409" t="s">
        <v>764</v>
      </c>
      <c r="E409" t="s">
        <v>52</v>
      </c>
    </row>
    <row r="410" spans="1:5" hidden="1" x14ac:dyDescent="0.3">
      <c r="A410" t="s">
        <v>767</v>
      </c>
      <c r="B410" t="s">
        <v>768</v>
      </c>
      <c r="C410" t="s">
        <v>764</v>
      </c>
      <c r="E410" t="s">
        <v>52</v>
      </c>
    </row>
    <row r="411" spans="1:5" hidden="1" x14ac:dyDescent="0.3">
      <c r="A411" t="s">
        <v>769</v>
      </c>
      <c r="B411" t="s">
        <v>770</v>
      </c>
      <c r="C411" t="s">
        <v>764</v>
      </c>
      <c r="E411" t="s">
        <v>52</v>
      </c>
    </row>
    <row r="412" spans="1:5" hidden="1" x14ac:dyDescent="0.3">
      <c r="A412" t="s">
        <v>771</v>
      </c>
      <c r="B412" t="s">
        <v>772</v>
      </c>
      <c r="C412" t="s">
        <v>764</v>
      </c>
      <c r="E412" t="s">
        <v>52</v>
      </c>
    </row>
    <row r="413" spans="1:5" hidden="1" x14ac:dyDescent="0.3">
      <c r="A413" t="s">
        <v>773</v>
      </c>
      <c r="B413" t="s">
        <v>774</v>
      </c>
      <c r="C413" t="s">
        <v>764</v>
      </c>
      <c r="D413" s="3">
        <v>3490337106</v>
      </c>
      <c r="E413" t="s">
        <v>23</v>
      </c>
    </row>
    <row r="414" spans="1:5" hidden="1" x14ac:dyDescent="0.3">
      <c r="A414" t="s">
        <v>775</v>
      </c>
      <c r="B414" t="s">
        <v>776</v>
      </c>
      <c r="C414" t="s">
        <v>764</v>
      </c>
      <c r="E414" t="s">
        <v>52</v>
      </c>
    </row>
    <row r="415" spans="1:5" hidden="1" x14ac:dyDescent="0.3">
      <c r="A415" t="s">
        <v>777</v>
      </c>
      <c r="B415" t="s">
        <v>778</v>
      </c>
      <c r="C415" t="s">
        <v>764</v>
      </c>
      <c r="E415" t="s">
        <v>52</v>
      </c>
    </row>
    <row r="416" spans="1:5" hidden="1" x14ac:dyDescent="0.3">
      <c r="A416" t="s">
        <v>779</v>
      </c>
      <c r="B416" t="s">
        <v>780</v>
      </c>
      <c r="C416" t="s">
        <v>764</v>
      </c>
      <c r="E416" t="s">
        <v>52</v>
      </c>
    </row>
    <row r="417" spans="1:5" hidden="1" x14ac:dyDescent="0.3">
      <c r="A417" t="s">
        <v>781</v>
      </c>
      <c r="B417" t="s">
        <v>782</v>
      </c>
      <c r="C417" t="s">
        <v>764</v>
      </c>
      <c r="E417" t="s">
        <v>52</v>
      </c>
    </row>
    <row r="418" spans="1:5" hidden="1" x14ac:dyDescent="0.3">
      <c r="A418" t="s">
        <v>783</v>
      </c>
      <c r="B418" t="s">
        <v>784</v>
      </c>
      <c r="C418" t="s">
        <v>764</v>
      </c>
      <c r="E418" t="s">
        <v>52</v>
      </c>
    </row>
    <row r="419" spans="1:5" hidden="1" x14ac:dyDescent="0.3">
      <c r="A419" t="s">
        <v>785</v>
      </c>
      <c r="B419" t="s">
        <v>786</v>
      </c>
      <c r="C419" t="s">
        <v>703</v>
      </c>
      <c r="E419" t="s">
        <v>52</v>
      </c>
    </row>
    <row r="420" spans="1:5" hidden="1" x14ac:dyDescent="0.3">
      <c r="A420" t="s">
        <v>787</v>
      </c>
      <c r="B420" t="s">
        <v>788</v>
      </c>
      <c r="C420" t="s">
        <v>764</v>
      </c>
      <c r="D420" s="3">
        <v>79854</v>
      </c>
      <c r="E420" t="s">
        <v>52</v>
      </c>
    </row>
    <row r="421" spans="1:5" hidden="1" x14ac:dyDescent="0.3">
      <c r="A421" t="s">
        <v>789</v>
      </c>
      <c r="B421" t="s">
        <v>790</v>
      </c>
      <c r="C421" t="s">
        <v>764</v>
      </c>
      <c r="E421" t="s">
        <v>52</v>
      </c>
    </row>
    <row r="422" spans="1:5" hidden="1" x14ac:dyDescent="0.3">
      <c r="A422" t="s">
        <v>791</v>
      </c>
      <c r="B422" t="s">
        <v>792</v>
      </c>
      <c r="C422" t="s">
        <v>764</v>
      </c>
      <c r="E422" t="s">
        <v>52</v>
      </c>
    </row>
    <row r="423" spans="1:5" hidden="1" x14ac:dyDescent="0.3">
      <c r="A423" t="s">
        <v>793</v>
      </c>
      <c r="B423" t="s">
        <v>794</v>
      </c>
      <c r="C423" t="s">
        <v>764</v>
      </c>
      <c r="D423" s="3">
        <v>681756</v>
      </c>
      <c r="E423" t="s">
        <v>52</v>
      </c>
    </row>
    <row r="424" spans="1:5" hidden="1" x14ac:dyDescent="0.3">
      <c r="A424" t="s">
        <v>795</v>
      </c>
      <c r="B424" t="s">
        <v>796</v>
      </c>
      <c r="C424" t="s">
        <v>764</v>
      </c>
      <c r="E424" t="s">
        <v>52</v>
      </c>
    </row>
    <row r="425" spans="1:5" hidden="1" x14ac:dyDescent="0.3">
      <c r="A425" t="s">
        <v>797</v>
      </c>
      <c r="B425" t="s">
        <v>798</v>
      </c>
      <c r="C425" t="s">
        <v>764</v>
      </c>
      <c r="E425" t="s">
        <v>52</v>
      </c>
    </row>
    <row r="426" spans="1:5" hidden="1" x14ac:dyDescent="0.3">
      <c r="A426" t="s">
        <v>799</v>
      </c>
      <c r="B426" t="s">
        <v>800</v>
      </c>
      <c r="C426" t="s">
        <v>703</v>
      </c>
      <c r="E426" t="s">
        <v>52</v>
      </c>
    </row>
    <row r="427" spans="1:5" hidden="1" x14ac:dyDescent="0.3">
      <c r="A427" t="s">
        <v>801</v>
      </c>
      <c r="B427" t="s">
        <v>802</v>
      </c>
      <c r="C427" t="s">
        <v>764</v>
      </c>
      <c r="E427" t="s">
        <v>52</v>
      </c>
    </row>
    <row r="428" spans="1:5" hidden="1" x14ac:dyDescent="0.3">
      <c r="A428" t="s">
        <v>803</v>
      </c>
      <c r="B428" t="s">
        <v>804</v>
      </c>
      <c r="C428" t="s">
        <v>764</v>
      </c>
      <c r="E428" t="s">
        <v>52</v>
      </c>
    </row>
    <row r="429" spans="1:5" hidden="1" x14ac:dyDescent="0.3">
      <c r="A429" t="s">
        <v>805</v>
      </c>
      <c r="B429" t="s">
        <v>806</v>
      </c>
      <c r="C429" t="s">
        <v>764</v>
      </c>
      <c r="E429" t="s">
        <v>52</v>
      </c>
    </row>
    <row r="430" spans="1:5" hidden="1" x14ac:dyDescent="0.3">
      <c r="A430" t="s">
        <v>807</v>
      </c>
      <c r="B430" t="s">
        <v>808</v>
      </c>
      <c r="C430" t="s">
        <v>764</v>
      </c>
      <c r="E430" t="s">
        <v>52</v>
      </c>
    </row>
    <row r="431" spans="1:5" hidden="1" x14ac:dyDescent="0.3">
      <c r="A431" t="s">
        <v>809</v>
      </c>
      <c r="B431" t="s">
        <v>810</v>
      </c>
      <c r="C431" t="s">
        <v>764</v>
      </c>
      <c r="E431" t="s">
        <v>52</v>
      </c>
    </row>
    <row r="432" spans="1:5" hidden="1" x14ac:dyDescent="0.3">
      <c r="A432" t="s">
        <v>811</v>
      </c>
      <c r="B432" t="s">
        <v>812</v>
      </c>
      <c r="C432" t="s">
        <v>764</v>
      </c>
      <c r="E432" t="s">
        <v>52</v>
      </c>
    </row>
    <row r="433" spans="1:5" hidden="1" x14ac:dyDescent="0.3">
      <c r="A433" t="s">
        <v>813</v>
      </c>
      <c r="B433" t="s">
        <v>814</v>
      </c>
      <c r="C433" t="s">
        <v>764</v>
      </c>
      <c r="E433" t="s">
        <v>52</v>
      </c>
    </row>
    <row r="434" spans="1:5" hidden="1" x14ac:dyDescent="0.3">
      <c r="A434" t="s">
        <v>815</v>
      </c>
      <c r="B434" t="s">
        <v>816</v>
      </c>
      <c r="C434" t="s">
        <v>764</v>
      </c>
      <c r="E434" t="s">
        <v>52</v>
      </c>
    </row>
    <row r="435" spans="1:5" hidden="1" x14ac:dyDescent="0.3">
      <c r="A435" t="s">
        <v>817</v>
      </c>
      <c r="B435" t="s">
        <v>818</v>
      </c>
      <c r="C435" t="s">
        <v>764</v>
      </c>
      <c r="E435" t="s">
        <v>52</v>
      </c>
    </row>
    <row r="436" spans="1:5" hidden="1" x14ac:dyDescent="0.3">
      <c r="A436" t="s">
        <v>819</v>
      </c>
      <c r="B436" t="s">
        <v>820</v>
      </c>
      <c r="C436" t="s">
        <v>764</v>
      </c>
      <c r="E436" t="s">
        <v>52</v>
      </c>
    </row>
    <row r="437" spans="1:5" hidden="1" x14ac:dyDescent="0.3">
      <c r="A437" t="s">
        <v>821</v>
      </c>
      <c r="B437" t="s">
        <v>822</v>
      </c>
      <c r="C437" t="s">
        <v>764</v>
      </c>
      <c r="E437" t="s">
        <v>23</v>
      </c>
    </row>
    <row r="438" spans="1:5" hidden="1" x14ac:dyDescent="0.3">
      <c r="A438" t="s">
        <v>823</v>
      </c>
      <c r="B438" t="s">
        <v>824</v>
      </c>
      <c r="C438" t="s">
        <v>764</v>
      </c>
      <c r="E438" t="s">
        <v>52</v>
      </c>
    </row>
    <row r="439" spans="1:5" hidden="1" x14ac:dyDescent="0.3">
      <c r="A439" t="s">
        <v>825</v>
      </c>
      <c r="B439" t="s">
        <v>826</v>
      </c>
      <c r="C439" t="s">
        <v>764</v>
      </c>
      <c r="E439" t="s">
        <v>52</v>
      </c>
    </row>
    <row r="440" spans="1:5" hidden="1" x14ac:dyDescent="0.3">
      <c r="A440" t="s">
        <v>827</v>
      </c>
      <c r="B440" t="s">
        <v>828</v>
      </c>
      <c r="C440" t="s">
        <v>703</v>
      </c>
      <c r="E440" t="s">
        <v>52</v>
      </c>
    </row>
    <row r="441" spans="1:5" hidden="1" x14ac:dyDescent="0.3">
      <c r="A441" t="s">
        <v>829</v>
      </c>
      <c r="B441" t="s">
        <v>830</v>
      </c>
      <c r="C441" t="s">
        <v>764</v>
      </c>
      <c r="E441" t="s">
        <v>52</v>
      </c>
    </row>
    <row r="442" spans="1:5" hidden="1" x14ac:dyDescent="0.3">
      <c r="A442" t="s">
        <v>831</v>
      </c>
      <c r="B442" t="s">
        <v>832</v>
      </c>
      <c r="C442" t="s">
        <v>764</v>
      </c>
      <c r="E442" t="s">
        <v>52</v>
      </c>
    </row>
    <row r="443" spans="1:5" hidden="1" x14ac:dyDescent="0.3">
      <c r="A443" t="s">
        <v>833</v>
      </c>
      <c r="B443" t="s">
        <v>834</v>
      </c>
      <c r="C443" t="s">
        <v>764</v>
      </c>
      <c r="E443" t="s">
        <v>52</v>
      </c>
    </row>
    <row r="444" spans="1:5" hidden="1" x14ac:dyDescent="0.3">
      <c r="A444" t="s">
        <v>835</v>
      </c>
      <c r="B444" t="s">
        <v>836</v>
      </c>
      <c r="C444" t="s">
        <v>764</v>
      </c>
      <c r="E444" t="s">
        <v>52</v>
      </c>
    </row>
    <row r="445" spans="1:5" hidden="1" x14ac:dyDescent="0.3">
      <c r="A445" t="s">
        <v>837</v>
      </c>
      <c r="B445" t="s">
        <v>838</v>
      </c>
      <c r="C445" t="s">
        <v>682</v>
      </c>
      <c r="E445" t="s">
        <v>52</v>
      </c>
    </row>
    <row r="446" spans="1:5" hidden="1" x14ac:dyDescent="0.3">
      <c r="A446" t="s">
        <v>839</v>
      </c>
      <c r="B446" t="s">
        <v>840</v>
      </c>
      <c r="C446" t="s">
        <v>682</v>
      </c>
      <c r="E446" t="s">
        <v>52</v>
      </c>
    </row>
    <row r="447" spans="1:5" hidden="1" x14ac:dyDescent="0.3">
      <c r="A447" t="s">
        <v>841</v>
      </c>
      <c r="B447" t="s">
        <v>842</v>
      </c>
      <c r="C447" t="s">
        <v>682</v>
      </c>
      <c r="D447" s="3">
        <v>750433</v>
      </c>
      <c r="E447" t="s">
        <v>52</v>
      </c>
    </row>
    <row r="448" spans="1:5" hidden="1" x14ac:dyDescent="0.3">
      <c r="A448" t="s">
        <v>843</v>
      </c>
      <c r="B448" t="s">
        <v>844</v>
      </c>
      <c r="C448" t="s">
        <v>682</v>
      </c>
      <c r="E448" t="s">
        <v>52</v>
      </c>
    </row>
    <row r="449" spans="1:5" hidden="1" x14ac:dyDescent="0.3">
      <c r="A449" t="s">
        <v>845</v>
      </c>
      <c r="B449" t="s">
        <v>846</v>
      </c>
      <c r="C449" t="s">
        <v>682</v>
      </c>
      <c r="E449" t="s">
        <v>23</v>
      </c>
    </row>
    <row r="450" spans="1:5" hidden="1" x14ac:dyDescent="0.3">
      <c r="A450" t="s">
        <v>847</v>
      </c>
      <c r="B450" t="s">
        <v>848</v>
      </c>
      <c r="C450" t="s">
        <v>682</v>
      </c>
      <c r="E450" t="s">
        <v>52</v>
      </c>
    </row>
    <row r="451" spans="1:5" hidden="1" x14ac:dyDescent="0.3">
      <c r="A451" t="s">
        <v>849</v>
      </c>
      <c r="B451" t="s">
        <v>850</v>
      </c>
      <c r="C451" t="s">
        <v>682</v>
      </c>
      <c r="E451" t="s">
        <v>52</v>
      </c>
    </row>
    <row r="452" spans="1:5" hidden="1" x14ac:dyDescent="0.3">
      <c r="A452" t="s">
        <v>851</v>
      </c>
      <c r="B452" t="s">
        <v>852</v>
      </c>
      <c r="C452" t="s">
        <v>703</v>
      </c>
      <c r="E452" t="s">
        <v>52</v>
      </c>
    </row>
    <row r="453" spans="1:5" hidden="1" x14ac:dyDescent="0.3">
      <c r="A453" t="s">
        <v>853</v>
      </c>
      <c r="B453" t="s">
        <v>854</v>
      </c>
      <c r="C453" t="s">
        <v>682</v>
      </c>
      <c r="E453" t="s">
        <v>52</v>
      </c>
    </row>
    <row r="454" spans="1:5" hidden="1" x14ac:dyDescent="0.3">
      <c r="A454" t="s">
        <v>855</v>
      </c>
      <c r="B454" t="s">
        <v>856</v>
      </c>
      <c r="C454" t="s">
        <v>682</v>
      </c>
      <c r="E454" t="s">
        <v>52</v>
      </c>
    </row>
    <row r="455" spans="1:5" hidden="1" x14ac:dyDescent="0.3">
      <c r="A455" t="s">
        <v>857</v>
      </c>
      <c r="B455" t="s">
        <v>858</v>
      </c>
      <c r="C455" t="s">
        <v>682</v>
      </c>
      <c r="E455" t="s">
        <v>52</v>
      </c>
    </row>
    <row r="456" spans="1:5" hidden="1" x14ac:dyDescent="0.3">
      <c r="A456" t="s">
        <v>859</v>
      </c>
      <c r="B456" t="s">
        <v>860</v>
      </c>
      <c r="C456" t="s">
        <v>738</v>
      </c>
      <c r="E456" t="s">
        <v>52</v>
      </c>
    </row>
    <row r="457" spans="1:5" hidden="1" x14ac:dyDescent="0.3">
      <c r="A457" t="s">
        <v>861</v>
      </c>
      <c r="B457" t="s">
        <v>862</v>
      </c>
      <c r="C457" t="s">
        <v>738</v>
      </c>
      <c r="E457" t="s">
        <v>52</v>
      </c>
    </row>
    <row r="458" spans="1:5" hidden="1" x14ac:dyDescent="0.3">
      <c r="A458" t="s">
        <v>863</v>
      </c>
      <c r="B458" t="s">
        <v>864</v>
      </c>
      <c r="C458" t="s">
        <v>738</v>
      </c>
      <c r="E458" t="s">
        <v>52</v>
      </c>
    </row>
    <row r="459" spans="1:5" hidden="1" x14ac:dyDescent="0.3">
      <c r="A459" t="s">
        <v>865</v>
      </c>
      <c r="B459" t="s">
        <v>866</v>
      </c>
      <c r="C459" t="s">
        <v>738</v>
      </c>
      <c r="E459" t="s">
        <v>52</v>
      </c>
    </row>
    <row r="460" spans="1:5" hidden="1" x14ac:dyDescent="0.3">
      <c r="A460" t="s">
        <v>867</v>
      </c>
      <c r="B460" t="s">
        <v>868</v>
      </c>
      <c r="C460" t="s">
        <v>738</v>
      </c>
      <c r="E460" t="s">
        <v>52</v>
      </c>
    </row>
    <row r="461" spans="1:5" hidden="1" x14ac:dyDescent="0.3">
      <c r="A461" t="s">
        <v>869</v>
      </c>
      <c r="B461" t="s">
        <v>870</v>
      </c>
      <c r="C461" t="s">
        <v>764</v>
      </c>
      <c r="E461" t="s">
        <v>23</v>
      </c>
    </row>
    <row r="462" spans="1:5" hidden="1" x14ac:dyDescent="0.3">
      <c r="A462" t="s">
        <v>871</v>
      </c>
      <c r="B462" t="s">
        <v>872</v>
      </c>
      <c r="C462" t="s">
        <v>764</v>
      </c>
      <c r="E462" t="s">
        <v>52</v>
      </c>
    </row>
    <row r="463" spans="1:5" hidden="1" x14ac:dyDescent="0.3">
      <c r="A463" t="s">
        <v>873</v>
      </c>
      <c r="B463" t="s">
        <v>874</v>
      </c>
      <c r="C463" t="s">
        <v>703</v>
      </c>
      <c r="E463" t="s">
        <v>52</v>
      </c>
    </row>
    <row r="464" spans="1:5" hidden="1" x14ac:dyDescent="0.3">
      <c r="A464" t="s">
        <v>875</v>
      </c>
      <c r="B464" t="s">
        <v>876</v>
      </c>
      <c r="C464" t="s">
        <v>764</v>
      </c>
      <c r="E464" t="s">
        <v>52</v>
      </c>
    </row>
    <row r="465" spans="1:5" hidden="1" x14ac:dyDescent="0.3">
      <c r="A465" t="s">
        <v>877</v>
      </c>
      <c r="B465" t="s">
        <v>878</v>
      </c>
      <c r="C465" t="s">
        <v>764</v>
      </c>
      <c r="D465" s="3">
        <v>343076</v>
      </c>
      <c r="E465" t="s">
        <v>52</v>
      </c>
    </row>
    <row r="466" spans="1:5" hidden="1" x14ac:dyDescent="0.3">
      <c r="A466" t="s">
        <v>879</v>
      </c>
      <c r="B466" t="s">
        <v>880</v>
      </c>
      <c r="C466" t="s">
        <v>764</v>
      </c>
      <c r="E466" t="s">
        <v>52</v>
      </c>
    </row>
    <row r="467" spans="1:5" hidden="1" x14ac:dyDescent="0.3">
      <c r="A467" t="s">
        <v>881</v>
      </c>
      <c r="B467" t="s">
        <v>882</v>
      </c>
      <c r="C467" t="s">
        <v>764</v>
      </c>
      <c r="E467" t="s">
        <v>52</v>
      </c>
    </row>
    <row r="468" spans="1:5" hidden="1" x14ac:dyDescent="0.3">
      <c r="A468" t="s">
        <v>883</v>
      </c>
      <c r="B468" t="s">
        <v>884</v>
      </c>
      <c r="C468" t="s">
        <v>741</v>
      </c>
      <c r="E468" t="s">
        <v>52</v>
      </c>
    </row>
    <row r="469" spans="1:5" hidden="1" x14ac:dyDescent="0.3">
      <c r="A469" t="s">
        <v>885</v>
      </c>
      <c r="B469" t="s">
        <v>886</v>
      </c>
      <c r="C469" t="s">
        <v>682</v>
      </c>
      <c r="E469" t="s">
        <v>52</v>
      </c>
    </row>
    <row r="470" spans="1:5" hidden="1" x14ac:dyDescent="0.3">
      <c r="A470" t="s">
        <v>887</v>
      </c>
      <c r="B470" t="s">
        <v>888</v>
      </c>
      <c r="C470" t="s">
        <v>682</v>
      </c>
      <c r="D470" s="3">
        <v>63711</v>
      </c>
      <c r="E470" t="s">
        <v>52</v>
      </c>
    </row>
    <row r="471" spans="1:5" hidden="1" x14ac:dyDescent="0.3">
      <c r="A471" t="s">
        <v>889</v>
      </c>
      <c r="B471" t="s">
        <v>890</v>
      </c>
      <c r="C471" t="s">
        <v>682</v>
      </c>
      <c r="E471" t="s">
        <v>52</v>
      </c>
    </row>
    <row r="472" spans="1:5" hidden="1" x14ac:dyDescent="0.3">
      <c r="A472" t="s">
        <v>891</v>
      </c>
      <c r="B472" t="s">
        <v>892</v>
      </c>
      <c r="C472" t="s">
        <v>682</v>
      </c>
      <c r="E472" t="s">
        <v>52</v>
      </c>
    </row>
    <row r="473" spans="1:5" hidden="1" x14ac:dyDescent="0.3">
      <c r="A473" t="s">
        <v>893</v>
      </c>
      <c r="B473" t="s">
        <v>894</v>
      </c>
      <c r="C473" t="s">
        <v>682</v>
      </c>
      <c r="D473" s="3">
        <v>174512</v>
      </c>
      <c r="E473" t="s">
        <v>52</v>
      </c>
    </row>
    <row r="474" spans="1:5" hidden="1" x14ac:dyDescent="0.3">
      <c r="A474" t="s">
        <v>895</v>
      </c>
      <c r="B474" t="s">
        <v>896</v>
      </c>
      <c r="C474" t="s">
        <v>682</v>
      </c>
      <c r="E474" t="s">
        <v>52</v>
      </c>
    </row>
    <row r="475" spans="1:5" hidden="1" x14ac:dyDescent="0.3">
      <c r="A475" t="s">
        <v>897</v>
      </c>
      <c r="B475" t="s">
        <v>898</v>
      </c>
      <c r="C475" t="s">
        <v>682</v>
      </c>
      <c r="D475" s="3">
        <v>8636602</v>
      </c>
      <c r="E475" t="s">
        <v>52</v>
      </c>
    </row>
    <row r="476" spans="1:5" hidden="1" x14ac:dyDescent="0.3">
      <c r="A476" t="s">
        <v>899</v>
      </c>
      <c r="B476" t="s">
        <v>900</v>
      </c>
      <c r="C476" t="s">
        <v>703</v>
      </c>
      <c r="E476" t="s">
        <v>52</v>
      </c>
    </row>
    <row r="477" spans="1:5" hidden="1" x14ac:dyDescent="0.3">
      <c r="A477" t="s">
        <v>901</v>
      </c>
      <c r="B477" t="s">
        <v>902</v>
      </c>
      <c r="C477" t="s">
        <v>682</v>
      </c>
      <c r="E477" t="s">
        <v>52</v>
      </c>
    </row>
    <row r="478" spans="1:5" hidden="1" x14ac:dyDescent="0.3">
      <c r="A478" t="s">
        <v>903</v>
      </c>
      <c r="B478" t="s">
        <v>904</v>
      </c>
      <c r="C478" t="s">
        <v>682</v>
      </c>
      <c r="E478" t="s">
        <v>52</v>
      </c>
    </row>
    <row r="479" spans="1:5" hidden="1" x14ac:dyDescent="0.3">
      <c r="A479" t="s">
        <v>905</v>
      </c>
      <c r="B479" t="s">
        <v>906</v>
      </c>
      <c r="C479" t="s">
        <v>682</v>
      </c>
      <c r="D479" s="3">
        <v>174782426</v>
      </c>
      <c r="E479" t="s">
        <v>52</v>
      </c>
    </row>
    <row r="480" spans="1:5" hidden="1" x14ac:dyDescent="0.3">
      <c r="A480" t="s">
        <v>907</v>
      </c>
      <c r="B480" t="s">
        <v>908</v>
      </c>
      <c r="C480" t="s">
        <v>682</v>
      </c>
      <c r="D480" s="3">
        <v>899616</v>
      </c>
      <c r="E480" t="s">
        <v>52</v>
      </c>
    </row>
    <row r="481" spans="1:5" hidden="1" x14ac:dyDescent="0.3">
      <c r="A481" t="s">
        <v>909</v>
      </c>
      <c r="B481" t="s">
        <v>910</v>
      </c>
      <c r="C481" t="s">
        <v>682</v>
      </c>
      <c r="D481" s="3">
        <v>5812</v>
      </c>
      <c r="E481" t="s">
        <v>52</v>
      </c>
    </row>
    <row r="482" spans="1:5" hidden="1" x14ac:dyDescent="0.3">
      <c r="A482" t="s">
        <v>911</v>
      </c>
      <c r="B482" t="s">
        <v>912</v>
      </c>
      <c r="C482" t="s">
        <v>682</v>
      </c>
      <c r="D482" s="3">
        <v>14118</v>
      </c>
      <c r="E482" t="s">
        <v>52</v>
      </c>
    </row>
    <row r="483" spans="1:5" hidden="1" x14ac:dyDescent="0.3">
      <c r="A483" t="s">
        <v>913</v>
      </c>
      <c r="B483" t="s">
        <v>914</v>
      </c>
      <c r="C483" t="s">
        <v>682</v>
      </c>
      <c r="D483" s="3">
        <v>91974</v>
      </c>
      <c r="E483" t="s">
        <v>52</v>
      </c>
    </row>
    <row r="484" spans="1:5" hidden="1" x14ac:dyDescent="0.3">
      <c r="A484" t="s">
        <v>915</v>
      </c>
      <c r="B484" t="s">
        <v>916</v>
      </c>
      <c r="C484" t="s">
        <v>682</v>
      </c>
      <c r="E484" t="s">
        <v>52</v>
      </c>
    </row>
    <row r="485" spans="1:5" hidden="1" x14ac:dyDescent="0.3">
      <c r="A485" t="s">
        <v>917</v>
      </c>
      <c r="B485" t="s">
        <v>918</v>
      </c>
      <c r="C485" t="s">
        <v>682</v>
      </c>
      <c r="E485" t="s">
        <v>52</v>
      </c>
    </row>
    <row r="486" spans="1:5" hidden="1" x14ac:dyDescent="0.3">
      <c r="A486" t="s">
        <v>919</v>
      </c>
      <c r="B486" t="s">
        <v>920</v>
      </c>
      <c r="C486" t="s">
        <v>682</v>
      </c>
      <c r="E486" t="s">
        <v>52</v>
      </c>
    </row>
    <row r="487" spans="1:5" hidden="1" x14ac:dyDescent="0.3">
      <c r="A487" t="s">
        <v>921</v>
      </c>
      <c r="B487" t="s">
        <v>922</v>
      </c>
      <c r="C487" t="s">
        <v>682</v>
      </c>
      <c r="D487" s="3">
        <v>29095</v>
      </c>
      <c r="E487" t="s">
        <v>52</v>
      </c>
    </row>
    <row r="488" spans="1:5" hidden="1" x14ac:dyDescent="0.3">
      <c r="A488" t="s">
        <v>923</v>
      </c>
      <c r="B488" t="s">
        <v>924</v>
      </c>
      <c r="C488" t="s">
        <v>682</v>
      </c>
      <c r="E488" t="s">
        <v>52</v>
      </c>
    </row>
    <row r="489" spans="1:5" hidden="1" x14ac:dyDescent="0.3">
      <c r="A489" t="s">
        <v>925</v>
      </c>
      <c r="B489" t="s">
        <v>926</v>
      </c>
      <c r="C489" t="s">
        <v>682</v>
      </c>
      <c r="E489" t="s">
        <v>52</v>
      </c>
    </row>
    <row r="490" spans="1:5" hidden="1" x14ac:dyDescent="0.3">
      <c r="A490" t="s">
        <v>927</v>
      </c>
      <c r="B490" t="s">
        <v>928</v>
      </c>
      <c r="C490" t="s">
        <v>703</v>
      </c>
      <c r="E490" t="s">
        <v>52</v>
      </c>
    </row>
    <row r="491" spans="1:5" hidden="1" x14ac:dyDescent="0.3">
      <c r="A491" t="s">
        <v>929</v>
      </c>
      <c r="B491" t="s">
        <v>930</v>
      </c>
      <c r="C491" t="s">
        <v>738</v>
      </c>
      <c r="E491" t="s">
        <v>52</v>
      </c>
    </row>
    <row r="492" spans="1:5" hidden="1" x14ac:dyDescent="0.3">
      <c r="A492" t="s">
        <v>931</v>
      </c>
      <c r="B492" t="s">
        <v>932</v>
      </c>
      <c r="C492" t="s">
        <v>738</v>
      </c>
      <c r="E492" t="s">
        <v>52</v>
      </c>
    </row>
    <row r="493" spans="1:5" hidden="1" x14ac:dyDescent="0.3">
      <c r="A493" t="s">
        <v>933</v>
      </c>
      <c r="B493" t="s">
        <v>934</v>
      </c>
      <c r="C493" t="s">
        <v>738</v>
      </c>
      <c r="E493" t="s">
        <v>52</v>
      </c>
    </row>
    <row r="494" spans="1:5" hidden="1" x14ac:dyDescent="0.3">
      <c r="A494" t="s">
        <v>935</v>
      </c>
      <c r="B494" t="s">
        <v>936</v>
      </c>
      <c r="C494" t="s">
        <v>682</v>
      </c>
      <c r="E494" t="s">
        <v>52</v>
      </c>
    </row>
    <row r="495" spans="1:5" hidden="1" x14ac:dyDescent="0.3">
      <c r="A495" t="s">
        <v>937</v>
      </c>
      <c r="B495" t="s">
        <v>938</v>
      </c>
      <c r="C495" t="s">
        <v>682</v>
      </c>
      <c r="E495" t="s">
        <v>52</v>
      </c>
    </row>
    <row r="496" spans="1:5" hidden="1" x14ac:dyDescent="0.3">
      <c r="A496" t="s">
        <v>939</v>
      </c>
      <c r="B496" t="s">
        <v>940</v>
      </c>
      <c r="C496" t="s">
        <v>682</v>
      </c>
      <c r="E496" t="s">
        <v>52</v>
      </c>
    </row>
    <row r="497" spans="1:5" hidden="1" x14ac:dyDescent="0.3">
      <c r="A497" t="s">
        <v>941</v>
      </c>
      <c r="B497" t="s">
        <v>942</v>
      </c>
      <c r="C497" t="s">
        <v>682</v>
      </c>
      <c r="E497" t="s">
        <v>52</v>
      </c>
    </row>
    <row r="498" spans="1:5" hidden="1" x14ac:dyDescent="0.3">
      <c r="A498" t="s">
        <v>943</v>
      </c>
      <c r="B498" t="s">
        <v>944</v>
      </c>
      <c r="C498" t="s">
        <v>682</v>
      </c>
      <c r="E498" t="s">
        <v>52</v>
      </c>
    </row>
    <row r="499" spans="1:5" hidden="1" x14ac:dyDescent="0.3">
      <c r="A499" t="s">
        <v>945</v>
      </c>
      <c r="B499" t="s">
        <v>946</v>
      </c>
      <c r="C499" t="s">
        <v>682</v>
      </c>
      <c r="E499" t="s">
        <v>52</v>
      </c>
    </row>
    <row r="500" spans="1:5" hidden="1" x14ac:dyDescent="0.3">
      <c r="A500" t="s">
        <v>947</v>
      </c>
      <c r="B500" t="s">
        <v>948</v>
      </c>
      <c r="C500" t="s">
        <v>682</v>
      </c>
      <c r="E500" t="s">
        <v>52</v>
      </c>
    </row>
    <row r="501" spans="1:5" hidden="1" x14ac:dyDescent="0.3">
      <c r="A501" t="s">
        <v>949</v>
      </c>
      <c r="B501" t="s">
        <v>950</v>
      </c>
      <c r="C501" t="s">
        <v>682</v>
      </c>
      <c r="D501" s="3">
        <v>33455</v>
      </c>
      <c r="E501" t="s">
        <v>52</v>
      </c>
    </row>
    <row r="502" spans="1:5" hidden="1" x14ac:dyDescent="0.3">
      <c r="A502" t="s">
        <v>951</v>
      </c>
      <c r="B502" t="s">
        <v>952</v>
      </c>
      <c r="C502" t="s">
        <v>764</v>
      </c>
      <c r="E502" t="s">
        <v>52</v>
      </c>
    </row>
    <row r="503" spans="1:5" hidden="1" x14ac:dyDescent="0.3">
      <c r="A503" t="s">
        <v>953</v>
      </c>
      <c r="B503" t="s">
        <v>954</v>
      </c>
      <c r="C503" t="s">
        <v>764</v>
      </c>
      <c r="E503" t="s">
        <v>52</v>
      </c>
    </row>
    <row r="504" spans="1:5" hidden="1" x14ac:dyDescent="0.3">
      <c r="A504" t="s">
        <v>955</v>
      </c>
      <c r="B504" t="s">
        <v>956</v>
      </c>
      <c r="C504" t="s">
        <v>764</v>
      </c>
      <c r="E504" t="s">
        <v>52</v>
      </c>
    </row>
    <row r="505" spans="1:5" x14ac:dyDescent="0.3">
      <c r="A505" t="s">
        <v>957</v>
      </c>
      <c r="B505" t="s">
        <v>958</v>
      </c>
      <c r="C505" t="s">
        <v>764</v>
      </c>
      <c r="D505" s="3">
        <v>41675972517</v>
      </c>
      <c r="E505" t="s">
        <v>21</v>
      </c>
    </row>
    <row r="506" spans="1:5" hidden="1" x14ac:dyDescent="0.3">
      <c r="A506" t="s">
        <v>959</v>
      </c>
      <c r="B506" t="s">
        <v>960</v>
      </c>
      <c r="C506" t="s">
        <v>682</v>
      </c>
      <c r="E506" t="s">
        <v>52</v>
      </c>
    </row>
    <row r="507" spans="1:5" hidden="1" x14ac:dyDescent="0.3">
      <c r="A507" t="s">
        <v>961</v>
      </c>
      <c r="B507" t="s">
        <v>962</v>
      </c>
      <c r="C507" t="s">
        <v>682</v>
      </c>
      <c r="E507" t="s">
        <v>52</v>
      </c>
    </row>
    <row r="508" spans="1:5" hidden="1" x14ac:dyDescent="0.3">
      <c r="A508" t="s">
        <v>963</v>
      </c>
      <c r="B508" t="s">
        <v>964</v>
      </c>
      <c r="C508" t="s">
        <v>682</v>
      </c>
      <c r="E508" t="s">
        <v>52</v>
      </c>
    </row>
    <row r="509" spans="1:5" hidden="1" x14ac:dyDescent="0.3">
      <c r="A509" t="s">
        <v>965</v>
      </c>
      <c r="B509" t="s">
        <v>966</v>
      </c>
      <c r="C509" t="s">
        <v>764</v>
      </c>
      <c r="E509" t="s">
        <v>52</v>
      </c>
    </row>
    <row r="510" spans="1:5" hidden="1" x14ac:dyDescent="0.3">
      <c r="A510" t="s">
        <v>967</v>
      </c>
      <c r="B510" t="s">
        <v>968</v>
      </c>
      <c r="C510" t="s">
        <v>764</v>
      </c>
      <c r="E510" t="s">
        <v>23</v>
      </c>
    </row>
    <row r="511" spans="1:5" hidden="1" x14ac:dyDescent="0.3">
      <c r="A511" t="s">
        <v>969</v>
      </c>
      <c r="B511" t="s">
        <v>970</v>
      </c>
      <c r="C511" t="s">
        <v>764</v>
      </c>
      <c r="E511" t="s">
        <v>52</v>
      </c>
    </row>
    <row r="512" spans="1:5" hidden="1" x14ac:dyDescent="0.3">
      <c r="A512" t="s">
        <v>971</v>
      </c>
      <c r="B512" t="s">
        <v>972</v>
      </c>
      <c r="C512" t="s">
        <v>764</v>
      </c>
      <c r="E512" t="s">
        <v>52</v>
      </c>
    </row>
    <row r="513" spans="1:5" hidden="1" x14ac:dyDescent="0.3">
      <c r="A513" t="s">
        <v>973</v>
      </c>
      <c r="B513" t="s">
        <v>974</v>
      </c>
      <c r="C513" t="s">
        <v>703</v>
      </c>
      <c r="E513" t="s">
        <v>52</v>
      </c>
    </row>
    <row r="514" spans="1:5" hidden="1" x14ac:dyDescent="0.3">
      <c r="A514" t="s">
        <v>975</v>
      </c>
      <c r="B514" t="s">
        <v>976</v>
      </c>
      <c r="C514" t="s">
        <v>764</v>
      </c>
      <c r="E514" t="s">
        <v>52</v>
      </c>
    </row>
    <row r="515" spans="1:5" hidden="1" x14ac:dyDescent="0.3">
      <c r="A515" t="s">
        <v>977</v>
      </c>
      <c r="B515" t="s">
        <v>978</v>
      </c>
      <c r="C515" t="s">
        <v>703</v>
      </c>
      <c r="E515" t="s">
        <v>52</v>
      </c>
    </row>
    <row r="516" spans="1:5" hidden="1" x14ac:dyDescent="0.3">
      <c r="A516" t="s">
        <v>979</v>
      </c>
      <c r="B516" t="s">
        <v>980</v>
      </c>
      <c r="C516" t="s">
        <v>764</v>
      </c>
      <c r="E516" t="s">
        <v>52</v>
      </c>
    </row>
    <row r="517" spans="1:5" hidden="1" x14ac:dyDescent="0.3">
      <c r="A517" t="s">
        <v>981</v>
      </c>
      <c r="B517" t="s">
        <v>982</v>
      </c>
      <c r="C517" t="s">
        <v>738</v>
      </c>
      <c r="E517" t="s">
        <v>52</v>
      </c>
    </row>
    <row r="518" spans="1:5" hidden="1" x14ac:dyDescent="0.3">
      <c r="A518" t="s">
        <v>983</v>
      </c>
      <c r="B518" t="s">
        <v>984</v>
      </c>
      <c r="C518" t="s">
        <v>738</v>
      </c>
      <c r="E518" t="s">
        <v>52</v>
      </c>
    </row>
    <row r="519" spans="1:5" hidden="1" x14ac:dyDescent="0.3">
      <c r="A519" t="s">
        <v>985</v>
      </c>
      <c r="B519" t="s">
        <v>986</v>
      </c>
      <c r="C519" t="s">
        <v>738</v>
      </c>
      <c r="E519" t="s">
        <v>52</v>
      </c>
    </row>
    <row r="520" spans="1:5" hidden="1" x14ac:dyDescent="0.3">
      <c r="A520" t="s">
        <v>987</v>
      </c>
      <c r="B520" t="s">
        <v>988</v>
      </c>
      <c r="C520" t="s">
        <v>738</v>
      </c>
      <c r="E520" t="s">
        <v>52</v>
      </c>
    </row>
    <row r="521" spans="1:5" hidden="1" x14ac:dyDescent="0.3">
      <c r="A521" t="s">
        <v>989</v>
      </c>
      <c r="B521" t="s">
        <v>990</v>
      </c>
      <c r="C521" t="s">
        <v>738</v>
      </c>
      <c r="E521" t="s">
        <v>52</v>
      </c>
    </row>
    <row r="522" spans="1:5" hidden="1" x14ac:dyDescent="0.3">
      <c r="A522" t="s">
        <v>991</v>
      </c>
      <c r="B522" t="s">
        <v>992</v>
      </c>
      <c r="C522" t="s">
        <v>738</v>
      </c>
      <c r="E522" t="s">
        <v>52</v>
      </c>
    </row>
    <row r="523" spans="1:5" hidden="1" x14ac:dyDescent="0.3">
      <c r="A523" t="s">
        <v>993</v>
      </c>
      <c r="B523" t="s">
        <v>994</v>
      </c>
      <c r="C523" t="s">
        <v>738</v>
      </c>
      <c r="E523" t="s">
        <v>52</v>
      </c>
    </row>
    <row r="524" spans="1:5" hidden="1" x14ac:dyDescent="0.3">
      <c r="A524" t="s">
        <v>995</v>
      </c>
      <c r="B524" t="s">
        <v>996</v>
      </c>
      <c r="C524" t="s">
        <v>738</v>
      </c>
      <c r="E524" t="s">
        <v>52</v>
      </c>
    </row>
    <row r="525" spans="1:5" hidden="1" x14ac:dyDescent="0.3">
      <c r="A525" t="s">
        <v>997</v>
      </c>
      <c r="B525" t="s">
        <v>998</v>
      </c>
      <c r="C525" t="s">
        <v>738</v>
      </c>
      <c r="E525" t="s">
        <v>52</v>
      </c>
    </row>
    <row r="526" spans="1:5" hidden="1" x14ac:dyDescent="0.3">
      <c r="A526" t="s">
        <v>999</v>
      </c>
      <c r="B526" t="s">
        <v>1000</v>
      </c>
      <c r="C526" t="s">
        <v>738</v>
      </c>
      <c r="E526" t="s">
        <v>52</v>
      </c>
    </row>
    <row r="527" spans="1:5" hidden="1" x14ac:dyDescent="0.3">
      <c r="A527" t="s">
        <v>1001</v>
      </c>
      <c r="B527" t="s">
        <v>1002</v>
      </c>
      <c r="C527" t="s">
        <v>738</v>
      </c>
      <c r="E527" t="s">
        <v>52</v>
      </c>
    </row>
    <row r="528" spans="1:5" hidden="1" x14ac:dyDescent="0.3">
      <c r="A528" t="s">
        <v>1003</v>
      </c>
      <c r="B528" t="s">
        <v>1004</v>
      </c>
      <c r="C528" t="s">
        <v>738</v>
      </c>
      <c r="E528" t="s">
        <v>52</v>
      </c>
    </row>
    <row r="529" spans="1:5" hidden="1" x14ac:dyDescent="0.3">
      <c r="A529" t="s">
        <v>1005</v>
      </c>
      <c r="B529" t="s">
        <v>1006</v>
      </c>
      <c r="C529" t="s">
        <v>738</v>
      </c>
      <c r="E529" t="s">
        <v>52</v>
      </c>
    </row>
    <row r="530" spans="1:5" hidden="1" x14ac:dyDescent="0.3">
      <c r="A530" t="s">
        <v>1007</v>
      </c>
      <c r="B530" t="s">
        <v>1008</v>
      </c>
      <c r="C530" t="s">
        <v>738</v>
      </c>
      <c r="E530" t="s">
        <v>52</v>
      </c>
    </row>
    <row r="531" spans="1:5" hidden="1" x14ac:dyDescent="0.3">
      <c r="A531" t="s">
        <v>1009</v>
      </c>
      <c r="B531" t="s">
        <v>1010</v>
      </c>
      <c r="C531" t="s">
        <v>738</v>
      </c>
      <c r="E53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Area</vt:lpstr>
      <vt:lpstr>Vend</vt:lpstr>
      <vt:lpstr>VendSum</vt:lpstr>
      <vt:lpstr>VendArea</vt:lpstr>
      <vt:lpstr>VendSumArea</vt:lpstr>
      <vt:lpstr>VendCAU</vt:lpstr>
      <vt:lpstr>Included PSC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2024-05-23T08:49:44Z</dcterms:created>
  <dcterms:modified xsi:type="dcterms:W3CDTF">2024-05-24T20:26:28Z</dcterms:modified>
</cp:coreProperties>
</file>