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grego\Repos\Vendor\Output\Space\"/>
    </mc:Choice>
  </mc:AlternateContent>
  <xr:revisionPtr revIDLastSave="0" documentId="13_ncr:1_{98E04E9A-BBA3-411C-B781-3672BB3FCFB3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Area" sheetId="1" r:id="rId1"/>
    <sheet name="Vend" sheetId="2" r:id="rId2"/>
    <sheet name="VendSum" sheetId="3" r:id="rId3"/>
    <sheet name="VendArea" sheetId="4" r:id="rId4"/>
    <sheet name="VendSumAre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2" l="1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AE84" i="5"/>
  <c r="AD84" i="5"/>
  <c r="AC84" i="5"/>
  <c r="AB84" i="5"/>
  <c r="AA84" i="5"/>
  <c r="Z84" i="5"/>
  <c r="Y84" i="5"/>
  <c r="X84" i="5"/>
  <c r="W84" i="5"/>
  <c r="V84" i="5"/>
  <c r="U84" i="5"/>
  <c r="T84" i="5"/>
  <c r="S84" i="5"/>
  <c r="R84" i="5"/>
  <c r="Q84" i="5"/>
  <c r="P84" i="5"/>
  <c r="O84" i="5"/>
  <c r="H84" i="5"/>
  <c r="D84" i="5"/>
  <c r="C84" i="5"/>
  <c r="B84" i="5"/>
  <c r="A84" i="5"/>
  <c r="J83" i="5"/>
  <c r="H83" i="5"/>
  <c r="G83" i="5"/>
  <c r="E83" i="5"/>
  <c r="D83" i="5"/>
  <c r="C83" i="5"/>
  <c r="B83" i="5"/>
  <c r="A83" i="5"/>
  <c r="J82" i="5"/>
  <c r="H82" i="5"/>
  <c r="G82" i="5"/>
  <c r="E82" i="5"/>
  <c r="D82" i="5"/>
  <c r="C82" i="5"/>
  <c r="B82" i="5"/>
  <c r="A82" i="5"/>
  <c r="J81" i="5"/>
  <c r="H81" i="5"/>
  <c r="G81" i="5"/>
  <c r="E81" i="5"/>
  <c r="D81" i="5"/>
  <c r="C81" i="5"/>
  <c r="B81" i="5"/>
  <c r="A81" i="5"/>
  <c r="J80" i="5"/>
  <c r="H80" i="5"/>
  <c r="G80" i="5"/>
  <c r="E80" i="5"/>
  <c r="D80" i="5"/>
  <c r="C80" i="5"/>
  <c r="B80" i="5"/>
  <c r="A80" i="5"/>
  <c r="J79" i="5"/>
  <c r="H79" i="5"/>
  <c r="G79" i="5"/>
  <c r="E79" i="5"/>
  <c r="D79" i="5"/>
  <c r="C79" i="5"/>
  <c r="B79" i="5"/>
  <c r="A79" i="5"/>
  <c r="J78" i="5"/>
  <c r="H78" i="5"/>
  <c r="G78" i="5"/>
  <c r="E78" i="5"/>
  <c r="D78" i="5"/>
  <c r="C78" i="5"/>
  <c r="B78" i="5"/>
  <c r="A78" i="5"/>
  <c r="J77" i="5"/>
  <c r="H77" i="5"/>
  <c r="G77" i="5"/>
  <c r="E77" i="5"/>
  <c r="D77" i="5"/>
  <c r="C77" i="5"/>
  <c r="B77" i="5"/>
  <c r="A77" i="5"/>
  <c r="J76" i="5"/>
  <c r="H76" i="5"/>
  <c r="G76" i="5"/>
  <c r="E76" i="5"/>
  <c r="D76" i="5"/>
  <c r="C76" i="5"/>
  <c r="B76" i="5"/>
  <c r="A76" i="5"/>
  <c r="J75" i="5"/>
  <c r="H75" i="5"/>
  <c r="G75" i="5"/>
  <c r="E75" i="5"/>
  <c r="D75" i="5"/>
  <c r="C75" i="5"/>
  <c r="B75" i="5"/>
  <c r="A75" i="5"/>
  <c r="J74" i="5"/>
  <c r="H74" i="5"/>
  <c r="G74" i="5"/>
  <c r="E74" i="5"/>
  <c r="D74" i="5"/>
  <c r="C74" i="5"/>
  <c r="B74" i="5"/>
  <c r="A74" i="5"/>
  <c r="J73" i="5"/>
  <c r="H73" i="5"/>
  <c r="G73" i="5"/>
  <c r="E73" i="5"/>
  <c r="D73" i="5"/>
  <c r="C73" i="5"/>
  <c r="B73" i="5"/>
  <c r="A73" i="5"/>
  <c r="J72" i="5"/>
  <c r="H72" i="5"/>
  <c r="G72" i="5"/>
  <c r="E72" i="5"/>
  <c r="D72" i="5"/>
  <c r="C72" i="5"/>
  <c r="B72" i="5"/>
  <c r="A72" i="5"/>
  <c r="J71" i="5"/>
  <c r="H71" i="5"/>
  <c r="G71" i="5"/>
  <c r="E71" i="5"/>
  <c r="D71" i="5"/>
  <c r="C71" i="5"/>
  <c r="B71" i="5"/>
  <c r="A71" i="5"/>
  <c r="J70" i="5"/>
  <c r="H70" i="5"/>
  <c r="G70" i="5"/>
  <c r="E70" i="5"/>
  <c r="D70" i="5"/>
  <c r="C70" i="5"/>
  <c r="B70" i="5"/>
  <c r="A70" i="5"/>
  <c r="J69" i="5"/>
  <c r="H69" i="5"/>
  <c r="G69" i="5"/>
  <c r="E69" i="5"/>
  <c r="D69" i="5"/>
  <c r="C69" i="5"/>
  <c r="B69" i="5"/>
  <c r="A69" i="5"/>
  <c r="J68" i="5"/>
  <c r="H68" i="5"/>
  <c r="G68" i="5"/>
  <c r="E68" i="5"/>
  <c r="D68" i="5"/>
  <c r="C68" i="5"/>
  <c r="B68" i="5"/>
  <c r="A68" i="5"/>
  <c r="J67" i="5"/>
  <c r="H67" i="5"/>
  <c r="G67" i="5"/>
  <c r="E67" i="5"/>
  <c r="D67" i="5"/>
  <c r="C67" i="5"/>
  <c r="B67" i="5"/>
  <c r="A67" i="5"/>
  <c r="J66" i="5"/>
  <c r="H66" i="5"/>
  <c r="G66" i="5"/>
  <c r="E66" i="5"/>
  <c r="D66" i="5"/>
  <c r="C66" i="5"/>
  <c r="B66" i="5"/>
  <c r="A66" i="5"/>
  <c r="J65" i="5"/>
  <c r="H65" i="5"/>
  <c r="G65" i="5"/>
  <c r="E65" i="5"/>
  <c r="D65" i="5"/>
  <c r="C65" i="5"/>
  <c r="B65" i="5"/>
  <c r="A65" i="5"/>
  <c r="J64" i="5"/>
  <c r="H64" i="5"/>
  <c r="G64" i="5"/>
  <c r="E64" i="5"/>
  <c r="D64" i="5"/>
  <c r="C64" i="5"/>
  <c r="B64" i="5"/>
  <c r="A64" i="5"/>
  <c r="J63" i="5"/>
  <c r="H63" i="5"/>
  <c r="G63" i="5"/>
  <c r="E63" i="5"/>
  <c r="D63" i="5"/>
  <c r="C63" i="5"/>
  <c r="B63" i="5"/>
  <c r="A63" i="5"/>
  <c r="J62" i="5"/>
  <c r="H62" i="5"/>
  <c r="G62" i="5"/>
  <c r="E62" i="5"/>
  <c r="D62" i="5"/>
  <c r="C62" i="5"/>
  <c r="B62" i="5"/>
  <c r="A62" i="5"/>
  <c r="J61" i="5"/>
  <c r="H61" i="5"/>
  <c r="G61" i="5"/>
  <c r="E61" i="5"/>
  <c r="D61" i="5"/>
  <c r="C61" i="5"/>
  <c r="B61" i="5"/>
  <c r="A61" i="5"/>
  <c r="J60" i="5"/>
  <c r="H60" i="5"/>
  <c r="G60" i="5"/>
  <c r="E60" i="5"/>
  <c r="D60" i="5"/>
  <c r="C60" i="5"/>
  <c r="B60" i="5"/>
  <c r="A60" i="5"/>
  <c r="J59" i="5"/>
  <c r="H59" i="5"/>
  <c r="G59" i="5"/>
  <c r="E59" i="5"/>
  <c r="D59" i="5"/>
  <c r="C59" i="5"/>
  <c r="B59" i="5"/>
  <c r="A59" i="5"/>
  <c r="J58" i="5"/>
  <c r="H58" i="5"/>
  <c r="G58" i="5"/>
  <c r="E58" i="5"/>
  <c r="D58" i="5"/>
  <c r="C58" i="5"/>
  <c r="B58" i="5"/>
  <c r="A58" i="5"/>
  <c r="J57" i="5"/>
  <c r="H57" i="5"/>
  <c r="G57" i="5"/>
  <c r="E57" i="5"/>
  <c r="D57" i="5"/>
  <c r="C57" i="5"/>
  <c r="B57" i="5"/>
  <c r="A57" i="5"/>
  <c r="J56" i="5"/>
  <c r="H56" i="5"/>
  <c r="G56" i="5"/>
  <c r="E56" i="5"/>
  <c r="D56" i="5"/>
  <c r="C56" i="5"/>
  <c r="B56" i="5"/>
  <c r="A56" i="5"/>
  <c r="J55" i="5"/>
  <c r="H55" i="5"/>
  <c r="G55" i="5"/>
  <c r="E55" i="5"/>
  <c r="D55" i="5"/>
  <c r="C55" i="5"/>
  <c r="B55" i="5"/>
  <c r="A55" i="5"/>
  <c r="J54" i="5"/>
  <c r="H54" i="5"/>
  <c r="G54" i="5"/>
  <c r="E54" i="5"/>
  <c r="D54" i="5"/>
  <c r="C54" i="5"/>
  <c r="B54" i="5"/>
  <c r="A54" i="5"/>
  <c r="J53" i="5"/>
  <c r="H53" i="5"/>
  <c r="G53" i="5"/>
  <c r="E53" i="5"/>
  <c r="D53" i="5"/>
  <c r="C53" i="5"/>
  <c r="B53" i="5"/>
  <c r="A53" i="5"/>
  <c r="J52" i="5"/>
  <c r="H52" i="5"/>
  <c r="G52" i="5"/>
  <c r="E52" i="5"/>
  <c r="D52" i="5"/>
  <c r="C52" i="5"/>
  <c r="B52" i="5"/>
  <c r="A52" i="5"/>
  <c r="J51" i="5"/>
  <c r="H51" i="5"/>
  <c r="G51" i="5"/>
  <c r="E51" i="5"/>
  <c r="D51" i="5"/>
  <c r="C51" i="5"/>
  <c r="B51" i="5"/>
  <c r="A51" i="5"/>
  <c r="J50" i="5"/>
  <c r="H50" i="5"/>
  <c r="G50" i="5"/>
  <c r="E50" i="5"/>
  <c r="D50" i="5"/>
  <c r="C50" i="5"/>
  <c r="B50" i="5"/>
  <c r="A50" i="5"/>
  <c r="J49" i="5"/>
  <c r="H49" i="5"/>
  <c r="G49" i="5"/>
  <c r="E49" i="5"/>
  <c r="D49" i="5"/>
  <c r="C49" i="5"/>
  <c r="B49" i="5"/>
  <c r="A49" i="5"/>
  <c r="J48" i="5"/>
  <c r="H48" i="5"/>
  <c r="G48" i="5"/>
  <c r="E48" i="5"/>
  <c r="D48" i="5"/>
  <c r="C48" i="5"/>
  <c r="B48" i="5"/>
  <c r="A48" i="5"/>
  <c r="J47" i="5"/>
  <c r="H47" i="5"/>
  <c r="G47" i="5"/>
  <c r="E47" i="5"/>
  <c r="D47" i="5"/>
  <c r="C47" i="5"/>
  <c r="B47" i="5"/>
  <c r="A47" i="5"/>
  <c r="J46" i="5"/>
  <c r="H46" i="5"/>
  <c r="G46" i="5"/>
  <c r="E46" i="5"/>
  <c r="D46" i="5"/>
  <c r="C46" i="5"/>
  <c r="B46" i="5"/>
  <c r="A46" i="5"/>
  <c r="J45" i="5"/>
  <c r="H45" i="5"/>
  <c r="G45" i="5"/>
  <c r="E45" i="5"/>
  <c r="D45" i="5"/>
  <c r="C45" i="5"/>
  <c r="B45" i="5"/>
  <c r="A45" i="5"/>
  <c r="J44" i="5"/>
  <c r="J84" i="5" s="1"/>
  <c r="H44" i="5"/>
  <c r="G44" i="5"/>
  <c r="E44" i="5"/>
  <c r="D44" i="5"/>
  <c r="C44" i="5"/>
  <c r="B44" i="5"/>
  <c r="A44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B41" i="5"/>
  <c r="A41" i="5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1" i="5"/>
  <c r="A1" i="5"/>
  <c r="AE84" i="4"/>
  <c r="AD84" i="4"/>
  <c r="D84" i="4" s="1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H84" i="4"/>
  <c r="G84" i="4"/>
  <c r="E84" i="4"/>
  <c r="C84" i="4"/>
  <c r="B84" i="4"/>
  <c r="A84" i="4"/>
  <c r="J83" i="4"/>
  <c r="H83" i="4"/>
  <c r="G83" i="4"/>
  <c r="E83" i="4"/>
  <c r="D83" i="4"/>
  <c r="C83" i="4"/>
  <c r="B83" i="4"/>
  <c r="A83" i="4"/>
  <c r="J82" i="4"/>
  <c r="H82" i="4"/>
  <c r="G82" i="4"/>
  <c r="E82" i="4"/>
  <c r="D82" i="4"/>
  <c r="C82" i="4"/>
  <c r="B82" i="4"/>
  <c r="A82" i="4"/>
  <c r="J81" i="4"/>
  <c r="H81" i="4"/>
  <c r="G81" i="4"/>
  <c r="E81" i="4"/>
  <c r="D81" i="4"/>
  <c r="C81" i="4"/>
  <c r="B81" i="4"/>
  <c r="A81" i="4"/>
  <c r="J80" i="4"/>
  <c r="H80" i="4"/>
  <c r="G80" i="4"/>
  <c r="E80" i="4"/>
  <c r="D80" i="4"/>
  <c r="C80" i="4"/>
  <c r="B80" i="4"/>
  <c r="A80" i="4"/>
  <c r="J79" i="4"/>
  <c r="H79" i="4"/>
  <c r="G79" i="4"/>
  <c r="E79" i="4"/>
  <c r="D79" i="4"/>
  <c r="C79" i="4"/>
  <c r="B79" i="4"/>
  <c r="A79" i="4"/>
  <c r="J78" i="4"/>
  <c r="H78" i="4"/>
  <c r="G78" i="4"/>
  <c r="E78" i="4"/>
  <c r="D78" i="4"/>
  <c r="C78" i="4"/>
  <c r="B78" i="4"/>
  <c r="A78" i="4"/>
  <c r="J77" i="4"/>
  <c r="H77" i="4"/>
  <c r="G77" i="4"/>
  <c r="E77" i="4"/>
  <c r="D77" i="4"/>
  <c r="C77" i="4"/>
  <c r="B77" i="4"/>
  <c r="A77" i="4"/>
  <c r="J76" i="4"/>
  <c r="H76" i="4"/>
  <c r="G76" i="4"/>
  <c r="E76" i="4"/>
  <c r="D76" i="4"/>
  <c r="C76" i="4"/>
  <c r="B76" i="4"/>
  <c r="A76" i="4"/>
  <c r="J75" i="4"/>
  <c r="H75" i="4"/>
  <c r="G75" i="4"/>
  <c r="E75" i="4"/>
  <c r="D75" i="4"/>
  <c r="C75" i="4"/>
  <c r="B75" i="4"/>
  <c r="A75" i="4"/>
  <c r="J74" i="4"/>
  <c r="H74" i="4"/>
  <c r="G74" i="4"/>
  <c r="E74" i="4"/>
  <c r="D74" i="4"/>
  <c r="C74" i="4"/>
  <c r="B74" i="4"/>
  <c r="A74" i="4"/>
  <c r="J73" i="4"/>
  <c r="H73" i="4"/>
  <c r="G73" i="4"/>
  <c r="E73" i="4"/>
  <c r="D73" i="4"/>
  <c r="C73" i="4"/>
  <c r="B73" i="4"/>
  <c r="A73" i="4"/>
  <c r="J72" i="4"/>
  <c r="H72" i="4"/>
  <c r="G72" i="4"/>
  <c r="E72" i="4"/>
  <c r="D72" i="4"/>
  <c r="C72" i="4"/>
  <c r="B72" i="4"/>
  <c r="A72" i="4"/>
  <c r="J71" i="4"/>
  <c r="H71" i="4"/>
  <c r="G71" i="4"/>
  <c r="E71" i="4"/>
  <c r="D71" i="4"/>
  <c r="C71" i="4"/>
  <c r="B71" i="4"/>
  <c r="A71" i="4"/>
  <c r="J70" i="4"/>
  <c r="H70" i="4"/>
  <c r="G70" i="4"/>
  <c r="E70" i="4"/>
  <c r="D70" i="4"/>
  <c r="C70" i="4"/>
  <c r="B70" i="4"/>
  <c r="A70" i="4"/>
  <c r="J69" i="4"/>
  <c r="H69" i="4"/>
  <c r="G69" i="4"/>
  <c r="E69" i="4"/>
  <c r="D69" i="4"/>
  <c r="C69" i="4"/>
  <c r="B69" i="4"/>
  <c r="A69" i="4"/>
  <c r="J68" i="4"/>
  <c r="H68" i="4"/>
  <c r="G68" i="4"/>
  <c r="E68" i="4"/>
  <c r="D68" i="4"/>
  <c r="C68" i="4"/>
  <c r="B68" i="4"/>
  <c r="A68" i="4"/>
  <c r="J67" i="4"/>
  <c r="H67" i="4"/>
  <c r="G67" i="4"/>
  <c r="E67" i="4"/>
  <c r="D67" i="4"/>
  <c r="C67" i="4"/>
  <c r="B67" i="4"/>
  <c r="A67" i="4"/>
  <c r="J66" i="4"/>
  <c r="H66" i="4"/>
  <c r="G66" i="4"/>
  <c r="E66" i="4"/>
  <c r="D66" i="4"/>
  <c r="C66" i="4"/>
  <c r="B66" i="4"/>
  <c r="A66" i="4"/>
  <c r="J65" i="4"/>
  <c r="H65" i="4"/>
  <c r="G65" i="4"/>
  <c r="E65" i="4"/>
  <c r="D65" i="4"/>
  <c r="C65" i="4"/>
  <c r="B65" i="4"/>
  <c r="A65" i="4"/>
  <c r="J64" i="4"/>
  <c r="H64" i="4"/>
  <c r="G64" i="4"/>
  <c r="E64" i="4"/>
  <c r="D64" i="4"/>
  <c r="C64" i="4"/>
  <c r="B64" i="4"/>
  <c r="A64" i="4"/>
  <c r="J63" i="4"/>
  <c r="H63" i="4"/>
  <c r="G63" i="4"/>
  <c r="E63" i="4"/>
  <c r="D63" i="4"/>
  <c r="C63" i="4"/>
  <c r="B63" i="4"/>
  <c r="A63" i="4"/>
  <c r="J62" i="4"/>
  <c r="H62" i="4"/>
  <c r="G62" i="4"/>
  <c r="E62" i="4"/>
  <c r="D62" i="4"/>
  <c r="C62" i="4"/>
  <c r="B62" i="4"/>
  <c r="A62" i="4"/>
  <c r="J61" i="4"/>
  <c r="H61" i="4"/>
  <c r="G61" i="4"/>
  <c r="E61" i="4"/>
  <c r="D61" i="4"/>
  <c r="C61" i="4"/>
  <c r="B61" i="4"/>
  <c r="A61" i="4"/>
  <c r="J60" i="4"/>
  <c r="H60" i="4"/>
  <c r="G60" i="4"/>
  <c r="E60" i="4"/>
  <c r="D60" i="4"/>
  <c r="C60" i="4"/>
  <c r="B60" i="4"/>
  <c r="A60" i="4"/>
  <c r="J59" i="4"/>
  <c r="H59" i="4"/>
  <c r="G59" i="4"/>
  <c r="E59" i="4"/>
  <c r="D59" i="4"/>
  <c r="C59" i="4"/>
  <c r="B59" i="4"/>
  <c r="A59" i="4"/>
  <c r="J58" i="4"/>
  <c r="H58" i="4"/>
  <c r="G58" i="4"/>
  <c r="E58" i="4"/>
  <c r="D58" i="4"/>
  <c r="C58" i="4"/>
  <c r="B58" i="4"/>
  <c r="A58" i="4"/>
  <c r="J57" i="4"/>
  <c r="H57" i="4"/>
  <c r="G57" i="4"/>
  <c r="E57" i="4"/>
  <c r="D57" i="4"/>
  <c r="C57" i="4"/>
  <c r="B57" i="4"/>
  <c r="A57" i="4"/>
  <c r="J56" i="4"/>
  <c r="H56" i="4"/>
  <c r="G56" i="4"/>
  <c r="E56" i="4"/>
  <c r="D56" i="4"/>
  <c r="C56" i="4"/>
  <c r="B56" i="4"/>
  <c r="A56" i="4"/>
  <c r="J55" i="4"/>
  <c r="H55" i="4"/>
  <c r="G55" i="4"/>
  <c r="E55" i="4"/>
  <c r="D55" i="4"/>
  <c r="C55" i="4"/>
  <c r="B55" i="4"/>
  <c r="A55" i="4"/>
  <c r="J54" i="4"/>
  <c r="H54" i="4"/>
  <c r="G54" i="4"/>
  <c r="E54" i="4"/>
  <c r="D54" i="4"/>
  <c r="C54" i="4"/>
  <c r="B54" i="4"/>
  <c r="A54" i="4"/>
  <c r="J53" i="4"/>
  <c r="H53" i="4"/>
  <c r="G53" i="4"/>
  <c r="E53" i="4"/>
  <c r="D53" i="4"/>
  <c r="C53" i="4"/>
  <c r="B53" i="4"/>
  <c r="A53" i="4"/>
  <c r="J52" i="4"/>
  <c r="H52" i="4"/>
  <c r="G52" i="4"/>
  <c r="E52" i="4"/>
  <c r="D52" i="4"/>
  <c r="C52" i="4"/>
  <c r="B52" i="4"/>
  <c r="A52" i="4"/>
  <c r="J51" i="4"/>
  <c r="H51" i="4"/>
  <c r="G51" i="4"/>
  <c r="E51" i="4"/>
  <c r="D51" i="4"/>
  <c r="C51" i="4"/>
  <c r="B51" i="4"/>
  <c r="A51" i="4"/>
  <c r="J50" i="4"/>
  <c r="H50" i="4"/>
  <c r="G50" i="4"/>
  <c r="E50" i="4"/>
  <c r="D50" i="4"/>
  <c r="C50" i="4"/>
  <c r="B50" i="4"/>
  <c r="A50" i="4"/>
  <c r="J49" i="4"/>
  <c r="H49" i="4"/>
  <c r="G49" i="4"/>
  <c r="E49" i="4"/>
  <c r="D49" i="4"/>
  <c r="C49" i="4"/>
  <c r="B49" i="4"/>
  <c r="A49" i="4"/>
  <c r="J48" i="4"/>
  <c r="H48" i="4"/>
  <c r="G48" i="4"/>
  <c r="E48" i="4"/>
  <c r="D48" i="4"/>
  <c r="C48" i="4"/>
  <c r="B48" i="4"/>
  <c r="A48" i="4"/>
  <c r="J47" i="4"/>
  <c r="H47" i="4"/>
  <c r="G47" i="4"/>
  <c r="E47" i="4"/>
  <c r="D47" i="4"/>
  <c r="C47" i="4"/>
  <c r="B47" i="4"/>
  <c r="A47" i="4"/>
  <c r="J46" i="4"/>
  <c r="H46" i="4"/>
  <c r="G46" i="4"/>
  <c r="E46" i="4"/>
  <c r="D46" i="4"/>
  <c r="C46" i="4"/>
  <c r="B46" i="4"/>
  <c r="A46" i="4"/>
  <c r="J45" i="4"/>
  <c r="H45" i="4"/>
  <c r="G45" i="4"/>
  <c r="E45" i="4"/>
  <c r="D45" i="4"/>
  <c r="C45" i="4"/>
  <c r="B45" i="4"/>
  <c r="A45" i="4"/>
  <c r="J44" i="4"/>
  <c r="J84" i="4" s="1"/>
  <c r="H44" i="4"/>
  <c r="G44" i="4"/>
  <c r="E44" i="4"/>
  <c r="D44" i="4"/>
  <c r="C44" i="4"/>
  <c r="B44" i="4"/>
  <c r="A44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B1" i="4"/>
  <c r="A1" i="4"/>
  <c r="AD24" i="3"/>
  <c r="AC24" i="3"/>
  <c r="G24" i="3" s="1"/>
  <c r="AB24" i="3"/>
  <c r="C24" i="3" s="1"/>
  <c r="AA24" i="3"/>
  <c r="Z24" i="3"/>
  <c r="B24" i="3" s="1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A24" i="3"/>
  <c r="I23" i="3"/>
  <c r="G23" i="3"/>
  <c r="F23" i="3"/>
  <c r="D23" i="3"/>
  <c r="C23" i="3"/>
  <c r="B23" i="3"/>
  <c r="A23" i="3"/>
  <c r="I22" i="3"/>
  <c r="G22" i="3"/>
  <c r="F22" i="3"/>
  <c r="D22" i="3"/>
  <c r="C22" i="3"/>
  <c r="B22" i="3"/>
  <c r="A22" i="3"/>
  <c r="I21" i="3"/>
  <c r="G21" i="3"/>
  <c r="F21" i="3"/>
  <c r="D21" i="3"/>
  <c r="C21" i="3"/>
  <c r="B21" i="3"/>
  <c r="A21" i="3"/>
  <c r="I20" i="3"/>
  <c r="G20" i="3"/>
  <c r="F20" i="3"/>
  <c r="D20" i="3"/>
  <c r="C20" i="3"/>
  <c r="B20" i="3"/>
  <c r="A20" i="3"/>
  <c r="I19" i="3"/>
  <c r="G19" i="3"/>
  <c r="F19" i="3"/>
  <c r="D19" i="3"/>
  <c r="C19" i="3"/>
  <c r="B19" i="3"/>
  <c r="A19" i="3"/>
  <c r="I18" i="3"/>
  <c r="I24" i="3" s="1"/>
  <c r="G18" i="3"/>
  <c r="F18" i="3"/>
  <c r="D18" i="3"/>
  <c r="C18" i="3"/>
  <c r="B18" i="3"/>
  <c r="A18" i="3"/>
  <c r="I17" i="3"/>
  <c r="G17" i="3"/>
  <c r="F17" i="3"/>
  <c r="D17" i="3"/>
  <c r="C17" i="3"/>
  <c r="B17" i="3"/>
  <c r="A17" i="3"/>
  <c r="I16" i="3"/>
  <c r="G16" i="3"/>
  <c r="F16" i="3"/>
  <c r="D16" i="3"/>
  <c r="C16" i="3"/>
  <c r="B16" i="3"/>
  <c r="A16" i="3"/>
  <c r="I15" i="3"/>
  <c r="G15" i="3"/>
  <c r="F15" i="3"/>
  <c r="D15" i="3"/>
  <c r="C15" i="3"/>
  <c r="B15" i="3"/>
  <c r="A15" i="3"/>
  <c r="I14" i="3"/>
  <c r="G14" i="3"/>
  <c r="F14" i="3"/>
  <c r="D14" i="3"/>
  <c r="C14" i="3"/>
  <c r="B14" i="3"/>
  <c r="A14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A11" i="3"/>
  <c r="A10" i="3"/>
  <c r="A9" i="3"/>
  <c r="A8" i="3"/>
  <c r="A7" i="3"/>
  <c r="A6" i="3"/>
  <c r="A5" i="3"/>
  <c r="A4" i="3"/>
  <c r="A3" i="3"/>
  <c r="A2" i="3"/>
  <c r="A1" i="3"/>
  <c r="AD44" i="2"/>
  <c r="AC44" i="2"/>
  <c r="G44" i="2" s="1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C44" i="2"/>
  <c r="B44" i="2"/>
  <c r="A44" i="2"/>
  <c r="I43" i="2"/>
  <c r="G43" i="2"/>
  <c r="D43" i="2"/>
  <c r="C43" i="2"/>
  <c r="B43" i="2"/>
  <c r="A43" i="2"/>
  <c r="I42" i="2"/>
  <c r="G42" i="2"/>
  <c r="D42" i="2"/>
  <c r="C42" i="2"/>
  <c r="B42" i="2"/>
  <c r="A42" i="2"/>
  <c r="I41" i="2"/>
  <c r="G41" i="2"/>
  <c r="D41" i="2"/>
  <c r="C41" i="2"/>
  <c r="B41" i="2"/>
  <c r="A41" i="2"/>
  <c r="I40" i="2"/>
  <c r="G40" i="2"/>
  <c r="D40" i="2"/>
  <c r="C40" i="2"/>
  <c r="B40" i="2"/>
  <c r="A40" i="2"/>
  <c r="I39" i="2"/>
  <c r="G39" i="2"/>
  <c r="D39" i="2"/>
  <c r="C39" i="2"/>
  <c r="B39" i="2"/>
  <c r="A39" i="2"/>
  <c r="I38" i="2"/>
  <c r="G38" i="2"/>
  <c r="D38" i="2"/>
  <c r="C38" i="2"/>
  <c r="B38" i="2"/>
  <c r="A38" i="2"/>
  <c r="I37" i="2"/>
  <c r="G37" i="2"/>
  <c r="D37" i="2"/>
  <c r="C37" i="2"/>
  <c r="B37" i="2"/>
  <c r="A37" i="2"/>
  <c r="I36" i="2"/>
  <c r="G36" i="2"/>
  <c r="D36" i="2"/>
  <c r="C36" i="2"/>
  <c r="B36" i="2"/>
  <c r="A36" i="2"/>
  <c r="I35" i="2"/>
  <c r="G35" i="2"/>
  <c r="D35" i="2"/>
  <c r="C35" i="2"/>
  <c r="B35" i="2"/>
  <c r="A35" i="2"/>
  <c r="I34" i="2"/>
  <c r="G34" i="2"/>
  <c r="D34" i="2"/>
  <c r="C34" i="2"/>
  <c r="B34" i="2"/>
  <c r="A34" i="2"/>
  <c r="I33" i="2"/>
  <c r="G33" i="2"/>
  <c r="D33" i="2"/>
  <c r="C33" i="2"/>
  <c r="B33" i="2"/>
  <c r="A33" i="2"/>
  <c r="I32" i="2"/>
  <c r="G32" i="2"/>
  <c r="D32" i="2"/>
  <c r="C32" i="2"/>
  <c r="B32" i="2"/>
  <c r="A32" i="2"/>
  <c r="I31" i="2"/>
  <c r="G31" i="2"/>
  <c r="D31" i="2"/>
  <c r="C31" i="2"/>
  <c r="B31" i="2"/>
  <c r="A31" i="2"/>
  <c r="I30" i="2"/>
  <c r="G30" i="2"/>
  <c r="D30" i="2"/>
  <c r="C30" i="2"/>
  <c r="B30" i="2"/>
  <c r="A30" i="2"/>
  <c r="I29" i="2"/>
  <c r="G29" i="2"/>
  <c r="D29" i="2"/>
  <c r="C29" i="2"/>
  <c r="B29" i="2"/>
  <c r="A29" i="2"/>
  <c r="I28" i="2"/>
  <c r="G28" i="2"/>
  <c r="D28" i="2"/>
  <c r="C28" i="2"/>
  <c r="B28" i="2"/>
  <c r="A28" i="2"/>
  <c r="I27" i="2"/>
  <c r="G27" i="2"/>
  <c r="D27" i="2"/>
  <c r="C27" i="2"/>
  <c r="B27" i="2"/>
  <c r="A27" i="2"/>
  <c r="I26" i="2"/>
  <c r="G26" i="2"/>
  <c r="D26" i="2"/>
  <c r="C26" i="2"/>
  <c r="B26" i="2"/>
  <c r="A26" i="2"/>
  <c r="I25" i="2"/>
  <c r="G25" i="2"/>
  <c r="D25" i="2"/>
  <c r="C25" i="2"/>
  <c r="B25" i="2"/>
  <c r="A25" i="2"/>
  <c r="I24" i="2"/>
  <c r="I44" i="2" s="1"/>
  <c r="G24" i="2"/>
  <c r="D24" i="2"/>
  <c r="C24" i="2"/>
  <c r="B24" i="2"/>
  <c r="A24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  <c r="AD18" i="1"/>
  <c r="E18" i="1" s="1"/>
  <c r="AC18" i="1"/>
  <c r="F18" i="1" s="1"/>
  <c r="AB18" i="1"/>
  <c r="C18" i="1" s="1"/>
  <c r="AA18" i="1"/>
  <c r="Z18" i="1"/>
  <c r="G18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D18" i="1"/>
  <c r="B18" i="1"/>
  <c r="A18" i="1"/>
  <c r="I17" i="1"/>
  <c r="G17" i="1"/>
  <c r="F17" i="1"/>
  <c r="E17" i="1"/>
  <c r="D17" i="1"/>
  <c r="C17" i="1"/>
  <c r="B17" i="1"/>
  <c r="A17" i="1"/>
  <c r="I16" i="1"/>
  <c r="G16" i="1"/>
  <c r="F16" i="1"/>
  <c r="E16" i="1"/>
  <c r="D16" i="1"/>
  <c r="C16" i="1"/>
  <c r="B16" i="1"/>
  <c r="A16" i="1"/>
  <c r="I15" i="1"/>
  <c r="G15" i="1"/>
  <c r="F15" i="1"/>
  <c r="E15" i="1"/>
  <c r="D15" i="1"/>
  <c r="C15" i="1"/>
  <c r="B15" i="1"/>
  <c r="A15" i="1"/>
  <c r="I14" i="1"/>
  <c r="G14" i="1"/>
  <c r="F14" i="1"/>
  <c r="E14" i="1"/>
  <c r="D14" i="1"/>
  <c r="C14" i="1"/>
  <c r="B14" i="1"/>
  <c r="A14" i="1"/>
  <c r="I13" i="1"/>
  <c r="G13" i="1"/>
  <c r="F13" i="1"/>
  <c r="E13" i="1"/>
  <c r="D13" i="1"/>
  <c r="C13" i="1"/>
  <c r="B13" i="1"/>
  <c r="A13" i="1"/>
  <c r="I12" i="1"/>
  <c r="G12" i="1"/>
  <c r="F12" i="1"/>
  <c r="E12" i="1"/>
  <c r="D12" i="1"/>
  <c r="C12" i="1"/>
  <c r="B12" i="1"/>
  <c r="A12" i="1"/>
  <c r="I11" i="1"/>
  <c r="I18" i="1" s="1"/>
  <c r="G11" i="1"/>
  <c r="F11" i="1"/>
  <c r="E11" i="1"/>
  <c r="D11" i="1"/>
  <c r="C11" i="1"/>
  <c r="B11" i="1"/>
  <c r="A11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A8" i="1"/>
  <c r="A7" i="1"/>
  <c r="A6" i="1"/>
  <c r="A5" i="1"/>
  <c r="A4" i="1"/>
  <c r="A3" i="1"/>
  <c r="A2" i="1"/>
  <c r="A1" i="1"/>
  <c r="E84" i="5" l="1"/>
  <c r="G84" i="5"/>
  <c r="D44" i="2"/>
  <c r="D24" i="3"/>
  <c r="F24" i="3"/>
</calcChain>
</file>

<file path=xl/sharedStrings.xml><?xml version="1.0" encoding="utf-8"?>
<sst xmlns="http://schemas.openxmlformats.org/spreadsheetml/2006/main" count="574" uniqueCount="76">
  <si>
    <t>SpaceAreaEELV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</si>
  <si>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</si>
  <si>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</si>
  <si>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</si>
  <si>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</si>
  <si>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</si>
  <si>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</si>
  <si>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</si>
  <si>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</si>
  <si>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</si>
  <si>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</si>
  <si>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</si>
  <si>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</si>
  <si>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</si>
  <si>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</si>
  <si>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</si>
  <si>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</si>
  <si>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</si>
  <si>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Other EELV</t>
  </si>
  <si>
    <t>R&amp;D (All Other)</t>
  </si>
  <si>
    <t>R&amp;D (Space Flight)</t>
  </si>
  <si>
    <t>Space Transp. and Launch</t>
  </si>
  <si>
    <t>Space Vehicle Launchers</t>
  </si>
  <si>
    <t>Space Vehicle Services</t>
  </si>
  <si>
    <t>Grand Total</t>
  </si>
  <si>
    <t>SpaceParentID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</si>
  <si>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</si>
  <si>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</si>
  <si>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</si>
  <si>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</si>
  <si>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</si>
  <si>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</si>
  <si>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</si>
  <si>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</si>
  <si>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</si>
  <si>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</si>
  <si>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</si>
  <si>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</si>
  <si>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</si>
  <si>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</si>
  <si>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</si>
  <si>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</si>
  <si>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</si>
  <si>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ABL Space</t>
  </si>
  <si>
    <t>BLUE ORIGIN</t>
  </si>
  <si>
    <t>BOEING</t>
  </si>
  <si>
    <t>CALIFORNIA INSTITUTE OF TECHNOLOGY</t>
  </si>
  <si>
    <t>Firefly Aerospace</t>
  </si>
  <si>
    <t>JOHNS HOPKINS UNIVERSITY</t>
  </si>
  <si>
    <t>MAXAR TECHNOLOGIES</t>
  </si>
  <si>
    <t>MDA</t>
  </si>
  <si>
    <t>NORTHROP GRUMMAN</t>
  </si>
  <si>
    <t>ORBITAL SCIENCES</t>
  </si>
  <si>
    <t>Orbital ATK</t>
  </si>
  <si>
    <t>Other Residual</t>
  </si>
  <si>
    <t>RUSSIA SPACE AGENCY</t>
  </si>
  <si>
    <t>Rocket Lab</t>
  </si>
  <si>
    <t>SIERRA NEVADA</t>
  </si>
  <si>
    <t>SPACEX</t>
  </si>
  <si>
    <t>UNITED LAUNCH ALLIANCE</t>
  </si>
  <si>
    <t>Virgin Orbit</t>
  </si>
  <si>
    <t>WYLE LABORATORIES</t>
  </si>
  <si>
    <t>Grand Total</t>
  </si>
  <si>
    <t>SpaceParentID.sum</t>
  </si>
  <si>
    <t>NORTHROP GRUMMAN / ORBITAL</t>
  </si>
  <si>
    <t>Other New Space</t>
  </si>
  <si>
    <t>SpaceArea</t>
  </si>
  <si>
    <t>Space Transp. and Launch</t>
  </si>
  <si>
    <t>R&amp;D (Space Flight)</t>
  </si>
  <si>
    <t>Other Products</t>
  </si>
  <si>
    <t>R&amp;D (Defense)</t>
  </si>
  <si>
    <t>Space Vehicle Launchers</t>
  </si>
  <si>
    <t>Space Vehicle Services</t>
  </si>
  <si>
    <t>R&amp;D (All Other)</t>
  </si>
  <si>
    <t>Space Vehicles and Components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</si>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</sst>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,,,&quot;B&quot;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8"/>
  <sheetViews>
    <sheetView workbookViewId="0">
      <pane xSplit="1" ySplit="1" topLeftCell="B2" activePane="bottomRight" state="frozen"/>
      <selection pane="topRight"/>
      <selection pane="bottomLeft"/>
      <selection pane="bottomRight" activeCell="E27" sqref="E27"/>
    </sheetView>
  </sheetViews>
  <sheetFormatPr defaultColWidth="11.5546875" defaultRowHeight="14.4" x14ac:dyDescent="0.3"/>
  <sheetData>
    <row r="1" spans="1:31" x14ac:dyDescent="0.3">
      <c r="A1" t="str">
        <f t="shared" ref="A1:A8" si="0">L1</f>
        <v>SpaceAreaEELV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</row>
    <row r="2" spans="1:31" x14ac:dyDescent="0.3">
      <c r="A2" t="str">
        <f t="shared" si="0"/>
        <v>Other EELV</v>
      </c>
      <c r="L2" t="s">
        <v>18</v>
      </c>
      <c r="M2" s="1">
        <v>309254818.70380002</v>
      </c>
      <c r="N2" s="1">
        <v>1147075985.8231001</v>
      </c>
      <c r="O2" s="1">
        <v>1167606179.3669</v>
      </c>
      <c r="P2" s="1">
        <v>1139892638.6984</v>
      </c>
      <c r="Q2" s="1">
        <v>1675030602.3354001</v>
      </c>
      <c r="R2" s="1">
        <v>2460436023.9665999</v>
      </c>
      <c r="S2" s="1">
        <v>250034212.66</v>
      </c>
      <c r="T2" s="1">
        <v>140279993.90000001</v>
      </c>
      <c r="U2" s="1">
        <v>47365917.619999997</v>
      </c>
      <c r="V2" s="1">
        <v>59400216.969700001</v>
      </c>
      <c r="W2" s="1">
        <v>36283233.662699997</v>
      </c>
      <c r="X2" s="1">
        <v>35595763.562600002</v>
      </c>
      <c r="Y2" s="1">
        <v>75007370.283000007</v>
      </c>
      <c r="Z2" s="1">
        <v>49080065.867200002</v>
      </c>
      <c r="AA2" s="1">
        <v>70969834.180399999</v>
      </c>
      <c r="AB2" s="1">
        <v>163993716.69999999</v>
      </c>
      <c r="AC2" s="1">
        <v>164926106.71959999</v>
      </c>
      <c r="AD2" s="1"/>
      <c r="AE2" s="1"/>
    </row>
    <row r="3" spans="1:31" x14ac:dyDescent="0.3">
      <c r="A3" t="str">
        <f t="shared" si="0"/>
        <v>R&amp;D (All Other)</v>
      </c>
      <c r="L3" t="s">
        <v>19</v>
      </c>
      <c r="M3" s="1"/>
      <c r="N3" s="1"/>
      <c r="O3" s="1"/>
      <c r="P3" s="1">
        <v>341238820</v>
      </c>
      <c r="Q3" s="1">
        <v>414009402.3398</v>
      </c>
      <c r="R3" s="1">
        <v>586488883.38090003</v>
      </c>
      <c r="S3" s="1">
        <v>285001263</v>
      </c>
      <c r="T3" s="1">
        <v>312278472.29000002</v>
      </c>
      <c r="U3" s="1">
        <v>459872927.36330003</v>
      </c>
      <c r="V3" s="1">
        <v>235823637.52149999</v>
      </c>
      <c r="W3" s="1">
        <v>254927244.28130001</v>
      </c>
      <c r="X3" s="1"/>
      <c r="Y3" s="1"/>
      <c r="Z3" s="1"/>
      <c r="AA3" s="1"/>
      <c r="AB3" s="1"/>
      <c r="AC3" s="1"/>
      <c r="AD3" s="1"/>
      <c r="AE3" s="1"/>
    </row>
    <row r="4" spans="1:31" x14ac:dyDescent="0.3">
      <c r="A4" t="str">
        <f t="shared" si="0"/>
        <v>R&amp;D (Space Flight)</v>
      </c>
      <c r="L4" t="s">
        <v>20</v>
      </c>
      <c r="M4" s="1">
        <v>975475991.20490003</v>
      </c>
      <c r="N4" s="1">
        <v>1915017437.1805999</v>
      </c>
      <c r="O4" s="1">
        <v>2305491160.2593002</v>
      </c>
      <c r="P4" s="1">
        <v>2292465056.1497998</v>
      </c>
      <c r="Q4" s="1">
        <v>2286861307.1680999</v>
      </c>
      <c r="R4" s="1">
        <v>2642026331.0977998</v>
      </c>
      <c r="S4" s="1">
        <v>2800577532.1673999</v>
      </c>
      <c r="T4" s="1">
        <v>2964354216.5602999</v>
      </c>
      <c r="U4" s="1">
        <v>2930413702.3670998</v>
      </c>
      <c r="V4" s="1">
        <v>3393395403.5166998</v>
      </c>
      <c r="W4" s="1">
        <v>3197218276.5640001</v>
      </c>
      <c r="X4" s="1">
        <v>3418760075.1201</v>
      </c>
      <c r="Y4" s="1">
        <v>3781991558.9741001</v>
      </c>
      <c r="Z4" s="1">
        <v>4467858295.3134003</v>
      </c>
      <c r="AA4" s="1">
        <v>4787388888.3689003</v>
      </c>
      <c r="AB4" s="1">
        <v>5873246732.3774996</v>
      </c>
      <c r="AC4" s="1">
        <v>7751849326.3557997</v>
      </c>
      <c r="AD4" s="1"/>
      <c r="AE4" s="1"/>
    </row>
    <row r="5" spans="1:31" x14ac:dyDescent="0.3">
      <c r="A5" t="str">
        <f t="shared" si="0"/>
        <v>Space Transp. and Launch</v>
      </c>
      <c r="L5" t="s">
        <v>21</v>
      </c>
      <c r="M5" s="1">
        <v>293347183.4375</v>
      </c>
      <c r="N5" s="1">
        <v>339571683.56120002</v>
      </c>
      <c r="O5" s="1">
        <v>390910460.6796</v>
      </c>
      <c r="P5" s="1">
        <v>611640428.72660005</v>
      </c>
      <c r="Q5" s="1">
        <v>823966164.99769998</v>
      </c>
      <c r="R5" s="1">
        <v>901080300.43299997</v>
      </c>
      <c r="S5" s="1">
        <v>2054850608.75</v>
      </c>
      <c r="T5" s="1">
        <v>3711964570.9960999</v>
      </c>
      <c r="U5" s="1">
        <v>3053001306.6255002</v>
      </c>
      <c r="V5" s="1">
        <v>3305766639.0443001</v>
      </c>
      <c r="W5" s="1">
        <v>3630057586.4552002</v>
      </c>
      <c r="X5" s="1">
        <v>3384076634.8990998</v>
      </c>
      <c r="Y5" s="1">
        <v>3701879732.2638001</v>
      </c>
      <c r="Z5" s="1">
        <v>3228128670.1959</v>
      </c>
      <c r="AA5" s="1">
        <v>2973032816.0201998</v>
      </c>
      <c r="AB5" s="1">
        <v>3636923172.0619998</v>
      </c>
      <c r="AC5" s="1">
        <v>3740449498.4317999</v>
      </c>
      <c r="AD5" s="1"/>
      <c r="AE5" s="1"/>
    </row>
    <row r="6" spans="1:31" x14ac:dyDescent="0.3">
      <c r="A6" t="str">
        <f t="shared" si="0"/>
        <v>Space Vehicle Launchers</v>
      </c>
      <c r="L6" t="s">
        <v>22</v>
      </c>
      <c r="M6" s="1">
        <v>477291662.49000001</v>
      </c>
      <c r="N6" s="1">
        <v>488439519.70999998</v>
      </c>
      <c r="O6" s="1">
        <v>629337280.74020004</v>
      </c>
      <c r="P6" s="1">
        <v>688698068.45990002</v>
      </c>
      <c r="Q6" s="1">
        <v>454503537.44150001</v>
      </c>
      <c r="R6" s="1">
        <v>310795607.79100001</v>
      </c>
      <c r="S6" s="1">
        <v>185879285.72999999</v>
      </c>
      <c r="T6" s="1">
        <v>231762327.12</v>
      </c>
      <c r="U6" s="1">
        <v>247722111.24970001</v>
      </c>
      <c r="V6" s="1">
        <v>245659072.1076</v>
      </c>
      <c r="W6" s="1">
        <v>263967169.90619999</v>
      </c>
      <c r="X6" s="1">
        <v>25575.140100000001</v>
      </c>
      <c r="Y6" s="1">
        <v>285000</v>
      </c>
      <c r="Z6" s="1"/>
      <c r="AA6" s="1">
        <v>129277.66989999999</v>
      </c>
      <c r="AB6" s="1"/>
      <c r="AC6" s="1"/>
      <c r="AD6" s="1"/>
      <c r="AE6" s="1"/>
    </row>
    <row r="7" spans="1:31" x14ac:dyDescent="0.3">
      <c r="A7" t="str">
        <f t="shared" si="0"/>
        <v>Space Vehicle Services</v>
      </c>
      <c r="L7" t="s">
        <v>23</v>
      </c>
      <c r="M7" s="1">
        <v>100040612</v>
      </c>
      <c r="N7" s="1">
        <v>199782273</v>
      </c>
      <c r="O7" s="1">
        <v>387192261</v>
      </c>
      <c r="P7" s="1"/>
      <c r="Q7" s="1"/>
      <c r="R7" s="1"/>
      <c r="S7" s="1"/>
      <c r="T7" s="1"/>
      <c r="U7" s="1"/>
      <c r="V7" s="1"/>
      <c r="W7" s="1"/>
      <c r="X7" s="1">
        <v>127459133.88</v>
      </c>
      <c r="Y7" s="1">
        <v>184529617.63999999</v>
      </c>
      <c r="Z7" s="1">
        <v>136408443.41</v>
      </c>
      <c r="AA7" s="1">
        <v>3413944.54</v>
      </c>
      <c r="AB7" s="1">
        <v>2504481</v>
      </c>
      <c r="AC7" s="1">
        <v>6014852</v>
      </c>
      <c r="AD7" s="1"/>
      <c r="AE7" s="1"/>
    </row>
    <row r="8" spans="1:31" x14ac:dyDescent="0.3">
      <c r="A8" t="str">
        <f t="shared" si="0"/>
        <v>Grand Total</v>
      </c>
      <c r="L8" t="s">
        <v>24</v>
      </c>
      <c r="M8" s="1">
        <f t="shared" ref="M8:AD8" si="1">SUM(M2:M7)</f>
        <v>2155410267.8361998</v>
      </c>
      <c r="N8" s="1">
        <f t="shared" si="1"/>
        <v>4089886899.2749004</v>
      </c>
      <c r="O8" s="1">
        <f t="shared" si="1"/>
        <v>4880537342.0460005</v>
      </c>
      <c r="P8" s="1">
        <f t="shared" si="1"/>
        <v>5073935012.0346994</v>
      </c>
      <c r="Q8" s="1">
        <f t="shared" si="1"/>
        <v>5654371014.2824993</v>
      </c>
      <c r="R8" s="1">
        <f t="shared" si="1"/>
        <v>6900827146.6692991</v>
      </c>
      <c r="S8" s="1">
        <f t="shared" si="1"/>
        <v>5576342902.3073997</v>
      </c>
      <c r="T8" s="1">
        <f t="shared" si="1"/>
        <v>7360639580.8663998</v>
      </c>
      <c r="U8" s="1">
        <f t="shared" si="1"/>
        <v>6738375965.2256002</v>
      </c>
      <c r="V8" s="1">
        <f t="shared" si="1"/>
        <v>7240044969.1598005</v>
      </c>
      <c r="W8" s="1">
        <f t="shared" si="1"/>
        <v>7382453510.869401</v>
      </c>
      <c r="X8" s="1">
        <f t="shared" si="1"/>
        <v>6965917182.6019001</v>
      </c>
      <c r="Y8" s="1">
        <f t="shared" si="1"/>
        <v>7743693279.1609011</v>
      </c>
      <c r="Z8" s="1">
        <f t="shared" si="1"/>
        <v>7881475474.7865</v>
      </c>
      <c r="AA8" s="1">
        <f t="shared" si="1"/>
        <v>7834934760.7793999</v>
      </c>
      <c r="AB8" s="1">
        <f t="shared" si="1"/>
        <v>9676668102.1394997</v>
      </c>
      <c r="AC8" s="1">
        <f t="shared" si="1"/>
        <v>11663239783.507198</v>
      </c>
      <c r="AD8" s="1">
        <f t="shared" si="1"/>
        <v>0</v>
      </c>
      <c r="AE8" s="1"/>
    </row>
    <row r="11" spans="1:31" x14ac:dyDescent="0.3">
      <c r="A11" t="str">
        <f t="shared" ref="A11:A18" si="2">L11</f>
        <v>SpaceAreaEELV</v>
      </c>
      <c r="B11" t="str">
        <f t="shared" ref="B11:B18" si="3">Z11</f>
        <v>2020</v>
      </c>
      <c r="C11" t="str">
        <f t="shared" ref="C11:E18" si="4">AB11</f>
        <v>2022</v>
      </c>
      <c r="D11" t="str">
        <f t="shared" si="4"/>
        <v>2023</v>
      </c>
      <c r="E11">
        <f t="shared" si="4"/>
        <v>0</v>
      </c>
      <c r="F11" t="str">
        <f>AB11&amp;"-"&amp;AC11</f>
        <v>2022-2023</v>
      </c>
      <c r="G11" t="str">
        <f>Z11&amp;"-"&amp;AC11</f>
        <v>2020-2023</v>
      </c>
      <c r="I11" t="str">
        <f>"Share "&amp;AC11</f>
        <v>Share 2023</v>
      </c>
      <c r="L11" t="s">
        <v>0</v>
      </c>
      <c r="M11" t="s">
        <v>1</v>
      </c>
      <c r="N11" t="s">
        <v>2</v>
      </c>
      <c r="O11" t="s">
        <v>3</v>
      </c>
      <c r="P11" t="s">
        <v>4</v>
      </c>
      <c r="Q11" t="s">
        <v>5</v>
      </c>
      <c r="R11" t="s">
        <v>6</v>
      </c>
      <c r="S11" t="s">
        <v>7</v>
      </c>
      <c r="T11" t="s">
        <v>8</v>
      </c>
      <c r="U11" t="s">
        <v>9</v>
      </c>
      <c r="V11" t="s">
        <v>10</v>
      </c>
      <c r="W11" t="s">
        <v>11</v>
      </c>
      <c r="X11" t="s">
        <v>12</v>
      </c>
      <c r="Y11" t="s">
        <v>13</v>
      </c>
      <c r="Z11" t="s">
        <v>14</v>
      </c>
      <c r="AA11" t="s">
        <v>15</v>
      </c>
      <c r="AB11" t="s">
        <v>16</v>
      </c>
      <c r="AC11" t="s">
        <v>17</v>
      </c>
    </row>
    <row r="12" spans="1:31" x14ac:dyDescent="0.3">
      <c r="A12" t="str">
        <f t="shared" si="2"/>
        <v>Other EELV</v>
      </c>
      <c r="B12" s="1">
        <f t="shared" si="3"/>
        <v>56804813.117670201</v>
      </c>
      <c r="C12" s="1">
        <f t="shared" si="4"/>
        <v>171495870.79427701</v>
      </c>
      <c r="D12" s="1">
        <f t="shared" si="4"/>
        <v>164926106.71959999</v>
      </c>
      <c r="E12" s="1">
        <f t="shared" si="4"/>
        <v>0</v>
      </c>
      <c r="F12" s="2">
        <f t="shared" ref="F12:F18" si="5">AC12/AB12-1</f>
        <v>-3.8308584598855888E-2</v>
      </c>
      <c r="G12" s="2">
        <f t="shared" ref="G12:G18" si="6">AC12/Z12-1</f>
        <v>1.9033826126310527</v>
      </c>
      <c r="H12" s="2"/>
      <c r="I12" s="2">
        <f t="shared" ref="I12:I17" si="7">AC12/SUM(AC$11:AC$17)</f>
        <v>1.4140677014359199E-2</v>
      </c>
      <c r="J12" s="2"/>
      <c r="L12" t="s">
        <v>18</v>
      </c>
      <c r="M12" s="1">
        <v>437841982.4659</v>
      </c>
      <c r="N12" s="1">
        <v>1590996086.04425</v>
      </c>
      <c r="O12" s="1">
        <v>1603078239.04668</v>
      </c>
      <c r="P12" s="1">
        <v>1551591150.2555001</v>
      </c>
      <c r="Q12" s="1">
        <v>2235144138.1496201</v>
      </c>
      <c r="R12" s="1">
        <v>3224666368.4849801</v>
      </c>
      <c r="S12" s="1">
        <v>321856757.66074401</v>
      </c>
      <c r="T12" s="1">
        <v>177340294.694502</v>
      </c>
      <c r="U12" s="1">
        <v>59265657.685295098</v>
      </c>
      <c r="V12" s="1">
        <v>73733826.404235601</v>
      </c>
      <c r="W12" s="1">
        <v>44290943.340566203</v>
      </c>
      <c r="X12" s="1">
        <v>42508069.424808301</v>
      </c>
      <c r="Y12" s="1">
        <v>87946880.167217895</v>
      </c>
      <c r="Z12" s="1">
        <v>56804813.117670201</v>
      </c>
      <c r="AA12" s="1">
        <v>79406852.964149594</v>
      </c>
      <c r="AB12" s="1">
        <v>171495870.79427701</v>
      </c>
      <c r="AC12" s="1">
        <v>164926106.71959999</v>
      </c>
      <c r="AD12" s="1"/>
      <c r="AE12" s="1"/>
    </row>
    <row r="13" spans="1:31" x14ac:dyDescent="0.3">
      <c r="A13" t="str">
        <f t="shared" si="2"/>
        <v>R&amp;D (All Other)</v>
      </c>
      <c r="B13" s="1">
        <f t="shared" si="3"/>
        <v>0</v>
      </c>
      <c r="C13" s="1">
        <f t="shared" si="4"/>
        <v>0</v>
      </c>
      <c r="D13" s="1">
        <f t="shared" si="4"/>
        <v>0</v>
      </c>
      <c r="E13" s="1">
        <f t="shared" si="4"/>
        <v>0</v>
      </c>
      <c r="F13" s="2" t="e">
        <f t="shared" si="5"/>
        <v>#DIV/0!</v>
      </c>
      <c r="G13" s="2" t="e">
        <f t="shared" si="6"/>
        <v>#DIV/0!</v>
      </c>
      <c r="H13" s="2"/>
      <c r="I13" s="2">
        <f t="shared" si="7"/>
        <v>0</v>
      </c>
      <c r="J13" s="2"/>
      <c r="L13" t="s">
        <v>19</v>
      </c>
      <c r="M13" s="1"/>
      <c r="N13" s="1"/>
      <c r="O13" s="1"/>
      <c r="P13" s="1">
        <v>464485088.56079799</v>
      </c>
      <c r="Q13" s="1">
        <v>552450019.41364002</v>
      </c>
      <c r="R13" s="1">
        <v>768656839.40025604</v>
      </c>
      <c r="S13" s="1">
        <v>366868123.61607599</v>
      </c>
      <c r="T13" s="1">
        <v>394778719.06763297</v>
      </c>
      <c r="U13" s="1">
        <v>575406808.55172098</v>
      </c>
      <c r="V13" s="1">
        <v>292729219.48913699</v>
      </c>
      <c r="W13" s="1">
        <v>311189687.15396202</v>
      </c>
      <c r="X13" s="1"/>
      <c r="Y13" s="1"/>
      <c r="Z13" s="1"/>
      <c r="AA13" s="1"/>
      <c r="AB13" s="1"/>
      <c r="AC13" s="1"/>
      <c r="AD13" s="1"/>
      <c r="AE13" s="1"/>
    </row>
    <row r="14" spans="1:31" x14ac:dyDescent="0.3">
      <c r="A14" t="str">
        <f t="shared" si="2"/>
        <v>R&amp;D (Space Flight)</v>
      </c>
      <c r="B14" s="1">
        <f t="shared" si="3"/>
        <v>5171057760.7663898</v>
      </c>
      <c r="C14" s="1">
        <f t="shared" si="4"/>
        <v>6141927770.3261003</v>
      </c>
      <c r="D14" s="1">
        <f t="shared" si="4"/>
        <v>7751849326.3557997</v>
      </c>
      <c r="E14" s="1">
        <f t="shared" si="4"/>
        <v>0</v>
      </c>
      <c r="F14" s="2">
        <f t="shared" si="5"/>
        <v>0.2621199102678835</v>
      </c>
      <c r="G14" s="2">
        <f t="shared" si="6"/>
        <v>0.49908387896384987</v>
      </c>
      <c r="H14" s="2"/>
      <c r="I14" s="2">
        <f t="shared" si="7"/>
        <v>0.6646394544093629</v>
      </c>
      <c r="J14" s="2"/>
      <c r="L14" t="s">
        <v>20</v>
      </c>
      <c r="M14" s="1">
        <v>1381075786.0692101</v>
      </c>
      <c r="N14" s="1">
        <v>2656132012.9760799</v>
      </c>
      <c r="O14" s="1">
        <v>3165350419.2056899</v>
      </c>
      <c r="P14" s="1">
        <v>3120441673.7470698</v>
      </c>
      <c r="Q14" s="1">
        <v>3051564931.6205602</v>
      </c>
      <c r="R14" s="1">
        <v>3462660021.0510101</v>
      </c>
      <c r="S14" s="1">
        <v>3605045863.4900699</v>
      </c>
      <c r="T14" s="1">
        <v>3747501234.6981001</v>
      </c>
      <c r="U14" s="1">
        <v>3666621572.79635</v>
      </c>
      <c r="V14" s="1">
        <v>4212240970.9624801</v>
      </c>
      <c r="W14" s="1">
        <v>3902844350.9514098</v>
      </c>
      <c r="X14" s="1">
        <v>4082645688.0014501</v>
      </c>
      <c r="Y14" s="1">
        <v>4434422339.7725201</v>
      </c>
      <c r="Z14" s="1">
        <v>5171057760.7663898</v>
      </c>
      <c r="AA14" s="1">
        <v>5356522104.5126896</v>
      </c>
      <c r="AB14" s="1">
        <v>6141927770.3261003</v>
      </c>
      <c r="AC14" s="1">
        <v>7751849326.3557997</v>
      </c>
      <c r="AD14" s="1"/>
      <c r="AE14" s="1"/>
    </row>
    <row r="15" spans="1:31" x14ac:dyDescent="0.3">
      <c r="A15" t="str">
        <f t="shared" si="2"/>
        <v>Space Transp. and Launch</v>
      </c>
      <c r="B15" s="1">
        <f t="shared" si="3"/>
        <v>3736206188.6069899</v>
      </c>
      <c r="C15" s="1">
        <f t="shared" si="4"/>
        <v>3803300022.43712</v>
      </c>
      <c r="D15" s="1">
        <f t="shared" si="4"/>
        <v>3740449498.4317999</v>
      </c>
      <c r="E15" s="1">
        <f t="shared" si="4"/>
        <v>0</v>
      </c>
      <c r="F15" s="2">
        <f t="shared" si="5"/>
        <v>-1.6525260598569846E-2</v>
      </c>
      <c r="G15" s="2">
        <f t="shared" si="6"/>
        <v>1.1357268872764781E-3</v>
      </c>
      <c r="H15" s="2"/>
      <c r="I15" s="2">
        <f t="shared" si="7"/>
        <v>0.32070415835239108</v>
      </c>
      <c r="J15" s="2"/>
      <c r="L15" t="s">
        <v>21</v>
      </c>
      <c r="M15" s="1">
        <v>415320003.37262601</v>
      </c>
      <c r="N15" s="1">
        <v>470986426.49175298</v>
      </c>
      <c r="O15" s="1">
        <v>536704981.52978998</v>
      </c>
      <c r="P15" s="1">
        <v>832548473.54248703</v>
      </c>
      <c r="Q15" s="1">
        <v>1099492236.83465</v>
      </c>
      <c r="R15" s="1">
        <v>1180962769.1217999</v>
      </c>
      <c r="S15" s="1">
        <v>2645108232.8833899</v>
      </c>
      <c r="T15" s="1">
        <v>4692621325.4989204</v>
      </c>
      <c r="U15" s="1">
        <v>3820006862.3778801</v>
      </c>
      <c r="V15" s="1">
        <v>4103466888.3539701</v>
      </c>
      <c r="W15" s="1">
        <v>4431211296.6371002</v>
      </c>
      <c r="X15" s="1">
        <v>4041227105.079</v>
      </c>
      <c r="Y15" s="1">
        <v>4340490434.1866503</v>
      </c>
      <c r="Z15" s="1">
        <v>3736206188.6069899</v>
      </c>
      <c r="AA15" s="1">
        <v>3326472189.2855501</v>
      </c>
      <c r="AB15" s="1">
        <v>3803300022.43712</v>
      </c>
      <c r="AC15" s="1">
        <v>3740449498.4317999</v>
      </c>
      <c r="AD15" s="1"/>
      <c r="AE15" s="1"/>
    </row>
    <row r="16" spans="1:31" x14ac:dyDescent="0.3">
      <c r="A16" t="str">
        <f t="shared" si="2"/>
        <v>Space Vehicle Launchers</v>
      </c>
      <c r="B16" s="1">
        <f t="shared" si="3"/>
        <v>0</v>
      </c>
      <c r="C16" s="1">
        <f t="shared" si="4"/>
        <v>0</v>
      </c>
      <c r="D16" s="1">
        <f t="shared" si="4"/>
        <v>0</v>
      </c>
      <c r="E16" s="1">
        <f t="shared" si="4"/>
        <v>0</v>
      </c>
      <c r="F16" s="2" t="e">
        <f t="shared" si="5"/>
        <v>#DIV/0!</v>
      </c>
      <c r="G16" s="2" t="e">
        <f t="shared" si="6"/>
        <v>#DIV/0!</v>
      </c>
      <c r="H16" s="2"/>
      <c r="I16" s="2">
        <f t="shared" si="7"/>
        <v>0</v>
      </c>
      <c r="J16" s="2"/>
      <c r="L16" t="s">
        <v>22</v>
      </c>
      <c r="M16" s="1">
        <v>675748008.05035698</v>
      </c>
      <c r="N16" s="1">
        <v>677466335.03997695</v>
      </c>
      <c r="O16" s="1">
        <v>864055807.17503703</v>
      </c>
      <c r="P16" s="1">
        <v>937437256.75832295</v>
      </c>
      <c r="Q16" s="1">
        <v>606484989.62601197</v>
      </c>
      <c r="R16" s="1">
        <v>407331112.92232102</v>
      </c>
      <c r="S16" s="1">
        <v>239273272.18497801</v>
      </c>
      <c r="T16" s="1">
        <v>292991168.93206698</v>
      </c>
      <c r="U16" s="1">
        <v>309957340.30082798</v>
      </c>
      <c r="V16" s="1">
        <v>304938000.254224</v>
      </c>
      <c r="W16" s="1">
        <v>322224724.36639798</v>
      </c>
      <c r="X16" s="1">
        <v>30541.551075540101</v>
      </c>
      <c r="Y16" s="1">
        <v>334165.30606376799</v>
      </c>
      <c r="Z16" s="1"/>
      <c r="AA16" s="1">
        <v>144646.42680724</v>
      </c>
      <c r="AB16" s="1"/>
      <c r="AC16" s="1"/>
      <c r="AD16" s="1"/>
      <c r="AE16" s="1"/>
    </row>
    <row r="17" spans="1:31" x14ac:dyDescent="0.3">
      <c r="A17" t="str">
        <f t="shared" si="2"/>
        <v>Space Vehicle Services</v>
      </c>
      <c r="B17" s="1">
        <f t="shared" si="3"/>
        <v>157877867.49397501</v>
      </c>
      <c r="C17" s="1">
        <f t="shared" si="4"/>
        <v>2619052.4772875099</v>
      </c>
      <c r="D17" s="1">
        <f t="shared" si="4"/>
        <v>6014852</v>
      </c>
      <c r="E17" s="1">
        <f t="shared" si="4"/>
        <v>0</v>
      </c>
      <c r="F17" s="2">
        <f t="shared" si="5"/>
        <v>1.296575594479664</v>
      </c>
      <c r="G17" s="2">
        <f t="shared" si="6"/>
        <v>-0.96190186695909397</v>
      </c>
      <c r="H17" s="2"/>
      <c r="I17" s="2">
        <f t="shared" si="7"/>
        <v>5.1571022388697749E-4</v>
      </c>
      <c r="J17" s="2"/>
      <c r="L17" t="s">
        <v>23</v>
      </c>
      <c r="M17" s="1">
        <v>141637178.26215899</v>
      </c>
      <c r="N17" s="1">
        <v>277098307.63822001</v>
      </c>
      <c r="O17" s="1">
        <v>531600036.81458801</v>
      </c>
      <c r="P17" s="1"/>
      <c r="Q17" s="1"/>
      <c r="R17" s="1"/>
      <c r="S17" s="1"/>
      <c r="T17" s="1"/>
      <c r="U17" s="1"/>
      <c r="V17" s="1"/>
      <c r="W17" s="1"/>
      <c r="X17" s="1">
        <v>152210296.100788</v>
      </c>
      <c r="Y17" s="1">
        <v>216362793.531582</v>
      </c>
      <c r="Z17" s="1">
        <v>157877867.49397501</v>
      </c>
      <c r="AA17" s="1">
        <v>3819800.2749513201</v>
      </c>
      <c r="AB17" s="1">
        <v>2619052.4772875099</v>
      </c>
      <c r="AC17" s="1">
        <v>6014852</v>
      </c>
      <c r="AD17" s="1"/>
      <c r="AE17" s="1"/>
    </row>
    <row r="18" spans="1:31" x14ac:dyDescent="0.3">
      <c r="A18" t="str">
        <f t="shared" si="2"/>
        <v>Grand Total</v>
      </c>
      <c r="B18" s="1">
        <f t="shared" si="3"/>
        <v>9121946629.9850254</v>
      </c>
      <c r="C18" s="1">
        <f t="shared" si="4"/>
        <v>10119342716.034784</v>
      </c>
      <c r="D18" s="1">
        <f t="shared" si="4"/>
        <v>11663239783.507198</v>
      </c>
      <c r="E18" s="1">
        <f t="shared" si="4"/>
        <v>0</v>
      </c>
      <c r="F18" s="2">
        <f t="shared" si="5"/>
        <v>0.15256890796138411</v>
      </c>
      <c r="G18" s="2">
        <f t="shared" si="6"/>
        <v>0.27859110084777439</v>
      </c>
      <c r="H18" s="2"/>
      <c r="I18" s="2">
        <f>SUM(I$11:I$17)</f>
        <v>1.0000000000000002</v>
      </c>
      <c r="J18" s="2"/>
      <c r="L18" t="s">
        <v>24</v>
      </c>
      <c r="M18" s="1">
        <f t="shared" ref="M18:AD18" si="8">SUM(M12:M17)</f>
        <v>3051622958.2202516</v>
      </c>
      <c r="N18" s="1">
        <f t="shared" si="8"/>
        <v>5672679168.19028</v>
      </c>
      <c r="O18" s="1">
        <f t="shared" si="8"/>
        <v>6700789483.7717848</v>
      </c>
      <c r="P18" s="1">
        <f t="shared" si="8"/>
        <v>6906503642.8641777</v>
      </c>
      <c r="Q18" s="1">
        <f t="shared" si="8"/>
        <v>7545136315.6444826</v>
      </c>
      <c r="R18" s="1">
        <f t="shared" si="8"/>
        <v>9044277110.9803677</v>
      </c>
      <c r="S18" s="1">
        <f t="shared" si="8"/>
        <v>7178152249.8352585</v>
      </c>
      <c r="T18" s="1">
        <f t="shared" si="8"/>
        <v>9305232742.8912239</v>
      </c>
      <c r="U18" s="1">
        <f t="shared" si="8"/>
        <v>8431258241.7120743</v>
      </c>
      <c r="V18" s="1">
        <f t="shared" si="8"/>
        <v>8987108905.4640484</v>
      </c>
      <c r="W18" s="1">
        <f t="shared" si="8"/>
        <v>9011761002.4494362</v>
      </c>
      <c r="X18" s="1">
        <f t="shared" si="8"/>
        <v>8318621700.1571226</v>
      </c>
      <c r="Y18" s="1">
        <f t="shared" si="8"/>
        <v>9079556612.964035</v>
      </c>
      <c r="Z18" s="1">
        <f t="shared" si="8"/>
        <v>9121946629.9850254</v>
      </c>
      <c r="AA18" s="1">
        <f t="shared" si="8"/>
        <v>8766365593.4641495</v>
      </c>
      <c r="AB18" s="1">
        <f t="shared" si="8"/>
        <v>10119342716.034784</v>
      </c>
      <c r="AC18" s="1">
        <f t="shared" si="8"/>
        <v>11663239783.507198</v>
      </c>
      <c r="AD18" s="1">
        <f t="shared" si="8"/>
        <v>0</v>
      </c>
      <c r="AE18" s="1"/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4"/>
  <sheetViews>
    <sheetView workbookViewId="0">
      <pane xSplit="1" ySplit="1" topLeftCell="B17" activePane="bottomRight" state="frozen"/>
      <selection pane="topRight"/>
      <selection pane="bottomLeft"/>
      <selection pane="bottomRight" activeCell="C38" sqref="C38"/>
    </sheetView>
  </sheetViews>
  <sheetFormatPr defaultColWidth="11.5546875" defaultRowHeight="14.4" x14ac:dyDescent="0.3"/>
  <sheetData>
    <row r="1" spans="1:31" x14ac:dyDescent="0.3">
      <c r="A1" t="str">
        <f t="shared" ref="A1:A21" si="0">L1</f>
        <v>SpaceParentID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</row>
    <row r="2" spans="1:31" x14ac:dyDescent="0.3">
      <c r="A2" t="str">
        <f t="shared" si="0"/>
        <v>ABL Space</v>
      </c>
      <c r="L2" t="s">
        <v>43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>
        <v>50000</v>
      </c>
      <c r="AB2" s="1">
        <v>0</v>
      </c>
      <c r="AC2" s="1">
        <v>1005000</v>
      </c>
      <c r="AD2" s="1"/>
      <c r="AE2" s="1"/>
    </row>
    <row r="3" spans="1:31" x14ac:dyDescent="0.3">
      <c r="A3" t="str">
        <f t="shared" si="0"/>
        <v>BLUE ORIGIN</v>
      </c>
      <c r="L3" t="s">
        <v>44</v>
      </c>
      <c r="M3" s="1"/>
      <c r="N3" s="1"/>
      <c r="O3" s="1"/>
      <c r="P3" s="1"/>
      <c r="Q3" s="1"/>
      <c r="R3" s="1"/>
      <c r="S3" s="1"/>
      <c r="T3" s="1"/>
      <c r="U3" s="1"/>
      <c r="V3" s="1">
        <v>781920</v>
      </c>
      <c r="W3" s="1">
        <v>664628.46100000001</v>
      </c>
      <c r="X3" s="1">
        <v>352325.96490000002</v>
      </c>
      <c r="Y3" s="1">
        <v>2562119.9752000002</v>
      </c>
      <c r="Z3" s="1">
        <v>230940081.14840001</v>
      </c>
      <c r="AA3" s="1">
        <v>278931819.59960002</v>
      </c>
      <c r="AB3" s="1">
        <v>15123573</v>
      </c>
      <c r="AC3" s="1">
        <v>440844388</v>
      </c>
      <c r="AD3" s="1"/>
      <c r="AE3" s="1"/>
    </row>
    <row r="4" spans="1:31" x14ac:dyDescent="0.3">
      <c r="A4" t="str">
        <f t="shared" si="0"/>
        <v>BOEING</v>
      </c>
      <c r="L4" t="s">
        <v>45</v>
      </c>
      <c r="M4" s="1">
        <v>142399593.25</v>
      </c>
      <c r="N4" s="1">
        <v>864741348.22189999</v>
      </c>
      <c r="O4" s="1">
        <v>113665748.62</v>
      </c>
      <c r="P4" s="1">
        <v>253915041.53909999</v>
      </c>
      <c r="Q4" s="1">
        <v>275034920.69489998</v>
      </c>
      <c r="R4" s="1">
        <v>572159153.80009997</v>
      </c>
      <c r="S4" s="1">
        <v>633656668.13</v>
      </c>
      <c r="T4" s="1">
        <v>675766688.08010006</v>
      </c>
      <c r="U4" s="1">
        <v>732169319.97819996</v>
      </c>
      <c r="V4" s="1">
        <v>913469292.25590003</v>
      </c>
      <c r="W4" s="1">
        <v>969392062.69879997</v>
      </c>
      <c r="X4" s="1">
        <v>1166543019.5998001</v>
      </c>
      <c r="Y4" s="1">
        <v>1025909772.5199</v>
      </c>
      <c r="Z4" s="1">
        <v>948639104.801</v>
      </c>
      <c r="AA4" s="1">
        <v>1074044158.7316</v>
      </c>
      <c r="AB4" s="1">
        <v>1248851201.4349999</v>
      </c>
      <c r="AC4" s="1">
        <v>1053823879.6201</v>
      </c>
      <c r="AD4" s="1"/>
      <c r="AE4" s="1"/>
    </row>
    <row r="5" spans="1:31" x14ac:dyDescent="0.3">
      <c r="A5" t="str">
        <f t="shared" si="0"/>
        <v>CALIFORNIA INSTITUTE OF TECHNOLOGY</v>
      </c>
      <c r="L5" t="s">
        <v>46</v>
      </c>
      <c r="M5" s="1"/>
      <c r="N5" s="1"/>
      <c r="O5" s="1">
        <v>91694</v>
      </c>
      <c r="P5" s="1"/>
      <c r="Q5" s="1"/>
      <c r="R5" s="1"/>
      <c r="S5" s="1"/>
      <c r="T5" s="1"/>
      <c r="U5" s="1"/>
      <c r="V5" s="1"/>
      <c r="W5" s="1">
        <v>76000</v>
      </c>
      <c r="X5" s="1">
        <v>80000</v>
      </c>
      <c r="Y5" s="1"/>
      <c r="Z5" s="1">
        <v>4081639</v>
      </c>
      <c r="AA5" s="1">
        <v>242156990.94510001</v>
      </c>
      <c r="AB5" s="1">
        <v>670644226.20739996</v>
      </c>
      <c r="AC5" s="1">
        <v>1161676364.1914001</v>
      </c>
      <c r="AD5" s="1"/>
      <c r="AE5" s="1"/>
    </row>
    <row r="6" spans="1:31" x14ac:dyDescent="0.3">
      <c r="A6" t="str">
        <f t="shared" si="0"/>
        <v>Firefly Aerospace</v>
      </c>
      <c r="L6" t="s">
        <v>47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>
        <v>25000</v>
      </c>
      <c r="Z6" s="1"/>
      <c r="AA6" s="1">
        <v>49899250.5</v>
      </c>
      <c r="AB6" s="1">
        <v>37869252</v>
      </c>
      <c r="AC6" s="1">
        <v>94871677</v>
      </c>
      <c r="AD6" s="1"/>
      <c r="AE6" s="1"/>
    </row>
    <row r="7" spans="1:31" x14ac:dyDescent="0.3">
      <c r="A7" t="str">
        <f t="shared" si="0"/>
        <v>JOHNS HOPKINS UNIVERSITY</v>
      </c>
      <c r="L7" t="s">
        <v>48</v>
      </c>
      <c r="M7" s="1">
        <v>1380500</v>
      </c>
      <c r="N7" s="1"/>
      <c r="O7" s="1">
        <v>5172587</v>
      </c>
      <c r="P7" s="1">
        <v>5832014</v>
      </c>
      <c r="Q7" s="1">
        <v>-308159.72019999998</v>
      </c>
      <c r="R7" s="1">
        <v>-2924</v>
      </c>
      <c r="S7" s="1">
        <v>0</v>
      </c>
      <c r="T7" s="1">
        <v>0</v>
      </c>
      <c r="U7" s="1">
        <v>3156.68</v>
      </c>
      <c r="V7" s="1">
        <v>397037</v>
      </c>
      <c r="W7" s="1">
        <v>810000</v>
      </c>
      <c r="X7" s="1">
        <v>2025592</v>
      </c>
      <c r="Y7" s="1">
        <v>198207</v>
      </c>
      <c r="Z7" s="1">
        <v>-198207</v>
      </c>
      <c r="AA7" s="1">
        <v>86141574.125</v>
      </c>
      <c r="AB7" s="1">
        <v>322071693.96880001</v>
      </c>
      <c r="AC7" s="1">
        <v>463730916.9551</v>
      </c>
      <c r="AD7" s="1"/>
      <c r="AE7" s="1"/>
    </row>
    <row r="8" spans="1:31" x14ac:dyDescent="0.3">
      <c r="A8" t="str">
        <f t="shared" si="0"/>
        <v>MAXAR TECHNOLOGIES</v>
      </c>
      <c r="L8" t="s">
        <v>49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>
        <v>499886</v>
      </c>
      <c r="Y8" s="1">
        <v>171812403.43000001</v>
      </c>
      <c r="Z8" s="1">
        <v>121743562.37</v>
      </c>
      <c r="AA8" s="1">
        <v>87770195.200000003</v>
      </c>
      <c r="AB8" s="1">
        <v>201860075.25</v>
      </c>
      <c r="AC8" s="1">
        <v>180401739</v>
      </c>
      <c r="AD8" s="1"/>
      <c r="AE8" s="1"/>
    </row>
    <row r="9" spans="1:31" x14ac:dyDescent="0.3">
      <c r="A9" t="str">
        <f t="shared" si="0"/>
        <v>MDA</v>
      </c>
      <c r="L9" t="s">
        <v>50</v>
      </c>
      <c r="M9" s="1">
        <v>27500</v>
      </c>
      <c r="N9" s="1">
        <v>-1458.35</v>
      </c>
      <c r="O9" s="1">
        <v>1458.35</v>
      </c>
      <c r="P9" s="1">
        <v>50000</v>
      </c>
      <c r="Q9" s="1">
        <v>0</v>
      </c>
      <c r="R9" s="1"/>
      <c r="S9" s="1"/>
      <c r="T9" s="1">
        <v>1839277</v>
      </c>
      <c r="U9" s="1">
        <v>0</v>
      </c>
      <c r="V9" s="1">
        <v>1202922</v>
      </c>
      <c r="W9" s="1">
        <v>2983409</v>
      </c>
      <c r="X9" s="1">
        <v>249996</v>
      </c>
      <c r="Y9" s="1"/>
      <c r="Z9" s="1"/>
      <c r="AA9" s="1"/>
      <c r="AB9" s="1"/>
      <c r="AC9" s="1"/>
      <c r="AD9" s="1"/>
      <c r="AE9" s="1"/>
    </row>
    <row r="10" spans="1:31" x14ac:dyDescent="0.3">
      <c r="A10" t="str">
        <f t="shared" si="0"/>
        <v>NORTHROP GRUMMAN</v>
      </c>
      <c r="L10" t="s">
        <v>51</v>
      </c>
      <c r="M10" s="1">
        <v>227583859.88</v>
      </c>
      <c r="N10" s="1">
        <v>298184254.69999999</v>
      </c>
      <c r="O10" s="1">
        <v>307561285.26999998</v>
      </c>
      <c r="P10" s="1">
        <v>256561259</v>
      </c>
      <c r="Q10" s="1">
        <v>269530053.31010002</v>
      </c>
      <c r="R10" s="1">
        <v>279280331.5625</v>
      </c>
      <c r="S10" s="1">
        <v>339180918.24000001</v>
      </c>
      <c r="T10" s="1">
        <v>371591852.20999998</v>
      </c>
      <c r="U10" s="1">
        <v>328751427.3502</v>
      </c>
      <c r="V10" s="1">
        <v>316833641.71579999</v>
      </c>
      <c r="W10" s="1">
        <v>307253224.32810003</v>
      </c>
      <c r="X10" s="1">
        <v>250950653.59</v>
      </c>
      <c r="Y10" s="1">
        <v>971859037.22979999</v>
      </c>
      <c r="Z10" s="1">
        <v>1036044814.4493001</v>
      </c>
      <c r="AA10" s="1">
        <v>879433932.14979994</v>
      </c>
      <c r="AB10" s="1">
        <v>819436988.04939997</v>
      </c>
      <c r="AC10" s="1">
        <v>908686891.9619</v>
      </c>
      <c r="AD10" s="1"/>
      <c r="AE10" s="1"/>
    </row>
    <row r="11" spans="1:31" x14ac:dyDescent="0.3">
      <c r="A11" t="str">
        <f t="shared" si="0"/>
        <v>ORBITAL SCIENCES</v>
      </c>
      <c r="L11" t="s">
        <v>52</v>
      </c>
      <c r="M11" s="1">
        <v>-295871</v>
      </c>
      <c r="N11" s="1">
        <v>26922940.649999999</v>
      </c>
      <c r="O11" s="1">
        <v>72756778</v>
      </c>
      <c r="P11" s="1">
        <v>189939855.2344</v>
      </c>
      <c r="Q11" s="1">
        <v>283189156.62</v>
      </c>
      <c r="R11" s="1">
        <v>327446549.88069999</v>
      </c>
      <c r="S11" s="1">
        <v>119339222.81</v>
      </c>
      <c r="T11" s="1">
        <v>544408271.96000004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x14ac:dyDescent="0.3">
      <c r="A12" t="str">
        <f t="shared" si="0"/>
        <v>Orbital ATK</v>
      </c>
      <c r="L12" t="s">
        <v>53</v>
      </c>
      <c r="M12" s="1"/>
      <c r="N12" s="1"/>
      <c r="O12" s="1"/>
      <c r="P12" s="1"/>
      <c r="Q12" s="1"/>
      <c r="R12" s="1"/>
      <c r="S12" s="1"/>
      <c r="T12" s="1"/>
      <c r="U12" s="1">
        <v>610966122.98000002</v>
      </c>
      <c r="V12" s="1">
        <v>890891987.76020002</v>
      </c>
      <c r="W12" s="1">
        <v>767221479.19879997</v>
      </c>
      <c r="X12" s="1">
        <v>604287938.42999995</v>
      </c>
      <c r="Y12" s="1"/>
      <c r="Z12" s="1"/>
      <c r="AA12" s="1"/>
      <c r="AB12" s="1"/>
      <c r="AC12" s="1"/>
      <c r="AD12" s="1"/>
      <c r="AE12" s="1"/>
    </row>
    <row r="13" spans="1:31" x14ac:dyDescent="0.3">
      <c r="A13" t="str">
        <f t="shared" si="0"/>
        <v>Other Residual</v>
      </c>
      <c r="L13" t="s">
        <v>54</v>
      </c>
      <c r="M13" s="1">
        <v>1685061788.0862</v>
      </c>
      <c r="N13" s="1">
        <v>2593142493.053</v>
      </c>
      <c r="O13" s="1">
        <v>2423843513.2058001</v>
      </c>
      <c r="P13" s="1">
        <v>2514938667.5159001</v>
      </c>
      <c r="Q13" s="1">
        <v>2341718914.4679999</v>
      </c>
      <c r="R13" s="1">
        <v>2135288287.0567</v>
      </c>
      <c r="S13" s="1">
        <v>2048237658.2774</v>
      </c>
      <c r="T13" s="1">
        <v>2201442956.4302001</v>
      </c>
      <c r="U13" s="1">
        <v>1980748526.9038999</v>
      </c>
      <c r="V13" s="1">
        <v>2171889558.2515001</v>
      </c>
      <c r="W13" s="1">
        <v>1964520342.1250999</v>
      </c>
      <c r="X13" s="1">
        <v>1843600482.2972</v>
      </c>
      <c r="Y13" s="1">
        <v>2275429703.3860002</v>
      </c>
      <c r="Z13" s="1">
        <v>2489006181.7077999</v>
      </c>
      <c r="AA13" s="1">
        <v>2062801827.7945001</v>
      </c>
      <c r="AB13" s="1">
        <v>2355862552.9814</v>
      </c>
      <c r="AC13" s="1">
        <v>3151409222.0004001</v>
      </c>
      <c r="AD13" s="1"/>
      <c r="AE13" s="1"/>
    </row>
    <row r="14" spans="1:31" x14ac:dyDescent="0.3">
      <c r="A14" t="str">
        <f t="shared" si="0"/>
        <v>RUSSIA SPACE AGENCY</v>
      </c>
      <c r="L14" t="s">
        <v>55</v>
      </c>
      <c r="M14" s="1">
        <v>100040612</v>
      </c>
      <c r="N14" s="1">
        <v>199782273</v>
      </c>
      <c r="O14" s="1">
        <v>387192261</v>
      </c>
      <c r="P14" s="1">
        <v>341238820</v>
      </c>
      <c r="Q14" s="1">
        <v>414009402.3398</v>
      </c>
      <c r="R14" s="1">
        <v>586488883.38090003</v>
      </c>
      <c r="S14" s="1">
        <v>285001263</v>
      </c>
      <c r="T14" s="1">
        <v>312278472.29000002</v>
      </c>
      <c r="U14" s="1">
        <v>459872927.36330003</v>
      </c>
      <c r="V14" s="1">
        <v>235823637.52149999</v>
      </c>
      <c r="W14" s="1">
        <v>254927244.28130001</v>
      </c>
      <c r="X14" s="1">
        <v>127459133.88</v>
      </c>
      <c r="Y14" s="1">
        <v>184529617.63999999</v>
      </c>
      <c r="Z14" s="1">
        <v>136408443.41</v>
      </c>
      <c r="AA14" s="1">
        <v>3413944.54</v>
      </c>
      <c r="AB14" s="1">
        <v>2504481</v>
      </c>
      <c r="AC14" s="1">
        <v>6014852</v>
      </c>
      <c r="AD14" s="1"/>
      <c r="AE14" s="1"/>
    </row>
    <row r="15" spans="1:31" x14ac:dyDescent="0.3">
      <c r="A15" t="str">
        <f t="shared" si="0"/>
        <v>Rocket Lab</v>
      </c>
      <c r="L15" t="s">
        <v>56</v>
      </c>
      <c r="M15" s="1"/>
      <c r="N15" s="1"/>
      <c r="O15" s="1"/>
      <c r="P15" s="1"/>
      <c r="Q15" s="1"/>
      <c r="R15" s="1"/>
      <c r="S15" s="1"/>
      <c r="T15" s="1"/>
      <c r="U15" s="1">
        <v>3025000</v>
      </c>
      <c r="V15" s="1">
        <v>3925000</v>
      </c>
      <c r="W15" s="1">
        <v>0</v>
      </c>
      <c r="X15" s="1">
        <v>6530871</v>
      </c>
      <c r="Y15" s="1">
        <v>0</v>
      </c>
      <c r="Z15" s="1">
        <v>9819139</v>
      </c>
      <c r="AA15" s="1">
        <v>456010</v>
      </c>
      <c r="AB15" s="1">
        <v>0</v>
      </c>
      <c r="AC15" s="1">
        <v>14099000</v>
      </c>
      <c r="AD15" s="1"/>
      <c r="AE15" s="1"/>
    </row>
    <row r="16" spans="1:31" x14ac:dyDescent="0.3">
      <c r="A16" t="str">
        <f t="shared" si="0"/>
        <v>SIERRA NEVADA</v>
      </c>
      <c r="L16" t="s">
        <v>57</v>
      </c>
      <c r="M16" s="1"/>
      <c r="N16" s="1">
        <v>99819</v>
      </c>
      <c r="O16" s="1"/>
      <c r="P16" s="1"/>
      <c r="Q16" s="1"/>
      <c r="R16" s="1"/>
      <c r="S16" s="1">
        <v>8100000</v>
      </c>
      <c r="T16" s="1">
        <v>1900000</v>
      </c>
      <c r="U16" s="1"/>
      <c r="V16" s="1">
        <v>73715390.200000003</v>
      </c>
      <c r="W16" s="1">
        <v>117113728.3963</v>
      </c>
      <c r="X16" s="1">
        <v>301313676.94999999</v>
      </c>
      <c r="Y16" s="1">
        <v>109462505.83</v>
      </c>
      <c r="Z16" s="1">
        <v>342906798.38999999</v>
      </c>
      <c r="AA16" s="1">
        <v>51513908.619999997</v>
      </c>
      <c r="AB16" s="1">
        <v>143717224.37</v>
      </c>
      <c r="AC16" s="1">
        <v>51554353.649999999</v>
      </c>
      <c r="AD16" s="1"/>
      <c r="AE16" s="1"/>
    </row>
    <row r="17" spans="1:31" x14ac:dyDescent="0.3">
      <c r="A17" t="str">
        <f t="shared" si="0"/>
        <v>SPACEX</v>
      </c>
      <c r="L17" t="s">
        <v>58</v>
      </c>
      <c r="M17" s="1"/>
      <c r="N17" s="1">
        <v>20000</v>
      </c>
      <c r="O17" s="1">
        <v>25657217.649999999</v>
      </c>
      <c r="P17" s="1">
        <v>115342392</v>
      </c>
      <c r="Q17" s="1">
        <v>194582177.50999999</v>
      </c>
      <c r="R17" s="1">
        <v>256277026.80000001</v>
      </c>
      <c r="S17" s="1">
        <v>594242502.10000002</v>
      </c>
      <c r="T17" s="1">
        <v>368133902.89999998</v>
      </c>
      <c r="U17" s="1">
        <v>518605700.06</v>
      </c>
      <c r="V17" s="1">
        <v>654559637.85000002</v>
      </c>
      <c r="W17" s="1">
        <v>623730110.84000003</v>
      </c>
      <c r="X17" s="1">
        <v>785807348.59000003</v>
      </c>
      <c r="Y17" s="1">
        <v>1222581413.0899999</v>
      </c>
      <c r="Z17" s="1">
        <v>1082467036.8</v>
      </c>
      <c r="AA17" s="1">
        <v>2139730885.4937999</v>
      </c>
      <c r="AB17" s="1">
        <v>2736028134.8775001</v>
      </c>
      <c r="AC17" s="1">
        <v>3077664003.0893002</v>
      </c>
      <c r="AD17" s="1"/>
      <c r="AE17" s="1"/>
    </row>
    <row r="18" spans="1:31" x14ac:dyDescent="0.3">
      <c r="A18" t="str">
        <f t="shared" si="0"/>
        <v>UNITED LAUNCH ALLIANCE</v>
      </c>
      <c r="L18" t="s">
        <v>59</v>
      </c>
      <c r="M18" s="1"/>
      <c r="N18" s="1">
        <v>106995229</v>
      </c>
      <c r="O18" s="1">
        <v>1544599932.52</v>
      </c>
      <c r="P18" s="1">
        <v>1395411122.7453001</v>
      </c>
      <c r="Q18" s="1">
        <v>1876076608.0599</v>
      </c>
      <c r="R18" s="1">
        <v>2742905512.1883998</v>
      </c>
      <c r="S18" s="1">
        <v>1547922532.75</v>
      </c>
      <c r="T18" s="1">
        <v>2883811754.9960999</v>
      </c>
      <c r="U18" s="1">
        <v>2094946023.03</v>
      </c>
      <c r="V18" s="1">
        <v>1862794754.1749001</v>
      </c>
      <c r="W18" s="1">
        <v>2249254439.1999998</v>
      </c>
      <c r="X18" s="1">
        <v>1737973086.23</v>
      </c>
      <c r="Y18" s="1">
        <v>1637040527.4400001</v>
      </c>
      <c r="Z18" s="1">
        <v>1294422079.47</v>
      </c>
      <c r="AA18" s="1">
        <v>722482965.20000005</v>
      </c>
      <c r="AB18" s="1">
        <v>1122698699</v>
      </c>
      <c r="AC18" s="1">
        <v>1057667922.039</v>
      </c>
      <c r="AD18" s="1"/>
      <c r="AE18" s="1"/>
    </row>
    <row r="19" spans="1:31" x14ac:dyDescent="0.3">
      <c r="A19" t="str">
        <f t="shared" si="0"/>
        <v>Virgin Orbit</v>
      </c>
      <c r="L19" t="s">
        <v>60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>
        <v>35050000</v>
      </c>
      <c r="AA19" s="1">
        <v>2249791</v>
      </c>
      <c r="AB19" s="1">
        <v>0</v>
      </c>
      <c r="AC19" s="1">
        <v>-210426</v>
      </c>
      <c r="AD19" s="1"/>
      <c r="AE19" s="1"/>
    </row>
    <row r="20" spans="1:31" x14ac:dyDescent="0.3">
      <c r="A20" t="str">
        <f t="shared" si="0"/>
        <v>WYLE LABORATORIES</v>
      </c>
      <c r="L20" t="s">
        <v>61</v>
      </c>
      <c r="M20" s="1">
        <v>-787714.38</v>
      </c>
      <c r="N20" s="1"/>
      <c r="O20" s="1">
        <v>-5133.5698000000002</v>
      </c>
      <c r="P20" s="1">
        <v>705840</v>
      </c>
      <c r="Q20" s="1">
        <v>537941</v>
      </c>
      <c r="R20" s="1">
        <v>984326</v>
      </c>
      <c r="S20" s="1">
        <v>662137</v>
      </c>
      <c r="T20" s="1">
        <v>-533595</v>
      </c>
      <c r="U20" s="1">
        <v>9287760.8800000008</v>
      </c>
      <c r="V20" s="1">
        <v>113760190.43000001</v>
      </c>
      <c r="W20" s="1">
        <v>124506842.34</v>
      </c>
      <c r="X20" s="1">
        <v>138243172.06999999</v>
      </c>
      <c r="Y20" s="1">
        <v>142282971.62</v>
      </c>
      <c r="Z20" s="1">
        <v>150144801.24000001</v>
      </c>
      <c r="AA20" s="1">
        <v>153857506.88</v>
      </c>
      <c r="AB20" s="1"/>
      <c r="AC20" s="1"/>
      <c r="AD20" s="1"/>
      <c r="AE20" s="1"/>
    </row>
    <row r="21" spans="1:31" x14ac:dyDescent="0.3">
      <c r="A21" t="str">
        <f t="shared" si="0"/>
        <v>Grand Total</v>
      </c>
      <c r="L21" t="s">
        <v>62</v>
      </c>
      <c r="M21" s="1">
        <f t="shared" ref="M21:AD21" si="1">SUM(M2:M20)</f>
        <v>2155410267.8361998</v>
      </c>
      <c r="N21" s="1">
        <f t="shared" si="1"/>
        <v>4089886899.2749</v>
      </c>
      <c r="O21" s="1">
        <f t="shared" si="1"/>
        <v>4880537342.0459995</v>
      </c>
      <c r="P21" s="1">
        <f t="shared" si="1"/>
        <v>5073935012.0347004</v>
      </c>
      <c r="Q21" s="1">
        <f t="shared" si="1"/>
        <v>5654371014.2825003</v>
      </c>
      <c r="R21" s="1">
        <f t="shared" si="1"/>
        <v>6900827146.6693001</v>
      </c>
      <c r="S21" s="1">
        <f t="shared" si="1"/>
        <v>5576342902.3073997</v>
      </c>
      <c r="T21" s="1">
        <f t="shared" si="1"/>
        <v>7360639580.8663998</v>
      </c>
      <c r="U21" s="1">
        <f t="shared" si="1"/>
        <v>6738375965.2255993</v>
      </c>
      <c r="V21" s="1">
        <f t="shared" si="1"/>
        <v>7240044969.1598005</v>
      </c>
      <c r="W21" s="1">
        <f t="shared" si="1"/>
        <v>7382453510.8694</v>
      </c>
      <c r="X21" s="1">
        <f t="shared" si="1"/>
        <v>6965917182.6019001</v>
      </c>
      <c r="Y21" s="1">
        <f t="shared" si="1"/>
        <v>7743693279.1609011</v>
      </c>
      <c r="Z21" s="1">
        <f t="shared" si="1"/>
        <v>7881475474.7865</v>
      </c>
      <c r="AA21" s="1">
        <f t="shared" si="1"/>
        <v>7834934760.7793999</v>
      </c>
      <c r="AB21" s="1">
        <f t="shared" si="1"/>
        <v>9676668102.1394997</v>
      </c>
      <c r="AC21" s="1">
        <f t="shared" si="1"/>
        <v>11663239783.5072</v>
      </c>
      <c r="AD21" s="1">
        <f t="shared" si="1"/>
        <v>0</v>
      </c>
      <c r="AE21" s="1"/>
    </row>
    <row r="24" spans="1:31" x14ac:dyDescent="0.3">
      <c r="A24" t="str">
        <f t="shared" ref="A24:A44" si="2">L24</f>
        <v>SpaceParentID</v>
      </c>
      <c r="B24" t="str">
        <f t="shared" ref="B24:B44" si="3">Z24</f>
        <v>2020</v>
      </c>
      <c r="C24" t="str">
        <f t="shared" ref="C24:C44" si="4">AB24</f>
        <v>2022</v>
      </c>
      <c r="D24" t="str">
        <f t="shared" ref="D24:D44" si="5">AC24</f>
        <v>2023</v>
      </c>
      <c r="F24" t="str">
        <f>AB24&amp;"-"&amp;AC24</f>
        <v>2022-2023</v>
      </c>
      <c r="G24" t="str">
        <f>Z24&amp;"-"&amp;AC24</f>
        <v>2020-2023</v>
      </c>
      <c r="I24" t="str">
        <f>"Share "&amp;AC24</f>
        <v>Share 2023</v>
      </c>
      <c r="L24" t="s">
        <v>25</v>
      </c>
      <c r="M24" t="s">
        <v>26</v>
      </c>
      <c r="N24" t="s">
        <v>27</v>
      </c>
      <c r="O24" t="s">
        <v>28</v>
      </c>
      <c r="P24" t="s">
        <v>29</v>
      </c>
      <c r="Q24" t="s">
        <v>30</v>
      </c>
      <c r="R24" t="s">
        <v>31</v>
      </c>
      <c r="S24" t="s">
        <v>32</v>
      </c>
      <c r="T24" t="s">
        <v>33</v>
      </c>
      <c r="U24" t="s">
        <v>34</v>
      </c>
      <c r="V24" t="s">
        <v>35</v>
      </c>
      <c r="W24" t="s">
        <v>36</v>
      </c>
      <c r="X24" t="s">
        <v>37</v>
      </c>
      <c r="Y24" t="s">
        <v>38</v>
      </c>
      <c r="Z24" t="s">
        <v>39</v>
      </c>
      <c r="AA24" t="s">
        <v>40</v>
      </c>
      <c r="AB24" t="s">
        <v>41</v>
      </c>
      <c r="AC24" t="s">
        <v>42</v>
      </c>
    </row>
    <row r="25" spans="1:31" x14ac:dyDescent="0.3">
      <c r="A25" t="str">
        <f t="shared" si="2"/>
        <v>ABL Space</v>
      </c>
      <c r="B25" s="1">
        <f t="shared" si="3"/>
        <v>0</v>
      </c>
      <c r="C25" s="1">
        <f t="shared" si="4"/>
        <v>0</v>
      </c>
      <c r="D25" s="1">
        <f t="shared" si="5"/>
        <v>1005000</v>
      </c>
      <c r="E25" s="1"/>
      <c r="F25" s="2" t="e">
        <f t="shared" ref="F25:F44" si="6">AC25/AB25-1</f>
        <v>#DIV/0!</v>
      </c>
      <c r="G25" s="2" t="e">
        <f t="shared" ref="G25:G44" si="7">AC25/Z25-1</f>
        <v>#DIV/0!</v>
      </c>
      <c r="H25" s="2"/>
      <c r="I25" s="2">
        <f t="shared" ref="I25:I43" si="8">AC25/SUM(AC$24:AC$43)</f>
        <v>8.6168167563626215E-5</v>
      </c>
      <c r="J25" s="2"/>
      <c r="L25" t="s">
        <v>43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>
        <v>55944.087992585199</v>
      </c>
      <c r="AB25" s="1">
        <v>0</v>
      </c>
      <c r="AC25" s="1">
        <v>1005000</v>
      </c>
      <c r="AD25" s="1"/>
      <c r="AE25" s="1"/>
    </row>
    <row r="26" spans="1:31" x14ac:dyDescent="0.3">
      <c r="A26" t="str">
        <f t="shared" si="2"/>
        <v>BLUE ORIGIN</v>
      </c>
      <c r="B26" s="1">
        <f t="shared" si="3"/>
        <v>267287908.42519</v>
      </c>
      <c r="C26" s="1">
        <f t="shared" si="4"/>
        <v>15815424.964728599</v>
      </c>
      <c r="D26" s="1">
        <f t="shared" si="5"/>
        <v>440844388</v>
      </c>
      <c r="E26" s="1"/>
      <c r="F26" s="2">
        <f t="shared" si="6"/>
        <v>26.874330849987697</v>
      </c>
      <c r="G26" s="2">
        <f t="shared" si="7"/>
        <v>0.64932409624278198</v>
      </c>
      <c r="H26" s="2"/>
      <c r="I26" s="2">
        <f t="shared" si="8"/>
        <v>3.779776427330174E-2</v>
      </c>
      <c r="J26" s="2"/>
      <c r="L26" t="s">
        <v>44</v>
      </c>
      <c r="M26" s="1"/>
      <c r="N26" s="1"/>
      <c r="O26" s="1"/>
      <c r="P26" s="1"/>
      <c r="Q26" s="1"/>
      <c r="R26" s="1"/>
      <c r="S26" s="1"/>
      <c r="T26" s="1"/>
      <c r="U26" s="1"/>
      <c r="V26" s="1">
        <v>970601.73317900696</v>
      </c>
      <c r="W26" s="1">
        <v>811311.96249855298</v>
      </c>
      <c r="X26" s="1">
        <v>420743.79300202901</v>
      </c>
      <c r="Y26" s="1">
        <v>3004110.8971396601</v>
      </c>
      <c r="Z26" s="1">
        <v>267287908.42519</v>
      </c>
      <c r="AA26" s="1">
        <v>312091725.19223899</v>
      </c>
      <c r="AB26" s="1">
        <v>15815424.964728599</v>
      </c>
      <c r="AC26" s="1">
        <v>440844388</v>
      </c>
      <c r="AD26" s="1"/>
      <c r="AE26" s="1"/>
    </row>
    <row r="27" spans="1:31" x14ac:dyDescent="0.3">
      <c r="A27" t="str">
        <f t="shared" si="2"/>
        <v>BOEING</v>
      </c>
      <c r="B27" s="1">
        <f t="shared" si="3"/>
        <v>1097946103.21311</v>
      </c>
      <c r="C27" s="1">
        <f t="shared" si="4"/>
        <v>1305981891.2109201</v>
      </c>
      <c r="D27" s="1">
        <f t="shared" si="5"/>
        <v>1053823879.6201</v>
      </c>
      <c r="E27" s="1"/>
      <c r="F27" s="2">
        <f t="shared" si="6"/>
        <v>-0.19307925575983031</v>
      </c>
      <c r="G27" s="2">
        <f t="shared" si="7"/>
        <v>-4.0186147083073998E-2</v>
      </c>
      <c r="H27" s="2"/>
      <c r="I27" s="2">
        <f t="shared" si="8"/>
        <v>9.0354301135975562E-2</v>
      </c>
      <c r="J27" s="2"/>
      <c r="L27" t="s">
        <v>45</v>
      </c>
      <c r="M27" s="1">
        <v>201608888.334362</v>
      </c>
      <c r="N27" s="1">
        <v>1199397526.81201</v>
      </c>
      <c r="O27" s="1">
        <v>156058687.73020101</v>
      </c>
      <c r="P27" s="1">
        <v>345622313.88623202</v>
      </c>
      <c r="Q27" s="1">
        <v>367003856.47913003</v>
      </c>
      <c r="R27" s="1">
        <v>749876185.64678204</v>
      </c>
      <c r="S27" s="1">
        <v>815675097.03866696</v>
      </c>
      <c r="T27" s="1">
        <v>854296184.91630304</v>
      </c>
      <c r="U27" s="1">
        <v>916112227.22688401</v>
      </c>
      <c r="V27" s="1">
        <v>1133894616.1619799</v>
      </c>
      <c r="W27" s="1">
        <v>1183336891.1637399</v>
      </c>
      <c r="X27" s="1">
        <v>1393072846.35059</v>
      </c>
      <c r="Y27" s="1">
        <v>1202889309.2207799</v>
      </c>
      <c r="Z27" s="1">
        <v>1097946103.21311</v>
      </c>
      <c r="AA27" s="1">
        <v>1201728418.4800601</v>
      </c>
      <c r="AB27" s="1">
        <v>1305981891.2109201</v>
      </c>
      <c r="AC27" s="1">
        <v>1053823879.6201</v>
      </c>
      <c r="AD27" s="1"/>
      <c r="AE27" s="1"/>
    </row>
    <row r="28" spans="1:31" x14ac:dyDescent="0.3">
      <c r="A28" t="str">
        <f t="shared" si="2"/>
        <v>CALIFORNIA INSTITUTE OF TECHNOLOGY</v>
      </c>
      <c r="B28" s="1">
        <f t="shared" si="3"/>
        <v>4724051.1297631199</v>
      </c>
      <c r="C28" s="1">
        <f t="shared" si="4"/>
        <v>701323915.82410002</v>
      </c>
      <c r="D28" s="1">
        <f t="shared" si="5"/>
        <v>1161676364.1914001</v>
      </c>
      <c r="E28" s="1"/>
      <c r="F28" s="2">
        <f t="shared" si="6"/>
        <v>0.65640489077911557</v>
      </c>
      <c r="G28" s="2">
        <f t="shared" si="7"/>
        <v>244.90681435949031</v>
      </c>
      <c r="H28" s="2"/>
      <c r="I28" s="2">
        <f t="shared" si="8"/>
        <v>9.9601516024227496E-2</v>
      </c>
      <c r="J28" s="2"/>
      <c r="L28" t="s">
        <v>46</v>
      </c>
      <c r="M28" s="1"/>
      <c r="N28" s="1"/>
      <c r="O28" s="1">
        <v>125892.324525765</v>
      </c>
      <c r="P28" s="1"/>
      <c r="Q28" s="1"/>
      <c r="R28" s="1"/>
      <c r="S28" s="1"/>
      <c r="T28" s="1"/>
      <c r="U28" s="1"/>
      <c r="V28" s="1"/>
      <c r="W28" s="1">
        <v>92773.200017821699</v>
      </c>
      <c r="X28" s="1">
        <v>95535.120296103807</v>
      </c>
      <c r="Y28" s="1"/>
      <c r="Z28" s="1">
        <v>4724051.1297631199</v>
      </c>
      <c r="AA28" s="1">
        <v>270945040.18904698</v>
      </c>
      <c r="AB28" s="1">
        <v>701323915.82410002</v>
      </c>
      <c r="AC28" s="1">
        <v>1161676364.1914001</v>
      </c>
      <c r="AD28" s="1"/>
      <c r="AE28" s="1"/>
    </row>
    <row r="29" spans="1:31" x14ac:dyDescent="0.3">
      <c r="A29" t="str">
        <f t="shared" si="2"/>
        <v>Firefly Aerospace</v>
      </c>
      <c r="B29" s="1">
        <f t="shared" si="3"/>
        <v>0</v>
      </c>
      <c r="C29" s="1">
        <f t="shared" si="4"/>
        <v>39601641.323541701</v>
      </c>
      <c r="D29" s="1">
        <f t="shared" si="5"/>
        <v>94871677</v>
      </c>
      <c r="E29" s="1"/>
      <c r="F29" s="2">
        <f t="shared" si="6"/>
        <v>1.3956501253295861</v>
      </c>
      <c r="G29" s="2" t="e">
        <f t="shared" si="7"/>
        <v>#DIV/0!</v>
      </c>
      <c r="H29" s="2"/>
      <c r="I29" s="2">
        <f t="shared" si="8"/>
        <v>8.134247324157436E-3</v>
      </c>
      <c r="J29" s="2"/>
      <c r="L29" t="s">
        <v>47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>
        <v>29312.746145944599</v>
      </c>
      <c r="Z29" s="1"/>
      <c r="AA29" s="1">
        <v>55831361.214721099</v>
      </c>
      <c r="AB29" s="1">
        <v>39601641.323541701</v>
      </c>
      <c r="AC29" s="1">
        <v>94871677</v>
      </c>
      <c r="AD29" s="1"/>
      <c r="AE29" s="1"/>
    </row>
    <row r="30" spans="1:31" x14ac:dyDescent="0.3">
      <c r="A30" t="str">
        <f t="shared" si="2"/>
        <v>JOHNS HOPKINS UNIVERSITY</v>
      </c>
      <c r="B30" s="1">
        <f t="shared" si="3"/>
        <v>-229402.943836277</v>
      </c>
      <c r="C30" s="1">
        <f t="shared" si="4"/>
        <v>336805377.22313398</v>
      </c>
      <c r="D30" s="1">
        <f t="shared" si="5"/>
        <v>463730916.9551</v>
      </c>
      <c r="E30" s="1"/>
      <c r="F30" s="2">
        <f t="shared" si="6"/>
        <v>0.37685128657514788</v>
      </c>
      <c r="G30" s="2">
        <f t="shared" si="7"/>
        <v>-2022.4689018378986</v>
      </c>
      <c r="H30" s="2"/>
      <c r="I30" s="2">
        <f t="shared" si="8"/>
        <v>3.9760043140916509E-2</v>
      </c>
      <c r="J30" s="2"/>
      <c r="L30" t="s">
        <v>48</v>
      </c>
      <c r="M30" s="1">
        <v>1954507.4813307901</v>
      </c>
      <c r="N30" s="1"/>
      <c r="O30" s="1">
        <v>7101762.3971225396</v>
      </c>
      <c r="P30" s="1">
        <v>7938380.3380805701</v>
      </c>
      <c r="Q30" s="1">
        <v>-411205.25873290299</v>
      </c>
      <c r="R30" s="1">
        <v>-3832.2168792867901</v>
      </c>
      <c r="S30" s="1">
        <v>0</v>
      </c>
      <c r="T30" s="1">
        <v>0</v>
      </c>
      <c r="U30" s="1">
        <v>3949.7327551619601</v>
      </c>
      <c r="V30" s="1">
        <v>492844.28117479198</v>
      </c>
      <c r="W30" s="1">
        <v>988767.00018994196</v>
      </c>
      <c r="X30" s="1">
        <v>2418939.6923853201</v>
      </c>
      <c r="Y30" s="1">
        <v>232399.65901397</v>
      </c>
      <c r="Z30" s="1">
        <v>-229402.943836277</v>
      </c>
      <c r="AA30" s="1">
        <v>96382236.053376094</v>
      </c>
      <c r="AB30" s="1">
        <v>336805377.22313398</v>
      </c>
      <c r="AC30" s="1">
        <v>463730916.9551</v>
      </c>
      <c r="AD30" s="1"/>
      <c r="AE30" s="1"/>
    </row>
    <row r="31" spans="1:31" x14ac:dyDescent="0.3">
      <c r="A31" t="str">
        <f t="shared" si="2"/>
        <v>MAXAR TECHNOLOGIES</v>
      </c>
      <c r="B31" s="1">
        <f t="shared" si="3"/>
        <v>140904870.164996</v>
      </c>
      <c r="C31" s="1">
        <f t="shared" si="4"/>
        <v>211094486.30233401</v>
      </c>
      <c r="D31" s="1">
        <f t="shared" si="5"/>
        <v>180401739</v>
      </c>
      <c r="E31" s="1"/>
      <c r="F31" s="2">
        <f t="shared" si="6"/>
        <v>-0.14539814772033033</v>
      </c>
      <c r="G31" s="2">
        <f t="shared" si="7"/>
        <v>0.28030875574956471</v>
      </c>
      <c r="H31" s="2"/>
      <c r="I31" s="2">
        <f t="shared" si="8"/>
        <v>1.5467549527285136E-2</v>
      </c>
      <c r="J31" s="2"/>
      <c r="L31" t="s">
        <v>49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>
        <v>596958.36430422706</v>
      </c>
      <c r="Y31" s="1">
        <v>201451734.658728</v>
      </c>
      <c r="Z31" s="1">
        <v>140904870.164996</v>
      </c>
      <c r="AA31" s="1">
        <v>98204470.467903599</v>
      </c>
      <c r="AB31" s="1">
        <v>211094486.30233401</v>
      </c>
      <c r="AC31" s="1">
        <v>180401739</v>
      </c>
      <c r="AD31" s="1"/>
      <c r="AE31" s="1"/>
    </row>
    <row r="32" spans="1:31" x14ac:dyDescent="0.3">
      <c r="A32" t="str">
        <f t="shared" si="2"/>
        <v>MDA</v>
      </c>
      <c r="B32" s="1">
        <f t="shared" si="3"/>
        <v>0</v>
      </c>
      <c r="C32" s="1">
        <f t="shared" si="4"/>
        <v>0</v>
      </c>
      <c r="D32" s="1">
        <f t="shared" si="5"/>
        <v>0</v>
      </c>
      <c r="E32" s="1"/>
      <c r="F32" s="2" t="e">
        <f t="shared" si="6"/>
        <v>#DIV/0!</v>
      </c>
      <c r="G32" s="2" t="e">
        <f t="shared" si="7"/>
        <v>#DIV/0!</v>
      </c>
      <c r="H32" s="2"/>
      <c r="I32" s="2">
        <f t="shared" si="8"/>
        <v>0</v>
      </c>
      <c r="J32" s="2"/>
      <c r="L32" t="s">
        <v>50</v>
      </c>
      <c r="M32" s="1">
        <v>38934.4119787011</v>
      </c>
      <c r="N32" s="1">
        <v>-2022.7336033172401</v>
      </c>
      <c r="O32" s="1">
        <v>2002.2582881338999</v>
      </c>
      <c r="P32" s="1">
        <v>68058.652963457993</v>
      </c>
      <c r="Q32" s="1">
        <v>0</v>
      </c>
      <c r="R32" s="1"/>
      <c r="S32" s="1"/>
      <c r="T32" s="1">
        <v>2325192.0401232601</v>
      </c>
      <c r="U32" s="1">
        <v>0</v>
      </c>
      <c r="V32" s="1">
        <v>1493193.9048485199</v>
      </c>
      <c r="W32" s="1">
        <v>3641847.3669996001</v>
      </c>
      <c r="X32" s="1">
        <v>298542.47416931001</v>
      </c>
      <c r="Y32" s="1"/>
      <c r="Z32" s="1"/>
      <c r="AA32" s="1"/>
      <c r="AB32" s="1"/>
      <c r="AC32" s="1"/>
      <c r="AD32" s="1"/>
      <c r="AE32" s="1"/>
    </row>
    <row r="33" spans="1:31" x14ac:dyDescent="0.3">
      <c r="A33" t="str">
        <f t="shared" si="2"/>
        <v>NORTHROP GRUMMAN</v>
      </c>
      <c r="B33" s="1">
        <f t="shared" si="3"/>
        <v>1199108661.0512199</v>
      </c>
      <c r="C33" s="1">
        <f t="shared" si="4"/>
        <v>856923439.83915198</v>
      </c>
      <c r="D33" s="1">
        <f t="shared" si="5"/>
        <v>908686891.9619</v>
      </c>
      <c r="E33" s="1"/>
      <c r="F33" s="2">
        <f t="shared" si="6"/>
        <v>6.0406157325401555E-2</v>
      </c>
      <c r="G33" s="2">
        <f t="shared" si="7"/>
        <v>-0.24219804136408829</v>
      </c>
      <c r="H33" s="2"/>
      <c r="I33" s="2">
        <f t="shared" si="8"/>
        <v>7.7910332705914145E-2</v>
      </c>
      <c r="J33" s="2"/>
      <c r="L33" t="s">
        <v>51</v>
      </c>
      <c r="M33" s="1">
        <v>322212500.373487</v>
      </c>
      <c r="N33" s="1">
        <v>413582001.550928</v>
      </c>
      <c r="O33" s="1">
        <v>422269779.230618</v>
      </c>
      <c r="P33" s="1">
        <v>349224273.80297703</v>
      </c>
      <c r="Q33" s="1">
        <v>359658216.31633502</v>
      </c>
      <c r="R33" s="1">
        <v>366026949.61238903</v>
      </c>
      <c r="S33" s="1">
        <v>436610931.93501502</v>
      </c>
      <c r="T33" s="1">
        <v>469761986.33123201</v>
      </c>
      <c r="U33" s="1">
        <v>411343652.48024303</v>
      </c>
      <c r="V33" s="1">
        <v>393287397.404814</v>
      </c>
      <c r="W33" s="1">
        <v>375064011.00936103</v>
      </c>
      <c r="X33" s="1">
        <v>299682510.988832</v>
      </c>
      <c r="Y33" s="1">
        <v>1139514289.91837</v>
      </c>
      <c r="Z33" s="1">
        <v>1199108661.0512199</v>
      </c>
      <c r="AA33" s="1">
        <v>983982585.677073</v>
      </c>
      <c r="AB33" s="1">
        <v>856923439.83915198</v>
      </c>
      <c r="AC33" s="1">
        <v>908686891.9619</v>
      </c>
      <c r="AD33" s="1"/>
      <c r="AE33" s="1"/>
    </row>
    <row r="34" spans="1:31" x14ac:dyDescent="0.3">
      <c r="A34" t="str">
        <f t="shared" si="2"/>
        <v>ORBITAL SCIENCES</v>
      </c>
      <c r="B34" s="1">
        <f t="shared" si="3"/>
        <v>0</v>
      </c>
      <c r="C34" s="1">
        <f t="shared" si="4"/>
        <v>0</v>
      </c>
      <c r="D34" s="1">
        <f t="shared" si="5"/>
        <v>0</v>
      </c>
      <c r="E34" s="1"/>
      <c r="F34" s="2" t="e">
        <f t="shared" si="6"/>
        <v>#DIV/0!</v>
      </c>
      <c r="G34" s="2" t="e">
        <f t="shared" si="7"/>
        <v>#DIV/0!</v>
      </c>
      <c r="H34" s="2"/>
      <c r="I34" s="2">
        <f t="shared" si="8"/>
        <v>0</v>
      </c>
      <c r="J34" s="2"/>
      <c r="L34" t="s">
        <v>52</v>
      </c>
      <c r="M34" s="1">
        <v>-418893.21478364599</v>
      </c>
      <c r="N34" s="1">
        <v>37342158.434443504</v>
      </c>
      <c r="O34" s="1">
        <v>99892249.301209003</v>
      </c>
      <c r="P34" s="1">
        <v>258541013.82655001</v>
      </c>
      <c r="Q34" s="1">
        <v>377884787.61177099</v>
      </c>
      <c r="R34" s="1">
        <v>429153965.635104</v>
      </c>
      <c r="S34" s="1">
        <v>153619518.33211899</v>
      </c>
      <c r="T34" s="1">
        <v>688234442.41332304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x14ac:dyDescent="0.3">
      <c r="A35" t="str">
        <f t="shared" si="2"/>
        <v>Orbital ATK</v>
      </c>
      <c r="B35" s="1">
        <f t="shared" si="3"/>
        <v>0</v>
      </c>
      <c r="C35" s="1">
        <f t="shared" si="4"/>
        <v>0</v>
      </c>
      <c r="D35" s="1">
        <f t="shared" si="5"/>
        <v>0</v>
      </c>
      <c r="E35" s="1"/>
      <c r="F35" s="2" t="e">
        <f t="shared" si="6"/>
        <v>#DIV/0!</v>
      </c>
      <c r="G35" s="2" t="e">
        <f t="shared" si="7"/>
        <v>#DIV/0!</v>
      </c>
      <c r="H35" s="2"/>
      <c r="I35" s="2">
        <f t="shared" si="8"/>
        <v>0</v>
      </c>
      <c r="J35" s="2"/>
      <c r="L35" t="s">
        <v>53</v>
      </c>
      <c r="M35" s="1"/>
      <c r="N35" s="1"/>
      <c r="O35" s="1"/>
      <c r="P35" s="1"/>
      <c r="Q35" s="1"/>
      <c r="R35" s="1"/>
      <c r="S35" s="1"/>
      <c r="T35" s="1"/>
      <c r="U35" s="1">
        <v>764459149.55852997</v>
      </c>
      <c r="V35" s="1">
        <v>1105869279.97153</v>
      </c>
      <c r="W35" s="1">
        <v>936547259.83788598</v>
      </c>
      <c r="X35" s="1">
        <v>721634011.14243305</v>
      </c>
      <c r="Y35" s="1"/>
      <c r="Z35" s="1"/>
      <c r="AA35" s="1"/>
      <c r="AB35" s="1"/>
      <c r="AC35" s="1"/>
      <c r="AD35" s="1"/>
      <c r="AE35" s="1"/>
    </row>
    <row r="36" spans="1:31" x14ac:dyDescent="0.3">
      <c r="A36" t="str">
        <f t="shared" si="2"/>
        <v>Other Residual</v>
      </c>
      <c r="B36" s="1">
        <f t="shared" si="3"/>
        <v>2880752674.2772002</v>
      </c>
      <c r="C36" s="1">
        <f t="shared" si="4"/>
        <v>2463635242.4054399</v>
      </c>
      <c r="D36" s="1">
        <f t="shared" si="5"/>
        <v>3151409222.0004001</v>
      </c>
      <c r="E36" s="1"/>
      <c r="F36" s="2">
        <f t="shared" si="6"/>
        <v>0.27917037707393422</v>
      </c>
      <c r="G36" s="2">
        <f t="shared" si="7"/>
        <v>9.3953413682453357E-2</v>
      </c>
      <c r="H36" s="2"/>
      <c r="I36" s="2">
        <f t="shared" si="8"/>
        <v>0.27020015711730089</v>
      </c>
      <c r="J36" s="2"/>
      <c r="L36" t="s">
        <v>54</v>
      </c>
      <c r="M36" s="1">
        <v>2385705086.0696301</v>
      </c>
      <c r="N36" s="1">
        <v>3596692466.7522502</v>
      </c>
      <c r="O36" s="1">
        <v>3327843633.8710899</v>
      </c>
      <c r="P36" s="1">
        <v>3423266759.9369202</v>
      </c>
      <c r="Q36" s="1">
        <v>3124766375.9513798</v>
      </c>
      <c r="R36" s="1">
        <v>2798525244.80235</v>
      </c>
      <c r="S36" s="1">
        <v>2636595706.63732</v>
      </c>
      <c r="T36" s="1">
        <v>2783037921.4642</v>
      </c>
      <c r="U36" s="1">
        <v>2478372003.6402602</v>
      </c>
      <c r="V36" s="1">
        <v>2695978833.5281</v>
      </c>
      <c r="W36" s="1">
        <v>2398089982.0927801</v>
      </c>
      <c r="X36" s="1">
        <v>2201607423.1777301</v>
      </c>
      <c r="Y36" s="1">
        <v>2667963730.7318301</v>
      </c>
      <c r="Z36" s="1">
        <v>2880752674.2772002</v>
      </c>
      <c r="AA36" s="1">
        <v>2308031339.3080201</v>
      </c>
      <c r="AB36" s="1">
        <v>2463635242.4054399</v>
      </c>
      <c r="AC36" s="1">
        <v>3151409222.0004001</v>
      </c>
      <c r="AD36" s="1"/>
      <c r="AE36" s="1"/>
    </row>
    <row r="37" spans="1:31" x14ac:dyDescent="0.3">
      <c r="A37" t="str">
        <f t="shared" si="2"/>
        <v>RUSSIA SPACE AGENCY</v>
      </c>
      <c r="B37" s="1">
        <f t="shared" si="3"/>
        <v>157877867.49397501</v>
      </c>
      <c r="C37" s="1">
        <f t="shared" si="4"/>
        <v>2619052.4772875099</v>
      </c>
      <c r="D37" s="1">
        <f t="shared" si="5"/>
        <v>6014852</v>
      </c>
      <c r="E37" s="1"/>
      <c r="F37" s="2">
        <f t="shared" si="6"/>
        <v>1.296575594479664</v>
      </c>
      <c r="G37" s="2">
        <f t="shared" si="7"/>
        <v>-0.96190186695909397</v>
      </c>
      <c r="H37" s="2"/>
      <c r="I37" s="2">
        <f t="shared" si="8"/>
        <v>5.1571022388697738E-4</v>
      </c>
      <c r="J37" s="2"/>
      <c r="L37" t="s">
        <v>55</v>
      </c>
      <c r="M37" s="1">
        <v>141637178.26215899</v>
      </c>
      <c r="N37" s="1">
        <v>277098307.63822001</v>
      </c>
      <c r="O37" s="1">
        <v>531600036.81458801</v>
      </c>
      <c r="P37" s="1">
        <v>464485088.56079799</v>
      </c>
      <c r="Q37" s="1">
        <v>552450019.41364002</v>
      </c>
      <c r="R37" s="1">
        <v>768656839.40025604</v>
      </c>
      <c r="S37" s="1">
        <v>366868123.61607599</v>
      </c>
      <c r="T37" s="1">
        <v>394778719.06763297</v>
      </c>
      <c r="U37" s="1">
        <v>575406808.55172098</v>
      </c>
      <c r="V37" s="1">
        <v>292729219.48913699</v>
      </c>
      <c r="W37" s="1">
        <v>311189687.15396202</v>
      </c>
      <c r="X37" s="1">
        <v>152210296.100788</v>
      </c>
      <c r="Y37" s="1">
        <v>216362793.531582</v>
      </c>
      <c r="Z37" s="1">
        <v>157877867.49397501</v>
      </c>
      <c r="AA37" s="1">
        <v>3819800.2749513201</v>
      </c>
      <c r="AB37" s="1">
        <v>2619052.4772875099</v>
      </c>
      <c r="AC37" s="1">
        <v>6014852</v>
      </c>
      <c r="AD37" s="1"/>
      <c r="AE37" s="1"/>
    </row>
    <row r="38" spans="1:31" x14ac:dyDescent="0.3">
      <c r="A38" t="str">
        <f t="shared" si="2"/>
        <v>Rocket Lab</v>
      </c>
      <c r="B38" s="1">
        <f t="shared" si="3"/>
        <v>11364580.4262089</v>
      </c>
      <c r="C38" s="1">
        <f t="shared" si="4"/>
        <v>0</v>
      </c>
      <c r="D38" s="1">
        <f t="shared" si="5"/>
        <v>14099000</v>
      </c>
      <c r="E38" s="1"/>
      <c r="F38" s="2" t="e">
        <f t="shared" si="6"/>
        <v>#DIV/0!</v>
      </c>
      <c r="G38" s="2">
        <f t="shared" si="7"/>
        <v>0.24060893330342448</v>
      </c>
      <c r="H38" s="2"/>
      <c r="I38" s="2">
        <f t="shared" si="8"/>
        <v>1.2088407905269313E-3</v>
      </c>
      <c r="J38" s="2"/>
      <c r="L38" t="s">
        <v>56</v>
      </c>
      <c r="M38" s="1"/>
      <c r="N38" s="1"/>
      <c r="O38" s="1"/>
      <c r="P38" s="1"/>
      <c r="Q38" s="1"/>
      <c r="R38" s="1"/>
      <c r="S38" s="1"/>
      <c r="T38" s="1"/>
      <c r="U38" s="1">
        <v>3784970.78714502</v>
      </c>
      <c r="V38" s="1">
        <v>4872124.7732857596</v>
      </c>
      <c r="W38" s="1">
        <v>0</v>
      </c>
      <c r="X38" s="1">
        <v>7799094.3327917</v>
      </c>
      <c r="Y38" s="1">
        <v>0</v>
      </c>
      <c r="Z38" s="1">
        <v>11364580.4262089</v>
      </c>
      <c r="AA38" s="1">
        <v>510221.271309976</v>
      </c>
      <c r="AB38" s="1">
        <v>0</v>
      </c>
      <c r="AC38" s="1">
        <v>14099000</v>
      </c>
      <c r="AD38" s="1"/>
      <c r="AE38" s="1"/>
    </row>
    <row r="39" spans="1:31" x14ac:dyDescent="0.3">
      <c r="A39" t="str">
        <f t="shared" si="2"/>
        <v>SIERRA NEVADA</v>
      </c>
      <c r="B39" s="1">
        <f t="shared" si="3"/>
        <v>396877148.69877797</v>
      </c>
      <c r="C39" s="1">
        <f t="shared" si="4"/>
        <v>150291797.98734099</v>
      </c>
      <c r="D39" s="1">
        <f t="shared" si="5"/>
        <v>51554353.649999999</v>
      </c>
      <c r="E39" s="1"/>
      <c r="F39" s="2">
        <f t="shared" si="6"/>
        <v>-0.65697160896070717</v>
      </c>
      <c r="G39" s="2">
        <f t="shared" si="7"/>
        <v>-0.87009996967820202</v>
      </c>
      <c r="H39" s="2"/>
      <c r="I39" s="2">
        <f t="shared" si="8"/>
        <v>4.4202429691021341E-3</v>
      </c>
      <c r="J39" s="2"/>
      <c r="L39" t="s">
        <v>57</v>
      </c>
      <c r="M39" s="1"/>
      <c r="N39" s="1">
        <v>138449.10038709699</v>
      </c>
      <c r="O39" s="1"/>
      <c r="P39" s="1"/>
      <c r="Q39" s="1"/>
      <c r="R39" s="1"/>
      <c r="S39" s="1">
        <v>10426732.043254901</v>
      </c>
      <c r="T39" s="1">
        <v>2401957.3322746898</v>
      </c>
      <c r="U39" s="1"/>
      <c r="V39" s="1">
        <v>91503332.169642404</v>
      </c>
      <c r="W39" s="1">
        <v>142960728.280826</v>
      </c>
      <c r="X39" s="1">
        <v>359825479.67849499</v>
      </c>
      <c r="Y39" s="1">
        <v>128345865.835751</v>
      </c>
      <c r="Z39" s="1">
        <v>396877148.69877797</v>
      </c>
      <c r="AA39" s="1">
        <v>57637972.733585499</v>
      </c>
      <c r="AB39" s="1">
        <v>150291797.98734099</v>
      </c>
      <c r="AC39" s="1">
        <v>51554353.649999999</v>
      </c>
      <c r="AD39" s="1"/>
      <c r="AE39" s="1"/>
    </row>
    <row r="40" spans="1:31" x14ac:dyDescent="0.3">
      <c r="A40" t="str">
        <f t="shared" si="2"/>
        <v>SPACEX</v>
      </c>
      <c r="B40" s="1">
        <f t="shared" si="3"/>
        <v>1252837310.72894</v>
      </c>
      <c r="C40" s="1">
        <f t="shared" si="4"/>
        <v>2861192105.10251</v>
      </c>
      <c r="D40" s="1">
        <f t="shared" si="5"/>
        <v>3077664003.0893002</v>
      </c>
      <c r="E40" s="1"/>
      <c r="F40" s="2">
        <f t="shared" si="6"/>
        <v>7.5657939080967296E-2</v>
      </c>
      <c r="G40" s="2">
        <f t="shared" si="7"/>
        <v>1.4565551941445762</v>
      </c>
      <c r="H40" s="2"/>
      <c r="I40" s="2">
        <f t="shared" si="8"/>
        <v>0.26387728111715369</v>
      </c>
      <c r="J40" s="2"/>
      <c r="L40" t="s">
        <v>58</v>
      </c>
      <c r="M40" s="1"/>
      <c r="N40" s="1">
        <v>27740.029530870401</v>
      </c>
      <c r="O40" s="1">
        <v>35226370.000457898</v>
      </c>
      <c r="P40" s="1">
        <v>157000956.58206299</v>
      </c>
      <c r="Q40" s="1">
        <v>259648517.96945301</v>
      </c>
      <c r="R40" s="1">
        <v>335878641.54459399</v>
      </c>
      <c r="S40" s="1">
        <v>764939177.54444802</v>
      </c>
      <c r="T40" s="1">
        <v>465390488.06818497</v>
      </c>
      <c r="U40" s="1">
        <v>648895016.45421302</v>
      </c>
      <c r="V40" s="1">
        <v>812508592.90750098</v>
      </c>
      <c r="W40" s="1">
        <v>761387346.44865</v>
      </c>
      <c r="X40" s="1">
        <v>938402494.71385098</v>
      </c>
      <c r="Y40" s="1">
        <v>1433488744.1863</v>
      </c>
      <c r="Z40" s="1">
        <v>1252837310.72894</v>
      </c>
      <c r="AA40" s="1">
        <v>2394105858.77035</v>
      </c>
      <c r="AB40" s="1">
        <v>2861192105.10251</v>
      </c>
      <c r="AC40" s="1">
        <v>3077664003.0893002</v>
      </c>
      <c r="AD40" s="1"/>
      <c r="AE40" s="1"/>
    </row>
    <row r="41" spans="1:31" x14ac:dyDescent="0.3">
      <c r="A41" t="str">
        <f t="shared" si="2"/>
        <v>UNITED LAUNCH ALLIANCE</v>
      </c>
      <c r="B41" s="1">
        <f t="shared" si="3"/>
        <v>1498152111.6665599</v>
      </c>
      <c r="C41" s="1">
        <f t="shared" si="4"/>
        <v>1174058341.37429</v>
      </c>
      <c r="D41" s="1">
        <f t="shared" si="5"/>
        <v>1057667922.039</v>
      </c>
      <c r="E41" s="1"/>
      <c r="F41" s="2">
        <f t="shared" si="6"/>
        <v>-9.9135124068067682E-2</v>
      </c>
      <c r="G41" s="2">
        <f t="shared" si="7"/>
        <v>-0.29401833511922948</v>
      </c>
      <c r="H41" s="2"/>
      <c r="I41" s="2">
        <f t="shared" si="8"/>
        <v>9.0683887296446677E-2</v>
      </c>
      <c r="J41" s="2"/>
      <c r="L41" t="s">
        <v>59</v>
      </c>
      <c r="M41" s="1"/>
      <c r="N41" s="1">
        <v>148402540.606112</v>
      </c>
      <c r="O41" s="1">
        <v>2120676118.0369799</v>
      </c>
      <c r="P41" s="1">
        <v>1899396026.8854301</v>
      </c>
      <c r="Q41" s="1">
        <v>2503417924.0535898</v>
      </c>
      <c r="R41" s="1">
        <v>3594873051.3328199</v>
      </c>
      <c r="S41" s="1">
        <v>1992564626.25934</v>
      </c>
      <c r="T41" s="1">
        <v>3645680415.6909499</v>
      </c>
      <c r="U41" s="1">
        <v>2621259338.1203899</v>
      </c>
      <c r="V41" s="1">
        <v>2312297699.2005801</v>
      </c>
      <c r="W41" s="1">
        <v>2745664894.4588799</v>
      </c>
      <c r="X41" s="1">
        <v>2075468348.3046701</v>
      </c>
      <c r="Y41" s="1">
        <v>1919446136.4588799</v>
      </c>
      <c r="Z41" s="1">
        <v>1498152111.6665599</v>
      </c>
      <c r="AA41" s="1">
        <v>808373011.56585395</v>
      </c>
      <c r="AB41" s="1">
        <v>1174058341.37429</v>
      </c>
      <c r="AC41" s="1">
        <v>1057667922.039</v>
      </c>
      <c r="AD41" s="1"/>
      <c r="AE41" s="1"/>
    </row>
    <row r="42" spans="1:31" x14ac:dyDescent="0.3">
      <c r="A42" t="str">
        <f t="shared" si="2"/>
        <v>Virgin Orbit</v>
      </c>
      <c r="B42" s="1">
        <f t="shared" si="3"/>
        <v>40566544.983080901</v>
      </c>
      <c r="C42" s="1">
        <f t="shared" si="4"/>
        <v>0</v>
      </c>
      <c r="D42" s="1">
        <f t="shared" si="5"/>
        <v>-210426</v>
      </c>
      <c r="E42" s="1"/>
      <c r="F42" s="2" t="e">
        <f t="shared" si="6"/>
        <v>#DIV/0!</v>
      </c>
      <c r="G42" s="2">
        <f t="shared" si="7"/>
        <v>-1.0051871807196733</v>
      </c>
      <c r="H42" s="2"/>
      <c r="I42" s="2">
        <f t="shared" si="8"/>
        <v>-1.8041813758948866E-5</v>
      </c>
      <c r="J42" s="2"/>
      <c r="L42" t="s">
        <v>60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>
        <v>40566544.983080901</v>
      </c>
      <c r="AA42" s="1">
        <v>2517250.1133785299</v>
      </c>
      <c r="AB42" s="1">
        <v>0</v>
      </c>
      <c r="AC42" s="1">
        <v>-210426</v>
      </c>
      <c r="AD42" s="1"/>
      <c r="AE42" s="1"/>
    </row>
    <row r="43" spans="1:31" x14ac:dyDescent="0.3">
      <c r="A43" t="str">
        <f t="shared" si="2"/>
        <v>WYLE LABORATORIES</v>
      </c>
      <c r="B43" s="1">
        <f t="shared" si="3"/>
        <v>173776200.66984901</v>
      </c>
      <c r="C43" s="1">
        <f t="shared" si="4"/>
        <v>0</v>
      </c>
      <c r="D43" s="1">
        <f t="shared" si="5"/>
        <v>0</v>
      </c>
      <c r="E43" s="1"/>
      <c r="F43" s="2" t="e">
        <f t="shared" si="6"/>
        <v>#DIV/0!</v>
      </c>
      <c r="G43" s="2">
        <f t="shared" si="7"/>
        <v>-1</v>
      </c>
      <c r="H43" s="2"/>
      <c r="I43" s="2">
        <f t="shared" si="8"/>
        <v>0</v>
      </c>
      <c r="J43" s="2"/>
      <c r="L43" t="s">
        <v>61</v>
      </c>
      <c r="M43" s="1">
        <v>-1115243.49790789</v>
      </c>
      <c r="N43" s="1"/>
      <c r="O43" s="1">
        <v>-7048.1932867719597</v>
      </c>
      <c r="P43" s="1">
        <v>960770.39215454401</v>
      </c>
      <c r="Q43" s="1">
        <v>717823.10791453195</v>
      </c>
      <c r="R43" s="1">
        <v>1290065.2229551501</v>
      </c>
      <c r="S43" s="1">
        <v>852336.42900304496</v>
      </c>
      <c r="T43" s="1">
        <v>-674564.43300795299</v>
      </c>
      <c r="U43" s="1">
        <v>11621125.15993</v>
      </c>
      <c r="V43" s="1">
        <v>141211169.93827</v>
      </c>
      <c r="W43" s="1">
        <v>151985502.473634</v>
      </c>
      <c r="X43" s="1">
        <v>165088475.92278001</v>
      </c>
      <c r="Y43" s="1">
        <v>166828185.119508</v>
      </c>
      <c r="Z43" s="1">
        <v>173776200.66984901</v>
      </c>
      <c r="AA43" s="1">
        <v>172148358.06428999</v>
      </c>
      <c r="AB43" s="1"/>
      <c r="AC43" s="1"/>
      <c r="AD43" s="1"/>
      <c r="AE43" s="1"/>
    </row>
    <row r="44" spans="1:31" x14ac:dyDescent="0.3">
      <c r="A44" t="str">
        <f t="shared" si="2"/>
        <v>Grand Total</v>
      </c>
      <c r="B44" s="1">
        <f t="shared" si="3"/>
        <v>9121946629.9850349</v>
      </c>
      <c r="C44" s="1">
        <f t="shared" si="4"/>
        <v>10119342716.034779</v>
      </c>
      <c r="D44" s="1">
        <f t="shared" si="5"/>
        <v>11663239783.5072</v>
      </c>
      <c r="E44" s="1"/>
      <c r="F44" s="2">
        <f t="shared" si="6"/>
        <v>0.152568907961385</v>
      </c>
      <c r="G44" s="2">
        <f t="shared" si="7"/>
        <v>0.27859110084777305</v>
      </c>
      <c r="H44" s="2"/>
      <c r="I44" s="2">
        <f>SUM(I$24:I$43)</f>
        <v>1</v>
      </c>
      <c r="J44" s="2"/>
      <c r="L44" t="s">
        <v>62</v>
      </c>
      <c r="M44" s="1">
        <f t="shared" ref="M44:AD44" si="9">SUM(M25:M43)</f>
        <v>3051622958.2202559</v>
      </c>
      <c r="N44" s="1">
        <f t="shared" si="9"/>
        <v>5672679168.190279</v>
      </c>
      <c r="O44" s="1">
        <f t="shared" si="9"/>
        <v>6700789483.7717924</v>
      </c>
      <c r="P44" s="1">
        <f t="shared" si="9"/>
        <v>6906503642.8641691</v>
      </c>
      <c r="Q44" s="1">
        <f t="shared" si="9"/>
        <v>7545136315.6444807</v>
      </c>
      <c r="R44" s="1">
        <f t="shared" si="9"/>
        <v>9044277110.9803715</v>
      </c>
      <c r="S44" s="1">
        <f t="shared" si="9"/>
        <v>7178152249.8352423</v>
      </c>
      <c r="T44" s="1">
        <f t="shared" si="9"/>
        <v>9305232742.8912144</v>
      </c>
      <c r="U44" s="1">
        <f t="shared" si="9"/>
        <v>8431258241.7120705</v>
      </c>
      <c r="V44" s="1">
        <f t="shared" si="9"/>
        <v>8987108905.4640427</v>
      </c>
      <c r="W44" s="1">
        <f t="shared" si="9"/>
        <v>9011761002.4494267</v>
      </c>
      <c r="X44" s="1">
        <f t="shared" si="9"/>
        <v>8318621700.1571188</v>
      </c>
      <c r="Y44" s="1">
        <f t="shared" si="9"/>
        <v>9079556612.9640293</v>
      </c>
      <c r="Z44" s="1">
        <f t="shared" si="9"/>
        <v>9121946629.9850349</v>
      </c>
      <c r="AA44" s="1">
        <f t="shared" si="9"/>
        <v>8766365593.4641495</v>
      </c>
      <c r="AB44" s="1">
        <f t="shared" si="9"/>
        <v>10119342716.034779</v>
      </c>
      <c r="AC44" s="1">
        <f t="shared" si="9"/>
        <v>11663239783.5072</v>
      </c>
      <c r="AD44" s="1">
        <f t="shared" si="9"/>
        <v>0</v>
      </c>
      <c r="AE44" s="1"/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4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23" sqref="A23"/>
    </sheetView>
  </sheetViews>
  <sheetFormatPr defaultColWidth="11.5546875" defaultRowHeight="14.4" x14ac:dyDescent="0.3"/>
  <sheetData>
    <row r="1" spans="1:31" x14ac:dyDescent="0.3">
      <c r="A1" t="str">
        <f t="shared" ref="A1:A11" si="0">L1</f>
        <v>SpaceParentID.sum</v>
      </c>
      <c r="L1" t="s">
        <v>63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</row>
    <row r="2" spans="1:31" x14ac:dyDescent="0.3">
      <c r="A2" t="str">
        <f t="shared" si="0"/>
        <v>UNITED LAUNCH ALLIANCE</v>
      </c>
      <c r="L2" t="s">
        <v>59</v>
      </c>
      <c r="M2" s="1"/>
      <c r="N2" s="1">
        <v>106995229</v>
      </c>
      <c r="O2" s="1">
        <v>1544599932.52</v>
      </c>
      <c r="P2" s="1">
        <v>1395411122.7453001</v>
      </c>
      <c r="Q2" s="1">
        <v>1876076608.0599</v>
      </c>
      <c r="R2" s="1">
        <v>2742905512.1883998</v>
      </c>
      <c r="S2" s="1">
        <v>1547922532.75</v>
      </c>
      <c r="T2" s="1">
        <v>2883811754.9960999</v>
      </c>
      <c r="U2" s="1">
        <v>2094946023.03</v>
      </c>
      <c r="V2" s="1">
        <v>1862794754.1749001</v>
      </c>
      <c r="W2" s="1">
        <v>2249254439.1999998</v>
      </c>
      <c r="X2" s="1">
        <v>1737973086.23</v>
      </c>
      <c r="Y2" s="1">
        <v>1637040527.4400001</v>
      </c>
      <c r="Z2" s="1">
        <v>1294422079.47</v>
      </c>
      <c r="AA2" s="1">
        <v>722482965.20000005</v>
      </c>
      <c r="AB2" s="1">
        <v>1122698699</v>
      </c>
      <c r="AC2" s="1">
        <v>1057667922.039</v>
      </c>
      <c r="AD2" s="1"/>
      <c r="AE2" s="1"/>
    </row>
    <row r="3" spans="1:31" x14ac:dyDescent="0.3">
      <c r="A3" t="str">
        <f t="shared" si="0"/>
        <v>BOEING</v>
      </c>
      <c r="L3" t="s">
        <v>45</v>
      </c>
      <c r="M3" s="1">
        <v>142399593.25</v>
      </c>
      <c r="N3" s="1">
        <v>864741348.22189999</v>
      </c>
      <c r="O3" s="1">
        <v>113665748.62</v>
      </c>
      <c r="P3" s="1">
        <v>253915041.53909999</v>
      </c>
      <c r="Q3" s="1">
        <v>275034920.69489998</v>
      </c>
      <c r="R3" s="1">
        <v>572159153.80009997</v>
      </c>
      <c r="S3" s="1">
        <v>633656668.13</v>
      </c>
      <c r="T3" s="1">
        <v>675766688.08010006</v>
      </c>
      <c r="U3" s="1">
        <v>732169319.97819996</v>
      </c>
      <c r="V3" s="1">
        <v>913469292.25590003</v>
      </c>
      <c r="W3" s="1">
        <v>969392062.69879997</v>
      </c>
      <c r="X3" s="1">
        <v>1166543019.5998001</v>
      </c>
      <c r="Y3" s="1">
        <v>1025909772.5199</v>
      </c>
      <c r="Z3" s="1">
        <v>948639104.801</v>
      </c>
      <c r="AA3" s="1">
        <v>1074044158.7316</v>
      </c>
      <c r="AB3" s="1">
        <v>1248851201.4349999</v>
      </c>
      <c r="AC3" s="1">
        <v>1053823879.6201</v>
      </c>
      <c r="AD3" s="1"/>
      <c r="AE3" s="1"/>
    </row>
    <row r="4" spans="1:31" x14ac:dyDescent="0.3">
      <c r="A4" t="str">
        <f t="shared" si="0"/>
        <v>SPACEX</v>
      </c>
      <c r="L4" t="s">
        <v>58</v>
      </c>
      <c r="M4" s="1"/>
      <c r="N4" s="1">
        <v>20000</v>
      </c>
      <c r="O4" s="1">
        <v>25657217.649999999</v>
      </c>
      <c r="P4" s="1">
        <v>115342392</v>
      </c>
      <c r="Q4" s="1">
        <v>194582177.50999999</v>
      </c>
      <c r="R4" s="1">
        <v>256277026.80000001</v>
      </c>
      <c r="S4" s="1">
        <v>594242502.10000002</v>
      </c>
      <c r="T4" s="1">
        <v>368133902.89999998</v>
      </c>
      <c r="U4" s="1">
        <v>518605700.06</v>
      </c>
      <c r="V4" s="1">
        <v>654559637.85000002</v>
      </c>
      <c r="W4" s="1">
        <v>623730110.84000003</v>
      </c>
      <c r="X4" s="1">
        <v>785807348.59000003</v>
      </c>
      <c r="Y4" s="1">
        <v>1222581413.0899999</v>
      </c>
      <c r="Z4" s="1">
        <v>1082467036.8</v>
      </c>
      <c r="AA4" s="1">
        <v>2139730885.4937999</v>
      </c>
      <c r="AB4" s="1">
        <v>2736028134.8775001</v>
      </c>
      <c r="AC4" s="1">
        <v>3077664003.0893002</v>
      </c>
      <c r="AD4" s="1"/>
      <c r="AE4" s="1"/>
    </row>
    <row r="5" spans="1:31" x14ac:dyDescent="0.3">
      <c r="A5" t="str">
        <f t="shared" si="0"/>
        <v>NORTHROP GRUMMAN / ORBITAL</v>
      </c>
      <c r="L5" t="s">
        <v>64</v>
      </c>
      <c r="M5" s="1">
        <v>227287988.88</v>
      </c>
      <c r="N5" s="1">
        <v>325107195.35000002</v>
      </c>
      <c r="O5" s="1">
        <v>380318063.26999998</v>
      </c>
      <c r="P5" s="1">
        <v>446501114.23439997</v>
      </c>
      <c r="Q5" s="1">
        <v>552719209.93009996</v>
      </c>
      <c r="R5" s="1">
        <v>606726881.44319999</v>
      </c>
      <c r="S5" s="1">
        <v>458520141.05000001</v>
      </c>
      <c r="T5" s="1">
        <v>916000124.16999996</v>
      </c>
      <c r="U5" s="1">
        <v>939717550.33019996</v>
      </c>
      <c r="V5" s="1">
        <v>1207725629.4760001</v>
      </c>
      <c r="W5" s="1">
        <v>1074474703.5269001</v>
      </c>
      <c r="X5" s="1">
        <v>855238592.01999998</v>
      </c>
      <c r="Y5" s="1">
        <v>971859037.22979999</v>
      </c>
      <c r="Z5" s="1">
        <v>1036044814.4493001</v>
      </c>
      <c r="AA5" s="1">
        <v>879433932.14979994</v>
      </c>
      <c r="AB5" s="1">
        <v>819436988.04939997</v>
      </c>
      <c r="AC5" s="1">
        <v>908686891.9619</v>
      </c>
      <c r="AD5" s="1"/>
      <c r="AE5" s="1"/>
    </row>
    <row r="6" spans="1:31" x14ac:dyDescent="0.3">
      <c r="A6" t="str">
        <f t="shared" si="0"/>
        <v>RUSSIA SPACE AGENCY</v>
      </c>
      <c r="L6" t="s">
        <v>55</v>
      </c>
      <c r="M6" s="1">
        <v>100040612</v>
      </c>
      <c r="N6" s="1">
        <v>199782273</v>
      </c>
      <c r="O6" s="1">
        <v>387192261</v>
      </c>
      <c r="P6" s="1">
        <v>341238820</v>
      </c>
      <c r="Q6" s="1">
        <v>414009402.3398</v>
      </c>
      <c r="R6" s="1">
        <v>586488883.38090003</v>
      </c>
      <c r="S6" s="1">
        <v>285001263</v>
      </c>
      <c r="T6" s="1">
        <v>312278472.29000002</v>
      </c>
      <c r="U6" s="1">
        <v>459872927.36330003</v>
      </c>
      <c r="V6" s="1">
        <v>235823637.52149999</v>
      </c>
      <c r="W6" s="1">
        <v>254927244.28130001</v>
      </c>
      <c r="X6" s="1">
        <v>127459133.88</v>
      </c>
      <c r="Y6" s="1">
        <v>184529617.63999999</v>
      </c>
      <c r="Z6" s="1">
        <v>136408443.41</v>
      </c>
      <c r="AA6" s="1">
        <v>3413944.54</v>
      </c>
      <c r="AB6" s="1">
        <v>2504481</v>
      </c>
      <c r="AC6" s="1">
        <v>6014852</v>
      </c>
      <c r="AD6" s="1"/>
      <c r="AE6" s="1"/>
    </row>
    <row r="7" spans="1:31" x14ac:dyDescent="0.3">
      <c r="A7" t="str">
        <f t="shared" si="0"/>
        <v>SIERRA NEVADA</v>
      </c>
      <c r="L7" t="s">
        <v>57</v>
      </c>
      <c r="M7" s="1"/>
      <c r="N7" s="1">
        <v>99819</v>
      </c>
      <c r="O7" s="1"/>
      <c r="P7" s="1"/>
      <c r="Q7" s="1"/>
      <c r="R7" s="1"/>
      <c r="S7" s="1">
        <v>8100000</v>
      </c>
      <c r="T7" s="1">
        <v>1900000</v>
      </c>
      <c r="U7" s="1"/>
      <c r="V7" s="1">
        <v>73715390.200000003</v>
      </c>
      <c r="W7" s="1">
        <v>117113728.3963</v>
      </c>
      <c r="X7" s="1">
        <v>301313676.94999999</v>
      </c>
      <c r="Y7" s="1">
        <v>109462505.83</v>
      </c>
      <c r="Z7" s="1">
        <v>342906798.38999999</v>
      </c>
      <c r="AA7" s="1">
        <v>51513908.619999997</v>
      </c>
      <c r="AB7" s="1">
        <v>143717224.37</v>
      </c>
      <c r="AC7" s="1">
        <v>51554353.649999999</v>
      </c>
      <c r="AD7" s="1"/>
      <c r="AE7" s="1"/>
    </row>
    <row r="8" spans="1:31" x14ac:dyDescent="0.3">
      <c r="A8" t="str">
        <f t="shared" si="0"/>
        <v>BLUE ORIGIN</v>
      </c>
      <c r="L8" t="s">
        <v>44</v>
      </c>
      <c r="M8" s="1"/>
      <c r="N8" s="1"/>
      <c r="O8" s="1"/>
      <c r="P8" s="1"/>
      <c r="Q8" s="1"/>
      <c r="R8" s="1"/>
      <c r="S8" s="1"/>
      <c r="T8" s="1"/>
      <c r="U8" s="1"/>
      <c r="V8" s="1">
        <v>781920</v>
      </c>
      <c r="W8" s="1">
        <v>664628.46100000001</v>
      </c>
      <c r="X8" s="1">
        <v>352325.96490000002</v>
      </c>
      <c r="Y8" s="1">
        <v>2562119.9752000002</v>
      </c>
      <c r="Z8" s="1">
        <v>230940081.14840001</v>
      </c>
      <c r="AA8" s="1">
        <v>278931819.59960002</v>
      </c>
      <c r="AB8" s="1">
        <v>15123573</v>
      </c>
      <c r="AC8" s="1">
        <v>440844388</v>
      </c>
      <c r="AD8" s="1"/>
      <c r="AE8" s="1"/>
    </row>
    <row r="9" spans="1:31" x14ac:dyDescent="0.3">
      <c r="A9" t="str">
        <f t="shared" si="0"/>
        <v>Other New Space</v>
      </c>
      <c r="L9" t="s">
        <v>65</v>
      </c>
      <c r="M9" s="1"/>
      <c r="N9" s="1"/>
      <c r="O9" s="1"/>
      <c r="P9" s="1"/>
      <c r="Q9" s="1"/>
      <c r="R9" s="1"/>
      <c r="S9" s="1"/>
      <c r="T9" s="1"/>
      <c r="U9" s="1">
        <v>3025000</v>
      </c>
      <c r="V9" s="1">
        <v>3925000</v>
      </c>
      <c r="W9" s="1">
        <v>0</v>
      </c>
      <c r="X9" s="1">
        <v>6530871</v>
      </c>
      <c r="Y9" s="1">
        <v>25000</v>
      </c>
      <c r="Z9" s="1">
        <v>44869139</v>
      </c>
      <c r="AA9" s="1">
        <v>52655051.5</v>
      </c>
      <c r="AB9" s="1">
        <v>37869252</v>
      </c>
      <c r="AC9" s="1">
        <v>109765251</v>
      </c>
      <c r="AD9" s="1"/>
      <c r="AE9" s="1"/>
    </row>
    <row r="10" spans="1:31" x14ac:dyDescent="0.3">
      <c r="A10" t="str">
        <f t="shared" si="0"/>
        <v>Other Residual</v>
      </c>
      <c r="L10" t="s">
        <v>54</v>
      </c>
      <c r="M10" s="1">
        <v>1685682073.7061999</v>
      </c>
      <c r="N10" s="1">
        <v>2593141034.7030001</v>
      </c>
      <c r="O10" s="1">
        <v>2429104118.9860001</v>
      </c>
      <c r="P10" s="1">
        <v>2521526521.5159001</v>
      </c>
      <c r="Q10" s="1">
        <v>2341948695.7477999</v>
      </c>
      <c r="R10" s="1">
        <v>2136269689.0567</v>
      </c>
      <c r="S10" s="1">
        <v>2048899795.2774</v>
      </c>
      <c r="T10" s="1">
        <v>2202748638.4302001</v>
      </c>
      <c r="U10" s="1">
        <v>1990039444.4639001</v>
      </c>
      <c r="V10" s="1">
        <v>2287249707.6815</v>
      </c>
      <c r="W10" s="1">
        <v>2092896593.4651</v>
      </c>
      <c r="X10" s="1">
        <v>1984699128.3671999</v>
      </c>
      <c r="Y10" s="1">
        <v>2589723285.4359999</v>
      </c>
      <c r="Z10" s="1">
        <v>2764777977.3178</v>
      </c>
      <c r="AA10" s="1">
        <v>2632728094.9446001</v>
      </c>
      <c r="AB10" s="1">
        <v>3550438548.4075999</v>
      </c>
      <c r="AC10" s="1">
        <v>4957218242.1469002</v>
      </c>
      <c r="AD10" s="1"/>
      <c r="AE10" s="1"/>
    </row>
    <row r="11" spans="1:31" x14ac:dyDescent="0.3">
      <c r="A11" t="str">
        <f t="shared" si="0"/>
        <v>Grand Total</v>
      </c>
      <c r="L11" t="s">
        <v>62</v>
      </c>
      <c r="M11" s="1">
        <f t="shared" ref="M11:AD11" si="1">SUM(M2:M10)</f>
        <v>2155410267.8361998</v>
      </c>
      <c r="N11" s="1">
        <f t="shared" si="1"/>
        <v>4089886899.2749</v>
      </c>
      <c r="O11" s="1">
        <f t="shared" si="1"/>
        <v>4880537342.0459995</v>
      </c>
      <c r="P11" s="1">
        <f t="shared" si="1"/>
        <v>5073935012.0347004</v>
      </c>
      <c r="Q11" s="1">
        <f t="shared" si="1"/>
        <v>5654371014.2824993</v>
      </c>
      <c r="R11" s="1">
        <f t="shared" si="1"/>
        <v>6900827146.6693001</v>
      </c>
      <c r="S11" s="1">
        <f t="shared" si="1"/>
        <v>5576342902.3073997</v>
      </c>
      <c r="T11" s="1">
        <f t="shared" si="1"/>
        <v>7360639580.8663998</v>
      </c>
      <c r="U11" s="1">
        <f t="shared" si="1"/>
        <v>6738375965.2255993</v>
      </c>
      <c r="V11" s="1">
        <f t="shared" si="1"/>
        <v>7240044969.1597996</v>
      </c>
      <c r="W11" s="1">
        <f t="shared" si="1"/>
        <v>7382453510.869401</v>
      </c>
      <c r="X11" s="1">
        <f t="shared" si="1"/>
        <v>6965917182.6019001</v>
      </c>
      <c r="Y11" s="1">
        <f t="shared" si="1"/>
        <v>7743693279.1609001</v>
      </c>
      <c r="Z11" s="1">
        <f t="shared" si="1"/>
        <v>7881475474.7865009</v>
      </c>
      <c r="AA11" s="1">
        <f t="shared" si="1"/>
        <v>7834934760.7793999</v>
      </c>
      <c r="AB11" s="1">
        <f t="shared" si="1"/>
        <v>9676668102.1394997</v>
      </c>
      <c r="AC11" s="1">
        <f t="shared" si="1"/>
        <v>11663239783.507198</v>
      </c>
      <c r="AD11" s="1">
        <f t="shared" si="1"/>
        <v>0</v>
      </c>
      <c r="AE11" s="1"/>
    </row>
    <row r="14" spans="1:31" x14ac:dyDescent="0.3">
      <c r="A14" t="str">
        <f t="shared" ref="A14:A24" si="2">L14</f>
        <v>SpaceParentID.sum</v>
      </c>
      <c r="B14" t="str">
        <f t="shared" ref="B14:B24" si="3">Z14</f>
        <v>2020</v>
      </c>
      <c r="C14" t="str">
        <f t="shared" ref="C14:C24" si="4">AB14</f>
        <v>2022</v>
      </c>
      <c r="D14" t="str">
        <f t="shared" ref="D14:D24" si="5">AC14</f>
        <v>2023</v>
      </c>
      <c r="F14" t="str">
        <f>AB14&amp;"-"&amp;AC14</f>
        <v>2022-2023</v>
      </c>
      <c r="G14" t="str">
        <f>Z14&amp;"-"&amp;AC14</f>
        <v>2020-2023</v>
      </c>
      <c r="I14" t="str">
        <f>"Share "&amp;AC14</f>
        <v>Share 2023</v>
      </c>
      <c r="L14" t="s">
        <v>63</v>
      </c>
      <c r="M14" t="s">
        <v>26</v>
      </c>
      <c r="N14" t="s">
        <v>27</v>
      </c>
      <c r="O14" t="s">
        <v>28</v>
      </c>
      <c r="P14" t="s">
        <v>29</v>
      </c>
      <c r="Q14" t="s">
        <v>30</v>
      </c>
      <c r="R14" t="s">
        <v>31</v>
      </c>
      <c r="S14" t="s">
        <v>32</v>
      </c>
      <c r="T14" t="s">
        <v>33</v>
      </c>
      <c r="U14" t="s">
        <v>34</v>
      </c>
      <c r="V14" t="s">
        <v>35</v>
      </c>
      <c r="W14" t="s">
        <v>36</v>
      </c>
      <c r="X14" t="s">
        <v>37</v>
      </c>
      <c r="Y14" t="s">
        <v>38</v>
      </c>
      <c r="Z14" t="s">
        <v>39</v>
      </c>
      <c r="AA14" t="s">
        <v>40</v>
      </c>
      <c r="AB14" t="s">
        <v>41</v>
      </c>
      <c r="AC14" t="s">
        <v>42</v>
      </c>
    </row>
    <row r="15" spans="1:31" x14ac:dyDescent="0.3">
      <c r="A15" t="str">
        <f t="shared" si="2"/>
        <v>UNITED LAUNCH ALLIANCE</v>
      </c>
      <c r="B15" s="1">
        <f t="shared" si="3"/>
        <v>1498152111.6665599</v>
      </c>
      <c r="C15" s="1">
        <f t="shared" si="4"/>
        <v>1174058341.37429</v>
      </c>
      <c r="D15" s="1">
        <f t="shared" si="5"/>
        <v>1057667922.039</v>
      </c>
      <c r="E15" s="1"/>
      <c r="F15" s="2">
        <f t="shared" ref="F15:F24" si="6">AC15/AB15-1</f>
        <v>-9.9135124068067682E-2</v>
      </c>
      <c r="G15" s="2">
        <f t="shared" ref="G15:G24" si="7">AC15/Z15-1</f>
        <v>-0.29401833511922948</v>
      </c>
      <c r="H15" s="2"/>
      <c r="I15" s="2">
        <f t="shared" ref="I15:I23" si="8">AC15/SUM(AC$14:AC$23)</f>
        <v>9.0683887296446691E-2</v>
      </c>
      <c r="J15" s="2"/>
      <c r="L15" t="s">
        <v>59</v>
      </c>
      <c r="M15" s="1"/>
      <c r="N15" s="1">
        <v>148402540.606112</v>
      </c>
      <c r="O15" s="1">
        <v>2120676118.0369799</v>
      </c>
      <c r="P15" s="1">
        <v>1899396026.8854301</v>
      </c>
      <c r="Q15" s="1">
        <v>2503417924.0535898</v>
      </c>
      <c r="R15" s="1">
        <v>3594873051.3328199</v>
      </c>
      <c r="S15" s="1">
        <v>1992564626.25934</v>
      </c>
      <c r="T15" s="1">
        <v>3645680415.6909499</v>
      </c>
      <c r="U15" s="1">
        <v>2621259338.1203899</v>
      </c>
      <c r="V15" s="1">
        <v>2312297699.2005801</v>
      </c>
      <c r="W15" s="1">
        <v>2745664894.4588799</v>
      </c>
      <c r="X15" s="1">
        <v>2075468348.3046701</v>
      </c>
      <c r="Y15" s="1">
        <v>1919446136.4588799</v>
      </c>
      <c r="Z15" s="1">
        <v>1498152111.6665599</v>
      </c>
      <c r="AA15" s="1">
        <v>808373011.56585395</v>
      </c>
      <c r="AB15" s="1">
        <v>1174058341.37429</v>
      </c>
      <c r="AC15" s="1">
        <v>1057667922.039</v>
      </c>
      <c r="AD15" s="1"/>
      <c r="AE15" s="1"/>
    </row>
    <row r="16" spans="1:31" x14ac:dyDescent="0.3">
      <c r="A16" t="str">
        <f t="shared" si="2"/>
        <v>BOEING</v>
      </c>
      <c r="B16" s="1">
        <f t="shared" si="3"/>
        <v>1097946103.21311</v>
      </c>
      <c r="C16" s="1">
        <f t="shared" si="4"/>
        <v>1305981891.2109201</v>
      </c>
      <c r="D16" s="1">
        <f t="shared" si="5"/>
        <v>1053823879.6201</v>
      </c>
      <c r="E16" s="1"/>
      <c r="F16" s="2">
        <f t="shared" si="6"/>
        <v>-0.19307925575983031</v>
      </c>
      <c r="G16" s="2">
        <f t="shared" si="7"/>
        <v>-4.0186147083073998E-2</v>
      </c>
      <c r="H16" s="2"/>
      <c r="I16" s="2">
        <f t="shared" si="8"/>
        <v>9.0354301135975576E-2</v>
      </c>
      <c r="J16" s="2"/>
      <c r="L16" t="s">
        <v>45</v>
      </c>
      <c r="M16" s="1">
        <v>201608888.334362</v>
      </c>
      <c r="N16" s="1">
        <v>1199397526.81201</v>
      </c>
      <c r="O16" s="1">
        <v>156058687.73020101</v>
      </c>
      <c r="P16" s="1">
        <v>345622313.88623202</v>
      </c>
      <c r="Q16" s="1">
        <v>367003856.47913003</v>
      </c>
      <c r="R16" s="1">
        <v>749876185.64678204</v>
      </c>
      <c r="S16" s="1">
        <v>815675097.03866696</v>
      </c>
      <c r="T16" s="1">
        <v>854296184.91630304</v>
      </c>
      <c r="U16" s="1">
        <v>916112227.22688401</v>
      </c>
      <c r="V16" s="1">
        <v>1133894616.1619799</v>
      </c>
      <c r="W16" s="1">
        <v>1183336891.1637399</v>
      </c>
      <c r="X16" s="1">
        <v>1393072846.35059</v>
      </c>
      <c r="Y16" s="1">
        <v>1202889309.2207799</v>
      </c>
      <c r="Z16" s="1">
        <v>1097946103.21311</v>
      </c>
      <c r="AA16" s="1">
        <v>1201728418.4800601</v>
      </c>
      <c r="AB16" s="1">
        <v>1305981891.2109201</v>
      </c>
      <c r="AC16" s="1">
        <v>1053823879.6201</v>
      </c>
      <c r="AD16" s="1"/>
      <c r="AE16" s="1"/>
    </row>
    <row r="17" spans="1:31" x14ac:dyDescent="0.3">
      <c r="A17" t="str">
        <f t="shared" si="2"/>
        <v>SPACEX</v>
      </c>
      <c r="B17" s="1">
        <f t="shared" si="3"/>
        <v>1252837310.72894</v>
      </c>
      <c r="C17" s="1">
        <f t="shared" si="4"/>
        <v>2861192105.10251</v>
      </c>
      <c r="D17" s="1">
        <f t="shared" si="5"/>
        <v>3077664003.0893002</v>
      </c>
      <c r="E17" s="1"/>
      <c r="F17" s="2">
        <f t="shared" si="6"/>
        <v>7.5657939080967296E-2</v>
      </c>
      <c r="G17" s="2">
        <f t="shared" si="7"/>
        <v>1.4565551941445762</v>
      </c>
      <c r="H17" s="2"/>
      <c r="I17" s="2">
        <f t="shared" si="8"/>
        <v>0.26387728111715375</v>
      </c>
      <c r="J17" s="2"/>
      <c r="L17" t="s">
        <v>58</v>
      </c>
      <c r="M17" s="1"/>
      <c r="N17" s="1">
        <v>27740.029530870401</v>
      </c>
      <c r="O17" s="1">
        <v>35226370.000457898</v>
      </c>
      <c r="P17" s="1">
        <v>157000956.58206299</v>
      </c>
      <c r="Q17" s="1">
        <v>259648517.96945301</v>
      </c>
      <c r="R17" s="1">
        <v>335878641.54459399</v>
      </c>
      <c r="S17" s="1">
        <v>764939177.54444802</v>
      </c>
      <c r="T17" s="1">
        <v>465390488.06818497</v>
      </c>
      <c r="U17" s="1">
        <v>648895016.45421302</v>
      </c>
      <c r="V17" s="1">
        <v>812508592.90750098</v>
      </c>
      <c r="W17" s="1">
        <v>761387346.44865</v>
      </c>
      <c r="X17" s="1">
        <v>938402494.71385098</v>
      </c>
      <c r="Y17" s="1">
        <v>1433488744.1863</v>
      </c>
      <c r="Z17" s="1">
        <v>1252837310.72894</v>
      </c>
      <c r="AA17" s="1">
        <v>2394105858.77035</v>
      </c>
      <c r="AB17" s="1">
        <v>2861192105.10251</v>
      </c>
      <c r="AC17" s="1">
        <v>3077664003.0893002</v>
      </c>
      <c r="AD17" s="1"/>
      <c r="AE17" s="1"/>
    </row>
    <row r="18" spans="1:31" x14ac:dyDescent="0.3">
      <c r="A18" t="str">
        <f t="shared" si="2"/>
        <v>NORTHROP GRUMMAN / ORBITAL</v>
      </c>
      <c r="B18" s="1">
        <f t="shared" si="3"/>
        <v>1199108661.0512199</v>
      </c>
      <c r="C18" s="1">
        <f t="shared" si="4"/>
        <v>856923439.83915198</v>
      </c>
      <c r="D18" s="1">
        <f t="shared" si="5"/>
        <v>908686891.9619</v>
      </c>
      <c r="E18" s="1"/>
      <c r="F18" s="2">
        <f t="shared" si="6"/>
        <v>6.0406157325401555E-2</v>
      </c>
      <c r="G18" s="2">
        <f t="shared" si="7"/>
        <v>-0.24219804136408829</v>
      </c>
      <c r="H18" s="2"/>
      <c r="I18" s="2">
        <f t="shared" si="8"/>
        <v>7.7910332705914159E-2</v>
      </c>
      <c r="J18" s="2"/>
      <c r="L18" t="s">
        <v>64</v>
      </c>
      <c r="M18" s="1">
        <v>321793607.15870398</v>
      </c>
      <c r="N18" s="1">
        <v>450924159.98537201</v>
      </c>
      <c r="O18" s="1">
        <v>522162028.53182697</v>
      </c>
      <c r="P18" s="1">
        <v>607765287.62952697</v>
      </c>
      <c r="Q18" s="1">
        <v>737543003.928105</v>
      </c>
      <c r="R18" s="1">
        <v>795180915.24749196</v>
      </c>
      <c r="S18" s="1">
        <v>590230450.26713395</v>
      </c>
      <c r="T18" s="1">
        <v>1157996428.74455</v>
      </c>
      <c r="U18" s="1">
        <v>1175802802.03877</v>
      </c>
      <c r="V18" s="1">
        <v>1499156677.3763499</v>
      </c>
      <c r="W18" s="1">
        <v>1311611270.84725</v>
      </c>
      <c r="X18" s="1">
        <v>1021316522.13126</v>
      </c>
      <c r="Y18" s="1">
        <v>1139514289.91837</v>
      </c>
      <c r="Z18" s="1">
        <v>1199108661.0512199</v>
      </c>
      <c r="AA18" s="1">
        <v>983982585.677073</v>
      </c>
      <c r="AB18" s="1">
        <v>856923439.83915198</v>
      </c>
      <c r="AC18" s="1">
        <v>908686891.9619</v>
      </c>
      <c r="AD18" s="1"/>
      <c r="AE18" s="1"/>
    </row>
    <row r="19" spans="1:31" x14ac:dyDescent="0.3">
      <c r="A19" t="str">
        <f t="shared" si="2"/>
        <v>RUSSIA SPACE AGENCY</v>
      </c>
      <c r="B19" s="1">
        <f t="shared" si="3"/>
        <v>157877867.49397501</v>
      </c>
      <c r="C19" s="1">
        <f t="shared" si="4"/>
        <v>2619052.4772875099</v>
      </c>
      <c r="D19" s="1">
        <f t="shared" si="5"/>
        <v>6014852</v>
      </c>
      <c r="E19" s="1"/>
      <c r="F19" s="2">
        <f t="shared" si="6"/>
        <v>1.296575594479664</v>
      </c>
      <c r="G19" s="2">
        <f t="shared" si="7"/>
        <v>-0.96190186695909397</v>
      </c>
      <c r="H19" s="2"/>
      <c r="I19" s="2">
        <f t="shared" si="8"/>
        <v>5.1571022388697749E-4</v>
      </c>
      <c r="J19" s="2"/>
      <c r="L19" t="s">
        <v>55</v>
      </c>
      <c r="M19" s="1">
        <v>141637178.26215899</v>
      </c>
      <c r="N19" s="1">
        <v>277098307.63822001</v>
      </c>
      <c r="O19" s="1">
        <v>531600036.81458801</v>
      </c>
      <c r="P19" s="1">
        <v>464485088.56079799</v>
      </c>
      <c r="Q19" s="1">
        <v>552450019.41364002</v>
      </c>
      <c r="R19" s="1">
        <v>768656839.40025604</v>
      </c>
      <c r="S19" s="1">
        <v>366868123.61607599</v>
      </c>
      <c r="T19" s="1">
        <v>394778719.06763297</v>
      </c>
      <c r="U19" s="1">
        <v>575406808.55172098</v>
      </c>
      <c r="V19" s="1">
        <v>292729219.48913699</v>
      </c>
      <c r="W19" s="1">
        <v>311189687.15396202</v>
      </c>
      <c r="X19" s="1">
        <v>152210296.100788</v>
      </c>
      <c r="Y19" s="1">
        <v>216362793.531582</v>
      </c>
      <c r="Z19" s="1">
        <v>157877867.49397501</v>
      </c>
      <c r="AA19" s="1">
        <v>3819800.2749513201</v>
      </c>
      <c r="AB19" s="1">
        <v>2619052.4772875099</v>
      </c>
      <c r="AC19" s="1">
        <v>6014852</v>
      </c>
      <c r="AD19" s="1"/>
      <c r="AE19" s="1"/>
    </row>
    <row r="20" spans="1:31" x14ac:dyDescent="0.3">
      <c r="A20" t="str">
        <f t="shared" si="2"/>
        <v>SIERRA NEVADA</v>
      </c>
      <c r="B20" s="1">
        <f t="shared" si="3"/>
        <v>396877148.69877797</v>
      </c>
      <c r="C20" s="1">
        <f t="shared" si="4"/>
        <v>150291797.98734099</v>
      </c>
      <c r="D20" s="1">
        <f t="shared" si="5"/>
        <v>51554353.649999999</v>
      </c>
      <c r="E20" s="1"/>
      <c r="F20" s="2">
        <f t="shared" si="6"/>
        <v>-0.65697160896070717</v>
      </c>
      <c r="G20" s="2">
        <f t="shared" si="7"/>
        <v>-0.87009996967820202</v>
      </c>
      <c r="H20" s="2"/>
      <c r="I20" s="2">
        <f t="shared" si="8"/>
        <v>4.4202429691021349E-3</v>
      </c>
      <c r="J20" s="2"/>
      <c r="L20" t="s">
        <v>57</v>
      </c>
      <c r="M20" s="1"/>
      <c r="N20" s="1">
        <v>138449.10038709699</v>
      </c>
      <c r="O20" s="1"/>
      <c r="P20" s="1"/>
      <c r="Q20" s="1"/>
      <c r="R20" s="1"/>
      <c r="S20" s="1">
        <v>10426732.043254901</v>
      </c>
      <c r="T20" s="1">
        <v>2401957.3322746898</v>
      </c>
      <c r="U20" s="1"/>
      <c r="V20" s="1">
        <v>91503332.169642404</v>
      </c>
      <c r="W20" s="1">
        <v>142960728.280826</v>
      </c>
      <c r="X20" s="1">
        <v>359825479.67849499</v>
      </c>
      <c r="Y20" s="1">
        <v>128345865.835751</v>
      </c>
      <c r="Z20" s="1">
        <v>396877148.69877797</v>
      </c>
      <c r="AA20" s="1">
        <v>57637972.733585499</v>
      </c>
      <c r="AB20" s="1">
        <v>150291797.98734099</v>
      </c>
      <c r="AC20" s="1">
        <v>51554353.649999999</v>
      </c>
      <c r="AD20" s="1"/>
      <c r="AE20" s="1"/>
    </row>
    <row r="21" spans="1:31" x14ac:dyDescent="0.3">
      <c r="A21" t="str">
        <f t="shared" si="2"/>
        <v>BLUE ORIGIN</v>
      </c>
      <c r="B21" s="1">
        <f t="shared" si="3"/>
        <v>267287908.42519</v>
      </c>
      <c r="C21" s="1">
        <f t="shared" si="4"/>
        <v>15815424.964728599</v>
      </c>
      <c r="D21" s="1">
        <f t="shared" si="5"/>
        <v>440844388</v>
      </c>
      <c r="E21" s="1"/>
      <c r="F21" s="2">
        <f t="shared" si="6"/>
        <v>26.874330849987697</v>
      </c>
      <c r="G21" s="2">
        <f t="shared" si="7"/>
        <v>0.64932409624278198</v>
      </c>
      <c r="H21" s="2"/>
      <c r="I21" s="2">
        <f t="shared" si="8"/>
        <v>3.7797764273301747E-2</v>
      </c>
      <c r="J21" s="2"/>
      <c r="L21" t="s">
        <v>44</v>
      </c>
      <c r="M21" s="1"/>
      <c r="N21" s="1"/>
      <c r="O21" s="1"/>
      <c r="P21" s="1"/>
      <c r="Q21" s="1"/>
      <c r="R21" s="1"/>
      <c r="S21" s="1"/>
      <c r="T21" s="1"/>
      <c r="U21" s="1"/>
      <c r="V21" s="1">
        <v>970601.73317900696</v>
      </c>
      <c r="W21" s="1">
        <v>811311.96249855298</v>
      </c>
      <c r="X21" s="1">
        <v>420743.79300202901</v>
      </c>
      <c r="Y21" s="1">
        <v>3004110.8971396601</v>
      </c>
      <c r="Z21" s="1">
        <v>267287908.42519</v>
      </c>
      <c r="AA21" s="1">
        <v>312091725.19223899</v>
      </c>
      <c r="AB21" s="1">
        <v>15815424.964728599</v>
      </c>
      <c r="AC21" s="1">
        <v>440844388</v>
      </c>
      <c r="AD21" s="1"/>
      <c r="AE21" s="1"/>
    </row>
    <row r="22" spans="1:31" x14ac:dyDescent="0.3">
      <c r="A22" t="str">
        <f t="shared" si="2"/>
        <v>Other New Space</v>
      </c>
      <c r="B22" s="1">
        <f t="shared" si="3"/>
        <v>51931125.4092898</v>
      </c>
      <c r="C22" s="1">
        <f t="shared" si="4"/>
        <v>39601641.323541701</v>
      </c>
      <c r="D22" s="1">
        <f t="shared" si="5"/>
        <v>109765251</v>
      </c>
      <c r="E22" s="1"/>
      <c r="F22" s="2">
        <f t="shared" si="6"/>
        <v>1.7717348910674731</v>
      </c>
      <c r="G22" s="2">
        <f t="shared" si="7"/>
        <v>1.1136697911877804</v>
      </c>
      <c r="H22" s="2"/>
      <c r="I22" s="2">
        <f t="shared" si="8"/>
        <v>9.4112144684890472E-3</v>
      </c>
      <c r="J22" s="2"/>
      <c r="L22" t="s">
        <v>65</v>
      </c>
      <c r="M22" s="1"/>
      <c r="N22" s="1"/>
      <c r="O22" s="1"/>
      <c r="P22" s="1"/>
      <c r="Q22" s="1"/>
      <c r="R22" s="1"/>
      <c r="S22" s="1"/>
      <c r="T22" s="1"/>
      <c r="U22" s="1">
        <v>3784970.78714502</v>
      </c>
      <c r="V22" s="1">
        <v>4872124.7732857596</v>
      </c>
      <c r="W22" s="1">
        <v>0</v>
      </c>
      <c r="X22" s="1">
        <v>7799094.3327917</v>
      </c>
      <c r="Y22" s="1">
        <v>29312.746145944599</v>
      </c>
      <c r="Z22" s="1">
        <v>51931125.4092898</v>
      </c>
      <c r="AA22" s="1">
        <v>58914776.687402099</v>
      </c>
      <c r="AB22" s="1">
        <v>39601641.323541701</v>
      </c>
      <c r="AC22" s="1">
        <v>109765251</v>
      </c>
      <c r="AD22" s="1"/>
      <c r="AE22" s="1"/>
    </row>
    <row r="23" spans="1:31" x14ac:dyDescent="0.3">
      <c r="A23" t="str">
        <f t="shared" si="2"/>
        <v>Other Residual</v>
      </c>
      <c r="B23" s="1">
        <f t="shared" si="3"/>
        <v>3199928393.2979698</v>
      </c>
      <c r="C23" s="1">
        <f t="shared" si="4"/>
        <v>3712859021.7550101</v>
      </c>
      <c r="D23" s="1">
        <f t="shared" si="5"/>
        <v>4957218242.1469002</v>
      </c>
      <c r="E23" s="1"/>
      <c r="F23" s="2">
        <f t="shared" si="6"/>
        <v>0.33514852384664495</v>
      </c>
      <c r="G23" s="2">
        <f t="shared" si="7"/>
        <v>0.54916536649052938</v>
      </c>
      <c r="H23" s="2"/>
      <c r="I23" s="2">
        <f t="shared" si="8"/>
        <v>0.42502926580973011</v>
      </c>
      <c r="J23" s="2"/>
      <c r="L23" t="s">
        <v>54</v>
      </c>
      <c r="M23" s="1">
        <v>2386583284.4650302</v>
      </c>
      <c r="N23" s="1">
        <v>3596690444.0186501</v>
      </c>
      <c r="O23" s="1">
        <v>3335066242.6577401</v>
      </c>
      <c r="P23" s="1">
        <v>3432233969.3201199</v>
      </c>
      <c r="Q23" s="1">
        <v>3125072993.80057</v>
      </c>
      <c r="R23" s="1">
        <v>2799811477.8084202</v>
      </c>
      <c r="S23" s="1">
        <v>2637448043.06633</v>
      </c>
      <c r="T23" s="1">
        <v>2784688549.07131</v>
      </c>
      <c r="U23" s="1">
        <v>2489997078.5329499</v>
      </c>
      <c r="V23" s="1">
        <v>2839176041.65239</v>
      </c>
      <c r="W23" s="1">
        <v>2554798872.1336198</v>
      </c>
      <c r="X23" s="1">
        <v>2370105874.7516599</v>
      </c>
      <c r="Y23" s="1">
        <v>3036476050.1690798</v>
      </c>
      <c r="Z23" s="1">
        <v>3199928393.2979698</v>
      </c>
      <c r="AA23" s="1">
        <v>2945711444.0826402</v>
      </c>
      <c r="AB23" s="1">
        <v>3712859021.7550101</v>
      </c>
      <c r="AC23" s="1">
        <v>4957218242.1469002</v>
      </c>
      <c r="AD23" s="1"/>
      <c r="AE23" s="1"/>
    </row>
    <row r="24" spans="1:31" x14ac:dyDescent="0.3">
      <c r="A24" t="str">
        <f t="shared" si="2"/>
        <v>Grand Total</v>
      </c>
      <c r="B24" s="1">
        <f t="shared" si="3"/>
        <v>9121946629.9850311</v>
      </c>
      <c r="C24" s="1">
        <f t="shared" si="4"/>
        <v>10119342716.034781</v>
      </c>
      <c r="D24" s="1">
        <f t="shared" si="5"/>
        <v>11663239783.507198</v>
      </c>
      <c r="E24" s="1"/>
      <c r="F24" s="2">
        <f t="shared" si="6"/>
        <v>0.15256890796138456</v>
      </c>
      <c r="G24" s="2">
        <f t="shared" si="7"/>
        <v>0.2785911008477735</v>
      </c>
      <c r="H24" s="2"/>
      <c r="I24" s="2">
        <f>SUM(I$14:I$23)</f>
        <v>1</v>
      </c>
      <c r="J24" s="2"/>
      <c r="L24" t="s">
        <v>62</v>
      </c>
      <c r="M24" s="1">
        <f t="shared" ref="M24:AD24" si="9">SUM(M15:M23)</f>
        <v>3051622958.2202549</v>
      </c>
      <c r="N24" s="1">
        <f t="shared" si="9"/>
        <v>5672679168.1902819</v>
      </c>
      <c r="O24" s="1">
        <f t="shared" si="9"/>
        <v>6700789483.7717934</v>
      </c>
      <c r="P24" s="1">
        <f t="shared" si="9"/>
        <v>6906503642.8641701</v>
      </c>
      <c r="Q24" s="1">
        <f t="shared" si="9"/>
        <v>7545136315.6444874</v>
      </c>
      <c r="R24" s="1">
        <f t="shared" si="9"/>
        <v>9044277110.9803638</v>
      </c>
      <c r="S24" s="1">
        <f t="shared" si="9"/>
        <v>7178152249.8352489</v>
      </c>
      <c r="T24" s="1">
        <f t="shared" si="9"/>
        <v>9305232742.8912048</v>
      </c>
      <c r="U24" s="1">
        <f t="shared" si="9"/>
        <v>8431258241.7120724</v>
      </c>
      <c r="V24" s="1">
        <f t="shared" si="9"/>
        <v>8987108905.4640465</v>
      </c>
      <c r="W24" s="1">
        <f t="shared" si="9"/>
        <v>9011761002.4494267</v>
      </c>
      <c r="X24" s="1">
        <f t="shared" si="9"/>
        <v>8318621700.1571083</v>
      </c>
      <c r="Y24" s="1">
        <f t="shared" si="9"/>
        <v>9079556612.9640274</v>
      </c>
      <c r="Z24" s="1">
        <f t="shared" si="9"/>
        <v>9121946629.9850311</v>
      </c>
      <c r="AA24" s="1">
        <f t="shared" si="9"/>
        <v>8766365593.4641552</v>
      </c>
      <c r="AB24" s="1">
        <f t="shared" si="9"/>
        <v>10119342716.034781</v>
      </c>
      <c r="AC24" s="1">
        <f t="shared" si="9"/>
        <v>11663239783.507198</v>
      </c>
      <c r="AD24" s="1">
        <f t="shared" si="9"/>
        <v>0</v>
      </c>
      <c r="AE24" s="1"/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84"/>
  <sheetViews>
    <sheetView workbookViewId="0">
      <pane xSplit="2" ySplit="1" topLeftCell="C56" activePane="bottomRight" state="frozen"/>
      <selection pane="topRight"/>
      <selection pane="bottomLeft"/>
      <selection pane="bottomRight" activeCell="I44" sqref="I44:I84"/>
    </sheetView>
  </sheetViews>
  <sheetFormatPr defaultColWidth="11.5546875" defaultRowHeight="14.4" x14ac:dyDescent="0.3"/>
  <sheetData>
    <row r="1" spans="1:32" x14ac:dyDescent="0.3">
      <c r="A1" t="str">
        <f t="shared" ref="A1:A41" si="0">M1</f>
        <v>SpaceParentID</v>
      </c>
      <c r="B1" t="str">
        <f t="shared" ref="B1:B41" si="1">N1</f>
        <v>SpaceArea</v>
      </c>
      <c r="M1" t="s">
        <v>25</v>
      </c>
      <c r="N1" t="s">
        <v>66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</row>
    <row r="2" spans="1:32" x14ac:dyDescent="0.3">
      <c r="A2" t="str">
        <f t="shared" si="0"/>
        <v>ABL Space</v>
      </c>
      <c r="B2" t="str">
        <f t="shared" si="1"/>
        <v>Space Transp. and Launch</v>
      </c>
      <c r="M2" t="s">
        <v>43</v>
      </c>
      <c r="N2" t="s">
        <v>67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>
        <v>50000</v>
      </c>
      <c r="AD2" s="1">
        <v>0</v>
      </c>
      <c r="AE2" s="1">
        <v>1005000</v>
      </c>
      <c r="AF2" s="1"/>
    </row>
    <row r="3" spans="1:32" x14ac:dyDescent="0.3">
      <c r="A3" t="str">
        <f t="shared" si="0"/>
        <v>BLUE ORIGIN</v>
      </c>
      <c r="B3" t="str">
        <f t="shared" si="1"/>
        <v>R&amp;D (Space Flight)</v>
      </c>
      <c r="M3" t="s">
        <v>44</v>
      </c>
      <c r="N3" t="s">
        <v>68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>
        <v>1322259</v>
      </c>
      <c r="AB3" s="1">
        <v>229667445</v>
      </c>
      <c r="AC3" s="1">
        <v>274331818</v>
      </c>
      <c r="AD3" s="1">
        <v>10735715</v>
      </c>
      <c r="AE3" s="1">
        <v>425009984</v>
      </c>
      <c r="AF3" s="1"/>
    </row>
    <row r="4" spans="1:32" x14ac:dyDescent="0.3">
      <c r="A4" t="str">
        <f t="shared" si="0"/>
        <v>BLUE ORIGIN</v>
      </c>
      <c r="B4" t="str">
        <f t="shared" si="1"/>
        <v>Space Transp. and Launch</v>
      </c>
      <c r="M4" t="s">
        <v>44</v>
      </c>
      <c r="N4" t="s">
        <v>67</v>
      </c>
      <c r="O4" s="1"/>
      <c r="P4" s="1"/>
      <c r="Q4" s="1"/>
      <c r="R4" s="1"/>
      <c r="S4" s="1"/>
      <c r="T4" s="1"/>
      <c r="U4" s="1"/>
      <c r="V4" s="1"/>
      <c r="W4" s="1"/>
      <c r="X4" s="1">
        <v>781920</v>
      </c>
      <c r="Y4" s="1">
        <v>664628.46100000001</v>
      </c>
      <c r="Z4" s="1">
        <v>352325.96490000002</v>
      </c>
      <c r="AA4" s="1">
        <v>1239860.9752</v>
      </c>
      <c r="AB4" s="1">
        <v>1272636.1484000001</v>
      </c>
      <c r="AC4" s="1">
        <v>4600001.5996000003</v>
      </c>
      <c r="AD4" s="1">
        <v>4387858</v>
      </c>
      <c r="AE4" s="1">
        <v>15834404</v>
      </c>
      <c r="AF4" s="1"/>
    </row>
    <row r="5" spans="1:32" x14ac:dyDescent="0.3">
      <c r="A5" t="str">
        <f t="shared" si="0"/>
        <v>BOEING</v>
      </c>
      <c r="B5" t="str">
        <f t="shared" si="1"/>
        <v>Other Products</v>
      </c>
      <c r="M5" t="s">
        <v>45</v>
      </c>
      <c r="N5" t="s">
        <v>69</v>
      </c>
      <c r="O5" s="1"/>
      <c r="P5" s="1"/>
      <c r="Q5" s="1"/>
      <c r="R5" s="1"/>
      <c r="S5" s="1">
        <v>254000</v>
      </c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x14ac:dyDescent="0.3">
      <c r="A6" t="str">
        <f t="shared" si="0"/>
        <v>BOEING</v>
      </c>
      <c r="B6" t="str">
        <f t="shared" si="1"/>
        <v>R&amp;D (Defense)</v>
      </c>
      <c r="M6" t="s">
        <v>45</v>
      </c>
      <c r="N6" t="s">
        <v>70</v>
      </c>
      <c r="O6" s="1">
        <v>1581500</v>
      </c>
      <c r="P6" s="1"/>
      <c r="Q6" s="1"/>
      <c r="R6" s="1"/>
      <c r="S6" s="1">
        <v>528731</v>
      </c>
      <c r="T6" s="1"/>
      <c r="U6" s="1"/>
      <c r="V6" s="1"/>
      <c r="W6" s="1"/>
      <c r="X6" s="1"/>
      <c r="Y6" s="1"/>
      <c r="Z6" s="1">
        <v>0</v>
      </c>
      <c r="AA6" s="1"/>
      <c r="AB6" s="1"/>
      <c r="AC6" s="1"/>
      <c r="AD6" s="1"/>
      <c r="AE6" s="1"/>
      <c r="AF6" s="1"/>
    </row>
    <row r="7" spans="1:32" x14ac:dyDescent="0.3">
      <c r="A7" t="str">
        <f t="shared" si="0"/>
        <v>BOEING</v>
      </c>
      <c r="B7" t="str">
        <f t="shared" si="1"/>
        <v>R&amp;D (Space Flight)</v>
      </c>
      <c r="M7" t="s">
        <v>45</v>
      </c>
      <c r="N7" t="s">
        <v>68</v>
      </c>
      <c r="O7" s="1">
        <v>65613136.210000001</v>
      </c>
      <c r="P7" s="1">
        <v>112906964.6719</v>
      </c>
      <c r="Q7" s="1">
        <v>89692621.469999999</v>
      </c>
      <c r="R7" s="1">
        <v>253915041.53909999</v>
      </c>
      <c r="S7" s="1">
        <v>274252189.69489998</v>
      </c>
      <c r="T7" s="1">
        <v>572159153.80009997</v>
      </c>
      <c r="U7" s="1">
        <v>633656668.13</v>
      </c>
      <c r="V7" s="1">
        <v>674866931.08010006</v>
      </c>
      <c r="W7" s="1">
        <v>683099319.97819996</v>
      </c>
      <c r="X7" s="1">
        <v>836309292.25590003</v>
      </c>
      <c r="Y7" s="1">
        <v>815172062.69879997</v>
      </c>
      <c r="Z7" s="1">
        <v>903501355.59979999</v>
      </c>
      <c r="AA7" s="1">
        <v>815014039.51989996</v>
      </c>
      <c r="AB7" s="1">
        <v>926945681.801</v>
      </c>
      <c r="AC7" s="1">
        <v>1066068565.7316</v>
      </c>
      <c r="AD7" s="1">
        <v>1248767866.4349999</v>
      </c>
      <c r="AE7" s="1">
        <v>1049823879.6201</v>
      </c>
      <c r="AF7" s="1"/>
    </row>
    <row r="8" spans="1:32" x14ac:dyDescent="0.3">
      <c r="A8" t="str">
        <f t="shared" si="0"/>
        <v>BOEING</v>
      </c>
      <c r="B8" t="str">
        <f t="shared" si="1"/>
        <v>Space Transp. and Launch</v>
      </c>
      <c r="M8" t="s">
        <v>45</v>
      </c>
      <c r="N8" t="s">
        <v>67</v>
      </c>
      <c r="O8" s="1"/>
      <c r="P8" s="1"/>
      <c r="Q8" s="1"/>
      <c r="R8" s="1"/>
      <c r="S8" s="1"/>
      <c r="T8" s="1"/>
      <c r="U8" s="1"/>
      <c r="V8" s="1">
        <v>899757</v>
      </c>
      <c r="W8" s="1">
        <v>49070000</v>
      </c>
      <c r="X8" s="1">
        <v>77160000</v>
      </c>
      <c r="Y8" s="1">
        <v>154220000</v>
      </c>
      <c r="Z8" s="1">
        <v>263041664</v>
      </c>
      <c r="AA8" s="1">
        <v>210895733</v>
      </c>
      <c r="AB8" s="1">
        <v>21693423</v>
      </c>
      <c r="AC8" s="1">
        <v>7975593</v>
      </c>
      <c r="AD8" s="1">
        <v>83335</v>
      </c>
      <c r="AE8" s="1">
        <v>4000000</v>
      </c>
      <c r="AF8" s="1"/>
    </row>
    <row r="9" spans="1:32" x14ac:dyDescent="0.3">
      <c r="A9" t="str">
        <f t="shared" si="0"/>
        <v>BOEING</v>
      </c>
      <c r="B9" t="str">
        <f t="shared" si="1"/>
        <v>Space Vehicle Launchers</v>
      </c>
      <c r="M9" t="s">
        <v>45</v>
      </c>
      <c r="N9" t="s">
        <v>71</v>
      </c>
      <c r="O9" s="1">
        <v>724548</v>
      </c>
      <c r="P9" s="1">
        <v>305760025</v>
      </c>
      <c r="Q9" s="1">
        <v>24239975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x14ac:dyDescent="0.3">
      <c r="A10" t="str">
        <f t="shared" si="0"/>
        <v>BOEING</v>
      </c>
      <c r="B10" t="str">
        <f t="shared" si="1"/>
        <v>Space Vehicle Services</v>
      </c>
      <c r="M10" t="s">
        <v>45</v>
      </c>
      <c r="N10" t="s">
        <v>72</v>
      </c>
      <c r="O10" s="1">
        <v>74480409.040000007</v>
      </c>
      <c r="P10" s="1">
        <v>446074358.55000001</v>
      </c>
      <c r="Q10" s="1">
        <v>-266847.84999999998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x14ac:dyDescent="0.3">
      <c r="A11" t="str">
        <f t="shared" si="0"/>
        <v>CALIFORNIA INSTITUTE OF TECHNOLOGY</v>
      </c>
      <c r="B11" t="str">
        <f t="shared" si="1"/>
        <v>R&amp;D (Space Flight)</v>
      </c>
      <c r="M11" t="s">
        <v>46</v>
      </c>
      <c r="N11" t="s">
        <v>68</v>
      </c>
      <c r="O11" s="1"/>
      <c r="P11" s="1"/>
      <c r="Q11" s="1">
        <v>91694</v>
      </c>
      <c r="R11" s="1"/>
      <c r="S11" s="1"/>
      <c r="T11" s="1"/>
      <c r="U11" s="1"/>
      <c r="V11" s="1"/>
      <c r="W11" s="1"/>
      <c r="X11" s="1"/>
      <c r="Y11" s="1">
        <v>76000</v>
      </c>
      <c r="Z11" s="1">
        <v>80000</v>
      </c>
      <c r="AA11" s="1"/>
      <c r="AB11" s="1">
        <v>4081639</v>
      </c>
      <c r="AC11" s="1">
        <v>242156990.94510001</v>
      </c>
      <c r="AD11" s="1">
        <v>670644226.20739996</v>
      </c>
      <c r="AE11" s="1">
        <v>1161676364.1914001</v>
      </c>
      <c r="AF11" s="1"/>
    </row>
    <row r="12" spans="1:32" x14ac:dyDescent="0.3">
      <c r="A12" t="str">
        <f t="shared" si="0"/>
        <v>Firefly Aerospace</v>
      </c>
      <c r="B12" t="str">
        <f t="shared" si="1"/>
        <v>R&amp;D (Space Flight)</v>
      </c>
      <c r="M12" t="s">
        <v>47</v>
      </c>
      <c r="N12" t="s">
        <v>68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>
        <v>25000</v>
      </c>
      <c r="AB12" s="1"/>
      <c r="AC12" s="1">
        <v>49899250.5</v>
      </c>
      <c r="AD12" s="1">
        <v>37869252</v>
      </c>
      <c r="AE12" s="1">
        <v>94871677</v>
      </c>
      <c r="AF12" s="1"/>
    </row>
    <row r="13" spans="1:32" x14ac:dyDescent="0.3">
      <c r="A13" t="str">
        <f t="shared" si="0"/>
        <v>JOHNS HOPKINS UNIVERSITY</v>
      </c>
      <c r="B13" t="str">
        <f t="shared" si="1"/>
        <v>R&amp;D (Space Flight)</v>
      </c>
      <c r="M13" t="s">
        <v>48</v>
      </c>
      <c r="N13" t="s">
        <v>68</v>
      </c>
      <c r="O13" s="1">
        <v>1380500</v>
      </c>
      <c r="P13" s="1"/>
      <c r="Q13" s="1">
        <v>5172587</v>
      </c>
      <c r="R13" s="1">
        <v>5832014</v>
      </c>
      <c r="S13" s="1">
        <v>-308159.72019999998</v>
      </c>
      <c r="T13" s="1">
        <v>-2924</v>
      </c>
      <c r="U13" s="1">
        <v>0</v>
      </c>
      <c r="V13" s="1">
        <v>0</v>
      </c>
      <c r="W13" s="1">
        <v>3156.68</v>
      </c>
      <c r="X13" s="1">
        <v>397037</v>
      </c>
      <c r="Y13" s="1">
        <v>810000</v>
      </c>
      <c r="Z13" s="1">
        <v>2025592</v>
      </c>
      <c r="AA13" s="1">
        <v>198207</v>
      </c>
      <c r="AB13" s="1">
        <v>-198207</v>
      </c>
      <c r="AC13" s="1">
        <v>86141574.125</v>
      </c>
      <c r="AD13" s="1">
        <v>322071693.96880001</v>
      </c>
      <c r="AE13" s="1">
        <v>463730916.9551</v>
      </c>
      <c r="AF13" s="1"/>
    </row>
    <row r="14" spans="1:32" x14ac:dyDescent="0.3">
      <c r="A14" t="str">
        <f t="shared" si="0"/>
        <v>MAXAR TECHNOLOGIES</v>
      </c>
      <c r="B14" t="str">
        <f t="shared" si="1"/>
        <v>R&amp;D (Space Flight)</v>
      </c>
      <c r="M14" t="s">
        <v>49</v>
      </c>
      <c r="N14" t="s">
        <v>68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>
        <v>499886</v>
      </c>
      <c r="AA14" s="1">
        <v>151162315.43000001</v>
      </c>
      <c r="AB14" s="1">
        <v>92040334.370000005</v>
      </c>
      <c r="AC14" s="1">
        <v>81884308.200000003</v>
      </c>
      <c r="AD14" s="1">
        <v>189619023</v>
      </c>
      <c r="AE14" s="1">
        <v>177764326</v>
      </c>
      <c r="AF14" s="1"/>
    </row>
    <row r="15" spans="1:32" x14ac:dyDescent="0.3">
      <c r="A15" t="str">
        <f t="shared" si="0"/>
        <v>MAXAR TECHNOLOGIES</v>
      </c>
      <c r="B15" t="str">
        <f t="shared" si="1"/>
        <v>Space Transp. and Launch</v>
      </c>
      <c r="M15" t="s">
        <v>49</v>
      </c>
      <c r="N15" t="s">
        <v>67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>
        <v>20650088</v>
      </c>
      <c r="AB15" s="1">
        <v>29703228</v>
      </c>
      <c r="AC15" s="1">
        <v>5885887</v>
      </c>
      <c r="AD15" s="1">
        <v>12241052.25</v>
      </c>
      <c r="AE15" s="1">
        <v>2637413</v>
      </c>
      <c r="AF15" s="1"/>
    </row>
    <row r="16" spans="1:32" x14ac:dyDescent="0.3">
      <c r="A16" t="str">
        <f t="shared" si="0"/>
        <v>MDA</v>
      </c>
      <c r="B16" t="str">
        <f t="shared" si="1"/>
        <v>R&amp;D (Space Flight)</v>
      </c>
      <c r="M16" t="s">
        <v>50</v>
      </c>
      <c r="N16" t="s">
        <v>68</v>
      </c>
      <c r="O16" s="1">
        <v>27500</v>
      </c>
      <c r="P16" s="1">
        <v>-1458.35</v>
      </c>
      <c r="Q16" s="1">
        <v>1458.35</v>
      </c>
      <c r="R16" s="1">
        <v>50000</v>
      </c>
      <c r="S16" s="1">
        <v>0</v>
      </c>
      <c r="T16" s="1"/>
      <c r="U16" s="1"/>
      <c r="V16" s="1">
        <v>949851</v>
      </c>
      <c r="W16" s="1">
        <v>0</v>
      </c>
      <c r="X16" s="1">
        <v>1152922</v>
      </c>
      <c r="Y16" s="1">
        <v>2983409</v>
      </c>
      <c r="Z16" s="1">
        <v>249996</v>
      </c>
      <c r="AA16" s="1"/>
      <c r="AB16" s="1"/>
      <c r="AC16" s="1"/>
      <c r="AD16" s="1"/>
      <c r="AE16" s="1"/>
      <c r="AF16" s="1"/>
    </row>
    <row r="17" spans="1:32" x14ac:dyDescent="0.3">
      <c r="A17" t="str">
        <f t="shared" si="0"/>
        <v>MDA</v>
      </c>
      <c r="B17" t="str">
        <f t="shared" si="1"/>
        <v>Space Transp. and Launch</v>
      </c>
      <c r="M17" t="s">
        <v>50</v>
      </c>
      <c r="N17" t="s">
        <v>67</v>
      </c>
      <c r="O17" s="1"/>
      <c r="P17" s="1"/>
      <c r="Q17" s="1"/>
      <c r="R17" s="1"/>
      <c r="S17" s="1"/>
      <c r="T17" s="1"/>
      <c r="U17" s="1"/>
      <c r="V17" s="1">
        <v>889426</v>
      </c>
      <c r="W17" s="1">
        <v>0</v>
      </c>
      <c r="X17" s="1">
        <v>50000</v>
      </c>
      <c r="Y17" s="1"/>
      <c r="Z17" s="1"/>
      <c r="AA17" s="1"/>
      <c r="AB17" s="1"/>
      <c r="AC17" s="1"/>
      <c r="AD17" s="1"/>
      <c r="AE17" s="1"/>
      <c r="AF17" s="1"/>
    </row>
    <row r="18" spans="1:32" x14ac:dyDescent="0.3">
      <c r="A18" t="str">
        <f t="shared" si="0"/>
        <v>NORTHROP GRUMMAN</v>
      </c>
      <c r="B18" t="str">
        <f t="shared" si="1"/>
        <v>Other Products</v>
      </c>
      <c r="M18" t="s">
        <v>51</v>
      </c>
      <c r="N18" t="s">
        <v>69</v>
      </c>
      <c r="O18" s="1"/>
      <c r="P18" s="1"/>
      <c r="Q18" s="1"/>
      <c r="R18" s="1"/>
      <c r="S18" s="1">
        <v>112150</v>
      </c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x14ac:dyDescent="0.3">
      <c r="A19" t="str">
        <f t="shared" si="0"/>
        <v>NORTHROP GRUMMAN</v>
      </c>
      <c r="B19" t="str">
        <f t="shared" si="1"/>
        <v>R&amp;D (Space Flight)</v>
      </c>
      <c r="M19" t="s">
        <v>51</v>
      </c>
      <c r="N19" t="s">
        <v>68</v>
      </c>
      <c r="O19" s="1">
        <v>227583859.88</v>
      </c>
      <c r="P19" s="1">
        <v>298184254.69999999</v>
      </c>
      <c r="Q19" s="1">
        <v>307561285.26999998</v>
      </c>
      <c r="R19" s="1">
        <v>256561259</v>
      </c>
      <c r="S19" s="1">
        <v>269417903.31010002</v>
      </c>
      <c r="T19" s="1">
        <v>279280331.5625</v>
      </c>
      <c r="U19" s="1">
        <v>339180918.24000001</v>
      </c>
      <c r="V19" s="1">
        <v>371591852.20999998</v>
      </c>
      <c r="W19" s="1">
        <v>328751427.3502</v>
      </c>
      <c r="X19" s="1">
        <v>316833641.71579999</v>
      </c>
      <c r="Y19" s="1">
        <v>307253224.32810003</v>
      </c>
      <c r="Z19" s="1">
        <v>250950653.59</v>
      </c>
      <c r="AA19" s="1">
        <v>473860552.72979999</v>
      </c>
      <c r="AB19" s="1">
        <v>544225703.68929994</v>
      </c>
      <c r="AC19" s="1">
        <v>466678984.50980002</v>
      </c>
      <c r="AD19" s="1">
        <v>329818741.31940001</v>
      </c>
      <c r="AE19" s="1">
        <v>412553271.9619</v>
      </c>
      <c r="AF19" s="1"/>
    </row>
    <row r="20" spans="1:32" x14ac:dyDescent="0.3">
      <c r="A20" t="str">
        <f t="shared" si="0"/>
        <v>NORTHROP GRUMMAN</v>
      </c>
      <c r="B20" t="str">
        <f t="shared" si="1"/>
        <v>Space Transp. and Launch</v>
      </c>
      <c r="M20" t="s">
        <v>51</v>
      </c>
      <c r="N20" t="s">
        <v>67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>
        <v>497998484.5</v>
      </c>
      <c r="AB20" s="1">
        <v>491819110.75999999</v>
      </c>
      <c r="AC20" s="1">
        <v>412754947.63999999</v>
      </c>
      <c r="AD20" s="1">
        <v>489618246.73000002</v>
      </c>
      <c r="AE20" s="1">
        <v>496133620</v>
      </c>
      <c r="AF20" s="1"/>
    </row>
    <row r="21" spans="1:32" x14ac:dyDescent="0.3">
      <c r="A21" t="str">
        <f t="shared" si="0"/>
        <v>ORBITAL SCIENCES</v>
      </c>
      <c r="B21" t="str">
        <f t="shared" si="1"/>
        <v>R&amp;D (Space Flight)</v>
      </c>
      <c r="M21" t="s">
        <v>52</v>
      </c>
      <c r="N21" t="s">
        <v>68</v>
      </c>
      <c r="O21" s="1">
        <v>-400000</v>
      </c>
      <c r="P21" s="1">
        <v>348566</v>
      </c>
      <c r="Q21" s="1">
        <v>922698</v>
      </c>
      <c r="R21" s="1">
        <v>400000</v>
      </c>
      <c r="S21" s="1">
        <v>615066</v>
      </c>
      <c r="T21" s="1"/>
      <c r="U21" s="1"/>
      <c r="V21" s="1">
        <v>0</v>
      </c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x14ac:dyDescent="0.3">
      <c r="A22" t="str">
        <f t="shared" si="0"/>
        <v>ORBITAL SCIENCES</v>
      </c>
      <c r="B22" t="str">
        <f t="shared" si="1"/>
        <v>Space Transp. and Launch</v>
      </c>
      <c r="M22" t="s">
        <v>52</v>
      </c>
      <c r="N22" t="s">
        <v>67</v>
      </c>
      <c r="O22" s="1">
        <v>104129</v>
      </c>
      <c r="P22" s="1">
        <v>26574374.649999999</v>
      </c>
      <c r="Q22" s="1">
        <v>71834080</v>
      </c>
      <c r="R22" s="1">
        <v>189539855.2344</v>
      </c>
      <c r="S22" s="1">
        <v>282574090.62</v>
      </c>
      <c r="T22" s="1">
        <v>327446549.88069999</v>
      </c>
      <c r="U22" s="1">
        <v>119339222.81</v>
      </c>
      <c r="V22" s="1">
        <v>544408271.96000004</v>
      </c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x14ac:dyDescent="0.3">
      <c r="A23" t="str">
        <f t="shared" si="0"/>
        <v>Orbital ATK</v>
      </c>
      <c r="B23" t="str">
        <f t="shared" si="1"/>
        <v>R&amp;D (Space Flight)</v>
      </c>
      <c r="M23" t="s">
        <v>53</v>
      </c>
      <c r="N23" t="s">
        <v>68</v>
      </c>
      <c r="O23" s="1"/>
      <c r="P23" s="1"/>
      <c r="Q23" s="1"/>
      <c r="R23" s="1"/>
      <c r="S23" s="1"/>
      <c r="T23" s="1"/>
      <c r="U23" s="1"/>
      <c r="V23" s="1"/>
      <c r="W23" s="1">
        <v>1674286.81</v>
      </c>
      <c r="X23" s="1">
        <v>10814447.3902</v>
      </c>
      <c r="Y23" s="1">
        <v>23746967.698800001</v>
      </c>
      <c r="Z23" s="1">
        <v>310981808.64999998</v>
      </c>
      <c r="AA23" s="1"/>
      <c r="AB23" s="1"/>
      <c r="AC23" s="1"/>
      <c r="AD23" s="1"/>
      <c r="AE23" s="1"/>
      <c r="AF23" s="1"/>
    </row>
    <row r="24" spans="1:32" x14ac:dyDescent="0.3">
      <c r="A24" t="str">
        <f t="shared" si="0"/>
        <v>Orbital ATK</v>
      </c>
      <c r="B24" t="str">
        <f t="shared" si="1"/>
        <v>Space Transp. and Launch</v>
      </c>
      <c r="M24" t="s">
        <v>53</v>
      </c>
      <c r="N24" t="s">
        <v>67</v>
      </c>
      <c r="O24" s="1"/>
      <c r="P24" s="1"/>
      <c r="Q24" s="1"/>
      <c r="R24" s="1"/>
      <c r="S24" s="1"/>
      <c r="T24" s="1"/>
      <c r="U24" s="1"/>
      <c r="V24" s="1"/>
      <c r="W24" s="1">
        <v>370259829.17000002</v>
      </c>
      <c r="X24" s="1">
        <v>618845533.37</v>
      </c>
      <c r="Y24" s="1">
        <v>479194216.5</v>
      </c>
      <c r="Z24" s="1">
        <v>293306129.77999997</v>
      </c>
      <c r="AA24" s="1"/>
      <c r="AB24" s="1"/>
      <c r="AC24" s="1"/>
      <c r="AD24" s="1"/>
      <c r="AE24" s="1"/>
      <c r="AF24" s="1"/>
    </row>
    <row r="25" spans="1:32" x14ac:dyDescent="0.3">
      <c r="A25" t="str">
        <f t="shared" si="0"/>
        <v>Orbital ATK</v>
      </c>
      <c r="B25" t="str">
        <f t="shared" si="1"/>
        <v>Space Vehicle Launchers</v>
      </c>
      <c r="M25" t="s">
        <v>53</v>
      </c>
      <c r="N25" t="s">
        <v>71</v>
      </c>
      <c r="O25" s="1"/>
      <c r="P25" s="1"/>
      <c r="Q25" s="1"/>
      <c r="R25" s="1"/>
      <c r="S25" s="1"/>
      <c r="T25" s="1"/>
      <c r="U25" s="1"/>
      <c r="V25" s="1"/>
      <c r="W25" s="1">
        <v>239032007</v>
      </c>
      <c r="X25" s="1">
        <v>261232007</v>
      </c>
      <c r="Y25" s="1">
        <v>264280295</v>
      </c>
      <c r="Z25" s="1"/>
      <c r="AA25" s="1"/>
      <c r="AB25" s="1"/>
      <c r="AC25" s="1"/>
      <c r="AD25" s="1"/>
      <c r="AE25" s="1"/>
      <c r="AF25" s="1"/>
    </row>
    <row r="26" spans="1:32" x14ac:dyDescent="0.3">
      <c r="A26" t="str">
        <f t="shared" si="0"/>
        <v>Other Residual</v>
      </c>
      <c r="B26">
        <f t="shared" si="1"/>
        <v>0</v>
      </c>
      <c r="M26" t="s">
        <v>54</v>
      </c>
      <c r="O26" s="1">
        <v>1685061788.0862</v>
      </c>
      <c r="P26" s="1">
        <v>2593142493.053</v>
      </c>
      <c r="Q26" s="1">
        <v>2423843513.2058001</v>
      </c>
      <c r="R26" s="1">
        <v>2514938667.5159001</v>
      </c>
      <c r="S26" s="1">
        <v>2341718914.4679999</v>
      </c>
      <c r="T26" s="1">
        <v>2135288287.0567</v>
      </c>
      <c r="U26" s="1">
        <v>2048237658.2774</v>
      </c>
      <c r="V26" s="1">
        <v>2201442956.4302001</v>
      </c>
      <c r="W26" s="1">
        <v>1980748526.9038999</v>
      </c>
      <c r="X26" s="1">
        <v>2171889558.2515001</v>
      </c>
      <c r="Y26" s="1">
        <v>1964520342.1250999</v>
      </c>
      <c r="Z26" s="1">
        <v>1843600482.2972</v>
      </c>
      <c r="AA26" s="1">
        <v>2275429703.3860002</v>
      </c>
      <c r="AB26" s="1">
        <v>2489006181.7077999</v>
      </c>
      <c r="AC26" s="1">
        <v>2062801827.7945001</v>
      </c>
      <c r="AD26" s="1">
        <v>2355862552.9814</v>
      </c>
      <c r="AE26" s="1">
        <v>3151409222.0004001</v>
      </c>
      <c r="AF26" s="1"/>
    </row>
    <row r="27" spans="1:32" x14ac:dyDescent="0.3">
      <c r="A27" t="str">
        <f t="shared" si="0"/>
        <v>RUSSIA SPACE AGENCY</v>
      </c>
      <c r="B27" t="str">
        <f t="shared" si="1"/>
        <v>R&amp;D (All Other)</v>
      </c>
      <c r="M27" t="s">
        <v>55</v>
      </c>
      <c r="N27" t="s">
        <v>73</v>
      </c>
      <c r="O27" s="1"/>
      <c r="P27" s="1"/>
      <c r="Q27" s="1"/>
      <c r="R27" s="1">
        <v>341238820</v>
      </c>
      <c r="S27" s="1">
        <v>414009402.3398</v>
      </c>
      <c r="T27" s="1">
        <v>586488883.38090003</v>
      </c>
      <c r="U27" s="1">
        <v>285001263</v>
      </c>
      <c r="V27" s="1">
        <v>312278472.29000002</v>
      </c>
      <c r="W27" s="1">
        <v>459872927.36330003</v>
      </c>
      <c r="X27" s="1">
        <v>235823637.52149999</v>
      </c>
      <c r="Y27" s="1">
        <v>254927244.28130001</v>
      </c>
      <c r="Z27" s="1"/>
      <c r="AA27" s="1"/>
      <c r="AB27" s="1"/>
      <c r="AC27" s="1"/>
      <c r="AD27" s="1"/>
      <c r="AE27" s="1"/>
      <c r="AF27" s="1"/>
    </row>
    <row r="28" spans="1:32" x14ac:dyDescent="0.3">
      <c r="A28" t="str">
        <f t="shared" si="0"/>
        <v>RUSSIA SPACE AGENCY</v>
      </c>
      <c r="B28" t="str">
        <f t="shared" si="1"/>
        <v>Space Vehicle Services</v>
      </c>
      <c r="M28" t="s">
        <v>55</v>
      </c>
      <c r="N28" t="s">
        <v>72</v>
      </c>
      <c r="O28" s="1">
        <v>100040612</v>
      </c>
      <c r="P28" s="1">
        <v>199782273</v>
      </c>
      <c r="Q28" s="1">
        <v>387192261</v>
      </c>
      <c r="R28" s="1"/>
      <c r="S28" s="1"/>
      <c r="T28" s="1"/>
      <c r="U28" s="1"/>
      <c r="V28" s="1"/>
      <c r="W28" s="1"/>
      <c r="X28" s="1"/>
      <c r="Y28" s="1"/>
      <c r="Z28" s="1">
        <v>127459133.88</v>
      </c>
      <c r="AA28" s="1">
        <v>184529617.63999999</v>
      </c>
      <c r="AB28" s="1">
        <v>136408443.41</v>
      </c>
      <c r="AC28" s="1">
        <v>3413944.54</v>
      </c>
      <c r="AD28" s="1">
        <v>2504481</v>
      </c>
      <c r="AE28" s="1">
        <v>6014852</v>
      </c>
      <c r="AF28" s="1"/>
    </row>
    <row r="29" spans="1:32" x14ac:dyDescent="0.3">
      <c r="A29" t="str">
        <f t="shared" si="0"/>
        <v>Rocket Lab</v>
      </c>
      <c r="B29" t="str">
        <f t="shared" si="1"/>
        <v>Space Transp. and Launch</v>
      </c>
      <c r="M29" t="s">
        <v>56</v>
      </c>
      <c r="N29" t="s">
        <v>67</v>
      </c>
      <c r="O29" s="1"/>
      <c r="P29" s="1"/>
      <c r="Q29" s="1"/>
      <c r="R29" s="1"/>
      <c r="S29" s="1"/>
      <c r="T29" s="1"/>
      <c r="U29" s="1"/>
      <c r="V29" s="1"/>
      <c r="W29" s="1">
        <v>3025000</v>
      </c>
      <c r="X29" s="1">
        <v>3925000</v>
      </c>
      <c r="Y29" s="1">
        <v>0</v>
      </c>
      <c r="Z29" s="1">
        <v>6530871</v>
      </c>
      <c r="AA29" s="1">
        <v>0</v>
      </c>
      <c r="AB29" s="1">
        <v>9819139</v>
      </c>
      <c r="AC29" s="1">
        <v>456010</v>
      </c>
      <c r="AD29" s="1">
        <v>0</v>
      </c>
      <c r="AE29" s="1">
        <v>14099000</v>
      </c>
      <c r="AF29" s="1"/>
    </row>
    <row r="30" spans="1:32" x14ac:dyDescent="0.3">
      <c r="A30" t="str">
        <f t="shared" si="0"/>
        <v>SIERRA NEVADA</v>
      </c>
      <c r="B30" t="str">
        <f t="shared" si="1"/>
        <v>R&amp;D (Space Flight)</v>
      </c>
      <c r="M30" t="s">
        <v>57</v>
      </c>
      <c r="N30" t="s">
        <v>68</v>
      </c>
      <c r="O30" s="1"/>
      <c r="P30" s="1">
        <v>99819</v>
      </c>
      <c r="Q30" s="1"/>
      <c r="R30" s="1"/>
      <c r="S30" s="1"/>
      <c r="T30" s="1"/>
      <c r="U30" s="1">
        <v>8100000</v>
      </c>
      <c r="V30" s="1">
        <v>1900000</v>
      </c>
      <c r="W30" s="1"/>
      <c r="X30" s="1"/>
      <c r="Y30" s="1">
        <v>4871429.1562999999</v>
      </c>
      <c r="Z30" s="1">
        <v>7760156</v>
      </c>
      <c r="AA30" s="1">
        <v>3625142</v>
      </c>
      <c r="AB30" s="1">
        <v>8264211.7599999998</v>
      </c>
      <c r="AC30" s="1">
        <v>10487299.16</v>
      </c>
      <c r="AD30" s="1">
        <v>12242875.060000001</v>
      </c>
      <c r="AE30" s="1">
        <v>7300020</v>
      </c>
      <c r="AF30" s="1"/>
    </row>
    <row r="31" spans="1:32" x14ac:dyDescent="0.3">
      <c r="A31" t="str">
        <f t="shared" si="0"/>
        <v>SIERRA NEVADA</v>
      </c>
      <c r="B31" t="str">
        <f t="shared" si="1"/>
        <v>Space Transp. and Launch</v>
      </c>
      <c r="M31" t="s">
        <v>57</v>
      </c>
      <c r="N31" t="s">
        <v>67</v>
      </c>
      <c r="O31" s="1"/>
      <c r="P31" s="1"/>
      <c r="Q31" s="1"/>
      <c r="R31" s="1"/>
      <c r="S31" s="1"/>
      <c r="T31" s="1"/>
      <c r="U31" s="1"/>
      <c r="V31" s="1"/>
      <c r="W31" s="1"/>
      <c r="X31" s="1">
        <v>73715390.200000003</v>
      </c>
      <c r="Y31" s="1">
        <v>112242299.23999999</v>
      </c>
      <c r="Z31" s="1">
        <v>293553520.94999999</v>
      </c>
      <c r="AA31" s="1">
        <v>105837363.83</v>
      </c>
      <c r="AB31" s="1">
        <v>334642586.63</v>
      </c>
      <c r="AC31" s="1">
        <v>41026609.460000001</v>
      </c>
      <c r="AD31" s="1">
        <v>131474349.31</v>
      </c>
      <c r="AE31" s="1">
        <v>44254333.649999999</v>
      </c>
      <c r="AF31" s="1"/>
    </row>
    <row r="32" spans="1:32" x14ac:dyDescent="0.3">
      <c r="A32" t="str">
        <f t="shared" si="0"/>
        <v>SPACEX</v>
      </c>
      <c r="B32" t="str">
        <f t="shared" si="1"/>
        <v>R&amp;D (Space Flight)</v>
      </c>
      <c r="M32" t="s">
        <v>58</v>
      </c>
      <c r="N32" t="s">
        <v>68</v>
      </c>
      <c r="O32" s="1"/>
      <c r="P32" s="1"/>
      <c r="Q32" s="1">
        <v>129905.65</v>
      </c>
      <c r="R32" s="1">
        <v>0</v>
      </c>
      <c r="S32" s="1">
        <v>294921</v>
      </c>
      <c r="T32" s="1">
        <v>0</v>
      </c>
      <c r="U32" s="1">
        <v>8100000</v>
      </c>
      <c r="V32" s="1">
        <v>1469525</v>
      </c>
      <c r="W32" s="1"/>
      <c r="X32" s="1"/>
      <c r="Y32" s="1"/>
      <c r="Z32" s="1"/>
      <c r="AA32" s="1">
        <v>498535.7</v>
      </c>
      <c r="AB32" s="1">
        <v>96828183</v>
      </c>
      <c r="AC32" s="1">
        <v>397767413.24000001</v>
      </c>
      <c r="AD32" s="1">
        <v>867828515.61000001</v>
      </c>
      <c r="AE32" s="1">
        <v>978161481.12</v>
      </c>
      <c r="AF32" s="1"/>
    </row>
    <row r="33" spans="1:32" x14ac:dyDescent="0.3">
      <c r="A33" t="str">
        <f t="shared" si="0"/>
        <v>SPACEX</v>
      </c>
      <c r="B33" t="str">
        <f t="shared" si="1"/>
        <v>Space Transp. and Launch</v>
      </c>
      <c r="M33" t="s">
        <v>58</v>
      </c>
      <c r="N33" t="s">
        <v>67</v>
      </c>
      <c r="O33" s="1"/>
      <c r="P33" s="1">
        <v>20000</v>
      </c>
      <c r="Q33" s="1">
        <v>25527312</v>
      </c>
      <c r="R33" s="1">
        <v>115342392</v>
      </c>
      <c r="S33" s="1">
        <v>194287256.50999999</v>
      </c>
      <c r="T33" s="1">
        <v>256277026.80000001</v>
      </c>
      <c r="U33" s="1">
        <v>586142502.10000002</v>
      </c>
      <c r="V33" s="1">
        <v>366664377.89999998</v>
      </c>
      <c r="W33" s="1">
        <v>518605700.06</v>
      </c>
      <c r="X33" s="1">
        <v>654559637.85000002</v>
      </c>
      <c r="Y33" s="1">
        <v>623730110.84000003</v>
      </c>
      <c r="Z33" s="1">
        <v>785807348.59000003</v>
      </c>
      <c r="AA33" s="1">
        <v>1222082877.3900001</v>
      </c>
      <c r="AB33" s="1">
        <v>985638853.79999995</v>
      </c>
      <c r="AC33" s="1">
        <v>1741963472.2537999</v>
      </c>
      <c r="AD33" s="1">
        <v>1868199619.2674999</v>
      </c>
      <c r="AE33" s="1">
        <v>2099502521.9693</v>
      </c>
      <c r="AF33" s="1"/>
    </row>
    <row r="34" spans="1:32" x14ac:dyDescent="0.3">
      <c r="A34" t="str">
        <f t="shared" si="0"/>
        <v>UNITED LAUNCH ALLIANCE</v>
      </c>
      <c r="B34" t="str">
        <f t="shared" si="1"/>
        <v>R&amp;D (Space Flight)</v>
      </c>
      <c r="M34" t="s">
        <v>59</v>
      </c>
      <c r="N34" t="s">
        <v>68</v>
      </c>
      <c r="O34" s="1"/>
      <c r="P34" s="1"/>
      <c r="Q34" s="1">
        <v>65249720</v>
      </c>
      <c r="R34" s="1">
        <v>932014.1875</v>
      </c>
      <c r="S34" s="1">
        <v>821470</v>
      </c>
      <c r="T34" s="1">
        <v>0</v>
      </c>
      <c r="U34" s="1"/>
      <c r="V34" s="1"/>
      <c r="W34" s="1">
        <v>120000</v>
      </c>
      <c r="X34" s="1"/>
      <c r="Y34" s="1"/>
      <c r="Z34" s="1"/>
      <c r="AA34" s="1"/>
      <c r="AB34" s="1"/>
      <c r="AC34" s="1">
        <v>4313491</v>
      </c>
      <c r="AD34" s="1">
        <v>12756861</v>
      </c>
      <c r="AE34" s="1">
        <v>16626322</v>
      </c>
      <c r="AF34" s="1"/>
    </row>
    <row r="35" spans="1:32" x14ac:dyDescent="0.3">
      <c r="A35" t="str">
        <f t="shared" si="0"/>
        <v>UNITED LAUNCH ALLIANCE</v>
      </c>
      <c r="B35" t="str">
        <f t="shared" si="1"/>
        <v>Space Transp. and Launch</v>
      </c>
      <c r="M35" t="s">
        <v>59</v>
      </c>
      <c r="N35" t="s">
        <v>67</v>
      </c>
      <c r="O35" s="1"/>
      <c r="P35" s="1">
        <v>106995229</v>
      </c>
      <c r="Q35" s="1">
        <v>275818870.87</v>
      </c>
      <c r="R35" s="1">
        <v>293541837.0625</v>
      </c>
      <c r="S35" s="1">
        <v>344586117</v>
      </c>
      <c r="T35" s="1">
        <v>314903100</v>
      </c>
      <c r="U35" s="1">
        <v>1340792533</v>
      </c>
      <c r="V35" s="1">
        <v>2795051157.9960999</v>
      </c>
      <c r="W35" s="1">
        <v>2098230501.6800001</v>
      </c>
      <c r="X35" s="1">
        <v>1870289917.8302</v>
      </c>
      <c r="Y35" s="1">
        <v>2250294439.1999998</v>
      </c>
      <c r="Z35" s="1">
        <v>1740882086.51</v>
      </c>
      <c r="AA35" s="1">
        <v>1632698098.29</v>
      </c>
      <c r="AB35" s="1">
        <v>1294422079.47</v>
      </c>
      <c r="AC35" s="1">
        <v>718185196.52999997</v>
      </c>
      <c r="AD35" s="1">
        <v>1109948748.9400001</v>
      </c>
      <c r="AE35" s="1">
        <v>1041630672.8203</v>
      </c>
      <c r="AF35" s="1"/>
    </row>
    <row r="36" spans="1:32" x14ac:dyDescent="0.3">
      <c r="A36" t="str">
        <f t="shared" si="0"/>
        <v>UNITED LAUNCH ALLIANCE</v>
      </c>
      <c r="B36" t="str">
        <f t="shared" si="1"/>
        <v>Space Vehicle Launchers</v>
      </c>
      <c r="M36" t="s">
        <v>59</v>
      </c>
      <c r="N36" t="s">
        <v>71</v>
      </c>
      <c r="O36" s="1"/>
      <c r="P36" s="1"/>
      <c r="Q36" s="1">
        <v>216520628</v>
      </c>
      <c r="R36" s="1">
        <v>117056900</v>
      </c>
      <c r="S36" s="1">
        <v>630976</v>
      </c>
      <c r="T36" s="1">
        <v>0</v>
      </c>
      <c r="U36" s="1"/>
      <c r="V36" s="1"/>
      <c r="W36" s="1"/>
      <c r="X36" s="1">
        <v>-16444256</v>
      </c>
      <c r="Y36" s="1"/>
      <c r="Z36" s="1"/>
      <c r="AA36" s="1"/>
      <c r="AB36" s="1"/>
      <c r="AC36" s="1">
        <v>-15722.33</v>
      </c>
      <c r="AD36" s="1"/>
      <c r="AE36" s="1"/>
      <c r="AF36" s="1"/>
    </row>
    <row r="37" spans="1:32" x14ac:dyDescent="0.3">
      <c r="A37" t="str">
        <f t="shared" si="0"/>
        <v>UNITED LAUNCH ALLIANCE</v>
      </c>
      <c r="B37" t="str">
        <f t="shared" si="1"/>
        <v>Space Vehicle Services</v>
      </c>
      <c r="M37" t="s">
        <v>59</v>
      </c>
      <c r="N37" t="s">
        <v>72</v>
      </c>
      <c r="O37" s="1"/>
      <c r="P37" s="1"/>
      <c r="Q37" s="1">
        <v>460979412.13999999</v>
      </c>
      <c r="R37" s="1">
        <v>-37893098.200000003</v>
      </c>
      <c r="S37" s="1">
        <v>-1569376.5537</v>
      </c>
      <c r="T37" s="1">
        <v>-63807.417000000001</v>
      </c>
      <c r="U37" s="1">
        <v>-1601806.85</v>
      </c>
      <c r="V37" s="1">
        <v>-350000</v>
      </c>
      <c r="W37" s="1">
        <v>-6221860.7599999998</v>
      </c>
      <c r="X37" s="1"/>
      <c r="Y37" s="1"/>
      <c r="Z37" s="1"/>
      <c r="AA37" s="1">
        <v>956361.13</v>
      </c>
      <c r="AB37" s="1">
        <v>0</v>
      </c>
      <c r="AC37" s="1"/>
      <c r="AD37" s="1"/>
      <c r="AE37" s="1">
        <v>-164764.9063</v>
      </c>
      <c r="AF37" s="1"/>
    </row>
    <row r="38" spans="1:32" x14ac:dyDescent="0.3">
      <c r="A38" t="str">
        <f t="shared" si="0"/>
        <v>UNITED LAUNCH ALLIANCE</v>
      </c>
      <c r="B38" t="str">
        <f t="shared" si="1"/>
        <v>Space Vehicles and Components</v>
      </c>
      <c r="M38" t="s">
        <v>59</v>
      </c>
      <c r="N38" t="s">
        <v>74</v>
      </c>
      <c r="O38" s="1"/>
      <c r="P38" s="1"/>
      <c r="Q38" s="1">
        <v>526031301.50999999</v>
      </c>
      <c r="R38" s="1">
        <v>1021773469.6953</v>
      </c>
      <c r="S38" s="1">
        <v>1531607421.6136</v>
      </c>
      <c r="T38" s="1">
        <v>2428066219.6054001</v>
      </c>
      <c r="U38" s="1">
        <v>208731806.59999999</v>
      </c>
      <c r="V38" s="1">
        <v>89110597</v>
      </c>
      <c r="W38" s="1">
        <v>2817382.11</v>
      </c>
      <c r="X38" s="1">
        <v>8949092.3446999993</v>
      </c>
      <c r="Y38" s="1">
        <v>-1040000</v>
      </c>
      <c r="Z38" s="1">
        <v>-2909000.28</v>
      </c>
      <c r="AA38" s="1">
        <v>3386068.02</v>
      </c>
      <c r="AB38" s="1">
        <v>0</v>
      </c>
      <c r="AC38" s="1"/>
      <c r="AD38" s="1">
        <v>-6910.94</v>
      </c>
      <c r="AE38" s="1">
        <v>-424307.875</v>
      </c>
      <c r="AF38" s="1"/>
    </row>
    <row r="39" spans="1:32" x14ac:dyDescent="0.3">
      <c r="A39" t="str">
        <f t="shared" si="0"/>
        <v>Virgin Orbit</v>
      </c>
      <c r="B39" t="str">
        <f t="shared" si="1"/>
        <v>Space Transp. and Launch</v>
      </c>
      <c r="M39" t="s">
        <v>60</v>
      </c>
      <c r="N39" t="s">
        <v>67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>
        <v>35050000</v>
      </c>
      <c r="AC39" s="1">
        <v>2249791</v>
      </c>
      <c r="AD39" s="1">
        <v>0</v>
      </c>
      <c r="AE39" s="1">
        <v>-210426</v>
      </c>
      <c r="AF39" s="1"/>
    </row>
    <row r="40" spans="1:32" x14ac:dyDescent="0.3">
      <c r="A40" t="str">
        <f t="shared" si="0"/>
        <v>WYLE LABORATORIES</v>
      </c>
      <c r="B40" t="str">
        <f t="shared" si="1"/>
        <v>R&amp;D (Space Flight)</v>
      </c>
      <c r="M40" t="s">
        <v>61</v>
      </c>
      <c r="N40" t="s">
        <v>68</v>
      </c>
      <c r="O40" s="1">
        <v>-787714.38</v>
      </c>
      <c r="P40" s="1"/>
      <c r="Q40" s="1">
        <v>-5133.5698000000002</v>
      </c>
      <c r="R40" s="1">
        <v>705840</v>
      </c>
      <c r="S40" s="1">
        <v>537941</v>
      </c>
      <c r="T40" s="1">
        <v>984326</v>
      </c>
      <c r="U40" s="1">
        <v>662137</v>
      </c>
      <c r="V40" s="1">
        <v>-533595</v>
      </c>
      <c r="W40" s="1">
        <v>9287760.8800000008</v>
      </c>
      <c r="X40" s="1">
        <v>113760190.43000001</v>
      </c>
      <c r="Y40" s="1">
        <v>124506842.34</v>
      </c>
      <c r="Z40" s="1">
        <v>138243172.06999999</v>
      </c>
      <c r="AA40" s="1">
        <v>142282971.62</v>
      </c>
      <c r="AB40" s="1">
        <v>150144801.24000001</v>
      </c>
      <c r="AC40" s="1">
        <v>153857506.88</v>
      </c>
      <c r="AD40" s="1"/>
      <c r="AE40" s="1"/>
      <c r="AF40" s="1"/>
    </row>
    <row r="41" spans="1:32" x14ac:dyDescent="0.3">
      <c r="A41" t="str">
        <f t="shared" si="0"/>
        <v>Grand Total</v>
      </c>
      <c r="B41" t="str">
        <f t="shared" si="1"/>
        <v/>
      </c>
      <c r="M41" t="s">
        <v>62</v>
      </c>
      <c r="N41" t="s">
        <v>75</v>
      </c>
      <c r="O41" s="1">
        <f t="shared" ref="O41:AE41" si="2">SUM(O2:O40)</f>
        <v>2155410267.8361998</v>
      </c>
      <c r="P41" s="1">
        <f t="shared" si="2"/>
        <v>4089886899.2749</v>
      </c>
      <c r="Q41" s="1">
        <f t="shared" si="2"/>
        <v>4880537342.0459995</v>
      </c>
      <c r="R41" s="1">
        <f t="shared" si="2"/>
        <v>5073935012.0347004</v>
      </c>
      <c r="S41" s="1">
        <f t="shared" si="2"/>
        <v>5654371014.2825003</v>
      </c>
      <c r="T41" s="1">
        <f t="shared" si="2"/>
        <v>6900827146.6693001</v>
      </c>
      <c r="U41" s="1">
        <f t="shared" si="2"/>
        <v>5576342902.3073997</v>
      </c>
      <c r="V41" s="1">
        <f t="shared" si="2"/>
        <v>7360639580.8663998</v>
      </c>
      <c r="W41" s="1">
        <f t="shared" si="2"/>
        <v>6738375965.2255993</v>
      </c>
      <c r="X41" s="1">
        <f t="shared" si="2"/>
        <v>7240044969.1598005</v>
      </c>
      <c r="Y41" s="1">
        <f t="shared" si="2"/>
        <v>7382453510.8694</v>
      </c>
      <c r="Z41" s="1">
        <f t="shared" si="2"/>
        <v>6965917182.6019001</v>
      </c>
      <c r="AA41" s="1">
        <f t="shared" si="2"/>
        <v>7743693279.1609011</v>
      </c>
      <c r="AB41" s="1">
        <f t="shared" si="2"/>
        <v>7881475474.7865</v>
      </c>
      <c r="AC41" s="1">
        <f t="shared" si="2"/>
        <v>7834934760.7793999</v>
      </c>
      <c r="AD41" s="1">
        <f t="shared" si="2"/>
        <v>9676668102.1394997</v>
      </c>
      <c r="AE41" s="1">
        <f t="shared" si="2"/>
        <v>11663239783.5072</v>
      </c>
      <c r="AF41" s="1"/>
    </row>
    <row r="44" spans="1:32" x14ac:dyDescent="0.3">
      <c r="A44" t="str">
        <f t="shared" ref="A44:A84" si="3">M44</f>
        <v>SpaceParentID</v>
      </c>
      <c r="B44" t="str">
        <f t="shared" ref="B44:B84" si="4">N44</f>
        <v>SpaceArea</v>
      </c>
      <c r="C44" t="str">
        <f t="shared" ref="C44:C84" si="5">AB44</f>
        <v>2020</v>
      </c>
      <c r="D44" t="str">
        <f t="shared" ref="D44:D84" si="6">AD44</f>
        <v>2022</v>
      </c>
      <c r="E44" t="str">
        <f t="shared" ref="E44:E84" si="7">AE44</f>
        <v>2023</v>
      </c>
      <c r="G44" t="str">
        <f>AD44&amp;"-"&amp;AE44</f>
        <v>2022-2023</v>
      </c>
      <c r="H44" t="str">
        <f>AB44&amp;"-"&amp;AE44</f>
        <v>2020-2023</v>
      </c>
      <c r="J44" t="str">
        <f>"Share "&amp;AE44</f>
        <v>Share 2023</v>
      </c>
      <c r="M44" t="s">
        <v>25</v>
      </c>
      <c r="N44" t="s">
        <v>66</v>
      </c>
      <c r="O44" t="s">
        <v>26</v>
      </c>
      <c r="P44" t="s">
        <v>27</v>
      </c>
      <c r="Q44" t="s">
        <v>28</v>
      </c>
      <c r="R44" t="s">
        <v>29</v>
      </c>
      <c r="S44" t="s">
        <v>30</v>
      </c>
      <c r="T44" t="s">
        <v>31</v>
      </c>
      <c r="U44" t="s">
        <v>32</v>
      </c>
      <c r="V44" t="s">
        <v>33</v>
      </c>
      <c r="W44" t="s">
        <v>34</v>
      </c>
      <c r="X44" t="s">
        <v>35</v>
      </c>
      <c r="Y44" t="s">
        <v>36</v>
      </c>
      <c r="Z44" t="s">
        <v>37</v>
      </c>
      <c r="AA44" t="s">
        <v>38</v>
      </c>
      <c r="AB44" t="s">
        <v>39</v>
      </c>
      <c r="AC44" t="s">
        <v>40</v>
      </c>
      <c r="AD44" t="s">
        <v>41</v>
      </c>
      <c r="AE44" t="s">
        <v>42</v>
      </c>
    </row>
    <row r="45" spans="1:32" x14ac:dyDescent="0.3">
      <c r="A45" t="str">
        <f t="shared" si="3"/>
        <v>ABL Space</v>
      </c>
      <c r="B45" t="str">
        <f t="shared" si="4"/>
        <v>Space Transp. and Launch</v>
      </c>
      <c r="C45" s="1">
        <f t="shared" si="5"/>
        <v>0</v>
      </c>
      <c r="D45" s="1">
        <f t="shared" si="6"/>
        <v>0</v>
      </c>
      <c r="E45" s="1">
        <f t="shared" si="7"/>
        <v>1005000</v>
      </c>
      <c r="F45" s="1"/>
      <c r="G45" s="2" t="e">
        <f t="shared" ref="G45:G84" si="8">AE45/AD45-1</f>
        <v>#DIV/0!</v>
      </c>
      <c r="H45" s="2" t="e">
        <f t="shared" ref="H45:H84" si="9">AE45/AB45-1</f>
        <v>#DIV/0!</v>
      </c>
      <c r="I45" s="2"/>
      <c r="J45" s="2">
        <f t="shared" ref="J45:J83" si="10">AE45/SUM(AE$44:AE$83)</f>
        <v>8.6168167563626215E-5</v>
      </c>
      <c r="K45" s="2"/>
      <c r="M45" t="s">
        <v>43</v>
      </c>
      <c r="N45" t="s">
        <v>67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>
        <v>55944.087992585199</v>
      </c>
      <c r="AD45" s="1">
        <v>0</v>
      </c>
      <c r="AE45" s="1">
        <v>1005000</v>
      </c>
      <c r="AF45" s="1"/>
    </row>
    <row r="46" spans="1:32" x14ac:dyDescent="0.3">
      <c r="A46" t="str">
        <f t="shared" si="3"/>
        <v>BLUE ORIGIN</v>
      </c>
      <c r="B46" t="str">
        <f t="shared" si="4"/>
        <v>R&amp;D (Space Flight)</v>
      </c>
      <c r="C46" s="1">
        <f t="shared" si="5"/>
        <v>265814971.14812401</v>
      </c>
      <c r="D46" s="1">
        <f t="shared" si="6"/>
        <v>11226837.4031197</v>
      </c>
      <c r="E46" s="1">
        <f t="shared" si="7"/>
        <v>425009984</v>
      </c>
      <c r="F46" s="1"/>
      <c r="G46" s="2">
        <f t="shared" si="8"/>
        <v>36.856608120279603</v>
      </c>
      <c r="H46" s="2">
        <f t="shared" si="9"/>
        <v>0.59889408096267616</v>
      </c>
      <c r="I46" s="2"/>
      <c r="J46" s="2">
        <f t="shared" si="10"/>
        <v>3.6440130863210046E-2</v>
      </c>
      <c r="K46" s="2"/>
      <c r="M46" t="s">
        <v>44</v>
      </c>
      <c r="N46" t="s">
        <v>68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>
        <v>1550361.69624762</v>
      </c>
      <c r="AB46" s="1">
        <v>265814971.14812401</v>
      </c>
      <c r="AC46" s="1">
        <v>306944867.30715799</v>
      </c>
      <c r="AD46" s="1">
        <v>11226837.4031197</v>
      </c>
      <c r="AE46" s="1">
        <v>425009984</v>
      </c>
      <c r="AF46" s="1"/>
    </row>
    <row r="47" spans="1:32" x14ac:dyDescent="0.3">
      <c r="A47" t="str">
        <f t="shared" si="3"/>
        <v>BLUE ORIGIN</v>
      </c>
      <c r="B47" t="str">
        <f t="shared" si="4"/>
        <v>Space Transp. and Launch</v>
      </c>
      <c r="C47" s="1">
        <f t="shared" si="5"/>
        <v>1472937.277066</v>
      </c>
      <c r="D47" s="1">
        <f t="shared" si="6"/>
        <v>4588587.5616089096</v>
      </c>
      <c r="E47" s="1">
        <f t="shared" si="7"/>
        <v>15834404</v>
      </c>
      <c r="F47" s="1"/>
      <c r="G47" s="2">
        <f t="shared" si="8"/>
        <v>2.4508231100308211</v>
      </c>
      <c r="H47" s="2">
        <f t="shared" si="9"/>
        <v>9.7502228686486596</v>
      </c>
      <c r="I47" s="2"/>
      <c r="J47" s="2">
        <f t="shared" si="10"/>
        <v>1.3576334100916948E-3</v>
      </c>
      <c r="K47" s="2"/>
      <c r="M47" t="s">
        <v>44</v>
      </c>
      <c r="N47" t="s">
        <v>67</v>
      </c>
      <c r="O47" s="1"/>
      <c r="P47" s="1"/>
      <c r="Q47" s="1"/>
      <c r="R47" s="1"/>
      <c r="S47" s="1"/>
      <c r="T47" s="1"/>
      <c r="U47" s="1"/>
      <c r="V47" s="1"/>
      <c r="W47" s="1"/>
      <c r="X47" s="1">
        <v>970601.73317900696</v>
      </c>
      <c r="Y47" s="1">
        <v>811311.96249855298</v>
      </c>
      <c r="Z47" s="1">
        <v>420743.79300202901</v>
      </c>
      <c r="AA47" s="1">
        <v>1453749.20089204</v>
      </c>
      <c r="AB47" s="1">
        <v>1472937.277066</v>
      </c>
      <c r="AC47" s="1">
        <v>5146857.8850811003</v>
      </c>
      <c r="AD47" s="1">
        <v>4588587.5616089096</v>
      </c>
      <c r="AE47" s="1">
        <v>15834404</v>
      </c>
      <c r="AF47" s="1"/>
    </row>
    <row r="48" spans="1:32" x14ac:dyDescent="0.3">
      <c r="A48" t="str">
        <f t="shared" si="3"/>
        <v>BOEING</v>
      </c>
      <c r="B48" t="str">
        <f t="shared" si="4"/>
        <v>Other Products</v>
      </c>
      <c r="C48" s="1">
        <f t="shared" si="5"/>
        <v>0</v>
      </c>
      <c r="D48" s="1">
        <f t="shared" si="6"/>
        <v>0</v>
      </c>
      <c r="E48" s="1">
        <f t="shared" si="7"/>
        <v>0</v>
      </c>
      <c r="F48" s="1"/>
      <c r="G48" s="2" t="e">
        <f t="shared" si="8"/>
        <v>#DIV/0!</v>
      </c>
      <c r="H48" s="2" t="e">
        <f t="shared" si="9"/>
        <v>#DIV/0!</v>
      </c>
      <c r="I48" s="2"/>
      <c r="J48" s="2">
        <f t="shared" si="10"/>
        <v>0</v>
      </c>
      <c r="K48" s="2"/>
      <c r="M48" t="s">
        <v>45</v>
      </c>
      <c r="N48" t="s">
        <v>69</v>
      </c>
      <c r="O48" s="1"/>
      <c r="P48" s="1"/>
      <c r="Q48" s="1"/>
      <c r="R48" s="1"/>
      <c r="S48" s="1">
        <v>338935.067991269</v>
      </c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x14ac:dyDescent="0.3">
      <c r="A49" t="str">
        <f t="shared" si="3"/>
        <v>BOEING</v>
      </c>
      <c r="B49" t="str">
        <f t="shared" si="4"/>
        <v>R&amp;D (Defense)</v>
      </c>
      <c r="C49" s="1">
        <f t="shared" si="5"/>
        <v>0</v>
      </c>
      <c r="D49" s="1">
        <f t="shared" si="6"/>
        <v>0</v>
      </c>
      <c r="E49" s="1">
        <f t="shared" si="7"/>
        <v>0</v>
      </c>
      <c r="F49" s="1"/>
      <c r="G49" s="2" t="e">
        <f t="shared" si="8"/>
        <v>#DIV/0!</v>
      </c>
      <c r="H49" s="2" t="e">
        <f t="shared" si="9"/>
        <v>#DIV/0!</v>
      </c>
      <c r="I49" s="2"/>
      <c r="J49" s="2">
        <f t="shared" si="10"/>
        <v>0</v>
      </c>
      <c r="K49" s="2"/>
      <c r="M49" t="s">
        <v>45</v>
      </c>
      <c r="N49" t="s">
        <v>70</v>
      </c>
      <c r="O49" s="1">
        <v>2239082.63797512</v>
      </c>
      <c r="P49" s="1"/>
      <c r="Q49" s="1"/>
      <c r="R49" s="1"/>
      <c r="S49" s="1">
        <v>705533.37572477001</v>
      </c>
      <c r="T49" s="1"/>
      <c r="U49" s="1"/>
      <c r="V49" s="1"/>
      <c r="W49" s="1"/>
      <c r="X49" s="1"/>
      <c r="Y49" s="1"/>
      <c r="Z49" s="1">
        <v>0</v>
      </c>
      <c r="AA49" s="1"/>
      <c r="AB49" s="1"/>
      <c r="AC49" s="1"/>
      <c r="AD49" s="1"/>
      <c r="AE49" s="1"/>
      <c r="AF49" s="1"/>
    </row>
    <row r="50" spans="1:32" x14ac:dyDescent="0.3">
      <c r="A50" t="str">
        <f t="shared" si="3"/>
        <v>BOEING</v>
      </c>
      <c r="B50" t="str">
        <f t="shared" si="4"/>
        <v>R&amp;D (Space Flight)</v>
      </c>
      <c r="C50" s="1">
        <f t="shared" si="5"/>
        <v>1072838336.59495</v>
      </c>
      <c r="D50" s="1">
        <f t="shared" si="6"/>
        <v>1305894743.9184501</v>
      </c>
      <c r="E50" s="1">
        <f t="shared" si="7"/>
        <v>1049823879.6201</v>
      </c>
      <c r="F50" s="1"/>
      <c r="G50" s="2">
        <f t="shared" si="8"/>
        <v>-0.1960884408876532</v>
      </c>
      <c r="H50" s="2">
        <f t="shared" si="9"/>
        <v>-2.1451933800105238E-2</v>
      </c>
      <c r="I50" s="2"/>
      <c r="J50" s="2">
        <f t="shared" si="10"/>
        <v>9.0011343255125317E-2</v>
      </c>
      <c r="K50" s="2"/>
      <c r="M50" t="s">
        <v>45</v>
      </c>
      <c r="N50" t="s">
        <v>68</v>
      </c>
      <c r="O50" s="1">
        <v>92894868.233264297</v>
      </c>
      <c r="P50" s="1">
        <v>156602126.711972</v>
      </c>
      <c r="Q50" s="1">
        <v>123144509.015507</v>
      </c>
      <c r="R50" s="1">
        <v>345622313.88623202</v>
      </c>
      <c r="S50" s="1">
        <v>365959388.03541398</v>
      </c>
      <c r="T50" s="1">
        <v>749876185.64678204</v>
      </c>
      <c r="U50" s="1">
        <v>815675097.03866696</v>
      </c>
      <c r="V50" s="1">
        <v>853158722.85134804</v>
      </c>
      <c r="W50" s="1">
        <v>854714370.52433598</v>
      </c>
      <c r="X50" s="1">
        <v>1038115470.3004</v>
      </c>
      <c r="Y50" s="1">
        <v>995080537.12758005</v>
      </c>
      <c r="Z50" s="1">
        <v>1078951383.6865001</v>
      </c>
      <c r="AA50" s="1">
        <v>955611985.83310795</v>
      </c>
      <c r="AB50" s="1">
        <v>1072838336.59495</v>
      </c>
      <c r="AC50" s="1">
        <v>1192804672.94836</v>
      </c>
      <c r="AD50" s="1">
        <v>1305894743.9184501</v>
      </c>
      <c r="AE50" s="1">
        <v>1049823879.6201</v>
      </c>
      <c r="AF50" s="1"/>
    </row>
    <row r="51" spans="1:32" x14ac:dyDescent="0.3">
      <c r="A51" t="str">
        <f t="shared" si="3"/>
        <v>BOEING</v>
      </c>
      <c r="B51" t="str">
        <f t="shared" si="4"/>
        <v>Space Transp. and Launch</v>
      </c>
      <c r="C51" s="1">
        <f t="shared" si="5"/>
        <v>25107766.618159801</v>
      </c>
      <c r="D51" s="1">
        <f t="shared" si="6"/>
        <v>87147.292470877204</v>
      </c>
      <c r="E51" s="1">
        <f t="shared" si="7"/>
        <v>4000000</v>
      </c>
      <c r="F51" s="1"/>
      <c r="G51" s="2">
        <f t="shared" si="8"/>
        <v>44.899303197936021</v>
      </c>
      <c r="H51" s="2">
        <f t="shared" si="9"/>
        <v>-0.84068674602435955</v>
      </c>
      <c r="I51" s="2"/>
      <c r="J51" s="2">
        <f t="shared" si="10"/>
        <v>3.4295788085025359E-4</v>
      </c>
      <c r="K51" s="2"/>
      <c r="M51" t="s">
        <v>45</v>
      </c>
      <c r="N51" t="s">
        <v>67</v>
      </c>
      <c r="O51" s="1"/>
      <c r="P51" s="1"/>
      <c r="Q51" s="1"/>
      <c r="R51" s="1"/>
      <c r="S51" s="1"/>
      <c r="T51" s="1"/>
      <c r="U51" s="1"/>
      <c r="V51" s="1">
        <v>1137462.06495551</v>
      </c>
      <c r="W51" s="1">
        <v>61397856.702547498</v>
      </c>
      <c r="X51" s="1">
        <v>95779145.861587107</v>
      </c>
      <c r="Y51" s="1">
        <v>188256354.03616399</v>
      </c>
      <c r="Z51" s="1">
        <v>314121462.664092</v>
      </c>
      <c r="AA51" s="1">
        <v>247277323.387676</v>
      </c>
      <c r="AB51" s="1">
        <v>25107766.618159801</v>
      </c>
      <c r="AC51" s="1">
        <v>8923745.5317009408</v>
      </c>
      <c r="AD51" s="1">
        <v>87147.292470877204</v>
      </c>
      <c r="AE51" s="1">
        <v>4000000</v>
      </c>
      <c r="AF51" s="1"/>
    </row>
    <row r="52" spans="1:32" x14ac:dyDescent="0.3">
      <c r="A52" t="str">
        <f t="shared" si="3"/>
        <v>BOEING</v>
      </c>
      <c r="B52" t="str">
        <f t="shared" si="4"/>
        <v>Space Vehicle Launchers</v>
      </c>
      <c r="C52" s="1">
        <f t="shared" si="5"/>
        <v>0</v>
      </c>
      <c r="D52" s="1">
        <f t="shared" si="6"/>
        <v>0</v>
      </c>
      <c r="E52" s="1">
        <f t="shared" si="7"/>
        <v>0</v>
      </c>
      <c r="F52" s="1"/>
      <c r="G52" s="2" t="e">
        <f t="shared" si="8"/>
        <v>#DIV/0!</v>
      </c>
      <c r="H52" s="2" t="e">
        <f t="shared" si="9"/>
        <v>#DIV/0!</v>
      </c>
      <c r="I52" s="2"/>
      <c r="J52" s="2">
        <f t="shared" si="10"/>
        <v>0</v>
      </c>
      <c r="K52" s="2"/>
      <c r="M52" t="s">
        <v>45</v>
      </c>
      <c r="N52" t="s">
        <v>71</v>
      </c>
      <c r="O52" s="1">
        <v>1025812.7392852301</v>
      </c>
      <c r="P52" s="1">
        <v>424089606.14298302</v>
      </c>
      <c r="Q52" s="1">
        <v>33280550.517988499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x14ac:dyDescent="0.3">
      <c r="A53" t="str">
        <f t="shared" si="3"/>
        <v>BOEING</v>
      </c>
      <c r="B53" t="str">
        <f t="shared" si="4"/>
        <v>Space Vehicle Services</v>
      </c>
      <c r="C53" s="1">
        <f t="shared" si="5"/>
        <v>0</v>
      </c>
      <c r="D53" s="1">
        <f t="shared" si="6"/>
        <v>0</v>
      </c>
      <c r="E53" s="1">
        <f t="shared" si="7"/>
        <v>0</v>
      </c>
      <c r="F53" s="1"/>
      <c r="G53" s="2" t="e">
        <f t="shared" si="8"/>
        <v>#DIV/0!</v>
      </c>
      <c r="H53" s="2" t="e">
        <f t="shared" si="9"/>
        <v>#DIV/0!</v>
      </c>
      <c r="I53" s="2"/>
      <c r="J53" s="2">
        <f t="shared" si="10"/>
        <v>0</v>
      </c>
      <c r="K53" s="2"/>
      <c r="M53" t="s">
        <v>45</v>
      </c>
      <c r="N53" t="s">
        <v>72</v>
      </c>
      <c r="O53" s="1">
        <v>105449124.723838</v>
      </c>
      <c r="P53" s="1">
        <v>618705793.95705295</v>
      </c>
      <c r="Q53" s="1">
        <v>-366371.803293593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x14ac:dyDescent="0.3">
      <c r="A54" t="str">
        <f t="shared" si="3"/>
        <v>CALIFORNIA INSTITUTE OF TECHNOLOGY</v>
      </c>
      <c r="B54" t="str">
        <f t="shared" si="4"/>
        <v>R&amp;D (Space Flight)</v>
      </c>
      <c r="C54" s="1">
        <f t="shared" si="5"/>
        <v>4724051.1297631199</v>
      </c>
      <c r="D54" s="1">
        <f t="shared" si="6"/>
        <v>701323915.82410002</v>
      </c>
      <c r="E54" s="1">
        <f t="shared" si="7"/>
        <v>1161676364.1914001</v>
      </c>
      <c r="F54" s="1"/>
      <c r="G54" s="2">
        <f t="shared" si="8"/>
        <v>0.65640489077911557</v>
      </c>
      <c r="H54" s="2">
        <f t="shared" si="9"/>
        <v>244.90681435949031</v>
      </c>
      <c r="I54" s="2"/>
      <c r="J54" s="2">
        <f t="shared" si="10"/>
        <v>9.9601516024227496E-2</v>
      </c>
      <c r="K54" s="2"/>
      <c r="M54" t="s">
        <v>46</v>
      </c>
      <c r="N54" t="s">
        <v>68</v>
      </c>
      <c r="O54" s="1"/>
      <c r="P54" s="1"/>
      <c r="Q54" s="1">
        <v>125892.324525765</v>
      </c>
      <c r="R54" s="1"/>
      <c r="S54" s="1"/>
      <c r="T54" s="1"/>
      <c r="U54" s="1"/>
      <c r="V54" s="1"/>
      <c r="W54" s="1"/>
      <c r="X54" s="1"/>
      <c r="Y54" s="1">
        <v>92773.200017821699</v>
      </c>
      <c r="Z54" s="1">
        <v>95535.120296103807</v>
      </c>
      <c r="AA54" s="1"/>
      <c r="AB54" s="1">
        <v>4724051.1297631199</v>
      </c>
      <c r="AC54" s="1">
        <v>270945040.18904698</v>
      </c>
      <c r="AD54" s="1">
        <v>701323915.82410002</v>
      </c>
      <c r="AE54" s="1">
        <v>1161676364.1914001</v>
      </c>
      <c r="AF54" s="1"/>
    </row>
    <row r="55" spans="1:32" x14ac:dyDescent="0.3">
      <c r="A55" t="str">
        <f t="shared" si="3"/>
        <v>Firefly Aerospace</v>
      </c>
      <c r="B55" t="str">
        <f t="shared" si="4"/>
        <v>R&amp;D (Space Flight)</v>
      </c>
      <c r="C55" s="1">
        <f t="shared" si="5"/>
        <v>0</v>
      </c>
      <c r="D55" s="1">
        <f t="shared" si="6"/>
        <v>39601641.323541701</v>
      </c>
      <c r="E55" s="1">
        <f t="shared" si="7"/>
        <v>94871677</v>
      </c>
      <c r="F55" s="1"/>
      <c r="G55" s="2">
        <f t="shared" si="8"/>
        <v>1.3956501253295861</v>
      </c>
      <c r="H55" s="2" t="e">
        <f t="shared" si="9"/>
        <v>#DIV/0!</v>
      </c>
      <c r="I55" s="2"/>
      <c r="J55" s="2">
        <f t="shared" si="10"/>
        <v>8.134247324157436E-3</v>
      </c>
      <c r="K55" s="2"/>
      <c r="M55" t="s">
        <v>47</v>
      </c>
      <c r="N55" t="s">
        <v>68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>
        <v>29312.746145944599</v>
      </c>
      <c r="AB55" s="1"/>
      <c r="AC55" s="1">
        <v>55831361.214721099</v>
      </c>
      <c r="AD55" s="1">
        <v>39601641.323541701</v>
      </c>
      <c r="AE55" s="1">
        <v>94871677</v>
      </c>
      <c r="AF55" s="1"/>
    </row>
    <row r="56" spans="1:32" x14ac:dyDescent="0.3">
      <c r="A56" t="str">
        <f t="shared" si="3"/>
        <v>JOHNS HOPKINS UNIVERSITY</v>
      </c>
      <c r="B56" t="str">
        <f t="shared" si="4"/>
        <v>R&amp;D (Space Flight)</v>
      </c>
      <c r="C56" s="1">
        <f t="shared" si="5"/>
        <v>-229402.943836277</v>
      </c>
      <c r="D56" s="1">
        <f t="shared" si="6"/>
        <v>336805377.22313398</v>
      </c>
      <c r="E56" s="1">
        <f t="shared" si="7"/>
        <v>463730916.9551</v>
      </c>
      <c r="F56" s="1"/>
      <c r="G56" s="2">
        <f t="shared" si="8"/>
        <v>0.37685128657514788</v>
      </c>
      <c r="H56" s="2">
        <f t="shared" si="9"/>
        <v>-2022.4689018378986</v>
      </c>
      <c r="I56" s="2"/>
      <c r="J56" s="2">
        <f t="shared" si="10"/>
        <v>3.9760043140916509E-2</v>
      </c>
      <c r="K56" s="2"/>
      <c r="M56" t="s">
        <v>48</v>
      </c>
      <c r="N56" t="s">
        <v>68</v>
      </c>
      <c r="O56" s="1">
        <v>1954507.4813307901</v>
      </c>
      <c r="P56" s="1"/>
      <c r="Q56" s="1">
        <v>7101762.3971225396</v>
      </c>
      <c r="R56" s="1">
        <v>7938380.3380805701</v>
      </c>
      <c r="S56" s="1">
        <v>-411205.25873290299</v>
      </c>
      <c r="T56" s="1">
        <v>-3832.2168792867901</v>
      </c>
      <c r="U56" s="1">
        <v>0</v>
      </c>
      <c r="V56" s="1">
        <v>0</v>
      </c>
      <c r="W56" s="1">
        <v>3949.7327551619601</v>
      </c>
      <c r="X56" s="1">
        <v>492844.28117479198</v>
      </c>
      <c r="Y56" s="1">
        <v>988767.00018994196</v>
      </c>
      <c r="Z56" s="1">
        <v>2418939.6923853201</v>
      </c>
      <c r="AA56" s="1">
        <v>232399.65901397</v>
      </c>
      <c r="AB56" s="1">
        <v>-229402.943836277</v>
      </c>
      <c r="AC56" s="1">
        <v>96382236.053376094</v>
      </c>
      <c r="AD56" s="1">
        <v>336805377.22313398</v>
      </c>
      <c r="AE56" s="1">
        <v>463730916.9551</v>
      </c>
      <c r="AF56" s="1"/>
    </row>
    <row r="57" spans="1:32" x14ac:dyDescent="0.3">
      <c r="A57" t="str">
        <f t="shared" si="3"/>
        <v>MAXAR TECHNOLOGIES</v>
      </c>
      <c r="B57" t="str">
        <f t="shared" si="4"/>
        <v>R&amp;D (Space Flight)</v>
      </c>
      <c r="C57" s="1">
        <f t="shared" si="5"/>
        <v>106526629.51436301</v>
      </c>
      <c r="D57" s="1">
        <f t="shared" si="6"/>
        <v>198293447.59612399</v>
      </c>
      <c r="E57" s="1">
        <f t="shared" si="7"/>
        <v>177764326</v>
      </c>
      <c r="F57" s="1"/>
      <c r="G57" s="2">
        <f t="shared" si="8"/>
        <v>-0.10352899626787904</v>
      </c>
      <c r="H57" s="2">
        <f t="shared" si="9"/>
        <v>0.66873134736729845</v>
      </c>
      <c r="I57" s="2"/>
      <c r="J57" s="2">
        <f t="shared" si="10"/>
        <v>1.524141913393341E-2</v>
      </c>
      <c r="K57" s="2"/>
      <c r="M57" t="s">
        <v>49</v>
      </c>
      <c r="N57" t="s">
        <v>68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>
        <v>596958.36430422706</v>
      </c>
      <c r="AA57" s="1">
        <v>177239303.16131201</v>
      </c>
      <c r="AB57" s="1">
        <v>106526629.51436301</v>
      </c>
      <c r="AC57" s="1">
        <v>91618858.863055393</v>
      </c>
      <c r="AD57" s="1">
        <v>198293447.59612399</v>
      </c>
      <c r="AE57" s="1">
        <v>177764326</v>
      </c>
      <c r="AF57" s="1"/>
    </row>
    <row r="58" spans="1:32" x14ac:dyDescent="0.3">
      <c r="A58" t="str">
        <f t="shared" si="3"/>
        <v>MAXAR TECHNOLOGIES</v>
      </c>
      <c r="B58" t="str">
        <f t="shared" si="4"/>
        <v>Space Transp. and Launch</v>
      </c>
      <c r="C58" s="1">
        <f t="shared" si="5"/>
        <v>34378240.650633603</v>
      </c>
      <c r="D58" s="1">
        <f t="shared" si="6"/>
        <v>12801038.7062103</v>
      </c>
      <c r="E58" s="1">
        <f t="shared" si="7"/>
        <v>2637413</v>
      </c>
      <c r="F58" s="1"/>
      <c r="G58" s="2">
        <f t="shared" si="8"/>
        <v>-0.79396882858259898</v>
      </c>
      <c r="H58" s="2">
        <f t="shared" si="9"/>
        <v>-0.92328249060786671</v>
      </c>
      <c r="I58" s="2"/>
      <c r="J58" s="2">
        <f t="shared" si="10"/>
        <v>2.2613039335172747E-4</v>
      </c>
      <c r="K58" s="2"/>
      <c r="M58" t="s">
        <v>49</v>
      </c>
      <c r="N58" t="s">
        <v>67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>
        <v>24212431.497416701</v>
      </c>
      <c r="AB58" s="1">
        <v>34378240.650633603</v>
      </c>
      <c r="AC58" s="1">
        <v>6585611.6048482703</v>
      </c>
      <c r="AD58" s="1">
        <v>12801038.7062103</v>
      </c>
      <c r="AE58" s="1">
        <v>2637413</v>
      </c>
      <c r="AF58" s="1"/>
    </row>
    <row r="59" spans="1:32" x14ac:dyDescent="0.3">
      <c r="A59" t="str">
        <f t="shared" si="3"/>
        <v>MDA</v>
      </c>
      <c r="B59" t="str">
        <f t="shared" si="4"/>
        <v>R&amp;D (Space Flight)</v>
      </c>
      <c r="C59" s="1">
        <f t="shared" si="5"/>
        <v>0</v>
      </c>
      <c r="D59" s="1">
        <f t="shared" si="6"/>
        <v>0</v>
      </c>
      <c r="E59" s="1">
        <f t="shared" si="7"/>
        <v>0</v>
      </c>
      <c r="F59" s="1"/>
      <c r="G59" s="2" t="e">
        <f t="shared" si="8"/>
        <v>#DIV/0!</v>
      </c>
      <c r="H59" s="2" t="e">
        <f t="shared" si="9"/>
        <v>#DIV/0!</v>
      </c>
      <c r="I59" s="2"/>
      <c r="J59" s="2">
        <f t="shared" si="10"/>
        <v>0</v>
      </c>
      <c r="K59" s="2"/>
      <c r="M59" t="s">
        <v>50</v>
      </c>
      <c r="N59" t="s">
        <v>68</v>
      </c>
      <c r="O59" s="1">
        <v>38934.4119787011</v>
      </c>
      <c r="P59" s="1">
        <v>-2022.7336033172401</v>
      </c>
      <c r="Q59" s="1">
        <v>2002.2582881338999</v>
      </c>
      <c r="R59" s="1">
        <v>68058.652963457993</v>
      </c>
      <c r="S59" s="1">
        <v>0</v>
      </c>
      <c r="T59" s="1"/>
      <c r="U59" s="1"/>
      <c r="V59" s="1">
        <v>1200790.3021149701</v>
      </c>
      <c r="W59" s="1">
        <v>0</v>
      </c>
      <c r="X59" s="1">
        <v>1431128.6211124</v>
      </c>
      <c r="Y59" s="1">
        <v>3641847.3669996001</v>
      </c>
      <c r="Z59" s="1">
        <v>298542.47416931001</v>
      </c>
      <c r="AA59" s="1"/>
      <c r="AB59" s="1"/>
      <c r="AC59" s="1"/>
      <c r="AD59" s="1"/>
      <c r="AE59" s="1"/>
      <c r="AF59" s="1"/>
    </row>
    <row r="60" spans="1:32" x14ac:dyDescent="0.3">
      <c r="A60" t="str">
        <f t="shared" si="3"/>
        <v>MDA</v>
      </c>
      <c r="B60" t="str">
        <f t="shared" si="4"/>
        <v>Space Transp. and Launch</v>
      </c>
      <c r="C60" s="1">
        <f t="shared" si="5"/>
        <v>0</v>
      </c>
      <c r="D60" s="1">
        <f t="shared" si="6"/>
        <v>0</v>
      </c>
      <c r="E60" s="1">
        <f t="shared" si="7"/>
        <v>0</v>
      </c>
      <c r="F60" s="1"/>
      <c r="G60" s="2" t="e">
        <f t="shared" si="8"/>
        <v>#DIV/0!</v>
      </c>
      <c r="H60" s="2" t="e">
        <f t="shared" si="9"/>
        <v>#DIV/0!</v>
      </c>
      <c r="I60" s="2"/>
      <c r="J60" s="2">
        <f t="shared" si="10"/>
        <v>0</v>
      </c>
      <c r="K60" s="2"/>
      <c r="M60" t="s">
        <v>50</v>
      </c>
      <c r="N60" t="s">
        <v>67</v>
      </c>
      <c r="O60" s="1"/>
      <c r="P60" s="1"/>
      <c r="Q60" s="1"/>
      <c r="R60" s="1"/>
      <c r="S60" s="1"/>
      <c r="T60" s="1"/>
      <c r="U60" s="1"/>
      <c r="V60" s="1">
        <v>1124401.7380082901</v>
      </c>
      <c r="W60" s="1">
        <v>0</v>
      </c>
      <c r="X60" s="1">
        <v>62065.2837361243</v>
      </c>
      <c r="Y60" s="1"/>
      <c r="Z60" s="1"/>
      <c r="AA60" s="1"/>
      <c r="AB60" s="1"/>
      <c r="AC60" s="1"/>
      <c r="AD60" s="1"/>
      <c r="AE60" s="1"/>
      <c r="AF60" s="1"/>
    </row>
    <row r="61" spans="1:32" x14ac:dyDescent="0.3">
      <c r="A61" t="str">
        <f t="shared" si="3"/>
        <v>NORTHROP GRUMMAN</v>
      </c>
      <c r="B61" t="str">
        <f t="shared" si="4"/>
        <v>Other Products</v>
      </c>
      <c r="C61" s="1">
        <f t="shared" si="5"/>
        <v>0</v>
      </c>
      <c r="D61" s="1">
        <f t="shared" si="6"/>
        <v>0</v>
      </c>
      <c r="E61" s="1">
        <f t="shared" si="7"/>
        <v>0</v>
      </c>
      <c r="F61" s="1"/>
      <c r="G61" s="2" t="e">
        <f t="shared" si="8"/>
        <v>#DIV/0!</v>
      </c>
      <c r="H61" s="2" t="e">
        <f t="shared" si="9"/>
        <v>#DIV/0!</v>
      </c>
      <c r="I61" s="2"/>
      <c r="J61" s="2">
        <f t="shared" si="10"/>
        <v>0</v>
      </c>
      <c r="K61" s="2"/>
      <c r="M61" t="s">
        <v>51</v>
      </c>
      <c r="N61" t="s">
        <v>69</v>
      </c>
      <c r="O61" s="1"/>
      <c r="P61" s="1"/>
      <c r="Q61" s="1"/>
      <c r="R61" s="1"/>
      <c r="S61" s="1">
        <v>149651.84202842799</v>
      </c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x14ac:dyDescent="0.3">
      <c r="A62" t="str">
        <f t="shared" si="3"/>
        <v>NORTHROP GRUMMAN</v>
      </c>
      <c r="B62" t="str">
        <f t="shared" si="4"/>
        <v>R&amp;D (Space Flight)</v>
      </c>
      <c r="C62" s="1">
        <f t="shared" si="5"/>
        <v>629881782.87192094</v>
      </c>
      <c r="D62" s="1">
        <f t="shared" si="6"/>
        <v>344906825.60914803</v>
      </c>
      <c r="E62" s="1">
        <f t="shared" si="7"/>
        <v>412553271.9619</v>
      </c>
      <c r="F62" s="1"/>
      <c r="G62" s="2">
        <f t="shared" si="8"/>
        <v>0.19612962495966846</v>
      </c>
      <c r="H62" s="2">
        <f t="shared" si="9"/>
        <v>-0.34503063403281842</v>
      </c>
      <c r="I62" s="2"/>
      <c r="J62" s="2">
        <f t="shared" si="10"/>
        <v>3.5372098972472892E-2</v>
      </c>
      <c r="K62" s="2"/>
      <c r="M62" t="s">
        <v>51</v>
      </c>
      <c r="N62" t="s">
        <v>68</v>
      </c>
      <c r="O62" s="1">
        <v>322212500.373487</v>
      </c>
      <c r="P62" s="1">
        <v>413582001.550928</v>
      </c>
      <c r="Q62" s="1">
        <v>422269779.230618</v>
      </c>
      <c r="R62" s="1">
        <v>349224273.80297703</v>
      </c>
      <c r="S62" s="1">
        <v>359508564.47430599</v>
      </c>
      <c r="T62" s="1">
        <v>366026949.61238903</v>
      </c>
      <c r="U62" s="1">
        <v>436610931.93501502</v>
      </c>
      <c r="V62" s="1">
        <v>469761986.33123201</v>
      </c>
      <c r="W62" s="1">
        <v>411343652.48024303</v>
      </c>
      <c r="X62" s="1">
        <v>393287397.404814</v>
      </c>
      <c r="Y62" s="1">
        <v>375064011.00936103</v>
      </c>
      <c r="Z62" s="1">
        <v>299682510.988832</v>
      </c>
      <c r="AA62" s="1">
        <v>555606163.629825</v>
      </c>
      <c r="AB62" s="1">
        <v>629881782.87192094</v>
      </c>
      <c r="AC62" s="1">
        <v>522158603.47413099</v>
      </c>
      <c r="AD62" s="1">
        <v>344906825.60914803</v>
      </c>
      <c r="AE62" s="1">
        <v>412553271.9619</v>
      </c>
      <c r="AF62" s="1"/>
    </row>
    <row r="63" spans="1:32" x14ac:dyDescent="0.3">
      <c r="A63" t="str">
        <f t="shared" si="3"/>
        <v>NORTHROP GRUMMAN</v>
      </c>
      <c r="B63" t="str">
        <f t="shared" si="4"/>
        <v>Space Transp. and Launch</v>
      </c>
      <c r="C63" s="1">
        <f t="shared" si="5"/>
        <v>569226878.17929697</v>
      </c>
      <c r="D63" s="1">
        <f t="shared" si="6"/>
        <v>512016614.23000401</v>
      </c>
      <c r="E63" s="1">
        <f t="shared" si="7"/>
        <v>496133620</v>
      </c>
      <c r="F63" s="1"/>
      <c r="G63" s="2">
        <f t="shared" si="8"/>
        <v>-3.1020466501638144E-2</v>
      </c>
      <c r="H63" s="2">
        <f t="shared" si="9"/>
        <v>-0.12840795292922524</v>
      </c>
      <c r="I63" s="2"/>
      <c r="J63" s="2">
        <f t="shared" si="10"/>
        <v>4.2538233733441247E-2</v>
      </c>
      <c r="K63" s="2"/>
      <c r="M63" t="s">
        <v>51</v>
      </c>
      <c r="N63" t="s">
        <v>67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>
        <v>583908126.28854501</v>
      </c>
      <c r="AB63" s="1">
        <v>569226878.17929697</v>
      </c>
      <c r="AC63" s="1">
        <v>461823982.202941</v>
      </c>
      <c r="AD63" s="1">
        <v>512016614.23000401</v>
      </c>
      <c r="AE63" s="1">
        <v>496133620</v>
      </c>
      <c r="AF63" s="1"/>
    </row>
    <row r="64" spans="1:32" x14ac:dyDescent="0.3">
      <c r="A64" t="str">
        <f t="shared" si="3"/>
        <v>ORBITAL SCIENCES</v>
      </c>
      <c r="B64" t="str">
        <f t="shared" si="4"/>
        <v>R&amp;D (Space Flight)</v>
      </c>
      <c r="C64" s="1">
        <f t="shared" si="5"/>
        <v>0</v>
      </c>
      <c r="D64" s="1">
        <f t="shared" si="6"/>
        <v>0</v>
      </c>
      <c r="E64" s="1">
        <f t="shared" si="7"/>
        <v>0</v>
      </c>
      <c r="F64" s="1"/>
      <c r="G64" s="2" t="e">
        <f t="shared" si="8"/>
        <v>#DIV/0!</v>
      </c>
      <c r="H64" s="2" t="e">
        <f t="shared" si="9"/>
        <v>#DIV/0!</v>
      </c>
      <c r="I64" s="2"/>
      <c r="J64" s="2">
        <f t="shared" si="10"/>
        <v>0</v>
      </c>
      <c r="K64" s="2"/>
      <c r="M64" t="s">
        <v>52</v>
      </c>
      <c r="N64" t="s">
        <v>68</v>
      </c>
      <c r="O64" s="1">
        <v>-566318.71969019703</v>
      </c>
      <c r="P64" s="1">
        <v>483461.55667286803</v>
      </c>
      <c r="Q64" s="1">
        <v>1266828.75711905</v>
      </c>
      <c r="R64" s="1">
        <v>544469.22370766394</v>
      </c>
      <c r="S64" s="1">
        <v>820737.93909101398</v>
      </c>
      <c r="T64" s="1"/>
      <c r="U64" s="1"/>
      <c r="V64" s="1">
        <v>0</v>
      </c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x14ac:dyDescent="0.3">
      <c r="A65" t="str">
        <f t="shared" si="3"/>
        <v>ORBITAL SCIENCES</v>
      </c>
      <c r="B65" t="str">
        <f t="shared" si="4"/>
        <v>Space Transp. and Launch</v>
      </c>
      <c r="C65" s="1">
        <f t="shared" si="5"/>
        <v>0</v>
      </c>
      <c r="D65" s="1">
        <f t="shared" si="6"/>
        <v>0</v>
      </c>
      <c r="E65" s="1">
        <f t="shared" si="7"/>
        <v>0</v>
      </c>
      <c r="F65" s="1"/>
      <c r="G65" s="2" t="e">
        <f t="shared" si="8"/>
        <v>#DIV/0!</v>
      </c>
      <c r="H65" s="2" t="e">
        <f t="shared" si="9"/>
        <v>#DIV/0!</v>
      </c>
      <c r="I65" s="2"/>
      <c r="J65" s="2">
        <f t="shared" si="10"/>
        <v>0</v>
      </c>
      <c r="K65" s="2"/>
      <c r="M65" t="s">
        <v>52</v>
      </c>
      <c r="N65" t="s">
        <v>67</v>
      </c>
      <c r="O65" s="1">
        <v>147425.50490655101</v>
      </c>
      <c r="P65" s="1">
        <v>36858696.877770603</v>
      </c>
      <c r="Q65" s="1">
        <v>98625420.544089898</v>
      </c>
      <c r="R65" s="1">
        <v>257996544.602842</v>
      </c>
      <c r="S65" s="1">
        <v>377064049.67268002</v>
      </c>
      <c r="T65" s="1">
        <v>429153965.635104</v>
      </c>
      <c r="U65" s="1">
        <v>153619518.33211899</v>
      </c>
      <c r="V65" s="1">
        <v>688234442.41332304</v>
      </c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x14ac:dyDescent="0.3">
      <c r="A66" t="str">
        <f t="shared" si="3"/>
        <v>Orbital ATK</v>
      </c>
      <c r="B66" t="str">
        <f t="shared" si="4"/>
        <v>R&amp;D (Space Flight)</v>
      </c>
      <c r="C66" s="1">
        <f t="shared" si="5"/>
        <v>0</v>
      </c>
      <c r="D66" s="1">
        <f t="shared" si="6"/>
        <v>0</v>
      </c>
      <c r="E66" s="1">
        <f t="shared" si="7"/>
        <v>0</v>
      </c>
      <c r="F66" s="1"/>
      <c r="G66" s="2" t="e">
        <f t="shared" si="8"/>
        <v>#DIV/0!</v>
      </c>
      <c r="H66" s="2" t="e">
        <f t="shared" si="9"/>
        <v>#DIV/0!</v>
      </c>
      <c r="I66" s="2"/>
      <c r="J66" s="2">
        <f t="shared" si="10"/>
        <v>0</v>
      </c>
      <c r="K66" s="2"/>
      <c r="M66" t="s">
        <v>53</v>
      </c>
      <c r="N66" t="s">
        <v>68</v>
      </c>
      <c r="O66" s="1"/>
      <c r="P66" s="1"/>
      <c r="Q66" s="1"/>
      <c r="R66" s="1"/>
      <c r="S66" s="1"/>
      <c r="T66" s="1"/>
      <c r="U66" s="1"/>
      <c r="V66" s="1"/>
      <c r="W66" s="1">
        <v>2094917.9058354499</v>
      </c>
      <c r="X66" s="1">
        <v>13424034.914442999</v>
      </c>
      <c r="Y66" s="1">
        <v>28987923.475493699</v>
      </c>
      <c r="Z66" s="1">
        <v>371371056.24097103</v>
      </c>
      <c r="AA66" s="1"/>
      <c r="AB66" s="1"/>
      <c r="AC66" s="1"/>
      <c r="AD66" s="1"/>
      <c r="AE66" s="1"/>
      <c r="AF66" s="1"/>
    </row>
    <row r="67" spans="1:32" x14ac:dyDescent="0.3">
      <c r="A67" t="str">
        <f t="shared" si="3"/>
        <v>Orbital ATK</v>
      </c>
      <c r="B67" t="str">
        <f t="shared" si="4"/>
        <v>Space Transp. and Launch</v>
      </c>
      <c r="C67" s="1">
        <f t="shared" si="5"/>
        <v>0</v>
      </c>
      <c r="D67" s="1">
        <f t="shared" si="6"/>
        <v>0</v>
      </c>
      <c r="E67" s="1">
        <f t="shared" si="7"/>
        <v>0</v>
      </c>
      <c r="F67" s="1"/>
      <c r="G67" s="2" t="e">
        <f t="shared" si="8"/>
        <v>#DIV/0!</v>
      </c>
      <c r="H67" s="2" t="e">
        <f t="shared" si="9"/>
        <v>#DIV/0!</v>
      </c>
      <c r="I67" s="2"/>
      <c r="J67" s="2">
        <f t="shared" si="10"/>
        <v>0</v>
      </c>
      <c r="K67" s="2"/>
      <c r="M67" t="s">
        <v>53</v>
      </c>
      <c r="N67" t="s">
        <v>67</v>
      </c>
      <c r="O67" s="1"/>
      <c r="P67" s="1"/>
      <c r="Q67" s="1"/>
      <c r="R67" s="1"/>
      <c r="S67" s="1"/>
      <c r="T67" s="1"/>
      <c r="U67" s="1"/>
      <c r="V67" s="1"/>
      <c r="W67" s="1">
        <v>463280210.59892797</v>
      </c>
      <c r="X67" s="1">
        <v>768176472.34884501</v>
      </c>
      <c r="Y67" s="1">
        <v>584952380.19391894</v>
      </c>
      <c r="Z67" s="1">
        <v>350262954.90146202</v>
      </c>
      <c r="AA67" s="1"/>
      <c r="AB67" s="1"/>
      <c r="AC67" s="1"/>
      <c r="AD67" s="1"/>
      <c r="AE67" s="1"/>
      <c r="AF67" s="1"/>
    </row>
    <row r="68" spans="1:32" x14ac:dyDescent="0.3">
      <c r="A68" t="str">
        <f t="shared" si="3"/>
        <v>Orbital ATK</v>
      </c>
      <c r="B68" t="str">
        <f t="shared" si="4"/>
        <v>Space Vehicle Launchers</v>
      </c>
      <c r="C68" s="1">
        <f t="shared" si="5"/>
        <v>0</v>
      </c>
      <c r="D68" s="1">
        <f t="shared" si="6"/>
        <v>0</v>
      </c>
      <c r="E68" s="1">
        <f t="shared" si="7"/>
        <v>0</v>
      </c>
      <c r="F68" s="1"/>
      <c r="G68" s="2" t="e">
        <f t="shared" si="8"/>
        <v>#DIV/0!</v>
      </c>
      <c r="H68" s="2" t="e">
        <f t="shared" si="9"/>
        <v>#DIV/0!</v>
      </c>
      <c r="I68" s="2"/>
      <c r="J68" s="2">
        <f t="shared" si="10"/>
        <v>0</v>
      </c>
      <c r="K68" s="2"/>
      <c r="M68" t="s">
        <v>53</v>
      </c>
      <c r="N68" t="s">
        <v>71</v>
      </c>
      <c r="O68" s="1"/>
      <c r="P68" s="1"/>
      <c r="Q68" s="1"/>
      <c r="R68" s="1"/>
      <c r="S68" s="1"/>
      <c r="T68" s="1"/>
      <c r="U68" s="1"/>
      <c r="V68" s="1"/>
      <c r="W68" s="1">
        <v>299084021.05376703</v>
      </c>
      <c r="X68" s="1">
        <v>324268772.70824403</v>
      </c>
      <c r="Y68" s="1">
        <v>322606956.16847301</v>
      </c>
      <c r="Z68" s="1"/>
      <c r="AA68" s="1"/>
      <c r="AB68" s="1"/>
      <c r="AC68" s="1"/>
      <c r="AD68" s="1"/>
      <c r="AE68" s="1"/>
      <c r="AF68" s="1"/>
    </row>
    <row r="69" spans="1:32" x14ac:dyDescent="0.3">
      <c r="A69" t="str">
        <f t="shared" si="3"/>
        <v>Other Residual</v>
      </c>
      <c r="B69">
        <f t="shared" si="4"/>
        <v>0</v>
      </c>
      <c r="C69" s="1">
        <f t="shared" si="5"/>
        <v>2880752674.2772002</v>
      </c>
      <c r="D69" s="1">
        <f t="shared" si="6"/>
        <v>2463635242.4054399</v>
      </c>
      <c r="E69" s="1">
        <f t="shared" si="7"/>
        <v>3151409222.0004001</v>
      </c>
      <c r="F69" s="1"/>
      <c r="G69" s="2">
        <f t="shared" si="8"/>
        <v>0.27917037707393422</v>
      </c>
      <c r="H69" s="2">
        <f t="shared" si="9"/>
        <v>9.3953413682453357E-2</v>
      </c>
      <c r="I69" s="2"/>
      <c r="J69" s="2">
        <f t="shared" si="10"/>
        <v>0.27020015711730089</v>
      </c>
      <c r="K69" s="2"/>
      <c r="M69" t="s">
        <v>54</v>
      </c>
      <c r="O69" s="1">
        <v>2385705086.0696301</v>
      </c>
      <c r="P69" s="1">
        <v>3596692466.7522502</v>
      </c>
      <c r="Q69" s="1">
        <v>3327843633.8710899</v>
      </c>
      <c r="R69" s="1">
        <v>3423266759.9369202</v>
      </c>
      <c r="S69" s="1">
        <v>3124766375.9513798</v>
      </c>
      <c r="T69" s="1">
        <v>2798525244.80235</v>
      </c>
      <c r="U69" s="1">
        <v>2636595706.63732</v>
      </c>
      <c r="V69" s="1">
        <v>2783037921.4642</v>
      </c>
      <c r="W69" s="1">
        <v>2478372003.6402602</v>
      </c>
      <c r="X69" s="1">
        <v>2695978833.5281</v>
      </c>
      <c r="Y69" s="1">
        <v>2398089982.0927801</v>
      </c>
      <c r="Z69" s="1">
        <v>2201607423.1777301</v>
      </c>
      <c r="AA69" s="1">
        <v>2667963730.7318301</v>
      </c>
      <c r="AB69" s="1">
        <v>2880752674.2772002</v>
      </c>
      <c r="AC69" s="1">
        <v>2308031339.3080201</v>
      </c>
      <c r="AD69" s="1">
        <v>2463635242.4054399</v>
      </c>
      <c r="AE69" s="1">
        <v>3151409222.0004001</v>
      </c>
      <c r="AF69" s="1"/>
    </row>
    <row r="70" spans="1:32" x14ac:dyDescent="0.3">
      <c r="A70" t="str">
        <f t="shared" si="3"/>
        <v>RUSSIA SPACE AGENCY</v>
      </c>
      <c r="B70" t="str">
        <f t="shared" si="4"/>
        <v>R&amp;D (All Other)</v>
      </c>
      <c r="C70" s="1">
        <f t="shared" si="5"/>
        <v>0</v>
      </c>
      <c r="D70" s="1">
        <f t="shared" si="6"/>
        <v>0</v>
      </c>
      <c r="E70" s="1">
        <f t="shared" si="7"/>
        <v>0</v>
      </c>
      <c r="F70" s="1"/>
      <c r="G70" s="2" t="e">
        <f t="shared" si="8"/>
        <v>#DIV/0!</v>
      </c>
      <c r="H70" s="2" t="e">
        <f t="shared" si="9"/>
        <v>#DIV/0!</v>
      </c>
      <c r="I70" s="2"/>
      <c r="J70" s="2">
        <f t="shared" si="10"/>
        <v>0</v>
      </c>
      <c r="K70" s="2"/>
      <c r="M70" t="s">
        <v>55</v>
      </c>
      <c r="N70" t="s">
        <v>73</v>
      </c>
      <c r="O70" s="1"/>
      <c r="P70" s="1"/>
      <c r="Q70" s="1"/>
      <c r="R70" s="1">
        <v>464485088.56079799</v>
      </c>
      <c r="S70" s="1">
        <v>552450019.41364002</v>
      </c>
      <c r="T70" s="1">
        <v>768656839.40025604</v>
      </c>
      <c r="U70" s="1">
        <v>366868123.61607599</v>
      </c>
      <c r="V70" s="1">
        <v>394778719.06763297</v>
      </c>
      <c r="W70" s="1">
        <v>575406808.55172098</v>
      </c>
      <c r="X70" s="1">
        <v>292729219.48913699</v>
      </c>
      <c r="Y70" s="1">
        <v>311189687.15396202</v>
      </c>
      <c r="Z70" s="1"/>
      <c r="AA70" s="1"/>
      <c r="AB70" s="1"/>
      <c r="AC70" s="1"/>
      <c r="AD70" s="1"/>
      <c r="AE70" s="1"/>
      <c r="AF70" s="1"/>
    </row>
    <row r="71" spans="1:32" x14ac:dyDescent="0.3">
      <c r="A71" t="str">
        <f t="shared" si="3"/>
        <v>RUSSIA SPACE AGENCY</v>
      </c>
      <c r="B71" t="str">
        <f t="shared" si="4"/>
        <v>Space Vehicle Services</v>
      </c>
      <c r="C71" s="1">
        <f t="shared" si="5"/>
        <v>157877867.49397501</v>
      </c>
      <c r="D71" s="1">
        <f t="shared" si="6"/>
        <v>2619052.4772875099</v>
      </c>
      <c r="E71" s="1">
        <f t="shared" si="7"/>
        <v>6014852</v>
      </c>
      <c r="F71" s="1"/>
      <c r="G71" s="2">
        <f t="shared" si="8"/>
        <v>1.296575594479664</v>
      </c>
      <c r="H71" s="2">
        <f t="shared" si="9"/>
        <v>-0.96190186695909397</v>
      </c>
      <c r="I71" s="2"/>
      <c r="J71" s="2">
        <f t="shared" si="10"/>
        <v>5.1571022388697738E-4</v>
      </c>
      <c r="K71" s="2"/>
      <c r="M71" t="s">
        <v>55</v>
      </c>
      <c r="N71" t="s">
        <v>72</v>
      </c>
      <c r="O71" s="1">
        <v>141637178.26215899</v>
      </c>
      <c r="P71" s="1">
        <v>277098307.63822001</v>
      </c>
      <c r="Q71" s="1">
        <v>531600036.81458801</v>
      </c>
      <c r="R71" s="1"/>
      <c r="S71" s="1"/>
      <c r="T71" s="1"/>
      <c r="U71" s="1"/>
      <c r="V71" s="1"/>
      <c r="W71" s="1"/>
      <c r="X71" s="1"/>
      <c r="Y71" s="1"/>
      <c r="Z71" s="1">
        <v>152210296.100788</v>
      </c>
      <c r="AA71" s="1">
        <v>216362793.531582</v>
      </c>
      <c r="AB71" s="1">
        <v>157877867.49397501</v>
      </c>
      <c r="AC71" s="1">
        <v>3819800.2749513201</v>
      </c>
      <c r="AD71" s="1">
        <v>2619052.4772875099</v>
      </c>
      <c r="AE71" s="1">
        <v>6014852</v>
      </c>
      <c r="AF71" s="1"/>
    </row>
    <row r="72" spans="1:32" x14ac:dyDescent="0.3">
      <c r="A72" t="str">
        <f t="shared" si="3"/>
        <v>Rocket Lab</v>
      </c>
      <c r="B72" t="str">
        <f t="shared" si="4"/>
        <v>Space Transp. and Launch</v>
      </c>
      <c r="C72" s="1">
        <f t="shared" si="5"/>
        <v>11364580.4262089</v>
      </c>
      <c r="D72" s="1">
        <f t="shared" si="6"/>
        <v>0</v>
      </c>
      <c r="E72" s="1">
        <f t="shared" si="7"/>
        <v>14099000</v>
      </c>
      <c r="F72" s="1"/>
      <c r="G72" s="2" t="e">
        <f t="shared" si="8"/>
        <v>#DIV/0!</v>
      </c>
      <c r="H72" s="2">
        <f t="shared" si="9"/>
        <v>0.24060893330342448</v>
      </c>
      <c r="I72" s="2"/>
      <c r="J72" s="2">
        <f t="shared" si="10"/>
        <v>1.2088407905269313E-3</v>
      </c>
      <c r="K72" s="2"/>
      <c r="M72" t="s">
        <v>56</v>
      </c>
      <c r="N72" t="s">
        <v>67</v>
      </c>
      <c r="O72" s="1"/>
      <c r="P72" s="1"/>
      <c r="Q72" s="1"/>
      <c r="R72" s="1"/>
      <c r="S72" s="1"/>
      <c r="T72" s="1"/>
      <c r="U72" s="1"/>
      <c r="V72" s="1"/>
      <c r="W72" s="1">
        <v>3784970.78714502</v>
      </c>
      <c r="X72" s="1">
        <v>4872124.7732857596</v>
      </c>
      <c r="Y72" s="1">
        <v>0</v>
      </c>
      <c r="Z72" s="1">
        <v>7799094.3327917</v>
      </c>
      <c r="AA72" s="1">
        <v>0</v>
      </c>
      <c r="AB72" s="1">
        <v>11364580.4262089</v>
      </c>
      <c r="AC72" s="1">
        <v>510221.271309976</v>
      </c>
      <c r="AD72" s="1">
        <v>0</v>
      </c>
      <c r="AE72" s="1">
        <v>14099000</v>
      </c>
      <c r="AF72" s="1"/>
    </row>
    <row r="73" spans="1:32" x14ac:dyDescent="0.3">
      <c r="A73" t="str">
        <f t="shared" si="3"/>
        <v>SIERRA NEVADA</v>
      </c>
      <c r="B73" t="str">
        <f t="shared" si="4"/>
        <v>R&amp;D (Space Flight)</v>
      </c>
      <c r="C73" s="1">
        <f t="shared" si="5"/>
        <v>9564922.0573964603</v>
      </c>
      <c r="D73" s="1">
        <f t="shared" si="6"/>
        <v>12802944.9035607</v>
      </c>
      <c r="E73" s="1">
        <f t="shared" si="7"/>
        <v>7300020</v>
      </c>
      <c r="F73" s="1"/>
      <c r="G73" s="2">
        <f t="shared" si="8"/>
        <v>-0.42981711981204029</v>
      </c>
      <c r="H73" s="2">
        <f t="shared" si="9"/>
        <v>-0.23679252625430791</v>
      </c>
      <c r="I73" s="2"/>
      <c r="J73" s="2">
        <f t="shared" si="10"/>
        <v>6.2589984734111705E-4</v>
      </c>
      <c r="K73" s="2"/>
      <c r="M73" t="s">
        <v>57</v>
      </c>
      <c r="N73" t="s">
        <v>68</v>
      </c>
      <c r="O73" s="1"/>
      <c r="P73" s="1">
        <v>138449.10038709699</v>
      </c>
      <c r="Q73" s="1"/>
      <c r="R73" s="1"/>
      <c r="S73" s="1"/>
      <c r="T73" s="1"/>
      <c r="U73" s="1">
        <v>10426732.043254901</v>
      </c>
      <c r="V73" s="1">
        <v>2401957.3322746898</v>
      </c>
      <c r="W73" s="1"/>
      <c r="X73" s="1"/>
      <c r="Y73" s="1">
        <v>5946553.5722377403</v>
      </c>
      <c r="Z73" s="1">
        <v>9267092.9622066505</v>
      </c>
      <c r="AA73" s="1">
        <v>4250514.6875600796</v>
      </c>
      <c r="AB73" s="1">
        <v>9564922.0573964603</v>
      </c>
      <c r="AC73" s="1">
        <v>11734047.740232101</v>
      </c>
      <c r="AD73" s="1">
        <v>12802944.9035607</v>
      </c>
      <c r="AE73" s="1">
        <v>7300020</v>
      </c>
      <c r="AF73" s="1"/>
    </row>
    <row r="74" spans="1:32" x14ac:dyDescent="0.3">
      <c r="A74" t="str">
        <f t="shared" si="3"/>
        <v>SIERRA NEVADA</v>
      </c>
      <c r="B74" t="str">
        <f t="shared" si="4"/>
        <v>Space Transp. and Launch</v>
      </c>
      <c r="C74" s="1">
        <f t="shared" si="5"/>
        <v>387312226.64138198</v>
      </c>
      <c r="D74" s="1">
        <f t="shared" si="6"/>
        <v>137488853.08377999</v>
      </c>
      <c r="E74" s="1">
        <f t="shared" si="7"/>
        <v>44254333.649999999</v>
      </c>
      <c r="F74" s="1"/>
      <c r="G74" s="2">
        <f t="shared" si="8"/>
        <v>-0.67812420674544982</v>
      </c>
      <c r="H74" s="2">
        <f t="shared" si="9"/>
        <v>-0.88573990025113325</v>
      </c>
      <c r="I74" s="2"/>
      <c r="J74" s="2">
        <f t="shared" si="10"/>
        <v>3.794343121761017E-3</v>
      </c>
      <c r="K74" s="2"/>
      <c r="M74" t="s">
        <v>57</v>
      </c>
      <c r="N74" t="s">
        <v>67</v>
      </c>
      <c r="O74" s="1"/>
      <c r="P74" s="1"/>
      <c r="Q74" s="1"/>
      <c r="R74" s="1"/>
      <c r="S74" s="1"/>
      <c r="T74" s="1"/>
      <c r="U74" s="1"/>
      <c r="V74" s="1"/>
      <c r="W74" s="1"/>
      <c r="X74" s="1">
        <v>91503332.169642404</v>
      </c>
      <c r="Y74" s="1">
        <v>137014174.708588</v>
      </c>
      <c r="Z74" s="1">
        <v>350558386.71628898</v>
      </c>
      <c r="AA74" s="1">
        <v>124095351.148191</v>
      </c>
      <c r="AB74" s="1">
        <v>387312226.64138198</v>
      </c>
      <c r="AC74" s="1">
        <v>45903924.993353397</v>
      </c>
      <c r="AD74" s="1">
        <v>137488853.08377999</v>
      </c>
      <c r="AE74" s="1">
        <v>44254333.649999999</v>
      </c>
      <c r="AF74" s="1"/>
    </row>
    <row r="75" spans="1:32" x14ac:dyDescent="0.3">
      <c r="A75" t="str">
        <f t="shared" si="3"/>
        <v>SPACEX</v>
      </c>
      <c r="B75" t="str">
        <f t="shared" si="4"/>
        <v>R&amp;D (Space Flight)</v>
      </c>
      <c r="C75" s="1">
        <f t="shared" si="5"/>
        <v>112068041.121241</v>
      </c>
      <c r="D75" s="1">
        <f t="shared" si="6"/>
        <v>907528714.99888206</v>
      </c>
      <c r="E75" s="1">
        <f t="shared" si="7"/>
        <v>978161481.12</v>
      </c>
      <c r="F75" s="1"/>
      <c r="G75" s="2">
        <f t="shared" si="8"/>
        <v>7.7829786489130415E-2</v>
      </c>
      <c r="H75" s="2">
        <f t="shared" si="9"/>
        <v>7.7282821340811552</v>
      </c>
      <c r="I75" s="2"/>
      <c r="J75" s="2">
        <f t="shared" si="10"/>
        <v>8.3867047173565135E-2</v>
      </c>
      <c r="K75" s="2"/>
      <c r="M75" t="s">
        <v>58</v>
      </c>
      <c r="N75" t="s">
        <v>68</v>
      </c>
      <c r="O75" s="1"/>
      <c r="P75" s="1"/>
      <c r="Q75" s="1">
        <v>178355.445803765</v>
      </c>
      <c r="R75" s="1">
        <v>0</v>
      </c>
      <c r="S75" s="1">
        <v>393539.642468712</v>
      </c>
      <c r="T75" s="1">
        <v>0</v>
      </c>
      <c r="U75" s="1">
        <v>10426732.043254901</v>
      </c>
      <c r="V75" s="1">
        <v>1857755.97300577</v>
      </c>
      <c r="W75" s="1"/>
      <c r="X75" s="1"/>
      <c r="Y75" s="1"/>
      <c r="Z75" s="1"/>
      <c r="AA75" s="1">
        <v>584538.01675163198</v>
      </c>
      <c r="AB75" s="1">
        <v>112068041.121241</v>
      </c>
      <c r="AC75" s="1">
        <v>445054703.33763099</v>
      </c>
      <c r="AD75" s="1">
        <v>907528714.99888206</v>
      </c>
      <c r="AE75" s="1">
        <v>978161481.12</v>
      </c>
      <c r="AF75" s="1"/>
    </row>
    <row r="76" spans="1:32" x14ac:dyDescent="0.3">
      <c r="A76" t="str">
        <f t="shared" si="3"/>
        <v>SPACEX</v>
      </c>
      <c r="B76" t="str">
        <f t="shared" si="4"/>
        <v>Space Transp. and Launch</v>
      </c>
      <c r="C76" s="1">
        <f t="shared" si="5"/>
        <v>1140769269.6077001</v>
      </c>
      <c r="D76" s="1">
        <f t="shared" si="6"/>
        <v>1953663390.1036301</v>
      </c>
      <c r="E76" s="1">
        <f t="shared" si="7"/>
        <v>2099502521.9693</v>
      </c>
      <c r="F76" s="1"/>
      <c r="G76" s="2">
        <f t="shared" si="8"/>
        <v>7.4649058074397479E-2</v>
      </c>
      <c r="H76" s="2">
        <f t="shared" si="9"/>
        <v>0.84042696266818218</v>
      </c>
      <c r="I76" s="2"/>
      <c r="J76" s="2">
        <f t="shared" si="10"/>
        <v>0.18001023394358853</v>
      </c>
      <c r="K76" s="2"/>
      <c r="M76" t="s">
        <v>58</v>
      </c>
      <c r="N76" t="s">
        <v>67</v>
      </c>
      <c r="O76" s="1"/>
      <c r="P76" s="1">
        <v>27740.029530870401</v>
      </c>
      <c r="Q76" s="1">
        <v>35048014.554654203</v>
      </c>
      <c r="R76" s="1">
        <v>157000956.58206299</v>
      </c>
      <c r="S76" s="1">
        <v>259254978.32698399</v>
      </c>
      <c r="T76" s="1">
        <v>335878641.54459399</v>
      </c>
      <c r="U76" s="1">
        <v>754512445.50119305</v>
      </c>
      <c r="V76" s="1">
        <v>463532732.09517998</v>
      </c>
      <c r="W76" s="1">
        <v>648895016.45421302</v>
      </c>
      <c r="X76" s="1">
        <v>812508592.90750098</v>
      </c>
      <c r="Y76" s="1">
        <v>761387346.44865</v>
      </c>
      <c r="Z76" s="1">
        <v>938402494.71385098</v>
      </c>
      <c r="AA76" s="1">
        <v>1432904206.1695399</v>
      </c>
      <c r="AB76" s="1">
        <v>1140769269.6077001</v>
      </c>
      <c r="AC76" s="1">
        <v>1949051155.4327199</v>
      </c>
      <c r="AD76" s="1">
        <v>1953663390.1036301</v>
      </c>
      <c r="AE76" s="1">
        <v>2099502521.9693</v>
      </c>
      <c r="AF76" s="1"/>
    </row>
    <row r="77" spans="1:32" x14ac:dyDescent="0.3">
      <c r="A77" t="str">
        <f t="shared" si="3"/>
        <v>UNITED LAUNCH ALLIANCE</v>
      </c>
      <c r="B77" t="str">
        <f t="shared" si="4"/>
        <v>R&amp;D (Space Flight)</v>
      </c>
      <c r="C77" s="1">
        <f t="shared" si="5"/>
        <v>0</v>
      </c>
      <c r="D77" s="1">
        <f t="shared" si="6"/>
        <v>13340443.950048899</v>
      </c>
      <c r="E77" s="1">
        <f t="shared" si="7"/>
        <v>16626322</v>
      </c>
      <c r="F77" s="1"/>
      <c r="G77" s="2">
        <f t="shared" si="8"/>
        <v>0.24630949781390576</v>
      </c>
      <c r="H77" s="2" t="e">
        <f t="shared" si="9"/>
        <v>#DIV/0!</v>
      </c>
      <c r="I77" s="2"/>
      <c r="J77" s="2">
        <f t="shared" si="10"/>
        <v>1.4255320398634875E-3</v>
      </c>
      <c r="K77" s="2"/>
      <c r="M77" t="s">
        <v>59</v>
      </c>
      <c r="N77" t="s">
        <v>68</v>
      </c>
      <c r="O77" s="1"/>
      <c r="P77" s="1"/>
      <c r="Q77" s="1">
        <v>89585348.282933593</v>
      </c>
      <c r="R77" s="1">
        <v>1268632.60288164</v>
      </c>
      <c r="S77" s="1">
        <v>1096161.3791448299</v>
      </c>
      <c r="T77" s="1">
        <v>0</v>
      </c>
      <c r="U77" s="1"/>
      <c r="V77" s="1"/>
      <c r="W77" s="1">
        <v>150147.60147352199</v>
      </c>
      <c r="X77" s="1"/>
      <c r="Y77" s="1"/>
      <c r="Z77" s="1"/>
      <c r="AA77" s="1"/>
      <c r="AB77" s="1"/>
      <c r="AC77" s="1">
        <v>4826286.40118449</v>
      </c>
      <c r="AD77" s="1">
        <v>13340443.950048899</v>
      </c>
      <c r="AE77" s="1">
        <v>16626322</v>
      </c>
      <c r="AF77" s="1"/>
    </row>
    <row r="78" spans="1:32" x14ac:dyDescent="0.3">
      <c r="A78" t="str">
        <f t="shared" si="3"/>
        <v>UNITED LAUNCH ALLIANCE</v>
      </c>
      <c r="B78" t="str">
        <f t="shared" si="4"/>
        <v>Space Transp. and Launch</v>
      </c>
      <c r="C78" s="1">
        <f t="shared" si="5"/>
        <v>1498152111.6665599</v>
      </c>
      <c r="D78" s="1">
        <f t="shared" si="6"/>
        <v>1160725124.5162101</v>
      </c>
      <c r="E78" s="1">
        <f t="shared" si="7"/>
        <v>1041630672.8203</v>
      </c>
      <c r="F78" s="1"/>
      <c r="G78" s="2">
        <f t="shared" si="8"/>
        <v>-0.10260349257585744</v>
      </c>
      <c r="H78" s="2">
        <f t="shared" si="9"/>
        <v>-0.30472302197566625</v>
      </c>
      <c r="I78" s="2"/>
      <c r="J78" s="2">
        <f t="shared" si="10"/>
        <v>8.9308862044768483E-2</v>
      </c>
      <c r="K78" s="2"/>
      <c r="M78" t="s">
        <v>59</v>
      </c>
      <c r="N78" t="s">
        <v>67</v>
      </c>
      <c r="O78" s="1"/>
      <c r="P78" s="1">
        <v>148402540.606112</v>
      </c>
      <c r="Q78" s="1">
        <v>378688668.85397297</v>
      </c>
      <c r="R78" s="1">
        <v>399561240.37785202</v>
      </c>
      <c r="S78" s="1">
        <v>459812279.50489098</v>
      </c>
      <c r="T78" s="1">
        <v>412714423.78924</v>
      </c>
      <c r="U78" s="1">
        <v>1725936353.97383</v>
      </c>
      <c r="V78" s="1">
        <v>3533470327.9113598</v>
      </c>
      <c r="W78" s="1">
        <v>2625368976.3819599</v>
      </c>
      <c r="X78" s="1">
        <v>2321601488.37888</v>
      </c>
      <c r="Y78" s="1">
        <v>2746934422.4591298</v>
      </c>
      <c r="Z78" s="1">
        <v>2078942244.45081</v>
      </c>
      <c r="AA78" s="1">
        <v>1914354595.52565</v>
      </c>
      <c r="AB78" s="1">
        <v>1498152111.6665599</v>
      </c>
      <c r="AC78" s="1">
        <v>803564316.59292901</v>
      </c>
      <c r="AD78" s="1">
        <v>1160725124.5162101</v>
      </c>
      <c r="AE78" s="1">
        <v>1041630672.8203</v>
      </c>
      <c r="AF78" s="1"/>
    </row>
    <row r="79" spans="1:32" x14ac:dyDescent="0.3">
      <c r="A79" t="str">
        <f t="shared" si="3"/>
        <v>UNITED LAUNCH ALLIANCE</v>
      </c>
      <c r="B79" t="str">
        <f t="shared" si="4"/>
        <v>Space Vehicle Launchers</v>
      </c>
      <c r="C79" s="1">
        <f t="shared" si="5"/>
        <v>0</v>
      </c>
      <c r="D79" s="1">
        <f t="shared" si="6"/>
        <v>0</v>
      </c>
      <c r="E79" s="1">
        <f t="shared" si="7"/>
        <v>0</v>
      </c>
      <c r="F79" s="1"/>
      <c r="G79" s="2" t="e">
        <f t="shared" si="8"/>
        <v>#DIV/0!</v>
      </c>
      <c r="H79" s="2" t="e">
        <f t="shared" si="9"/>
        <v>#DIV/0!</v>
      </c>
      <c r="I79" s="2"/>
      <c r="J79" s="2">
        <f t="shared" si="10"/>
        <v>0</v>
      </c>
      <c r="K79" s="2"/>
      <c r="M79" t="s">
        <v>59</v>
      </c>
      <c r="N79" t="s">
        <v>71</v>
      </c>
      <c r="O79" s="1"/>
      <c r="P79" s="1"/>
      <c r="Q79" s="1">
        <v>297274469.067752</v>
      </c>
      <c r="R79" s="1">
        <v>159334698.681564</v>
      </c>
      <c r="S79" s="1">
        <v>841968.08449157001</v>
      </c>
      <c r="T79" s="1">
        <v>0</v>
      </c>
      <c r="U79" s="1"/>
      <c r="V79" s="1"/>
      <c r="W79" s="1"/>
      <c r="X79" s="1">
        <v>-20412348.289389301</v>
      </c>
      <c r="Y79" s="1"/>
      <c r="Z79" s="1"/>
      <c r="AA79" s="1"/>
      <c r="AB79" s="1"/>
      <c r="AC79" s="1">
        <v>-17591.428259369299</v>
      </c>
      <c r="AD79" s="1"/>
      <c r="AE79" s="1"/>
      <c r="AF79" s="1"/>
    </row>
    <row r="80" spans="1:32" x14ac:dyDescent="0.3">
      <c r="A80" t="str">
        <f t="shared" si="3"/>
        <v>UNITED LAUNCH ALLIANCE</v>
      </c>
      <c r="B80" t="str">
        <f t="shared" si="4"/>
        <v>Space Vehicle Services</v>
      </c>
      <c r="C80" s="1">
        <f t="shared" si="5"/>
        <v>0</v>
      </c>
      <c r="D80" s="1">
        <f t="shared" si="6"/>
        <v>0</v>
      </c>
      <c r="E80" s="1">
        <f t="shared" si="7"/>
        <v>-164764.9063</v>
      </c>
      <c r="F80" s="1"/>
      <c r="G80" s="2" t="e">
        <f t="shared" si="8"/>
        <v>#DIV/0!</v>
      </c>
      <c r="H80" s="2" t="e">
        <f t="shared" si="9"/>
        <v>#DIV/0!</v>
      </c>
      <c r="I80" s="2"/>
      <c r="J80" s="2">
        <f t="shared" si="10"/>
        <v>-1.4126855775784649E-5</v>
      </c>
      <c r="K80" s="2"/>
      <c r="M80" t="s">
        <v>59</v>
      </c>
      <c r="N80" t="s">
        <v>72</v>
      </c>
      <c r="O80" s="1"/>
      <c r="P80" s="1"/>
      <c r="Q80" s="1">
        <v>632906948.68612301</v>
      </c>
      <c r="R80" s="1">
        <v>-51579064.4020807</v>
      </c>
      <c r="S80" s="1">
        <v>-2094160.4288669799</v>
      </c>
      <c r="T80" s="1">
        <v>-83626.491262342999</v>
      </c>
      <c r="U80" s="1">
        <v>-2061927.2604938501</v>
      </c>
      <c r="V80" s="1">
        <v>-442465.82436638902</v>
      </c>
      <c r="W80" s="1">
        <v>-7784978.9151351796</v>
      </c>
      <c r="X80" s="1"/>
      <c r="Y80" s="1"/>
      <c r="Z80" s="1"/>
      <c r="AA80" s="1">
        <v>1121342.84110155</v>
      </c>
      <c r="AB80" s="1">
        <v>0</v>
      </c>
      <c r="AC80" s="1"/>
      <c r="AD80" s="1"/>
      <c r="AE80" s="1">
        <v>-164764.9063</v>
      </c>
      <c r="AF80" s="1"/>
    </row>
    <row r="81" spans="1:32" x14ac:dyDescent="0.3">
      <c r="A81" t="str">
        <f t="shared" si="3"/>
        <v>UNITED LAUNCH ALLIANCE</v>
      </c>
      <c r="B81" t="str">
        <f t="shared" si="4"/>
        <v>Space Vehicles and Components</v>
      </c>
      <c r="C81" s="1">
        <f t="shared" si="5"/>
        <v>0</v>
      </c>
      <c r="D81" s="1">
        <f t="shared" si="6"/>
        <v>-7227.0919713047797</v>
      </c>
      <c r="E81" s="1">
        <f t="shared" si="7"/>
        <v>-424307.875</v>
      </c>
      <c r="F81" s="1"/>
      <c r="G81" s="2">
        <f t="shared" si="8"/>
        <v>57.710734093978246</v>
      </c>
      <c r="H81" s="2" t="e">
        <f t="shared" si="9"/>
        <v>#DIV/0!</v>
      </c>
      <c r="I81" s="2"/>
      <c r="J81" s="2">
        <f t="shared" si="10"/>
        <v>-3.6379932409518578E-5</v>
      </c>
      <c r="K81" s="2"/>
      <c r="M81" t="s">
        <v>59</v>
      </c>
      <c r="N81" t="s">
        <v>74</v>
      </c>
      <c r="O81" s="1"/>
      <c r="P81" s="1"/>
      <c r="Q81" s="1">
        <v>722220683.14619899</v>
      </c>
      <c r="R81" s="1">
        <v>1390810519.6252201</v>
      </c>
      <c r="S81" s="1">
        <v>2043761675.5139301</v>
      </c>
      <c r="T81" s="1">
        <v>3182242254.0348401</v>
      </c>
      <c r="U81" s="1">
        <v>268690199.54601198</v>
      </c>
      <c r="V81" s="1">
        <v>112652553.60396001</v>
      </c>
      <c r="W81" s="1">
        <v>3525193.0520909098</v>
      </c>
      <c r="X81" s="1">
        <v>11108559.111091699</v>
      </c>
      <c r="Y81" s="1">
        <v>-1269528.0002438801</v>
      </c>
      <c r="Z81" s="1">
        <v>-3473896.1461399999</v>
      </c>
      <c r="AA81" s="1">
        <v>3970198.09212645</v>
      </c>
      <c r="AB81" s="1">
        <v>0</v>
      </c>
      <c r="AC81" s="1"/>
      <c r="AD81" s="1">
        <v>-7227.0919713047797</v>
      </c>
      <c r="AE81" s="1">
        <v>-424307.875</v>
      </c>
      <c r="AF81" s="1"/>
    </row>
    <row r="82" spans="1:32" x14ac:dyDescent="0.3">
      <c r="A82" t="str">
        <f t="shared" si="3"/>
        <v>Virgin Orbit</v>
      </c>
      <c r="B82" t="str">
        <f t="shared" si="4"/>
        <v>Space Transp. and Launch</v>
      </c>
      <c r="C82" s="1">
        <f t="shared" si="5"/>
        <v>40566544.983080901</v>
      </c>
      <c r="D82" s="1">
        <f t="shared" si="6"/>
        <v>0</v>
      </c>
      <c r="E82" s="1">
        <f t="shared" si="7"/>
        <v>-210426</v>
      </c>
      <c r="F82" s="1"/>
      <c r="G82" s="2" t="e">
        <f t="shared" si="8"/>
        <v>#DIV/0!</v>
      </c>
      <c r="H82" s="2">
        <f t="shared" si="9"/>
        <v>-1.0051871807196733</v>
      </c>
      <c r="I82" s="2"/>
      <c r="J82" s="2">
        <f t="shared" si="10"/>
        <v>-1.8041813758948866E-5</v>
      </c>
      <c r="K82" s="2"/>
      <c r="M82" t="s">
        <v>60</v>
      </c>
      <c r="N82" t="s">
        <v>67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>
        <v>40566544.983080901</v>
      </c>
      <c r="AC82" s="1">
        <v>2517250.1133785299</v>
      </c>
      <c r="AD82" s="1">
        <v>0</v>
      </c>
      <c r="AE82" s="1">
        <v>-210426</v>
      </c>
      <c r="AF82" s="1"/>
    </row>
    <row r="83" spans="1:32" x14ac:dyDescent="0.3">
      <c r="A83" t="str">
        <f t="shared" si="3"/>
        <v>WYLE LABORATORIES</v>
      </c>
      <c r="B83" t="str">
        <f t="shared" si="4"/>
        <v>R&amp;D (Space Flight)</v>
      </c>
      <c r="C83" s="1">
        <f t="shared" si="5"/>
        <v>173776200.66984901</v>
      </c>
      <c r="D83" s="1">
        <f t="shared" si="6"/>
        <v>0</v>
      </c>
      <c r="E83" s="1">
        <f t="shared" si="7"/>
        <v>0</v>
      </c>
      <c r="F83" s="1"/>
      <c r="G83" s="2" t="e">
        <f t="shared" si="8"/>
        <v>#DIV/0!</v>
      </c>
      <c r="H83" s="2">
        <f t="shared" si="9"/>
        <v>-1</v>
      </c>
      <c r="I83" s="2"/>
      <c r="J83" s="2">
        <f t="shared" si="10"/>
        <v>0</v>
      </c>
      <c r="K83" s="2"/>
      <c r="M83" t="s">
        <v>61</v>
      </c>
      <c r="N83" t="s">
        <v>68</v>
      </c>
      <c r="O83" s="1">
        <v>-1115243.49790789</v>
      </c>
      <c r="P83" s="1"/>
      <c r="Q83" s="1">
        <v>-7048.1932867719597</v>
      </c>
      <c r="R83" s="1">
        <v>960770.39215454401</v>
      </c>
      <c r="S83" s="1">
        <v>717823.10791453195</v>
      </c>
      <c r="T83" s="1">
        <v>1290065.2229551501</v>
      </c>
      <c r="U83" s="1">
        <v>852336.42900304496</v>
      </c>
      <c r="V83" s="1">
        <v>-674564.43300795299</v>
      </c>
      <c r="W83" s="1">
        <v>11621125.15993</v>
      </c>
      <c r="X83" s="1">
        <v>141211169.93827</v>
      </c>
      <c r="Y83" s="1">
        <v>151985502.473634</v>
      </c>
      <c r="Z83" s="1">
        <v>165088475.92278001</v>
      </c>
      <c r="AA83" s="1">
        <v>166828185.119508</v>
      </c>
      <c r="AB83" s="1">
        <v>173776200.66984901</v>
      </c>
      <c r="AC83" s="1">
        <v>172148358.06428999</v>
      </c>
      <c r="AD83" s="1"/>
      <c r="AE83" s="1"/>
      <c r="AF83" s="1"/>
    </row>
    <row r="84" spans="1:32" x14ac:dyDescent="0.3">
      <c r="A84" t="str">
        <f t="shared" si="3"/>
        <v>Grand Total</v>
      </c>
      <c r="B84" t="str">
        <f t="shared" si="4"/>
        <v/>
      </c>
      <c r="C84" s="1">
        <f t="shared" si="5"/>
        <v>9121946629.9850349</v>
      </c>
      <c r="D84" s="1">
        <f t="shared" si="6"/>
        <v>10119342716.034781</v>
      </c>
      <c r="E84" s="1">
        <f t="shared" si="7"/>
        <v>11663239783.5072</v>
      </c>
      <c r="F84" s="1"/>
      <c r="G84" s="2">
        <f t="shared" si="8"/>
        <v>0.15256890796138478</v>
      </c>
      <c r="H84" s="2">
        <f t="shared" si="9"/>
        <v>0.27859110084777305</v>
      </c>
      <c r="I84" s="2"/>
      <c r="J84" s="2">
        <f>SUM(J$44:J$83)</f>
        <v>0.99999999999999978</v>
      </c>
      <c r="K84" s="2"/>
      <c r="M84" t="s">
        <v>62</v>
      </c>
      <c r="N84" t="s">
        <v>75</v>
      </c>
      <c r="O84" s="1">
        <f t="shared" ref="O84:AE84" si="11">SUM(O45:O83)</f>
        <v>3051622958.2202563</v>
      </c>
      <c r="P84" s="1">
        <f t="shared" si="11"/>
        <v>5672679168.1902771</v>
      </c>
      <c r="Q84" s="1">
        <f t="shared" si="11"/>
        <v>6700789483.7717943</v>
      </c>
      <c r="R84" s="1">
        <f t="shared" si="11"/>
        <v>6906503642.8641758</v>
      </c>
      <c r="S84" s="1">
        <f t="shared" si="11"/>
        <v>7545136315.6444807</v>
      </c>
      <c r="T84" s="1">
        <f t="shared" si="11"/>
        <v>9044277110.9803696</v>
      </c>
      <c r="U84" s="1">
        <f t="shared" si="11"/>
        <v>7178152249.8352499</v>
      </c>
      <c r="V84" s="1">
        <f t="shared" si="11"/>
        <v>9305232742.8912201</v>
      </c>
      <c r="W84" s="1">
        <f t="shared" si="11"/>
        <v>8431258241.7120695</v>
      </c>
      <c r="X84" s="1">
        <f t="shared" si="11"/>
        <v>8987108905.464056</v>
      </c>
      <c r="Y84" s="1">
        <f t="shared" si="11"/>
        <v>9011761002.4494362</v>
      </c>
      <c r="Z84" s="1">
        <f t="shared" si="11"/>
        <v>8318621700.1571198</v>
      </c>
      <c r="AA84" s="1">
        <f t="shared" si="11"/>
        <v>9079556612.9640236</v>
      </c>
      <c r="AB84" s="1">
        <f t="shared" si="11"/>
        <v>9121946629.9850349</v>
      </c>
      <c r="AC84" s="1">
        <f t="shared" si="11"/>
        <v>8766365593.4641533</v>
      </c>
      <c r="AD84" s="1">
        <f t="shared" si="11"/>
        <v>10119342716.034781</v>
      </c>
      <c r="AE84" s="1">
        <f t="shared" si="11"/>
        <v>11663239783.5072</v>
      </c>
      <c r="AF84" s="1"/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84"/>
  <sheetViews>
    <sheetView workbookViewId="0">
      <pane xSplit="2" ySplit="1" topLeftCell="C56" activePane="bottomRight" state="frozen"/>
      <selection pane="topRight"/>
      <selection pane="bottomLeft"/>
      <selection pane="bottomRight" activeCell="K44" sqref="K44:K84"/>
    </sheetView>
  </sheetViews>
  <sheetFormatPr defaultColWidth="11.5546875" defaultRowHeight="14.4" x14ac:dyDescent="0.3"/>
  <sheetData>
    <row r="1" spans="1:32" x14ac:dyDescent="0.3">
      <c r="A1" t="str">
        <f t="shared" ref="A1:A41" si="0">M1</f>
        <v>SpaceParentID</v>
      </c>
      <c r="B1" t="str">
        <f t="shared" ref="B1:B41" si="1">N1</f>
        <v>SpaceArea</v>
      </c>
      <c r="M1" t="s">
        <v>25</v>
      </c>
      <c r="N1" t="s">
        <v>66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</row>
    <row r="2" spans="1:32" x14ac:dyDescent="0.3">
      <c r="A2" t="str">
        <f t="shared" si="0"/>
        <v>ABL Space</v>
      </c>
      <c r="B2" t="str">
        <f t="shared" si="1"/>
        <v>Space Transp. and Launch</v>
      </c>
      <c r="M2" t="s">
        <v>43</v>
      </c>
      <c r="N2" t="s">
        <v>67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>
        <v>50000</v>
      </c>
      <c r="AD2" s="1">
        <v>0</v>
      </c>
      <c r="AE2" s="1">
        <v>1005000</v>
      </c>
      <c r="AF2" s="1"/>
    </row>
    <row r="3" spans="1:32" x14ac:dyDescent="0.3">
      <c r="A3" t="str">
        <f t="shared" si="0"/>
        <v>BLUE ORIGIN</v>
      </c>
      <c r="B3" t="str">
        <f t="shared" si="1"/>
        <v>R&amp;D (Space Flight)</v>
      </c>
      <c r="M3" t="s">
        <v>44</v>
      </c>
      <c r="N3" t="s">
        <v>68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>
        <v>1322259</v>
      </c>
      <c r="AB3" s="1">
        <v>229667445</v>
      </c>
      <c r="AC3" s="1">
        <v>274331818</v>
      </c>
      <c r="AD3" s="1">
        <v>10735715</v>
      </c>
      <c r="AE3" s="1">
        <v>425009984</v>
      </c>
      <c r="AF3" s="1"/>
    </row>
    <row r="4" spans="1:32" x14ac:dyDescent="0.3">
      <c r="A4" t="str">
        <f t="shared" si="0"/>
        <v>BLUE ORIGIN</v>
      </c>
      <c r="B4" t="str">
        <f t="shared" si="1"/>
        <v>Space Transp. and Launch</v>
      </c>
      <c r="M4" t="s">
        <v>44</v>
      </c>
      <c r="N4" t="s">
        <v>67</v>
      </c>
      <c r="O4" s="1"/>
      <c r="P4" s="1"/>
      <c r="Q4" s="1"/>
      <c r="R4" s="1"/>
      <c r="S4" s="1"/>
      <c r="T4" s="1"/>
      <c r="U4" s="1"/>
      <c r="V4" s="1"/>
      <c r="W4" s="1"/>
      <c r="X4" s="1">
        <v>781920</v>
      </c>
      <c r="Y4" s="1">
        <v>664628.46100000001</v>
      </c>
      <c r="Z4" s="1">
        <v>352325.96490000002</v>
      </c>
      <c r="AA4" s="1">
        <v>1239860.9752</v>
      </c>
      <c r="AB4" s="1">
        <v>1272636.1484000001</v>
      </c>
      <c r="AC4" s="1">
        <v>4600001.5996000003</v>
      </c>
      <c r="AD4" s="1">
        <v>4387858</v>
      </c>
      <c r="AE4" s="1">
        <v>15834404</v>
      </c>
      <c r="AF4" s="1"/>
    </row>
    <row r="5" spans="1:32" x14ac:dyDescent="0.3">
      <c r="A5" t="str">
        <f t="shared" si="0"/>
        <v>BOEING</v>
      </c>
      <c r="B5" t="str">
        <f t="shared" si="1"/>
        <v>Other Products</v>
      </c>
      <c r="M5" t="s">
        <v>45</v>
      </c>
      <c r="N5" t="s">
        <v>69</v>
      </c>
      <c r="O5" s="1"/>
      <c r="P5" s="1"/>
      <c r="Q5" s="1"/>
      <c r="R5" s="1"/>
      <c r="S5" s="1">
        <v>254000</v>
      </c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x14ac:dyDescent="0.3">
      <c r="A6" t="str">
        <f t="shared" si="0"/>
        <v>BOEING</v>
      </c>
      <c r="B6" t="str">
        <f t="shared" si="1"/>
        <v>R&amp;D (Defense)</v>
      </c>
      <c r="M6" t="s">
        <v>45</v>
      </c>
      <c r="N6" t="s">
        <v>70</v>
      </c>
      <c r="O6" s="1">
        <v>1581500</v>
      </c>
      <c r="P6" s="1"/>
      <c r="Q6" s="1"/>
      <c r="R6" s="1"/>
      <c r="S6" s="1">
        <v>528731</v>
      </c>
      <c r="T6" s="1"/>
      <c r="U6" s="1"/>
      <c r="V6" s="1"/>
      <c r="W6" s="1"/>
      <c r="X6" s="1"/>
      <c r="Y6" s="1"/>
      <c r="Z6" s="1">
        <v>0</v>
      </c>
      <c r="AA6" s="1"/>
      <c r="AB6" s="1"/>
      <c r="AC6" s="1"/>
      <c r="AD6" s="1"/>
      <c r="AE6" s="1"/>
      <c r="AF6" s="1"/>
    </row>
    <row r="7" spans="1:32" x14ac:dyDescent="0.3">
      <c r="A7" t="str">
        <f t="shared" si="0"/>
        <v>BOEING</v>
      </c>
      <c r="B7" t="str">
        <f t="shared" si="1"/>
        <v>R&amp;D (Space Flight)</v>
      </c>
      <c r="M7" t="s">
        <v>45</v>
      </c>
      <c r="N7" t="s">
        <v>68</v>
      </c>
      <c r="O7" s="1">
        <v>65613136.210000001</v>
      </c>
      <c r="P7" s="1">
        <v>112906964.6719</v>
      </c>
      <c r="Q7" s="1">
        <v>89692621.469999999</v>
      </c>
      <c r="R7" s="1">
        <v>253915041.53909999</v>
      </c>
      <c r="S7" s="1">
        <v>274252189.69489998</v>
      </c>
      <c r="T7" s="1">
        <v>572159153.80009997</v>
      </c>
      <c r="U7" s="1">
        <v>633656668.13</v>
      </c>
      <c r="V7" s="1">
        <v>674866931.08010006</v>
      </c>
      <c r="W7" s="1">
        <v>683099319.97819996</v>
      </c>
      <c r="X7" s="1">
        <v>836309292.25590003</v>
      </c>
      <c r="Y7" s="1">
        <v>815172062.69879997</v>
      </c>
      <c r="Z7" s="1">
        <v>903501355.59979999</v>
      </c>
      <c r="AA7" s="1">
        <v>815014039.51989996</v>
      </c>
      <c r="AB7" s="1">
        <v>926945681.801</v>
      </c>
      <c r="AC7" s="1">
        <v>1066068565.7316</v>
      </c>
      <c r="AD7" s="1">
        <v>1248767866.4349999</v>
      </c>
      <c r="AE7" s="1">
        <v>1049823879.6201</v>
      </c>
      <c r="AF7" s="1"/>
    </row>
    <row r="8" spans="1:32" x14ac:dyDescent="0.3">
      <c r="A8" t="str">
        <f t="shared" si="0"/>
        <v>BOEING</v>
      </c>
      <c r="B8" t="str">
        <f t="shared" si="1"/>
        <v>Space Transp. and Launch</v>
      </c>
      <c r="M8" t="s">
        <v>45</v>
      </c>
      <c r="N8" t="s">
        <v>67</v>
      </c>
      <c r="O8" s="1"/>
      <c r="P8" s="1"/>
      <c r="Q8" s="1"/>
      <c r="R8" s="1"/>
      <c r="S8" s="1"/>
      <c r="T8" s="1"/>
      <c r="U8" s="1"/>
      <c r="V8" s="1">
        <v>899757</v>
      </c>
      <c r="W8" s="1">
        <v>49070000</v>
      </c>
      <c r="X8" s="1">
        <v>77160000</v>
      </c>
      <c r="Y8" s="1">
        <v>154220000</v>
      </c>
      <c r="Z8" s="1">
        <v>263041664</v>
      </c>
      <c r="AA8" s="1">
        <v>210895733</v>
      </c>
      <c r="AB8" s="1">
        <v>21693423</v>
      </c>
      <c r="AC8" s="1">
        <v>7975593</v>
      </c>
      <c r="AD8" s="1">
        <v>83335</v>
      </c>
      <c r="AE8" s="1">
        <v>4000000</v>
      </c>
      <c r="AF8" s="1"/>
    </row>
    <row r="9" spans="1:32" x14ac:dyDescent="0.3">
      <c r="A9" t="str">
        <f t="shared" si="0"/>
        <v>BOEING</v>
      </c>
      <c r="B9" t="str">
        <f t="shared" si="1"/>
        <v>Space Vehicle Launchers</v>
      </c>
      <c r="M9" t="s">
        <v>45</v>
      </c>
      <c r="N9" t="s">
        <v>71</v>
      </c>
      <c r="O9" s="1">
        <v>724548</v>
      </c>
      <c r="P9" s="1">
        <v>305760025</v>
      </c>
      <c r="Q9" s="1">
        <v>24239975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x14ac:dyDescent="0.3">
      <c r="A10" t="str">
        <f t="shared" si="0"/>
        <v>BOEING</v>
      </c>
      <c r="B10" t="str">
        <f t="shared" si="1"/>
        <v>Space Vehicle Services</v>
      </c>
      <c r="M10" t="s">
        <v>45</v>
      </c>
      <c r="N10" t="s">
        <v>72</v>
      </c>
      <c r="O10" s="1">
        <v>74480409.040000007</v>
      </c>
      <c r="P10" s="1">
        <v>446074358.55000001</v>
      </c>
      <c r="Q10" s="1">
        <v>-266847.84999999998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x14ac:dyDescent="0.3">
      <c r="A11" t="str">
        <f t="shared" si="0"/>
        <v>CALIFORNIA INSTITUTE OF TECHNOLOGY</v>
      </c>
      <c r="B11" t="str">
        <f t="shared" si="1"/>
        <v>R&amp;D (Space Flight)</v>
      </c>
      <c r="M11" t="s">
        <v>46</v>
      </c>
      <c r="N11" t="s">
        <v>68</v>
      </c>
      <c r="O11" s="1"/>
      <c r="P11" s="1"/>
      <c r="Q11" s="1">
        <v>91694</v>
      </c>
      <c r="R11" s="1"/>
      <c r="S11" s="1"/>
      <c r="T11" s="1"/>
      <c r="U11" s="1"/>
      <c r="V11" s="1"/>
      <c r="W11" s="1"/>
      <c r="X11" s="1"/>
      <c r="Y11" s="1">
        <v>76000</v>
      </c>
      <c r="Z11" s="1">
        <v>80000</v>
      </c>
      <c r="AA11" s="1"/>
      <c r="AB11" s="1">
        <v>4081639</v>
      </c>
      <c r="AC11" s="1">
        <v>242156990.94510001</v>
      </c>
      <c r="AD11" s="1">
        <v>670644226.20739996</v>
      </c>
      <c r="AE11" s="1">
        <v>1161676364.1914001</v>
      </c>
      <c r="AF11" s="1"/>
    </row>
    <row r="12" spans="1:32" x14ac:dyDescent="0.3">
      <c r="A12" t="str">
        <f t="shared" si="0"/>
        <v>Firefly Aerospace</v>
      </c>
      <c r="B12" t="str">
        <f t="shared" si="1"/>
        <v>R&amp;D (Space Flight)</v>
      </c>
      <c r="M12" t="s">
        <v>47</v>
      </c>
      <c r="N12" t="s">
        <v>68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>
        <v>25000</v>
      </c>
      <c r="AB12" s="1"/>
      <c r="AC12" s="1">
        <v>49899250.5</v>
      </c>
      <c r="AD12" s="1">
        <v>37869252</v>
      </c>
      <c r="AE12" s="1">
        <v>94871677</v>
      </c>
      <c r="AF12" s="1"/>
    </row>
    <row r="13" spans="1:32" x14ac:dyDescent="0.3">
      <c r="A13" t="str">
        <f t="shared" si="0"/>
        <v>JOHNS HOPKINS UNIVERSITY</v>
      </c>
      <c r="B13" t="str">
        <f t="shared" si="1"/>
        <v>R&amp;D (Space Flight)</v>
      </c>
      <c r="M13" t="s">
        <v>48</v>
      </c>
      <c r="N13" t="s">
        <v>68</v>
      </c>
      <c r="O13" s="1">
        <v>1380500</v>
      </c>
      <c r="P13" s="1"/>
      <c r="Q13" s="1">
        <v>5172587</v>
      </c>
      <c r="R13" s="1">
        <v>5832014</v>
      </c>
      <c r="S13" s="1">
        <v>-308159.72019999998</v>
      </c>
      <c r="T13" s="1">
        <v>-2924</v>
      </c>
      <c r="U13" s="1">
        <v>0</v>
      </c>
      <c r="V13" s="1">
        <v>0</v>
      </c>
      <c r="W13" s="1">
        <v>3156.68</v>
      </c>
      <c r="X13" s="1">
        <v>397037</v>
      </c>
      <c r="Y13" s="1">
        <v>810000</v>
      </c>
      <c r="Z13" s="1">
        <v>2025592</v>
      </c>
      <c r="AA13" s="1">
        <v>198207</v>
      </c>
      <c r="AB13" s="1">
        <v>-198207</v>
      </c>
      <c r="AC13" s="1">
        <v>86141574.125</v>
      </c>
      <c r="AD13" s="1">
        <v>322071693.96880001</v>
      </c>
      <c r="AE13" s="1">
        <v>463730916.9551</v>
      </c>
      <c r="AF13" s="1"/>
    </row>
    <row r="14" spans="1:32" x14ac:dyDescent="0.3">
      <c r="A14" t="str">
        <f t="shared" si="0"/>
        <v>MAXAR TECHNOLOGIES</v>
      </c>
      <c r="B14" t="str">
        <f t="shared" si="1"/>
        <v>R&amp;D (Space Flight)</v>
      </c>
      <c r="M14" t="s">
        <v>49</v>
      </c>
      <c r="N14" t="s">
        <v>68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>
        <v>499886</v>
      </c>
      <c r="AA14" s="1">
        <v>151162315.43000001</v>
      </c>
      <c r="AB14" s="1">
        <v>92040334.370000005</v>
      </c>
      <c r="AC14" s="1">
        <v>81884308.200000003</v>
      </c>
      <c r="AD14" s="1">
        <v>189619023</v>
      </c>
      <c r="AE14" s="1">
        <v>177764326</v>
      </c>
      <c r="AF14" s="1"/>
    </row>
    <row r="15" spans="1:32" x14ac:dyDescent="0.3">
      <c r="A15" t="str">
        <f t="shared" si="0"/>
        <v>MAXAR TECHNOLOGIES</v>
      </c>
      <c r="B15" t="str">
        <f t="shared" si="1"/>
        <v>Space Transp. and Launch</v>
      </c>
      <c r="M15" t="s">
        <v>49</v>
      </c>
      <c r="N15" t="s">
        <v>67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>
        <v>20650088</v>
      </c>
      <c r="AB15" s="1">
        <v>29703228</v>
      </c>
      <c r="AC15" s="1">
        <v>5885887</v>
      </c>
      <c r="AD15" s="1">
        <v>12241052.25</v>
      </c>
      <c r="AE15" s="1">
        <v>2637413</v>
      </c>
      <c r="AF15" s="1"/>
    </row>
    <row r="16" spans="1:32" x14ac:dyDescent="0.3">
      <c r="A16" t="str">
        <f t="shared" si="0"/>
        <v>MDA</v>
      </c>
      <c r="B16" t="str">
        <f t="shared" si="1"/>
        <v>R&amp;D (Space Flight)</v>
      </c>
      <c r="M16" t="s">
        <v>50</v>
      </c>
      <c r="N16" t="s">
        <v>68</v>
      </c>
      <c r="O16" s="1">
        <v>27500</v>
      </c>
      <c r="P16" s="1">
        <v>-1458.35</v>
      </c>
      <c r="Q16" s="1">
        <v>1458.35</v>
      </c>
      <c r="R16" s="1">
        <v>50000</v>
      </c>
      <c r="S16" s="1">
        <v>0</v>
      </c>
      <c r="T16" s="1"/>
      <c r="U16" s="1"/>
      <c r="V16" s="1">
        <v>949851</v>
      </c>
      <c r="W16" s="1">
        <v>0</v>
      </c>
      <c r="X16" s="1">
        <v>1152922</v>
      </c>
      <c r="Y16" s="1">
        <v>2983409</v>
      </c>
      <c r="Z16" s="1">
        <v>249996</v>
      </c>
      <c r="AA16" s="1"/>
      <c r="AB16" s="1"/>
      <c r="AC16" s="1"/>
      <c r="AD16" s="1"/>
      <c r="AE16" s="1"/>
      <c r="AF16" s="1"/>
    </row>
    <row r="17" spans="1:32" x14ac:dyDescent="0.3">
      <c r="A17" t="str">
        <f t="shared" si="0"/>
        <v>MDA</v>
      </c>
      <c r="B17" t="str">
        <f t="shared" si="1"/>
        <v>Space Transp. and Launch</v>
      </c>
      <c r="M17" t="s">
        <v>50</v>
      </c>
      <c r="N17" t="s">
        <v>67</v>
      </c>
      <c r="O17" s="1"/>
      <c r="P17" s="1"/>
      <c r="Q17" s="1"/>
      <c r="R17" s="1"/>
      <c r="S17" s="1"/>
      <c r="T17" s="1"/>
      <c r="U17" s="1"/>
      <c r="V17" s="1">
        <v>889426</v>
      </c>
      <c r="W17" s="1">
        <v>0</v>
      </c>
      <c r="X17" s="1">
        <v>50000</v>
      </c>
      <c r="Y17" s="1"/>
      <c r="Z17" s="1"/>
      <c r="AA17" s="1"/>
      <c r="AB17" s="1"/>
      <c r="AC17" s="1"/>
      <c r="AD17" s="1"/>
      <c r="AE17" s="1"/>
      <c r="AF17" s="1"/>
    </row>
    <row r="18" spans="1:32" x14ac:dyDescent="0.3">
      <c r="A18" t="str">
        <f t="shared" si="0"/>
        <v>NORTHROP GRUMMAN</v>
      </c>
      <c r="B18" t="str">
        <f t="shared" si="1"/>
        <v>Other Products</v>
      </c>
      <c r="M18" t="s">
        <v>51</v>
      </c>
      <c r="N18" t="s">
        <v>69</v>
      </c>
      <c r="O18" s="1"/>
      <c r="P18" s="1"/>
      <c r="Q18" s="1"/>
      <c r="R18" s="1"/>
      <c r="S18" s="1">
        <v>112150</v>
      </c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x14ac:dyDescent="0.3">
      <c r="A19" t="str">
        <f t="shared" si="0"/>
        <v>NORTHROP GRUMMAN</v>
      </c>
      <c r="B19" t="str">
        <f t="shared" si="1"/>
        <v>R&amp;D (Space Flight)</v>
      </c>
      <c r="M19" t="s">
        <v>51</v>
      </c>
      <c r="N19" t="s">
        <v>68</v>
      </c>
      <c r="O19" s="1">
        <v>227583859.88</v>
      </c>
      <c r="P19" s="1">
        <v>298184254.69999999</v>
      </c>
      <c r="Q19" s="1">
        <v>307561285.26999998</v>
      </c>
      <c r="R19" s="1">
        <v>256561259</v>
      </c>
      <c r="S19" s="1">
        <v>269417903.31010002</v>
      </c>
      <c r="T19" s="1">
        <v>279280331.5625</v>
      </c>
      <c r="U19" s="1">
        <v>339180918.24000001</v>
      </c>
      <c r="V19" s="1">
        <v>371591852.20999998</v>
      </c>
      <c r="W19" s="1">
        <v>328751427.3502</v>
      </c>
      <c r="X19" s="1">
        <v>316833641.71579999</v>
      </c>
      <c r="Y19" s="1">
        <v>307253224.32810003</v>
      </c>
      <c r="Z19" s="1">
        <v>250950653.59</v>
      </c>
      <c r="AA19" s="1">
        <v>473860552.72979999</v>
      </c>
      <c r="AB19" s="1">
        <v>544225703.68929994</v>
      </c>
      <c r="AC19" s="1">
        <v>466678984.50980002</v>
      </c>
      <c r="AD19" s="1">
        <v>329818741.31940001</v>
      </c>
      <c r="AE19" s="1">
        <v>412553271.9619</v>
      </c>
      <c r="AF19" s="1"/>
    </row>
    <row r="20" spans="1:32" x14ac:dyDescent="0.3">
      <c r="A20" t="str">
        <f t="shared" si="0"/>
        <v>NORTHROP GRUMMAN</v>
      </c>
      <c r="B20" t="str">
        <f t="shared" si="1"/>
        <v>Space Transp. and Launch</v>
      </c>
      <c r="M20" t="s">
        <v>51</v>
      </c>
      <c r="N20" t="s">
        <v>67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>
        <v>497998484.5</v>
      </c>
      <c r="AB20" s="1">
        <v>491819110.75999999</v>
      </c>
      <c r="AC20" s="1">
        <v>412754947.63999999</v>
      </c>
      <c r="AD20" s="1">
        <v>489618246.73000002</v>
      </c>
      <c r="AE20" s="1">
        <v>496133620</v>
      </c>
      <c r="AF20" s="1"/>
    </row>
    <row r="21" spans="1:32" x14ac:dyDescent="0.3">
      <c r="A21" t="str">
        <f t="shared" si="0"/>
        <v>ORBITAL SCIENCES</v>
      </c>
      <c r="B21" t="str">
        <f t="shared" si="1"/>
        <v>R&amp;D (Space Flight)</v>
      </c>
      <c r="M21" t="s">
        <v>52</v>
      </c>
      <c r="N21" t="s">
        <v>68</v>
      </c>
      <c r="O21" s="1">
        <v>-400000</v>
      </c>
      <c r="P21" s="1">
        <v>348566</v>
      </c>
      <c r="Q21" s="1">
        <v>922698</v>
      </c>
      <c r="R21" s="1">
        <v>400000</v>
      </c>
      <c r="S21" s="1">
        <v>615066</v>
      </c>
      <c r="T21" s="1"/>
      <c r="U21" s="1"/>
      <c r="V21" s="1">
        <v>0</v>
      </c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x14ac:dyDescent="0.3">
      <c r="A22" t="str">
        <f t="shared" si="0"/>
        <v>ORBITAL SCIENCES</v>
      </c>
      <c r="B22" t="str">
        <f t="shared" si="1"/>
        <v>Space Transp. and Launch</v>
      </c>
      <c r="M22" t="s">
        <v>52</v>
      </c>
      <c r="N22" t="s">
        <v>67</v>
      </c>
      <c r="O22" s="1">
        <v>104129</v>
      </c>
      <c r="P22" s="1">
        <v>26574374.649999999</v>
      </c>
      <c r="Q22" s="1">
        <v>71834080</v>
      </c>
      <c r="R22" s="1">
        <v>189539855.2344</v>
      </c>
      <c r="S22" s="1">
        <v>282574090.62</v>
      </c>
      <c r="T22" s="1">
        <v>327446549.88069999</v>
      </c>
      <c r="U22" s="1">
        <v>119339222.81</v>
      </c>
      <c r="V22" s="1">
        <v>544408271.96000004</v>
      </c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x14ac:dyDescent="0.3">
      <c r="A23" t="str">
        <f t="shared" si="0"/>
        <v>Orbital ATK</v>
      </c>
      <c r="B23" t="str">
        <f t="shared" si="1"/>
        <v>R&amp;D (Space Flight)</v>
      </c>
      <c r="M23" t="s">
        <v>53</v>
      </c>
      <c r="N23" t="s">
        <v>68</v>
      </c>
      <c r="O23" s="1"/>
      <c r="P23" s="1"/>
      <c r="Q23" s="1"/>
      <c r="R23" s="1"/>
      <c r="S23" s="1"/>
      <c r="T23" s="1"/>
      <c r="U23" s="1"/>
      <c r="V23" s="1"/>
      <c r="W23" s="1">
        <v>1674286.81</v>
      </c>
      <c r="X23" s="1">
        <v>10814447.3902</v>
      </c>
      <c r="Y23" s="1">
        <v>23746967.698800001</v>
      </c>
      <c r="Z23" s="1">
        <v>310981808.64999998</v>
      </c>
      <c r="AA23" s="1"/>
      <c r="AB23" s="1"/>
      <c r="AC23" s="1"/>
      <c r="AD23" s="1"/>
      <c r="AE23" s="1"/>
      <c r="AF23" s="1"/>
    </row>
    <row r="24" spans="1:32" x14ac:dyDescent="0.3">
      <c r="A24" t="str">
        <f t="shared" si="0"/>
        <v>Orbital ATK</v>
      </c>
      <c r="B24" t="str">
        <f t="shared" si="1"/>
        <v>Space Transp. and Launch</v>
      </c>
      <c r="M24" t="s">
        <v>53</v>
      </c>
      <c r="N24" t="s">
        <v>67</v>
      </c>
      <c r="O24" s="1"/>
      <c r="P24" s="1"/>
      <c r="Q24" s="1"/>
      <c r="R24" s="1"/>
      <c r="S24" s="1"/>
      <c r="T24" s="1"/>
      <c r="U24" s="1"/>
      <c r="V24" s="1"/>
      <c r="W24" s="1">
        <v>370259829.17000002</v>
      </c>
      <c r="X24" s="1">
        <v>618845533.37</v>
      </c>
      <c r="Y24" s="1">
        <v>479194216.5</v>
      </c>
      <c r="Z24" s="1">
        <v>293306129.77999997</v>
      </c>
      <c r="AA24" s="1"/>
      <c r="AB24" s="1"/>
      <c r="AC24" s="1"/>
      <c r="AD24" s="1"/>
      <c r="AE24" s="1"/>
      <c r="AF24" s="1"/>
    </row>
    <row r="25" spans="1:32" x14ac:dyDescent="0.3">
      <c r="A25" t="str">
        <f t="shared" si="0"/>
        <v>Orbital ATK</v>
      </c>
      <c r="B25" t="str">
        <f t="shared" si="1"/>
        <v>Space Vehicle Launchers</v>
      </c>
      <c r="M25" t="s">
        <v>53</v>
      </c>
      <c r="N25" t="s">
        <v>71</v>
      </c>
      <c r="O25" s="1"/>
      <c r="P25" s="1"/>
      <c r="Q25" s="1"/>
      <c r="R25" s="1"/>
      <c r="S25" s="1"/>
      <c r="T25" s="1"/>
      <c r="U25" s="1"/>
      <c r="V25" s="1"/>
      <c r="W25" s="1">
        <v>239032007</v>
      </c>
      <c r="X25" s="1">
        <v>261232007</v>
      </c>
      <c r="Y25" s="1">
        <v>264280295</v>
      </c>
      <c r="Z25" s="1"/>
      <c r="AA25" s="1"/>
      <c r="AB25" s="1"/>
      <c r="AC25" s="1"/>
      <c r="AD25" s="1"/>
      <c r="AE25" s="1"/>
      <c r="AF25" s="1"/>
    </row>
    <row r="26" spans="1:32" x14ac:dyDescent="0.3">
      <c r="A26" t="str">
        <f t="shared" si="0"/>
        <v>Other Residual</v>
      </c>
      <c r="B26">
        <f t="shared" si="1"/>
        <v>0</v>
      </c>
      <c r="M26" t="s">
        <v>54</v>
      </c>
      <c r="O26" s="1">
        <v>1685061788.0862</v>
      </c>
      <c r="P26" s="1">
        <v>2593142493.053</v>
      </c>
      <c r="Q26" s="1">
        <v>2423843513.2058001</v>
      </c>
      <c r="R26" s="1">
        <v>2514938667.5159001</v>
      </c>
      <c r="S26" s="1">
        <v>2341718914.4679999</v>
      </c>
      <c r="T26" s="1">
        <v>2135288287.0567</v>
      </c>
      <c r="U26" s="1">
        <v>2048237658.2774</v>
      </c>
      <c r="V26" s="1">
        <v>2201442956.4302001</v>
      </c>
      <c r="W26" s="1">
        <v>1980748526.9038999</v>
      </c>
      <c r="X26" s="1">
        <v>2171889558.2515001</v>
      </c>
      <c r="Y26" s="1">
        <v>1964520342.1250999</v>
      </c>
      <c r="Z26" s="1">
        <v>1843600482.2972</v>
      </c>
      <c r="AA26" s="1">
        <v>2275429703.3860002</v>
      </c>
      <c r="AB26" s="1">
        <v>2489006181.7077999</v>
      </c>
      <c r="AC26" s="1">
        <v>2062801827.7945001</v>
      </c>
      <c r="AD26" s="1">
        <v>2355862552.9814</v>
      </c>
      <c r="AE26" s="1">
        <v>3151409222.0004001</v>
      </c>
      <c r="AF26" s="1"/>
    </row>
    <row r="27" spans="1:32" x14ac:dyDescent="0.3">
      <c r="A27" t="str">
        <f t="shared" si="0"/>
        <v>RUSSIA SPACE AGENCY</v>
      </c>
      <c r="B27" t="str">
        <f t="shared" si="1"/>
        <v>R&amp;D (All Other)</v>
      </c>
      <c r="M27" t="s">
        <v>55</v>
      </c>
      <c r="N27" t="s">
        <v>73</v>
      </c>
      <c r="O27" s="1"/>
      <c r="P27" s="1"/>
      <c r="Q27" s="1"/>
      <c r="R27" s="1">
        <v>341238820</v>
      </c>
      <c r="S27" s="1">
        <v>414009402.3398</v>
      </c>
      <c r="T27" s="1">
        <v>586488883.38090003</v>
      </c>
      <c r="U27" s="1">
        <v>285001263</v>
      </c>
      <c r="V27" s="1">
        <v>312278472.29000002</v>
      </c>
      <c r="W27" s="1">
        <v>459872927.36330003</v>
      </c>
      <c r="X27" s="1">
        <v>235823637.52149999</v>
      </c>
      <c r="Y27" s="1">
        <v>254927244.28130001</v>
      </c>
      <c r="Z27" s="1"/>
      <c r="AA27" s="1"/>
      <c r="AB27" s="1"/>
      <c r="AC27" s="1"/>
      <c r="AD27" s="1"/>
      <c r="AE27" s="1"/>
      <c r="AF27" s="1"/>
    </row>
    <row r="28" spans="1:32" x14ac:dyDescent="0.3">
      <c r="A28" t="str">
        <f t="shared" si="0"/>
        <v>RUSSIA SPACE AGENCY</v>
      </c>
      <c r="B28" t="str">
        <f t="shared" si="1"/>
        <v>Space Vehicle Services</v>
      </c>
      <c r="M28" t="s">
        <v>55</v>
      </c>
      <c r="N28" t="s">
        <v>72</v>
      </c>
      <c r="O28" s="1">
        <v>100040612</v>
      </c>
      <c r="P28" s="1">
        <v>199782273</v>
      </c>
      <c r="Q28" s="1">
        <v>387192261</v>
      </c>
      <c r="R28" s="1"/>
      <c r="S28" s="1"/>
      <c r="T28" s="1"/>
      <c r="U28" s="1"/>
      <c r="V28" s="1"/>
      <c r="W28" s="1"/>
      <c r="X28" s="1"/>
      <c r="Y28" s="1"/>
      <c r="Z28" s="1">
        <v>127459133.88</v>
      </c>
      <c r="AA28" s="1">
        <v>184529617.63999999</v>
      </c>
      <c r="AB28" s="1">
        <v>136408443.41</v>
      </c>
      <c r="AC28" s="1">
        <v>3413944.54</v>
      </c>
      <c r="AD28" s="1">
        <v>2504481</v>
      </c>
      <c r="AE28" s="1">
        <v>6014852</v>
      </c>
      <c r="AF28" s="1"/>
    </row>
    <row r="29" spans="1:32" x14ac:dyDescent="0.3">
      <c r="A29" t="str">
        <f t="shared" si="0"/>
        <v>Rocket Lab</v>
      </c>
      <c r="B29" t="str">
        <f t="shared" si="1"/>
        <v>Space Transp. and Launch</v>
      </c>
      <c r="M29" t="s">
        <v>56</v>
      </c>
      <c r="N29" t="s">
        <v>67</v>
      </c>
      <c r="O29" s="1"/>
      <c r="P29" s="1"/>
      <c r="Q29" s="1"/>
      <c r="R29" s="1"/>
      <c r="S29" s="1"/>
      <c r="T29" s="1"/>
      <c r="U29" s="1"/>
      <c r="V29" s="1"/>
      <c r="W29" s="1">
        <v>3025000</v>
      </c>
      <c r="X29" s="1">
        <v>3925000</v>
      </c>
      <c r="Y29" s="1">
        <v>0</v>
      </c>
      <c r="Z29" s="1">
        <v>6530871</v>
      </c>
      <c r="AA29" s="1">
        <v>0</v>
      </c>
      <c r="AB29" s="1">
        <v>9819139</v>
      </c>
      <c r="AC29" s="1">
        <v>456010</v>
      </c>
      <c r="AD29" s="1">
        <v>0</v>
      </c>
      <c r="AE29" s="1">
        <v>14099000</v>
      </c>
      <c r="AF29" s="1"/>
    </row>
    <row r="30" spans="1:32" x14ac:dyDescent="0.3">
      <c r="A30" t="str">
        <f t="shared" si="0"/>
        <v>SIERRA NEVADA</v>
      </c>
      <c r="B30" t="str">
        <f t="shared" si="1"/>
        <v>R&amp;D (Space Flight)</v>
      </c>
      <c r="M30" t="s">
        <v>57</v>
      </c>
      <c r="N30" t="s">
        <v>68</v>
      </c>
      <c r="O30" s="1"/>
      <c r="P30" s="1">
        <v>99819</v>
      </c>
      <c r="Q30" s="1"/>
      <c r="R30" s="1"/>
      <c r="S30" s="1"/>
      <c r="T30" s="1"/>
      <c r="U30" s="1">
        <v>8100000</v>
      </c>
      <c r="V30" s="1">
        <v>1900000</v>
      </c>
      <c r="W30" s="1"/>
      <c r="X30" s="1"/>
      <c r="Y30" s="1">
        <v>4871429.1562999999</v>
      </c>
      <c r="Z30" s="1">
        <v>7760156</v>
      </c>
      <c r="AA30" s="1">
        <v>3625142</v>
      </c>
      <c r="AB30" s="1">
        <v>8264211.7599999998</v>
      </c>
      <c r="AC30" s="1">
        <v>10487299.16</v>
      </c>
      <c r="AD30" s="1">
        <v>12242875.060000001</v>
      </c>
      <c r="AE30" s="1">
        <v>7300020</v>
      </c>
      <c r="AF30" s="1"/>
    </row>
    <row r="31" spans="1:32" x14ac:dyDescent="0.3">
      <c r="A31" t="str">
        <f t="shared" si="0"/>
        <v>SIERRA NEVADA</v>
      </c>
      <c r="B31" t="str">
        <f t="shared" si="1"/>
        <v>Space Transp. and Launch</v>
      </c>
      <c r="M31" t="s">
        <v>57</v>
      </c>
      <c r="N31" t="s">
        <v>67</v>
      </c>
      <c r="O31" s="1"/>
      <c r="P31" s="1"/>
      <c r="Q31" s="1"/>
      <c r="R31" s="1"/>
      <c r="S31" s="1"/>
      <c r="T31" s="1"/>
      <c r="U31" s="1"/>
      <c r="V31" s="1"/>
      <c r="W31" s="1"/>
      <c r="X31" s="1">
        <v>73715390.200000003</v>
      </c>
      <c r="Y31" s="1">
        <v>112242299.23999999</v>
      </c>
      <c r="Z31" s="1">
        <v>293553520.94999999</v>
      </c>
      <c r="AA31" s="1">
        <v>105837363.83</v>
      </c>
      <c r="AB31" s="1">
        <v>334642586.63</v>
      </c>
      <c r="AC31" s="1">
        <v>41026609.460000001</v>
      </c>
      <c r="AD31" s="1">
        <v>131474349.31</v>
      </c>
      <c r="AE31" s="1">
        <v>44254333.649999999</v>
      </c>
      <c r="AF31" s="1"/>
    </row>
    <row r="32" spans="1:32" x14ac:dyDescent="0.3">
      <c r="A32" t="str">
        <f t="shared" si="0"/>
        <v>SPACEX</v>
      </c>
      <c r="B32" t="str">
        <f t="shared" si="1"/>
        <v>R&amp;D (Space Flight)</v>
      </c>
      <c r="M32" t="s">
        <v>58</v>
      </c>
      <c r="N32" t="s">
        <v>68</v>
      </c>
      <c r="O32" s="1"/>
      <c r="P32" s="1"/>
      <c r="Q32" s="1">
        <v>129905.65</v>
      </c>
      <c r="R32" s="1">
        <v>0</v>
      </c>
      <c r="S32" s="1">
        <v>294921</v>
      </c>
      <c r="T32" s="1">
        <v>0</v>
      </c>
      <c r="U32" s="1">
        <v>8100000</v>
      </c>
      <c r="V32" s="1">
        <v>1469525</v>
      </c>
      <c r="W32" s="1"/>
      <c r="X32" s="1"/>
      <c r="Y32" s="1"/>
      <c r="Z32" s="1"/>
      <c r="AA32" s="1">
        <v>498535.7</v>
      </c>
      <c r="AB32" s="1">
        <v>96828183</v>
      </c>
      <c r="AC32" s="1">
        <v>397767413.24000001</v>
      </c>
      <c r="AD32" s="1">
        <v>867828515.61000001</v>
      </c>
      <c r="AE32" s="1">
        <v>978161481.12</v>
      </c>
      <c r="AF32" s="1"/>
    </row>
    <row r="33" spans="1:32" x14ac:dyDescent="0.3">
      <c r="A33" t="str">
        <f t="shared" si="0"/>
        <v>SPACEX</v>
      </c>
      <c r="B33" t="str">
        <f t="shared" si="1"/>
        <v>Space Transp. and Launch</v>
      </c>
      <c r="M33" t="s">
        <v>58</v>
      </c>
      <c r="N33" t="s">
        <v>67</v>
      </c>
      <c r="O33" s="1"/>
      <c r="P33" s="1">
        <v>20000</v>
      </c>
      <c r="Q33" s="1">
        <v>25527312</v>
      </c>
      <c r="R33" s="1">
        <v>115342392</v>
      </c>
      <c r="S33" s="1">
        <v>194287256.50999999</v>
      </c>
      <c r="T33" s="1">
        <v>256277026.80000001</v>
      </c>
      <c r="U33" s="1">
        <v>586142502.10000002</v>
      </c>
      <c r="V33" s="1">
        <v>366664377.89999998</v>
      </c>
      <c r="W33" s="1">
        <v>518605700.06</v>
      </c>
      <c r="X33" s="1">
        <v>654559637.85000002</v>
      </c>
      <c r="Y33" s="1">
        <v>623730110.84000003</v>
      </c>
      <c r="Z33" s="1">
        <v>785807348.59000003</v>
      </c>
      <c r="AA33" s="1">
        <v>1222082877.3900001</v>
      </c>
      <c r="AB33" s="1">
        <v>985638853.79999995</v>
      </c>
      <c r="AC33" s="1">
        <v>1741963472.2537999</v>
      </c>
      <c r="AD33" s="1">
        <v>1868199619.2674999</v>
      </c>
      <c r="AE33" s="1">
        <v>2099502521.9693</v>
      </c>
      <c r="AF33" s="1"/>
    </row>
    <row r="34" spans="1:32" x14ac:dyDescent="0.3">
      <c r="A34" t="str">
        <f t="shared" si="0"/>
        <v>UNITED LAUNCH ALLIANCE</v>
      </c>
      <c r="B34" t="str">
        <f t="shared" si="1"/>
        <v>R&amp;D (Space Flight)</v>
      </c>
      <c r="M34" t="s">
        <v>59</v>
      </c>
      <c r="N34" t="s">
        <v>68</v>
      </c>
      <c r="O34" s="1"/>
      <c r="P34" s="1"/>
      <c r="Q34" s="1">
        <v>65249720</v>
      </c>
      <c r="R34" s="1">
        <v>932014.1875</v>
      </c>
      <c r="S34" s="1">
        <v>821470</v>
      </c>
      <c r="T34" s="1">
        <v>0</v>
      </c>
      <c r="U34" s="1"/>
      <c r="V34" s="1"/>
      <c r="W34" s="1">
        <v>120000</v>
      </c>
      <c r="X34" s="1"/>
      <c r="Y34" s="1"/>
      <c r="Z34" s="1"/>
      <c r="AA34" s="1"/>
      <c r="AB34" s="1"/>
      <c r="AC34" s="1">
        <v>4313491</v>
      </c>
      <c r="AD34" s="1">
        <v>12756861</v>
      </c>
      <c r="AE34" s="1">
        <v>16626322</v>
      </c>
      <c r="AF34" s="1"/>
    </row>
    <row r="35" spans="1:32" x14ac:dyDescent="0.3">
      <c r="A35" t="str">
        <f t="shared" si="0"/>
        <v>UNITED LAUNCH ALLIANCE</v>
      </c>
      <c r="B35" t="str">
        <f t="shared" si="1"/>
        <v>Space Transp. and Launch</v>
      </c>
      <c r="M35" t="s">
        <v>59</v>
      </c>
      <c r="N35" t="s">
        <v>67</v>
      </c>
      <c r="O35" s="1"/>
      <c r="P35" s="1">
        <v>106995229</v>
      </c>
      <c r="Q35" s="1">
        <v>275818870.87</v>
      </c>
      <c r="R35" s="1">
        <v>293541837.0625</v>
      </c>
      <c r="S35" s="1">
        <v>344586117</v>
      </c>
      <c r="T35" s="1">
        <v>314903100</v>
      </c>
      <c r="U35" s="1">
        <v>1340792533</v>
      </c>
      <c r="V35" s="1">
        <v>2795051157.9960999</v>
      </c>
      <c r="W35" s="1">
        <v>2098230501.6800001</v>
      </c>
      <c r="X35" s="1">
        <v>1870289917.8302</v>
      </c>
      <c r="Y35" s="1">
        <v>2250294439.1999998</v>
      </c>
      <c r="Z35" s="1">
        <v>1740882086.51</v>
      </c>
      <c r="AA35" s="1">
        <v>1632698098.29</v>
      </c>
      <c r="AB35" s="1">
        <v>1294422079.47</v>
      </c>
      <c r="AC35" s="1">
        <v>718185196.52999997</v>
      </c>
      <c r="AD35" s="1">
        <v>1109948748.9400001</v>
      </c>
      <c r="AE35" s="1">
        <v>1041630672.8203</v>
      </c>
      <c r="AF35" s="1"/>
    </row>
    <row r="36" spans="1:32" x14ac:dyDescent="0.3">
      <c r="A36" t="str">
        <f t="shared" si="0"/>
        <v>UNITED LAUNCH ALLIANCE</v>
      </c>
      <c r="B36" t="str">
        <f t="shared" si="1"/>
        <v>Space Vehicle Launchers</v>
      </c>
      <c r="M36" t="s">
        <v>59</v>
      </c>
      <c r="N36" t="s">
        <v>71</v>
      </c>
      <c r="O36" s="1"/>
      <c r="P36" s="1"/>
      <c r="Q36" s="1">
        <v>216520628</v>
      </c>
      <c r="R36" s="1">
        <v>117056900</v>
      </c>
      <c r="S36" s="1">
        <v>630976</v>
      </c>
      <c r="T36" s="1">
        <v>0</v>
      </c>
      <c r="U36" s="1"/>
      <c r="V36" s="1"/>
      <c r="W36" s="1"/>
      <c r="X36" s="1">
        <v>-16444256</v>
      </c>
      <c r="Y36" s="1"/>
      <c r="Z36" s="1"/>
      <c r="AA36" s="1"/>
      <c r="AB36" s="1"/>
      <c r="AC36" s="1">
        <v>-15722.33</v>
      </c>
      <c r="AD36" s="1"/>
      <c r="AE36" s="1"/>
      <c r="AF36" s="1"/>
    </row>
    <row r="37" spans="1:32" x14ac:dyDescent="0.3">
      <c r="A37" t="str">
        <f t="shared" si="0"/>
        <v>UNITED LAUNCH ALLIANCE</v>
      </c>
      <c r="B37" t="str">
        <f t="shared" si="1"/>
        <v>Space Vehicle Services</v>
      </c>
      <c r="M37" t="s">
        <v>59</v>
      </c>
      <c r="N37" t="s">
        <v>72</v>
      </c>
      <c r="O37" s="1"/>
      <c r="P37" s="1"/>
      <c r="Q37" s="1">
        <v>460979412.13999999</v>
      </c>
      <c r="R37" s="1">
        <v>-37893098.200000003</v>
      </c>
      <c r="S37" s="1">
        <v>-1569376.5537</v>
      </c>
      <c r="T37" s="1">
        <v>-63807.417000000001</v>
      </c>
      <c r="U37" s="1">
        <v>-1601806.85</v>
      </c>
      <c r="V37" s="1">
        <v>-350000</v>
      </c>
      <c r="W37" s="1">
        <v>-6221860.7599999998</v>
      </c>
      <c r="X37" s="1"/>
      <c r="Y37" s="1"/>
      <c r="Z37" s="1"/>
      <c r="AA37" s="1">
        <v>956361.13</v>
      </c>
      <c r="AB37" s="1">
        <v>0</v>
      </c>
      <c r="AC37" s="1"/>
      <c r="AD37" s="1"/>
      <c r="AE37" s="1">
        <v>-164764.9063</v>
      </c>
      <c r="AF37" s="1"/>
    </row>
    <row r="38" spans="1:32" x14ac:dyDescent="0.3">
      <c r="A38" t="str">
        <f t="shared" si="0"/>
        <v>UNITED LAUNCH ALLIANCE</v>
      </c>
      <c r="B38" t="str">
        <f t="shared" si="1"/>
        <v>Space Vehicles and Components</v>
      </c>
      <c r="M38" t="s">
        <v>59</v>
      </c>
      <c r="N38" t="s">
        <v>74</v>
      </c>
      <c r="O38" s="1"/>
      <c r="P38" s="1"/>
      <c r="Q38" s="1">
        <v>526031301.50999999</v>
      </c>
      <c r="R38" s="1">
        <v>1021773469.6953</v>
      </c>
      <c r="S38" s="1">
        <v>1531607421.6136</v>
      </c>
      <c r="T38" s="1">
        <v>2428066219.6054001</v>
      </c>
      <c r="U38" s="1">
        <v>208731806.59999999</v>
      </c>
      <c r="V38" s="1">
        <v>89110597</v>
      </c>
      <c r="W38" s="1">
        <v>2817382.11</v>
      </c>
      <c r="X38" s="1">
        <v>8949092.3446999993</v>
      </c>
      <c r="Y38" s="1">
        <v>-1040000</v>
      </c>
      <c r="Z38" s="1">
        <v>-2909000.28</v>
      </c>
      <c r="AA38" s="1">
        <v>3386068.02</v>
      </c>
      <c r="AB38" s="1">
        <v>0</v>
      </c>
      <c r="AC38" s="1"/>
      <c r="AD38" s="1">
        <v>-6910.94</v>
      </c>
      <c r="AE38" s="1">
        <v>-424307.875</v>
      </c>
      <c r="AF38" s="1"/>
    </row>
    <row r="39" spans="1:32" x14ac:dyDescent="0.3">
      <c r="A39" t="str">
        <f t="shared" si="0"/>
        <v>Virgin Orbit</v>
      </c>
      <c r="B39" t="str">
        <f t="shared" si="1"/>
        <v>Space Transp. and Launch</v>
      </c>
      <c r="M39" t="s">
        <v>60</v>
      </c>
      <c r="N39" t="s">
        <v>67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>
        <v>35050000</v>
      </c>
      <c r="AC39" s="1">
        <v>2249791</v>
      </c>
      <c r="AD39" s="1">
        <v>0</v>
      </c>
      <c r="AE39" s="1">
        <v>-210426</v>
      </c>
      <c r="AF39" s="1"/>
    </row>
    <row r="40" spans="1:32" x14ac:dyDescent="0.3">
      <c r="A40" t="str">
        <f t="shared" si="0"/>
        <v>WYLE LABORATORIES</v>
      </c>
      <c r="B40" t="str">
        <f t="shared" si="1"/>
        <v>R&amp;D (Space Flight)</v>
      </c>
      <c r="M40" t="s">
        <v>61</v>
      </c>
      <c r="N40" t="s">
        <v>68</v>
      </c>
      <c r="O40" s="1">
        <v>-787714.38</v>
      </c>
      <c r="P40" s="1"/>
      <c r="Q40" s="1">
        <v>-5133.5698000000002</v>
      </c>
      <c r="R40" s="1">
        <v>705840</v>
      </c>
      <c r="S40" s="1">
        <v>537941</v>
      </c>
      <c r="T40" s="1">
        <v>984326</v>
      </c>
      <c r="U40" s="1">
        <v>662137</v>
      </c>
      <c r="V40" s="1">
        <v>-533595</v>
      </c>
      <c r="W40" s="1">
        <v>9287760.8800000008</v>
      </c>
      <c r="X40" s="1">
        <v>113760190.43000001</v>
      </c>
      <c r="Y40" s="1">
        <v>124506842.34</v>
      </c>
      <c r="Z40" s="1">
        <v>138243172.06999999</v>
      </c>
      <c r="AA40" s="1">
        <v>142282971.62</v>
      </c>
      <c r="AB40" s="1">
        <v>150144801.24000001</v>
      </c>
      <c r="AC40" s="1">
        <v>153857506.88</v>
      </c>
      <c r="AD40" s="1"/>
      <c r="AE40" s="1"/>
      <c r="AF40" s="1"/>
    </row>
    <row r="41" spans="1:32" x14ac:dyDescent="0.3">
      <c r="A41" t="str">
        <f t="shared" si="0"/>
        <v>Grand Total</v>
      </c>
      <c r="B41" t="str">
        <f t="shared" si="1"/>
        <v/>
      </c>
      <c r="M41" t="s">
        <v>62</v>
      </c>
      <c r="N41" t="s">
        <v>75</v>
      </c>
      <c r="O41" s="1">
        <f t="shared" ref="O41:AE41" si="2">SUM(O2:O40)</f>
        <v>2155410267.8361998</v>
      </c>
      <c r="P41" s="1">
        <f t="shared" si="2"/>
        <v>4089886899.2749</v>
      </c>
      <c r="Q41" s="1">
        <f t="shared" si="2"/>
        <v>4880537342.0459995</v>
      </c>
      <c r="R41" s="1">
        <f t="shared" si="2"/>
        <v>5073935012.0347004</v>
      </c>
      <c r="S41" s="1">
        <f t="shared" si="2"/>
        <v>5654371014.2825003</v>
      </c>
      <c r="T41" s="1">
        <f t="shared" si="2"/>
        <v>6900827146.6693001</v>
      </c>
      <c r="U41" s="1">
        <f t="shared" si="2"/>
        <v>5576342902.3073997</v>
      </c>
      <c r="V41" s="1">
        <f t="shared" si="2"/>
        <v>7360639580.8663998</v>
      </c>
      <c r="W41" s="1">
        <f t="shared" si="2"/>
        <v>6738375965.2255993</v>
      </c>
      <c r="X41" s="1">
        <f t="shared" si="2"/>
        <v>7240044969.1598005</v>
      </c>
      <c r="Y41" s="1">
        <f t="shared" si="2"/>
        <v>7382453510.8694</v>
      </c>
      <c r="Z41" s="1">
        <f t="shared" si="2"/>
        <v>6965917182.6019001</v>
      </c>
      <c r="AA41" s="1">
        <f t="shared" si="2"/>
        <v>7743693279.1609011</v>
      </c>
      <c r="AB41" s="1">
        <f t="shared" si="2"/>
        <v>7881475474.7865</v>
      </c>
      <c r="AC41" s="1">
        <f t="shared" si="2"/>
        <v>7834934760.7793999</v>
      </c>
      <c r="AD41" s="1">
        <f t="shared" si="2"/>
        <v>9676668102.1394997</v>
      </c>
      <c r="AE41" s="1">
        <f t="shared" si="2"/>
        <v>11663239783.5072</v>
      </c>
      <c r="AF41" s="1"/>
    </row>
    <row r="44" spans="1:32" x14ac:dyDescent="0.3">
      <c r="A44" t="str">
        <f t="shared" ref="A44:A84" si="3">M44</f>
        <v>SpaceParentID</v>
      </c>
      <c r="B44" t="str">
        <f t="shared" ref="B44:B84" si="4">N44</f>
        <v>SpaceArea</v>
      </c>
      <c r="C44" t="str">
        <f t="shared" ref="C44:C84" si="5">AB44</f>
        <v>2020</v>
      </c>
      <c r="D44" t="str">
        <f t="shared" ref="D44:D84" si="6">AD44</f>
        <v>2022</v>
      </c>
      <c r="E44" t="str">
        <f t="shared" ref="E44:E84" si="7">AE44</f>
        <v>2023</v>
      </c>
      <c r="G44" t="str">
        <f>AD44&amp;"-"&amp;AE44</f>
        <v>2022-2023</v>
      </c>
      <c r="H44" t="str">
        <f>AB44&amp;"-"&amp;AE44</f>
        <v>2020-2023</v>
      </c>
      <c r="J44" t="str">
        <f>"Share "&amp;AE44</f>
        <v>Share 2023</v>
      </c>
      <c r="M44" t="s">
        <v>25</v>
      </c>
      <c r="N44" t="s">
        <v>66</v>
      </c>
      <c r="O44" t="s">
        <v>26</v>
      </c>
      <c r="P44" t="s">
        <v>27</v>
      </c>
      <c r="Q44" t="s">
        <v>28</v>
      </c>
      <c r="R44" t="s">
        <v>29</v>
      </c>
      <c r="S44" t="s">
        <v>30</v>
      </c>
      <c r="T44" t="s">
        <v>31</v>
      </c>
      <c r="U44" t="s">
        <v>32</v>
      </c>
      <c r="V44" t="s">
        <v>33</v>
      </c>
      <c r="W44" t="s">
        <v>34</v>
      </c>
      <c r="X44" t="s">
        <v>35</v>
      </c>
      <c r="Y44" t="s">
        <v>36</v>
      </c>
      <c r="Z44" t="s">
        <v>37</v>
      </c>
      <c r="AA44" t="s">
        <v>38</v>
      </c>
      <c r="AB44" t="s">
        <v>39</v>
      </c>
      <c r="AC44" t="s">
        <v>40</v>
      </c>
      <c r="AD44" t="s">
        <v>41</v>
      </c>
      <c r="AE44" t="s">
        <v>42</v>
      </c>
    </row>
    <row r="45" spans="1:32" x14ac:dyDescent="0.3">
      <c r="A45" t="str">
        <f t="shared" si="3"/>
        <v>ABL Space</v>
      </c>
      <c r="B45" t="str">
        <f t="shared" si="4"/>
        <v>Space Transp. and Launch</v>
      </c>
      <c r="C45" s="1">
        <f t="shared" si="5"/>
        <v>0</v>
      </c>
      <c r="D45" s="1">
        <f t="shared" si="6"/>
        <v>0</v>
      </c>
      <c r="E45" s="1">
        <f t="shared" si="7"/>
        <v>1005000</v>
      </c>
      <c r="F45" s="1"/>
      <c r="G45" s="2" t="e">
        <f t="shared" ref="G45:G84" si="8">AE45/AD45-1</f>
        <v>#DIV/0!</v>
      </c>
      <c r="H45" s="2" t="e">
        <f t="shared" ref="H45:H84" si="9">AE45/AB45-1</f>
        <v>#DIV/0!</v>
      </c>
      <c r="I45" s="2"/>
      <c r="J45" s="2">
        <f t="shared" ref="J45:J83" si="10">AE45/SUM(AE$44:AE$83)</f>
        <v>8.6168167563626215E-5</v>
      </c>
      <c r="K45" s="2"/>
      <c r="M45" t="s">
        <v>43</v>
      </c>
      <c r="N45" t="s">
        <v>67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>
        <v>55944.087992585199</v>
      </c>
      <c r="AD45" s="1">
        <v>0</v>
      </c>
      <c r="AE45" s="1">
        <v>1005000</v>
      </c>
      <c r="AF45" s="1"/>
    </row>
    <row r="46" spans="1:32" x14ac:dyDescent="0.3">
      <c r="A46" t="str">
        <f t="shared" si="3"/>
        <v>BLUE ORIGIN</v>
      </c>
      <c r="B46" t="str">
        <f t="shared" si="4"/>
        <v>R&amp;D (Space Flight)</v>
      </c>
      <c r="C46" s="1">
        <f t="shared" si="5"/>
        <v>265814971.14812401</v>
      </c>
      <c r="D46" s="1">
        <f t="shared" si="6"/>
        <v>11226837.4031197</v>
      </c>
      <c r="E46" s="1">
        <f t="shared" si="7"/>
        <v>425009984</v>
      </c>
      <c r="F46" s="1"/>
      <c r="G46" s="2">
        <f t="shared" si="8"/>
        <v>36.856608120279603</v>
      </c>
      <c r="H46" s="2">
        <f t="shared" si="9"/>
        <v>0.59889408096267616</v>
      </c>
      <c r="I46" s="2"/>
      <c r="J46" s="2">
        <f t="shared" si="10"/>
        <v>3.6440130863210046E-2</v>
      </c>
      <c r="K46" s="2"/>
      <c r="M46" t="s">
        <v>44</v>
      </c>
      <c r="N46" t="s">
        <v>68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>
        <v>1550361.69624762</v>
      </c>
      <c r="AB46" s="1">
        <v>265814971.14812401</v>
      </c>
      <c r="AC46" s="1">
        <v>306944867.30715799</v>
      </c>
      <c r="AD46" s="1">
        <v>11226837.4031197</v>
      </c>
      <c r="AE46" s="1">
        <v>425009984</v>
      </c>
      <c r="AF46" s="1"/>
    </row>
    <row r="47" spans="1:32" x14ac:dyDescent="0.3">
      <c r="A47" t="str">
        <f t="shared" si="3"/>
        <v>BLUE ORIGIN</v>
      </c>
      <c r="B47" t="str">
        <f t="shared" si="4"/>
        <v>Space Transp. and Launch</v>
      </c>
      <c r="C47" s="1">
        <f t="shared" si="5"/>
        <v>1472937.277066</v>
      </c>
      <c r="D47" s="1">
        <f t="shared" si="6"/>
        <v>4588587.5616089096</v>
      </c>
      <c r="E47" s="1">
        <f t="shared" si="7"/>
        <v>15834404</v>
      </c>
      <c r="F47" s="1"/>
      <c r="G47" s="2">
        <f t="shared" si="8"/>
        <v>2.4508231100308211</v>
      </c>
      <c r="H47" s="2">
        <f t="shared" si="9"/>
        <v>9.7502228686486596</v>
      </c>
      <c r="I47" s="2"/>
      <c r="J47" s="2">
        <f t="shared" si="10"/>
        <v>1.3576334100916948E-3</v>
      </c>
      <c r="K47" s="2"/>
      <c r="M47" t="s">
        <v>44</v>
      </c>
      <c r="N47" t="s">
        <v>67</v>
      </c>
      <c r="O47" s="1"/>
      <c r="P47" s="1"/>
      <c r="Q47" s="1"/>
      <c r="R47" s="1"/>
      <c r="S47" s="1"/>
      <c r="T47" s="1"/>
      <c r="U47" s="1"/>
      <c r="V47" s="1"/>
      <c r="W47" s="1"/>
      <c r="X47" s="1">
        <v>970601.73317900696</v>
      </c>
      <c r="Y47" s="1">
        <v>811311.96249855298</v>
      </c>
      <c r="Z47" s="1">
        <v>420743.79300202901</v>
      </c>
      <c r="AA47" s="1">
        <v>1453749.20089204</v>
      </c>
      <c r="AB47" s="1">
        <v>1472937.277066</v>
      </c>
      <c r="AC47" s="1">
        <v>5146857.8850811003</v>
      </c>
      <c r="AD47" s="1">
        <v>4588587.5616089096</v>
      </c>
      <c r="AE47" s="1">
        <v>15834404</v>
      </c>
      <c r="AF47" s="1"/>
    </row>
    <row r="48" spans="1:32" x14ac:dyDescent="0.3">
      <c r="A48" t="str">
        <f t="shared" si="3"/>
        <v>BOEING</v>
      </c>
      <c r="B48" t="str">
        <f t="shared" si="4"/>
        <v>Other Products</v>
      </c>
      <c r="C48" s="1">
        <f t="shared" si="5"/>
        <v>0</v>
      </c>
      <c r="D48" s="1">
        <f t="shared" si="6"/>
        <v>0</v>
      </c>
      <c r="E48" s="1">
        <f t="shared" si="7"/>
        <v>0</v>
      </c>
      <c r="F48" s="1"/>
      <c r="G48" s="2" t="e">
        <f t="shared" si="8"/>
        <v>#DIV/0!</v>
      </c>
      <c r="H48" s="2" t="e">
        <f t="shared" si="9"/>
        <v>#DIV/0!</v>
      </c>
      <c r="I48" s="2"/>
      <c r="J48" s="2">
        <f t="shared" si="10"/>
        <v>0</v>
      </c>
      <c r="K48" s="2"/>
      <c r="M48" t="s">
        <v>45</v>
      </c>
      <c r="N48" t="s">
        <v>69</v>
      </c>
      <c r="O48" s="1"/>
      <c r="P48" s="1"/>
      <c r="Q48" s="1"/>
      <c r="R48" s="1"/>
      <c r="S48" s="1">
        <v>338935.067991269</v>
      </c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x14ac:dyDescent="0.3">
      <c r="A49" t="str">
        <f t="shared" si="3"/>
        <v>BOEING</v>
      </c>
      <c r="B49" t="str">
        <f t="shared" si="4"/>
        <v>R&amp;D (Defense)</v>
      </c>
      <c r="C49" s="1">
        <f t="shared" si="5"/>
        <v>0</v>
      </c>
      <c r="D49" s="1">
        <f t="shared" si="6"/>
        <v>0</v>
      </c>
      <c r="E49" s="1">
        <f t="shared" si="7"/>
        <v>0</v>
      </c>
      <c r="F49" s="1"/>
      <c r="G49" s="2" t="e">
        <f t="shared" si="8"/>
        <v>#DIV/0!</v>
      </c>
      <c r="H49" s="2" t="e">
        <f t="shared" si="9"/>
        <v>#DIV/0!</v>
      </c>
      <c r="I49" s="2"/>
      <c r="J49" s="2">
        <f t="shared" si="10"/>
        <v>0</v>
      </c>
      <c r="K49" s="2"/>
      <c r="M49" t="s">
        <v>45</v>
      </c>
      <c r="N49" t="s">
        <v>70</v>
      </c>
      <c r="O49" s="1">
        <v>2239082.63797512</v>
      </c>
      <c r="P49" s="1"/>
      <c r="Q49" s="1"/>
      <c r="R49" s="1"/>
      <c r="S49" s="1">
        <v>705533.37572477001</v>
      </c>
      <c r="T49" s="1"/>
      <c r="U49" s="1"/>
      <c r="V49" s="1"/>
      <c r="W49" s="1"/>
      <c r="X49" s="1"/>
      <c r="Y49" s="1"/>
      <c r="Z49" s="1">
        <v>0</v>
      </c>
      <c r="AA49" s="1"/>
      <c r="AB49" s="1"/>
      <c r="AC49" s="1"/>
      <c r="AD49" s="1"/>
      <c r="AE49" s="1"/>
      <c r="AF49" s="1"/>
    </row>
    <row r="50" spans="1:32" x14ac:dyDescent="0.3">
      <c r="A50" t="str">
        <f t="shared" si="3"/>
        <v>BOEING</v>
      </c>
      <c r="B50" t="str">
        <f t="shared" si="4"/>
        <v>R&amp;D (Space Flight)</v>
      </c>
      <c r="C50" s="1">
        <f t="shared" si="5"/>
        <v>1072838336.59495</v>
      </c>
      <c r="D50" s="1">
        <f t="shared" si="6"/>
        <v>1305894743.9184501</v>
      </c>
      <c r="E50" s="1">
        <f t="shared" si="7"/>
        <v>1049823879.6201</v>
      </c>
      <c r="F50" s="1"/>
      <c r="G50" s="2">
        <f t="shared" si="8"/>
        <v>-0.1960884408876532</v>
      </c>
      <c r="H50" s="2">
        <f t="shared" si="9"/>
        <v>-2.1451933800105238E-2</v>
      </c>
      <c r="I50" s="2"/>
      <c r="J50" s="2">
        <f t="shared" si="10"/>
        <v>9.0011343255125317E-2</v>
      </c>
      <c r="K50" s="2"/>
      <c r="M50" t="s">
        <v>45</v>
      </c>
      <c r="N50" t="s">
        <v>68</v>
      </c>
      <c r="O50" s="1">
        <v>92894868.233264297</v>
      </c>
      <c r="P50" s="1">
        <v>156602126.711972</v>
      </c>
      <c r="Q50" s="1">
        <v>123144509.015507</v>
      </c>
      <c r="R50" s="1">
        <v>345622313.88623202</v>
      </c>
      <c r="S50" s="1">
        <v>365959388.03541398</v>
      </c>
      <c r="T50" s="1">
        <v>749876185.64678204</v>
      </c>
      <c r="U50" s="1">
        <v>815675097.03866696</v>
      </c>
      <c r="V50" s="1">
        <v>853158722.85134804</v>
      </c>
      <c r="W50" s="1">
        <v>854714370.52433598</v>
      </c>
      <c r="X50" s="1">
        <v>1038115470.3004</v>
      </c>
      <c r="Y50" s="1">
        <v>995080537.12758005</v>
      </c>
      <c r="Z50" s="1">
        <v>1078951383.6865001</v>
      </c>
      <c r="AA50" s="1">
        <v>955611985.83310795</v>
      </c>
      <c r="AB50" s="1">
        <v>1072838336.59495</v>
      </c>
      <c r="AC50" s="1">
        <v>1192804672.94836</v>
      </c>
      <c r="AD50" s="1">
        <v>1305894743.9184501</v>
      </c>
      <c r="AE50" s="1">
        <v>1049823879.6201</v>
      </c>
      <c r="AF50" s="1"/>
    </row>
    <row r="51" spans="1:32" x14ac:dyDescent="0.3">
      <c r="A51" t="str">
        <f t="shared" si="3"/>
        <v>BOEING</v>
      </c>
      <c r="B51" t="str">
        <f t="shared" si="4"/>
        <v>Space Transp. and Launch</v>
      </c>
      <c r="C51" s="1">
        <f t="shared" si="5"/>
        <v>25107766.618159801</v>
      </c>
      <c r="D51" s="1">
        <f t="shared" si="6"/>
        <v>87147.292470877204</v>
      </c>
      <c r="E51" s="1">
        <f t="shared" si="7"/>
        <v>4000000</v>
      </c>
      <c r="F51" s="1"/>
      <c r="G51" s="2">
        <f t="shared" si="8"/>
        <v>44.899303197936021</v>
      </c>
      <c r="H51" s="2">
        <f t="shared" si="9"/>
        <v>-0.84068674602435955</v>
      </c>
      <c r="I51" s="2"/>
      <c r="J51" s="2">
        <f t="shared" si="10"/>
        <v>3.4295788085025359E-4</v>
      </c>
      <c r="K51" s="2"/>
      <c r="M51" t="s">
        <v>45</v>
      </c>
      <c r="N51" t="s">
        <v>67</v>
      </c>
      <c r="O51" s="1"/>
      <c r="P51" s="1"/>
      <c r="Q51" s="1"/>
      <c r="R51" s="1"/>
      <c r="S51" s="1"/>
      <c r="T51" s="1"/>
      <c r="U51" s="1"/>
      <c r="V51" s="1">
        <v>1137462.06495551</v>
      </c>
      <c r="W51" s="1">
        <v>61397856.702547498</v>
      </c>
      <c r="X51" s="1">
        <v>95779145.861587107</v>
      </c>
      <c r="Y51" s="1">
        <v>188256354.03616399</v>
      </c>
      <c r="Z51" s="1">
        <v>314121462.664092</v>
      </c>
      <c r="AA51" s="1">
        <v>247277323.387676</v>
      </c>
      <c r="AB51" s="1">
        <v>25107766.618159801</v>
      </c>
      <c r="AC51" s="1">
        <v>8923745.5317009408</v>
      </c>
      <c r="AD51" s="1">
        <v>87147.292470877204</v>
      </c>
      <c r="AE51" s="1">
        <v>4000000</v>
      </c>
      <c r="AF51" s="1"/>
    </row>
    <row r="52" spans="1:32" x14ac:dyDescent="0.3">
      <c r="A52" t="str">
        <f t="shared" si="3"/>
        <v>BOEING</v>
      </c>
      <c r="B52" t="str">
        <f t="shared" si="4"/>
        <v>Space Vehicle Launchers</v>
      </c>
      <c r="C52" s="1">
        <f t="shared" si="5"/>
        <v>0</v>
      </c>
      <c r="D52" s="1">
        <f t="shared" si="6"/>
        <v>0</v>
      </c>
      <c r="E52" s="1">
        <f t="shared" si="7"/>
        <v>0</v>
      </c>
      <c r="F52" s="1"/>
      <c r="G52" s="2" t="e">
        <f t="shared" si="8"/>
        <v>#DIV/0!</v>
      </c>
      <c r="H52" s="2" t="e">
        <f t="shared" si="9"/>
        <v>#DIV/0!</v>
      </c>
      <c r="I52" s="2"/>
      <c r="J52" s="2">
        <f t="shared" si="10"/>
        <v>0</v>
      </c>
      <c r="K52" s="2"/>
      <c r="M52" t="s">
        <v>45</v>
      </c>
      <c r="N52" t="s">
        <v>71</v>
      </c>
      <c r="O52" s="1">
        <v>1025812.7392852301</v>
      </c>
      <c r="P52" s="1">
        <v>424089606.14298302</v>
      </c>
      <c r="Q52" s="1">
        <v>33280550.517988499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x14ac:dyDescent="0.3">
      <c r="A53" t="str">
        <f t="shared" si="3"/>
        <v>BOEING</v>
      </c>
      <c r="B53" t="str">
        <f t="shared" si="4"/>
        <v>Space Vehicle Services</v>
      </c>
      <c r="C53" s="1">
        <f t="shared" si="5"/>
        <v>0</v>
      </c>
      <c r="D53" s="1">
        <f t="shared" si="6"/>
        <v>0</v>
      </c>
      <c r="E53" s="1">
        <f t="shared" si="7"/>
        <v>0</v>
      </c>
      <c r="F53" s="1"/>
      <c r="G53" s="2" t="e">
        <f t="shared" si="8"/>
        <v>#DIV/0!</v>
      </c>
      <c r="H53" s="2" t="e">
        <f t="shared" si="9"/>
        <v>#DIV/0!</v>
      </c>
      <c r="I53" s="2"/>
      <c r="J53" s="2">
        <f t="shared" si="10"/>
        <v>0</v>
      </c>
      <c r="K53" s="2"/>
      <c r="M53" t="s">
        <v>45</v>
      </c>
      <c r="N53" t="s">
        <v>72</v>
      </c>
      <c r="O53" s="1">
        <v>105449124.723838</v>
      </c>
      <c r="P53" s="1">
        <v>618705793.95705295</v>
      </c>
      <c r="Q53" s="1">
        <v>-366371.803293593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x14ac:dyDescent="0.3">
      <c r="A54" t="str">
        <f t="shared" si="3"/>
        <v>CALIFORNIA INSTITUTE OF TECHNOLOGY</v>
      </c>
      <c r="B54" t="str">
        <f t="shared" si="4"/>
        <v>R&amp;D (Space Flight)</v>
      </c>
      <c r="C54" s="1">
        <f t="shared" si="5"/>
        <v>4724051.1297631199</v>
      </c>
      <c r="D54" s="1">
        <f t="shared" si="6"/>
        <v>701323915.82410002</v>
      </c>
      <c r="E54" s="1">
        <f t="shared" si="7"/>
        <v>1161676364.1914001</v>
      </c>
      <c r="F54" s="1"/>
      <c r="G54" s="2">
        <f t="shared" si="8"/>
        <v>0.65640489077911557</v>
      </c>
      <c r="H54" s="2">
        <f t="shared" si="9"/>
        <v>244.90681435949031</v>
      </c>
      <c r="I54" s="2"/>
      <c r="J54" s="2">
        <f t="shared" si="10"/>
        <v>9.9601516024227496E-2</v>
      </c>
      <c r="K54" s="2"/>
      <c r="M54" t="s">
        <v>46</v>
      </c>
      <c r="N54" t="s">
        <v>68</v>
      </c>
      <c r="O54" s="1"/>
      <c r="P54" s="1"/>
      <c r="Q54" s="1">
        <v>125892.324525765</v>
      </c>
      <c r="R54" s="1"/>
      <c r="S54" s="1"/>
      <c r="T54" s="1"/>
      <c r="U54" s="1"/>
      <c r="V54" s="1"/>
      <c r="W54" s="1"/>
      <c r="X54" s="1"/>
      <c r="Y54" s="1">
        <v>92773.200017821699</v>
      </c>
      <c r="Z54" s="1">
        <v>95535.120296103807</v>
      </c>
      <c r="AA54" s="1"/>
      <c r="AB54" s="1">
        <v>4724051.1297631199</v>
      </c>
      <c r="AC54" s="1">
        <v>270945040.18904698</v>
      </c>
      <c r="AD54" s="1">
        <v>701323915.82410002</v>
      </c>
      <c r="AE54" s="1">
        <v>1161676364.1914001</v>
      </c>
      <c r="AF54" s="1"/>
    </row>
    <row r="55" spans="1:32" x14ac:dyDescent="0.3">
      <c r="A55" t="str">
        <f t="shared" si="3"/>
        <v>Firefly Aerospace</v>
      </c>
      <c r="B55" t="str">
        <f t="shared" si="4"/>
        <v>R&amp;D (Space Flight)</v>
      </c>
      <c r="C55" s="1">
        <f t="shared" si="5"/>
        <v>0</v>
      </c>
      <c r="D55" s="1">
        <f t="shared" si="6"/>
        <v>39601641.323541701</v>
      </c>
      <c r="E55" s="1">
        <f t="shared" si="7"/>
        <v>94871677</v>
      </c>
      <c r="F55" s="1"/>
      <c r="G55" s="2">
        <f t="shared" si="8"/>
        <v>1.3956501253295861</v>
      </c>
      <c r="H55" s="2" t="e">
        <f t="shared" si="9"/>
        <v>#DIV/0!</v>
      </c>
      <c r="I55" s="2"/>
      <c r="J55" s="2">
        <f t="shared" si="10"/>
        <v>8.134247324157436E-3</v>
      </c>
      <c r="K55" s="2"/>
      <c r="M55" t="s">
        <v>47</v>
      </c>
      <c r="N55" t="s">
        <v>68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>
        <v>29312.746145944599</v>
      </c>
      <c r="AB55" s="1"/>
      <c r="AC55" s="1">
        <v>55831361.214721099</v>
      </c>
      <c r="AD55" s="1">
        <v>39601641.323541701</v>
      </c>
      <c r="AE55" s="1">
        <v>94871677</v>
      </c>
      <c r="AF55" s="1"/>
    </row>
    <row r="56" spans="1:32" x14ac:dyDescent="0.3">
      <c r="A56" t="str">
        <f t="shared" si="3"/>
        <v>JOHNS HOPKINS UNIVERSITY</v>
      </c>
      <c r="B56" t="str">
        <f t="shared" si="4"/>
        <v>R&amp;D (Space Flight)</v>
      </c>
      <c r="C56" s="1">
        <f t="shared" si="5"/>
        <v>-229402.943836277</v>
      </c>
      <c r="D56" s="1">
        <f t="shared" si="6"/>
        <v>336805377.22313398</v>
      </c>
      <c r="E56" s="1">
        <f t="shared" si="7"/>
        <v>463730916.9551</v>
      </c>
      <c r="F56" s="1"/>
      <c r="G56" s="2">
        <f t="shared" si="8"/>
        <v>0.37685128657514788</v>
      </c>
      <c r="H56" s="2">
        <f t="shared" si="9"/>
        <v>-2022.4689018378986</v>
      </c>
      <c r="I56" s="2"/>
      <c r="J56" s="2">
        <f t="shared" si="10"/>
        <v>3.9760043140916509E-2</v>
      </c>
      <c r="K56" s="2"/>
      <c r="M56" t="s">
        <v>48</v>
      </c>
      <c r="N56" t="s">
        <v>68</v>
      </c>
      <c r="O56" s="1">
        <v>1954507.4813307901</v>
      </c>
      <c r="P56" s="1"/>
      <c r="Q56" s="1">
        <v>7101762.3971225396</v>
      </c>
      <c r="R56" s="1">
        <v>7938380.3380805701</v>
      </c>
      <c r="S56" s="1">
        <v>-411205.25873290299</v>
      </c>
      <c r="T56" s="1">
        <v>-3832.2168792867901</v>
      </c>
      <c r="U56" s="1">
        <v>0</v>
      </c>
      <c r="V56" s="1">
        <v>0</v>
      </c>
      <c r="W56" s="1">
        <v>3949.7327551619601</v>
      </c>
      <c r="X56" s="1">
        <v>492844.28117479198</v>
      </c>
      <c r="Y56" s="1">
        <v>988767.00018994196</v>
      </c>
      <c r="Z56" s="1">
        <v>2418939.6923853201</v>
      </c>
      <c r="AA56" s="1">
        <v>232399.65901397</v>
      </c>
      <c r="AB56" s="1">
        <v>-229402.943836277</v>
      </c>
      <c r="AC56" s="1">
        <v>96382236.053376094</v>
      </c>
      <c r="AD56" s="1">
        <v>336805377.22313398</v>
      </c>
      <c r="AE56" s="1">
        <v>463730916.9551</v>
      </c>
      <c r="AF56" s="1"/>
    </row>
    <row r="57" spans="1:32" x14ac:dyDescent="0.3">
      <c r="A57" t="str">
        <f t="shared" si="3"/>
        <v>MAXAR TECHNOLOGIES</v>
      </c>
      <c r="B57" t="str">
        <f t="shared" si="4"/>
        <v>R&amp;D (Space Flight)</v>
      </c>
      <c r="C57" s="1">
        <f t="shared" si="5"/>
        <v>106526629.51436301</v>
      </c>
      <c r="D57" s="1">
        <f t="shared" si="6"/>
        <v>198293447.59612399</v>
      </c>
      <c r="E57" s="1">
        <f t="shared" si="7"/>
        <v>177764326</v>
      </c>
      <c r="F57" s="1"/>
      <c r="G57" s="2">
        <f t="shared" si="8"/>
        <v>-0.10352899626787904</v>
      </c>
      <c r="H57" s="2">
        <f t="shared" si="9"/>
        <v>0.66873134736729845</v>
      </c>
      <c r="I57" s="2"/>
      <c r="J57" s="2">
        <f t="shared" si="10"/>
        <v>1.524141913393341E-2</v>
      </c>
      <c r="K57" s="2"/>
      <c r="M57" t="s">
        <v>49</v>
      </c>
      <c r="N57" t="s">
        <v>68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>
        <v>596958.36430422706</v>
      </c>
      <c r="AA57" s="1">
        <v>177239303.16131201</v>
      </c>
      <c r="AB57" s="1">
        <v>106526629.51436301</v>
      </c>
      <c r="AC57" s="1">
        <v>91618858.863055393</v>
      </c>
      <c r="AD57" s="1">
        <v>198293447.59612399</v>
      </c>
      <c r="AE57" s="1">
        <v>177764326</v>
      </c>
      <c r="AF57" s="1"/>
    </row>
    <row r="58" spans="1:32" x14ac:dyDescent="0.3">
      <c r="A58" t="str">
        <f t="shared" si="3"/>
        <v>MAXAR TECHNOLOGIES</v>
      </c>
      <c r="B58" t="str">
        <f t="shared" si="4"/>
        <v>Space Transp. and Launch</v>
      </c>
      <c r="C58" s="1">
        <f t="shared" si="5"/>
        <v>34378240.650633603</v>
      </c>
      <c r="D58" s="1">
        <f t="shared" si="6"/>
        <v>12801038.7062103</v>
      </c>
      <c r="E58" s="1">
        <f t="shared" si="7"/>
        <v>2637413</v>
      </c>
      <c r="F58" s="1"/>
      <c r="G58" s="2">
        <f t="shared" si="8"/>
        <v>-0.79396882858259898</v>
      </c>
      <c r="H58" s="2">
        <f t="shared" si="9"/>
        <v>-0.92328249060786671</v>
      </c>
      <c r="I58" s="2"/>
      <c r="J58" s="2">
        <f t="shared" si="10"/>
        <v>2.2613039335172747E-4</v>
      </c>
      <c r="K58" s="2"/>
      <c r="M58" t="s">
        <v>49</v>
      </c>
      <c r="N58" t="s">
        <v>67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>
        <v>24212431.497416701</v>
      </c>
      <c r="AB58" s="1">
        <v>34378240.650633603</v>
      </c>
      <c r="AC58" s="1">
        <v>6585611.6048482703</v>
      </c>
      <c r="AD58" s="1">
        <v>12801038.7062103</v>
      </c>
      <c r="AE58" s="1">
        <v>2637413</v>
      </c>
      <c r="AF58" s="1"/>
    </row>
    <row r="59" spans="1:32" x14ac:dyDescent="0.3">
      <c r="A59" t="str">
        <f t="shared" si="3"/>
        <v>MDA</v>
      </c>
      <c r="B59" t="str">
        <f t="shared" si="4"/>
        <v>R&amp;D (Space Flight)</v>
      </c>
      <c r="C59" s="1">
        <f t="shared" si="5"/>
        <v>0</v>
      </c>
      <c r="D59" s="1">
        <f t="shared" si="6"/>
        <v>0</v>
      </c>
      <c r="E59" s="1">
        <f t="shared" si="7"/>
        <v>0</v>
      </c>
      <c r="F59" s="1"/>
      <c r="G59" s="2" t="e">
        <f t="shared" si="8"/>
        <v>#DIV/0!</v>
      </c>
      <c r="H59" s="2" t="e">
        <f t="shared" si="9"/>
        <v>#DIV/0!</v>
      </c>
      <c r="I59" s="2"/>
      <c r="J59" s="2">
        <f t="shared" si="10"/>
        <v>0</v>
      </c>
      <c r="K59" s="2"/>
      <c r="M59" t="s">
        <v>50</v>
      </c>
      <c r="N59" t="s">
        <v>68</v>
      </c>
      <c r="O59" s="1">
        <v>38934.4119787011</v>
      </c>
      <c r="P59" s="1">
        <v>-2022.7336033172401</v>
      </c>
      <c r="Q59" s="1">
        <v>2002.2582881338999</v>
      </c>
      <c r="R59" s="1">
        <v>68058.652963457993</v>
      </c>
      <c r="S59" s="1">
        <v>0</v>
      </c>
      <c r="T59" s="1"/>
      <c r="U59" s="1"/>
      <c r="V59" s="1">
        <v>1200790.3021149701</v>
      </c>
      <c r="W59" s="1">
        <v>0</v>
      </c>
      <c r="X59" s="1">
        <v>1431128.6211124</v>
      </c>
      <c r="Y59" s="1">
        <v>3641847.3669996001</v>
      </c>
      <c r="Z59" s="1">
        <v>298542.47416931001</v>
      </c>
      <c r="AA59" s="1"/>
      <c r="AB59" s="1"/>
      <c r="AC59" s="1"/>
      <c r="AD59" s="1"/>
      <c r="AE59" s="1"/>
      <c r="AF59" s="1"/>
    </row>
    <row r="60" spans="1:32" x14ac:dyDescent="0.3">
      <c r="A60" t="str">
        <f t="shared" si="3"/>
        <v>MDA</v>
      </c>
      <c r="B60" t="str">
        <f t="shared" si="4"/>
        <v>Space Transp. and Launch</v>
      </c>
      <c r="C60" s="1">
        <f t="shared" si="5"/>
        <v>0</v>
      </c>
      <c r="D60" s="1">
        <f t="shared" si="6"/>
        <v>0</v>
      </c>
      <c r="E60" s="1">
        <f t="shared" si="7"/>
        <v>0</v>
      </c>
      <c r="F60" s="1"/>
      <c r="G60" s="2" t="e">
        <f t="shared" si="8"/>
        <v>#DIV/0!</v>
      </c>
      <c r="H60" s="2" t="e">
        <f t="shared" si="9"/>
        <v>#DIV/0!</v>
      </c>
      <c r="I60" s="2"/>
      <c r="J60" s="2">
        <f t="shared" si="10"/>
        <v>0</v>
      </c>
      <c r="K60" s="2"/>
      <c r="M60" t="s">
        <v>50</v>
      </c>
      <c r="N60" t="s">
        <v>67</v>
      </c>
      <c r="O60" s="1"/>
      <c r="P60" s="1"/>
      <c r="Q60" s="1"/>
      <c r="R60" s="1"/>
      <c r="S60" s="1"/>
      <c r="T60" s="1"/>
      <c r="U60" s="1"/>
      <c r="V60" s="1">
        <v>1124401.7380082901</v>
      </c>
      <c r="W60" s="1">
        <v>0</v>
      </c>
      <c r="X60" s="1">
        <v>62065.2837361243</v>
      </c>
      <c r="Y60" s="1"/>
      <c r="Z60" s="1"/>
      <c r="AA60" s="1"/>
      <c r="AB60" s="1"/>
      <c r="AC60" s="1"/>
      <c r="AD60" s="1"/>
      <c r="AE60" s="1"/>
      <c r="AF60" s="1"/>
    </row>
    <row r="61" spans="1:32" x14ac:dyDescent="0.3">
      <c r="A61" t="str">
        <f t="shared" si="3"/>
        <v>NORTHROP GRUMMAN</v>
      </c>
      <c r="B61" t="str">
        <f t="shared" si="4"/>
        <v>Other Products</v>
      </c>
      <c r="C61" s="1">
        <f t="shared" si="5"/>
        <v>0</v>
      </c>
      <c r="D61" s="1">
        <f t="shared" si="6"/>
        <v>0</v>
      </c>
      <c r="E61" s="1">
        <f t="shared" si="7"/>
        <v>0</v>
      </c>
      <c r="F61" s="1"/>
      <c r="G61" s="2" t="e">
        <f t="shared" si="8"/>
        <v>#DIV/0!</v>
      </c>
      <c r="H61" s="2" t="e">
        <f t="shared" si="9"/>
        <v>#DIV/0!</v>
      </c>
      <c r="I61" s="2"/>
      <c r="J61" s="2">
        <f t="shared" si="10"/>
        <v>0</v>
      </c>
      <c r="K61" s="2"/>
      <c r="M61" t="s">
        <v>51</v>
      </c>
      <c r="N61" t="s">
        <v>69</v>
      </c>
      <c r="O61" s="1"/>
      <c r="P61" s="1"/>
      <c r="Q61" s="1"/>
      <c r="R61" s="1"/>
      <c r="S61" s="1">
        <v>149651.84202842799</v>
      </c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x14ac:dyDescent="0.3">
      <c r="A62" t="str">
        <f t="shared" si="3"/>
        <v>NORTHROP GRUMMAN</v>
      </c>
      <c r="B62" t="str">
        <f t="shared" si="4"/>
        <v>R&amp;D (Space Flight)</v>
      </c>
      <c r="C62" s="1">
        <f t="shared" si="5"/>
        <v>629881782.87192094</v>
      </c>
      <c r="D62" s="1">
        <f t="shared" si="6"/>
        <v>344906825.60914803</v>
      </c>
      <c r="E62" s="1">
        <f t="shared" si="7"/>
        <v>412553271.9619</v>
      </c>
      <c r="F62" s="1"/>
      <c r="G62" s="2">
        <f t="shared" si="8"/>
        <v>0.19612962495966846</v>
      </c>
      <c r="H62" s="2">
        <f t="shared" si="9"/>
        <v>-0.34503063403281842</v>
      </c>
      <c r="I62" s="2"/>
      <c r="J62" s="2">
        <f t="shared" si="10"/>
        <v>3.5372098972472892E-2</v>
      </c>
      <c r="K62" s="2"/>
      <c r="M62" t="s">
        <v>51</v>
      </c>
      <c r="N62" t="s">
        <v>68</v>
      </c>
      <c r="O62" s="1">
        <v>322212500.373487</v>
      </c>
      <c r="P62" s="1">
        <v>413582001.550928</v>
      </c>
      <c r="Q62" s="1">
        <v>422269779.230618</v>
      </c>
      <c r="R62" s="1">
        <v>349224273.80297703</v>
      </c>
      <c r="S62" s="1">
        <v>359508564.47430599</v>
      </c>
      <c r="T62" s="1">
        <v>366026949.61238903</v>
      </c>
      <c r="U62" s="1">
        <v>436610931.93501502</v>
      </c>
      <c r="V62" s="1">
        <v>469761986.33123201</v>
      </c>
      <c r="W62" s="1">
        <v>411343652.48024303</v>
      </c>
      <c r="X62" s="1">
        <v>393287397.404814</v>
      </c>
      <c r="Y62" s="1">
        <v>375064011.00936103</v>
      </c>
      <c r="Z62" s="1">
        <v>299682510.988832</v>
      </c>
      <c r="AA62" s="1">
        <v>555606163.629825</v>
      </c>
      <c r="AB62" s="1">
        <v>629881782.87192094</v>
      </c>
      <c r="AC62" s="1">
        <v>522158603.47413099</v>
      </c>
      <c r="AD62" s="1">
        <v>344906825.60914803</v>
      </c>
      <c r="AE62" s="1">
        <v>412553271.9619</v>
      </c>
      <c r="AF62" s="1"/>
    </row>
    <row r="63" spans="1:32" x14ac:dyDescent="0.3">
      <c r="A63" t="str">
        <f t="shared" si="3"/>
        <v>NORTHROP GRUMMAN</v>
      </c>
      <c r="B63" t="str">
        <f t="shared" si="4"/>
        <v>Space Transp. and Launch</v>
      </c>
      <c r="C63" s="1">
        <f t="shared" si="5"/>
        <v>569226878.17929697</v>
      </c>
      <c r="D63" s="1">
        <f t="shared" si="6"/>
        <v>512016614.23000401</v>
      </c>
      <c r="E63" s="1">
        <f t="shared" si="7"/>
        <v>496133620</v>
      </c>
      <c r="F63" s="1"/>
      <c r="G63" s="2">
        <f t="shared" si="8"/>
        <v>-3.1020466501638144E-2</v>
      </c>
      <c r="H63" s="2">
        <f t="shared" si="9"/>
        <v>-0.12840795292922524</v>
      </c>
      <c r="I63" s="2"/>
      <c r="J63" s="2">
        <f t="shared" si="10"/>
        <v>4.2538233733441247E-2</v>
      </c>
      <c r="K63" s="2"/>
      <c r="M63" t="s">
        <v>51</v>
      </c>
      <c r="N63" t="s">
        <v>67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>
        <v>583908126.28854501</v>
      </c>
      <c r="AB63" s="1">
        <v>569226878.17929697</v>
      </c>
      <c r="AC63" s="1">
        <v>461823982.202941</v>
      </c>
      <c r="AD63" s="1">
        <v>512016614.23000401</v>
      </c>
      <c r="AE63" s="1">
        <v>496133620</v>
      </c>
      <c r="AF63" s="1"/>
    </row>
    <row r="64" spans="1:32" x14ac:dyDescent="0.3">
      <c r="A64" t="str">
        <f t="shared" si="3"/>
        <v>ORBITAL SCIENCES</v>
      </c>
      <c r="B64" t="str">
        <f t="shared" si="4"/>
        <v>R&amp;D (Space Flight)</v>
      </c>
      <c r="C64" s="1">
        <f t="shared" si="5"/>
        <v>0</v>
      </c>
      <c r="D64" s="1">
        <f t="shared" si="6"/>
        <v>0</v>
      </c>
      <c r="E64" s="1">
        <f t="shared" si="7"/>
        <v>0</v>
      </c>
      <c r="F64" s="1"/>
      <c r="G64" s="2" t="e">
        <f t="shared" si="8"/>
        <v>#DIV/0!</v>
      </c>
      <c r="H64" s="2" t="e">
        <f t="shared" si="9"/>
        <v>#DIV/0!</v>
      </c>
      <c r="I64" s="2"/>
      <c r="J64" s="2">
        <f t="shared" si="10"/>
        <v>0</v>
      </c>
      <c r="K64" s="2"/>
      <c r="M64" t="s">
        <v>52</v>
      </c>
      <c r="N64" t="s">
        <v>68</v>
      </c>
      <c r="O64" s="1">
        <v>-566318.71969019703</v>
      </c>
      <c r="P64" s="1">
        <v>483461.55667286803</v>
      </c>
      <c r="Q64" s="1">
        <v>1266828.75711905</v>
      </c>
      <c r="R64" s="1">
        <v>544469.22370766394</v>
      </c>
      <c r="S64" s="1">
        <v>820737.93909101398</v>
      </c>
      <c r="T64" s="1"/>
      <c r="U64" s="1"/>
      <c r="V64" s="1">
        <v>0</v>
      </c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x14ac:dyDescent="0.3">
      <c r="A65" t="str">
        <f t="shared" si="3"/>
        <v>ORBITAL SCIENCES</v>
      </c>
      <c r="B65" t="str">
        <f t="shared" si="4"/>
        <v>Space Transp. and Launch</v>
      </c>
      <c r="C65" s="1">
        <f t="shared" si="5"/>
        <v>0</v>
      </c>
      <c r="D65" s="1">
        <f t="shared" si="6"/>
        <v>0</v>
      </c>
      <c r="E65" s="1">
        <f t="shared" si="7"/>
        <v>0</v>
      </c>
      <c r="F65" s="1"/>
      <c r="G65" s="2" t="e">
        <f t="shared" si="8"/>
        <v>#DIV/0!</v>
      </c>
      <c r="H65" s="2" t="e">
        <f t="shared" si="9"/>
        <v>#DIV/0!</v>
      </c>
      <c r="I65" s="2"/>
      <c r="J65" s="2">
        <f t="shared" si="10"/>
        <v>0</v>
      </c>
      <c r="K65" s="2"/>
      <c r="M65" t="s">
        <v>52</v>
      </c>
      <c r="N65" t="s">
        <v>67</v>
      </c>
      <c r="O65" s="1">
        <v>147425.50490655101</v>
      </c>
      <c r="P65" s="1">
        <v>36858696.877770603</v>
      </c>
      <c r="Q65" s="1">
        <v>98625420.544089898</v>
      </c>
      <c r="R65" s="1">
        <v>257996544.602842</v>
      </c>
      <c r="S65" s="1">
        <v>377064049.67268002</v>
      </c>
      <c r="T65" s="1">
        <v>429153965.635104</v>
      </c>
      <c r="U65" s="1">
        <v>153619518.33211899</v>
      </c>
      <c r="V65" s="1">
        <v>688234442.41332304</v>
      </c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x14ac:dyDescent="0.3">
      <c r="A66" t="str">
        <f t="shared" si="3"/>
        <v>Orbital ATK</v>
      </c>
      <c r="B66" t="str">
        <f t="shared" si="4"/>
        <v>R&amp;D (Space Flight)</v>
      </c>
      <c r="C66" s="1">
        <f t="shared" si="5"/>
        <v>0</v>
      </c>
      <c r="D66" s="1">
        <f t="shared" si="6"/>
        <v>0</v>
      </c>
      <c r="E66" s="1">
        <f t="shared" si="7"/>
        <v>0</v>
      </c>
      <c r="F66" s="1"/>
      <c r="G66" s="2" t="e">
        <f t="shared" si="8"/>
        <v>#DIV/0!</v>
      </c>
      <c r="H66" s="2" t="e">
        <f t="shared" si="9"/>
        <v>#DIV/0!</v>
      </c>
      <c r="I66" s="2"/>
      <c r="J66" s="2">
        <f t="shared" si="10"/>
        <v>0</v>
      </c>
      <c r="K66" s="2"/>
      <c r="M66" t="s">
        <v>53</v>
      </c>
      <c r="N66" t="s">
        <v>68</v>
      </c>
      <c r="O66" s="1"/>
      <c r="P66" s="1"/>
      <c r="Q66" s="1"/>
      <c r="R66" s="1"/>
      <c r="S66" s="1"/>
      <c r="T66" s="1"/>
      <c r="U66" s="1"/>
      <c r="V66" s="1"/>
      <c r="W66" s="1">
        <v>2094917.9058354499</v>
      </c>
      <c r="X66" s="1">
        <v>13424034.914442999</v>
      </c>
      <c r="Y66" s="1">
        <v>28987923.475493699</v>
      </c>
      <c r="Z66" s="1">
        <v>371371056.24097103</v>
      </c>
      <c r="AA66" s="1"/>
      <c r="AB66" s="1"/>
      <c r="AC66" s="1"/>
      <c r="AD66" s="1"/>
      <c r="AE66" s="1"/>
      <c r="AF66" s="1"/>
    </row>
    <row r="67" spans="1:32" x14ac:dyDescent="0.3">
      <c r="A67" t="str">
        <f t="shared" si="3"/>
        <v>Orbital ATK</v>
      </c>
      <c r="B67" t="str">
        <f t="shared" si="4"/>
        <v>Space Transp. and Launch</v>
      </c>
      <c r="C67" s="1">
        <f t="shared" si="5"/>
        <v>0</v>
      </c>
      <c r="D67" s="1">
        <f t="shared" si="6"/>
        <v>0</v>
      </c>
      <c r="E67" s="1">
        <f t="shared" si="7"/>
        <v>0</v>
      </c>
      <c r="F67" s="1"/>
      <c r="G67" s="2" t="e">
        <f t="shared" si="8"/>
        <v>#DIV/0!</v>
      </c>
      <c r="H67" s="2" t="e">
        <f t="shared" si="9"/>
        <v>#DIV/0!</v>
      </c>
      <c r="I67" s="2"/>
      <c r="J67" s="2">
        <f t="shared" si="10"/>
        <v>0</v>
      </c>
      <c r="K67" s="2"/>
      <c r="M67" t="s">
        <v>53</v>
      </c>
      <c r="N67" t="s">
        <v>67</v>
      </c>
      <c r="O67" s="1"/>
      <c r="P67" s="1"/>
      <c r="Q67" s="1"/>
      <c r="R67" s="1"/>
      <c r="S67" s="1"/>
      <c r="T67" s="1"/>
      <c r="U67" s="1"/>
      <c r="V67" s="1"/>
      <c r="W67" s="1">
        <v>463280210.59892797</v>
      </c>
      <c r="X67" s="1">
        <v>768176472.34884501</v>
      </c>
      <c r="Y67" s="1">
        <v>584952380.19391894</v>
      </c>
      <c r="Z67" s="1">
        <v>350262954.90146202</v>
      </c>
      <c r="AA67" s="1"/>
      <c r="AB67" s="1"/>
      <c r="AC67" s="1"/>
      <c r="AD67" s="1"/>
      <c r="AE67" s="1"/>
      <c r="AF67" s="1"/>
    </row>
    <row r="68" spans="1:32" x14ac:dyDescent="0.3">
      <c r="A68" t="str">
        <f t="shared" si="3"/>
        <v>Orbital ATK</v>
      </c>
      <c r="B68" t="str">
        <f t="shared" si="4"/>
        <v>Space Vehicle Launchers</v>
      </c>
      <c r="C68" s="1">
        <f t="shared" si="5"/>
        <v>0</v>
      </c>
      <c r="D68" s="1">
        <f t="shared" si="6"/>
        <v>0</v>
      </c>
      <c r="E68" s="1">
        <f t="shared" si="7"/>
        <v>0</v>
      </c>
      <c r="F68" s="1"/>
      <c r="G68" s="2" t="e">
        <f t="shared" si="8"/>
        <v>#DIV/0!</v>
      </c>
      <c r="H68" s="2" t="e">
        <f t="shared" si="9"/>
        <v>#DIV/0!</v>
      </c>
      <c r="I68" s="2"/>
      <c r="J68" s="2">
        <f t="shared" si="10"/>
        <v>0</v>
      </c>
      <c r="K68" s="2"/>
      <c r="M68" t="s">
        <v>53</v>
      </c>
      <c r="N68" t="s">
        <v>71</v>
      </c>
      <c r="O68" s="1"/>
      <c r="P68" s="1"/>
      <c r="Q68" s="1"/>
      <c r="R68" s="1"/>
      <c r="S68" s="1"/>
      <c r="T68" s="1"/>
      <c r="U68" s="1"/>
      <c r="V68" s="1"/>
      <c r="W68" s="1">
        <v>299084021.05376703</v>
      </c>
      <c r="X68" s="1">
        <v>324268772.70824403</v>
      </c>
      <c r="Y68" s="1">
        <v>322606956.16847301</v>
      </c>
      <c r="Z68" s="1"/>
      <c r="AA68" s="1"/>
      <c r="AB68" s="1"/>
      <c r="AC68" s="1"/>
      <c r="AD68" s="1"/>
      <c r="AE68" s="1"/>
      <c r="AF68" s="1"/>
    </row>
    <row r="69" spans="1:32" x14ac:dyDescent="0.3">
      <c r="A69" t="str">
        <f t="shared" si="3"/>
        <v>Other Residual</v>
      </c>
      <c r="B69">
        <f t="shared" si="4"/>
        <v>0</v>
      </c>
      <c r="C69" s="1">
        <f t="shared" si="5"/>
        <v>2880752674.2772002</v>
      </c>
      <c r="D69" s="1">
        <f t="shared" si="6"/>
        <v>2463635242.4054399</v>
      </c>
      <c r="E69" s="1">
        <f t="shared" si="7"/>
        <v>3151409222.0004001</v>
      </c>
      <c r="F69" s="1"/>
      <c r="G69" s="2">
        <f t="shared" si="8"/>
        <v>0.27917037707393422</v>
      </c>
      <c r="H69" s="2">
        <f t="shared" si="9"/>
        <v>9.3953413682453357E-2</v>
      </c>
      <c r="I69" s="2"/>
      <c r="J69" s="2">
        <f t="shared" si="10"/>
        <v>0.27020015711730089</v>
      </c>
      <c r="K69" s="2"/>
      <c r="M69" t="s">
        <v>54</v>
      </c>
      <c r="O69" s="1">
        <v>2385705086.0696301</v>
      </c>
      <c r="P69" s="1">
        <v>3596692466.7522502</v>
      </c>
      <c r="Q69" s="1">
        <v>3327843633.8710899</v>
      </c>
      <c r="R69" s="1">
        <v>3423266759.9369202</v>
      </c>
      <c r="S69" s="1">
        <v>3124766375.9513798</v>
      </c>
      <c r="T69" s="1">
        <v>2798525244.80235</v>
      </c>
      <c r="U69" s="1">
        <v>2636595706.63732</v>
      </c>
      <c r="V69" s="1">
        <v>2783037921.4642</v>
      </c>
      <c r="W69" s="1">
        <v>2478372003.6402602</v>
      </c>
      <c r="X69" s="1">
        <v>2695978833.5281</v>
      </c>
      <c r="Y69" s="1">
        <v>2398089982.0927801</v>
      </c>
      <c r="Z69" s="1">
        <v>2201607423.1777301</v>
      </c>
      <c r="AA69" s="1">
        <v>2667963730.7318301</v>
      </c>
      <c r="AB69" s="1">
        <v>2880752674.2772002</v>
      </c>
      <c r="AC69" s="1">
        <v>2308031339.3080201</v>
      </c>
      <c r="AD69" s="1">
        <v>2463635242.4054399</v>
      </c>
      <c r="AE69" s="1">
        <v>3151409222.0004001</v>
      </c>
      <c r="AF69" s="1"/>
    </row>
    <row r="70" spans="1:32" x14ac:dyDescent="0.3">
      <c r="A70" t="str">
        <f t="shared" si="3"/>
        <v>RUSSIA SPACE AGENCY</v>
      </c>
      <c r="B70" t="str">
        <f t="shared" si="4"/>
        <v>R&amp;D (All Other)</v>
      </c>
      <c r="C70" s="1">
        <f t="shared" si="5"/>
        <v>0</v>
      </c>
      <c r="D70" s="1">
        <f t="shared" si="6"/>
        <v>0</v>
      </c>
      <c r="E70" s="1">
        <f t="shared" si="7"/>
        <v>0</v>
      </c>
      <c r="F70" s="1"/>
      <c r="G70" s="2" t="e">
        <f t="shared" si="8"/>
        <v>#DIV/0!</v>
      </c>
      <c r="H70" s="2" t="e">
        <f t="shared" si="9"/>
        <v>#DIV/0!</v>
      </c>
      <c r="I70" s="2"/>
      <c r="J70" s="2">
        <f t="shared" si="10"/>
        <v>0</v>
      </c>
      <c r="K70" s="2"/>
      <c r="M70" t="s">
        <v>55</v>
      </c>
      <c r="N70" t="s">
        <v>73</v>
      </c>
      <c r="O70" s="1"/>
      <c r="P70" s="1"/>
      <c r="Q70" s="1"/>
      <c r="R70" s="1">
        <v>464485088.56079799</v>
      </c>
      <c r="S70" s="1">
        <v>552450019.41364002</v>
      </c>
      <c r="T70" s="1">
        <v>768656839.40025604</v>
      </c>
      <c r="U70" s="1">
        <v>366868123.61607599</v>
      </c>
      <c r="V70" s="1">
        <v>394778719.06763297</v>
      </c>
      <c r="W70" s="1">
        <v>575406808.55172098</v>
      </c>
      <c r="X70" s="1">
        <v>292729219.48913699</v>
      </c>
      <c r="Y70" s="1">
        <v>311189687.15396202</v>
      </c>
      <c r="Z70" s="1"/>
      <c r="AA70" s="1"/>
      <c r="AB70" s="1"/>
      <c r="AC70" s="1"/>
      <c r="AD70" s="1"/>
      <c r="AE70" s="1"/>
      <c r="AF70" s="1"/>
    </row>
    <row r="71" spans="1:32" x14ac:dyDescent="0.3">
      <c r="A71" t="str">
        <f t="shared" si="3"/>
        <v>RUSSIA SPACE AGENCY</v>
      </c>
      <c r="B71" t="str">
        <f t="shared" si="4"/>
        <v>Space Vehicle Services</v>
      </c>
      <c r="C71" s="1">
        <f t="shared" si="5"/>
        <v>157877867.49397501</v>
      </c>
      <c r="D71" s="1">
        <f t="shared" si="6"/>
        <v>2619052.4772875099</v>
      </c>
      <c r="E71" s="1">
        <f t="shared" si="7"/>
        <v>6014852</v>
      </c>
      <c r="F71" s="1"/>
      <c r="G71" s="2">
        <f t="shared" si="8"/>
        <v>1.296575594479664</v>
      </c>
      <c r="H71" s="2">
        <f t="shared" si="9"/>
        <v>-0.96190186695909397</v>
      </c>
      <c r="I71" s="2"/>
      <c r="J71" s="2">
        <f t="shared" si="10"/>
        <v>5.1571022388697738E-4</v>
      </c>
      <c r="K71" s="2"/>
      <c r="M71" t="s">
        <v>55</v>
      </c>
      <c r="N71" t="s">
        <v>72</v>
      </c>
      <c r="O71" s="1">
        <v>141637178.26215899</v>
      </c>
      <c r="P71" s="1">
        <v>277098307.63822001</v>
      </c>
      <c r="Q71" s="1">
        <v>531600036.81458801</v>
      </c>
      <c r="R71" s="1"/>
      <c r="S71" s="1"/>
      <c r="T71" s="1"/>
      <c r="U71" s="1"/>
      <c r="V71" s="1"/>
      <c r="W71" s="1"/>
      <c r="X71" s="1"/>
      <c r="Y71" s="1"/>
      <c r="Z71" s="1">
        <v>152210296.100788</v>
      </c>
      <c r="AA71" s="1">
        <v>216362793.531582</v>
      </c>
      <c r="AB71" s="1">
        <v>157877867.49397501</v>
      </c>
      <c r="AC71" s="1">
        <v>3819800.2749513201</v>
      </c>
      <c r="AD71" s="1">
        <v>2619052.4772875099</v>
      </c>
      <c r="AE71" s="1">
        <v>6014852</v>
      </c>
      <c r="AF71" s="1"/>
    </row>
    <row r="72" spans="1:32" x14ac:dyDescent="0.3">
      <c r="A72" t="str">
        <f t="shared" si="3"/>
        <v>Rocket Lab</v>
      </c>
      <c r="B72" t="str">
        <f t="shared" si="4"/>
        <v>Space Transp. and Launch</v>
      </c>
      <c r="C72" s="1">
        <f t="shared" si="5"/>
        <v>11364580.4262089</v>
      </c>
      <c r="D72" s="1">
        <f t="shared" si="6"/>
        <v>0</v>
      </c>
      <c r="E72" s="1">
        <f t="shared" si="7"/>
        <v>14099000</v>
      </c>
      <c r="F72" s="1"/>
      <c r="G72" s="2" t="e">
        <f t="shared" si="8"/>
        <v>#DIV/0!</v>
      </c>
      <c r="H72" s="2">
        <f t="shared" si="9"/>
        <v>0.24060893330342448</v>
      </c>
      <c r="I72" s="2"/>
      <c r="J72" s="2">
        <f t="shared" si="10"/>
        <v>1.2088407905269313E-3</v>
      </c>
      <c r="K72" s="2"/>
      <c r="M72" t="s">
        <v>56</v>
      </c>
      <c r="N72" t="s">
        <v>67</v>
      </c>
      <c r="O72" s="1"/>
      <c r="P72" s="1"/>
      <c r="Q72" s="1"/>
      <c r="R72" s="1"/>
      <c r="S72" s="1"/>
      <c r="T72" s="1"/>
      <c r="U72" s="1"/>
      <c r="V72" s="1"/>
      <c r="W72" s="1">
        <v>3784970.78714502</v>
      </c>
      <c r="X72" s="1">
        <v>4872124.7732857596</v>
      </c>
      <c r="Y72" s="1">
        <v>0</v>
      </c>
      <c r="Z72" s="1">
        <v>7799094.3327917</v>
      </c>
      <c r="AA72" s="1">
        <v>0</v>
      </c>
      <c r="AB72" s="1">
        <v>11364580.4262089</v>
      </c>
      <c r="AC72" s="1">
        <v>510221.271309976</v>
      </c>
      <c r="AD72" s="1">
        <v>0</v>
      </c>
      <c r="AE72" s="1">
        <v>14099000</v>
      </c>
      <c r="AF72" s="1"/>
    </row>
    <row r="73" spans="1:32" x14ac:dyDescent="0.3">
      <c r="A73" t="str">
        <f t="shared" si="3"/>
        <v>SIERRA NEVADA</v>
      </c>
      <c r="B73" t="str">
        <f t="shared" si="4"/>
        <v>R&amp;D (Space Flight)</v>
      </c>
      <c r="C73" s="1">
        <f t="shared" si="5"/>
        <v>9564922.0573964603</v>
      </c>
      <c r="D73" s="1">
        <f t="shared" si="6"/>
        <v>12802944.9035607</v>
      </c>
      <c r="E73" s="1">
        <f t="shared" si="7"/>
        <v>7300020</v>
      </c>
      <c r="F73" s="1"/>
      <c r="G73" s="2">
        <f t="shared" si="8"/>
        <v>-0.42981711981204029</v>
      </c>
      <c r="H73" s="2">
        <f t="shared" si="9"/>
        <v>-0.23679252625430791</v>
      </c>
      <c r="I73" s="2"/>
      <c r="J73" s="2">
        <f t="shared" si="10"/>
        <v>6.2589984734111705E-4</v>
      </c>
      <c r="K73" s="2"/>
      <c r="M73" t="s">
        <v>57</v>
      </c>
      <c r="N73" t="s">
        <v>68</v>
      </c>
      <c r="O73" s="1"/>
      <c r="P73" s="1">
        <v>138449.10038709699</v>
      </c>
      <c r="Q73" s="1"/>
      <c r="R73" s="1"/>
      <c r="S73" s="1"/>
      <c r="T73" s="1"/>
      <c r="U73" s="1">
        <v>10426732.043254901</v>
      </c>
      <c r="V73" s="1">
        <v>2401957.3322746898</v>
      </c>
      <c r="W73" s="1"/>
      <c r="X73" s="1"/>
      <c r="Y73" s="1">
        <v>5946553.5722377403</v>
      </c>
      <c r="Z73" s="1">
        <v>9267092.9622066505</v>
      </c>
      <c r="AA73" s="1">
        <v>4250514.6875600796</v>
      </c>
      <c r="AB73" s="1">
        <v>9564922.0573964603</v>
      </c>
      <c r="AC73" s="1">
        <v>11734047.740232101</v>
      </c>
      <c r="AD73" s="1">
        <v>12802944.9035607</v>
      </c>
      <c r="AE73" s="1">
        <v>7300020</v>
      </c>
      <c r="AF73" s="1"/>
    </row>
    <row r="74" spans="1:32" x14ac:dyDescent="0.3">
      <c r="A74" t="str">
        <f t="shared" si="3"/>
        <v>SIERRA NEVADA</v>
      </c>
      <c r="B74" t="str">
        <f t="shared" si="4"/>
        <v>Space Transp. and Launch</v>
      </c>
      <c r="C74" s="1">
        <f t="shared" si="5"/>
        <v>387312226.64138198</v>
      </c>
      <c r="D74" s="1">
        <f t="shared" si="6"/>
        <v>137488853.08377999</v>
      </c>
      <c r="E74" s="1">
        <f t="shared" si="7"/>
        <v>44254333.649999999</v>
      </c>
      <c r="F74" s="1"/>
      <c r="G74" s="2">
        <f t="shared" si="8"/>
        <v>-0.67812420674544982</v>
      </c>
      <c r="H74" s="2">
        <f t="shared" si="9"/>
        <v>-0.88573990025113325</v>
      </c>
      <c r="I74" s="2"/>
      <c r="J74" s="2">
        <f t="shared" si="10"/>
        <v>3.794343121761017E-3</v>
      </c>
      <c r="K74" s="2"/>
      <c r="M74" t="s">
        <v>57</v>
      </c>
      <c r="N74" t="s">
        <v>67</v>
      </c>
      <c r="O74" s="1"/>
      <c r="P74" s="1"/>
      <c r="Q74" s="1"/>
      <c r="R74" s="1"/>
      <c r="S74" s="1"/>
      <c r="T74" s="1"/>
      <c r="U74" s="1"/>
      <c r="V74" s="1"/>
      <c r="W74" s="1"/>
      <c r="X74" s="1">
        <v>91503332.169642404</v>
      </c>
      <c r="Y74" s="1">
        <v>137014174.708588</v>
      </c>
      <c r="Z74" s="1">
        <v>350558386.71628898</v>
      </c>
      <c r="AA74" s="1">
        <v>124095351.148191</v>
      </c>
      <c r="AB74" s="1">
        <v>387312226.64138198</v>
      </c>
      <c r="AC74" s="1">
        <v>45903924.993353397</v>
      </c>
      <c r="AD74" s="1">
        <v>137488853.08377999</v>
      </c>
      <c r="AE74" s="1">
        <v>44254333.649999999</v>
      </c>
      <c r="AF74" s="1"/>
    </row>
    <row r="75" spans="1:32" x14ac:dyDescent="0.3">
      <c r="A75" t="str">
        <f t="shared" si="3"/>
        <v>SPACEX</v>
      </c>
      <c r="B75" t="str">
        <f t="shared" si="4"/>
        <v>R&amp;D (Space Flight)</v>
      </c>
      <c r="C75" s="1">
        <f t="shared" si="5"/>
        <v>112068041.121241</v>
      </c>
      <c r="D75" s="1">
        <f t="shared" si="6"/>
        <v>907528714.99888206</v>
      </c>
      <c r="E75" s="1">
        <f t="shared" si="7"/>
        <v>978161481.12</v>
      </c>
      <c r="F75" s="1"/>
      <c r="G75" s="2">
        <f t="shared" si="8"/>
        <v>7.7829786489130415E-2</v>
      </c>
      <c r="H75" s="2">
        <f t="shared" si="9"/>
        <v>7.7282821340811552</v>
      </c>
      <c r="I75" s="2"/>
      <c r="J75" s="2">
        <f t="shared" si="10"/>
        <v>8.3867047173565135E-2</v>
      </c>
      <c r="K75" s="2"/>
      <c r="M75" t="s">
        <v>58</v>
      </c>
      <c r="N75" t="s">
        <v>68</v>
      </c>
      <c r="O75" s="1"/>
      <c r="P75" s="1"/>
      <c r="Q75" s="1">
        <v>178355.445803765</v>
      </c>
      <c r="R75" s="1">
        <v>0</v>
      </c>
      <c r="S75" s="1">
        <v>393539.642468712</v>
      </c>
      <c r="T75" s="1">
        <v>0</v>
      </c>
      <c r="U75" s="1">
        <v>10426732.043254901</v>
      </c>
      <c r="V75" s="1">
        <v>1857755.97300577</v>
      </c>
      <c r="W75" s="1"/>
      <c r="X75" s="1"/>
      <c r="Y75" s="1"/>
      <c r="Z75" s="1"/>
      <c r="AA75" s="1">
        <v>584538.01675163198</v>
      </c>
      <c r="AB75" s="1">
        <v>112068041.121241</v>
      </c>
      <c r="AC75" s="1">
        <v>445054703.33763099</v>
      </c>
      <c r="AD75" s="1">
        <v>907528714.99888206</v>
      </c>
      <c r="AE75" s="1">
        <v>978161481.12</v>
      </c>
      <c r="AF75" s="1"/>
    </row>
    <row r="76" spans="1:32" x14ac:dyDescent="0.3">
      <c r="A76" t="str">
        <f t="shared" si="3"/>
        <v>SPACEX</v>
      </c>
      <c r="B76" t="str">
        <f t="shared" si="4"/>
        <v>Space Transp. and Launch</v>
      </c>
      <c r="C76" s="1">
        <f t="shared" si="5"/>
        <v>1140769269.6077001</v>
      </c>
      <c r="D76" s="1">
        <f t="shared" si="6"/>
        <v>1953663390.1036301</v>
      </c>
      <c r="E76" s="1">
        <f t="shared" si="7"/>
        <v>2099502521.9693</v>
      </c>
      <c r="F76" s="1"/>
      <c r="G76" s="2">
        <f t="shared" si="8"/>
        <v>7.4649058074397479E-2</v>
      </c>
      <c r="H76" s="2">
        <f t="shared" si="9"/>
        <v>0.84042696266818218</v>
      </c>
      <c r="I76" s="2"/>
      <c r="J76" s="2">
        <f t="shared" si="10"/>
        <v>0.18001023394358853</v>
      </c>
      <c r="K76" s="2"/>
      <c r="M76" t="s">
        <v>58</v>
      </c>
      <c r="N76" t="s">
        <v>67</v>
      </c>
      <c r="O76" s="1"/>
      <c r="P76" s="1">
        <v>27740.029530870401</v>
      </c>
      <c r="Q76" s="1">
        <v>35048014.554654203</v>
      </c>
      <c r="R76" s="1">
        <v>157000956.58206299</v>
      </c>
      <c r="S76" s="1">
        <v>259254978.32698399</v>
      </c>
      <c r="T76" s="1">
        <v>335878641.54459399</v>
      </c>
      <c r="U76" s="1">
        <v>754512445.50119305</v>
      </c>
      <c r="V76" s="1">
        <v>463532732.09517998</v>
      </c>
      <c r="W76" s="1">
        <v>648895016.45421302</v>
      </c>
      <c r="X76" s="1">
        <v>812508592.90750098</v>
      </c>
      <c r="Y76" s="1">
        <v>761387346.44865</v>
      </c>
      <c r="Z76" s="1">
        <v>938402494.71385098</v>
      </c>
      <c r="AA76" s="1">
        <v>1432904206.1695399</v>
      </c>
      <c r="AB76" s="1">
        <v>1140769269.6077001</v>
      </c>
      <c r="AC76" s="1">
        <v>1949051155.4327199</v>
      </c>
      <c r="AD76" s="1">
        <v>1953663390.1036301</v>
      </c>
      <c r="AE76" s="1">
        <v>2099502521.9693</v>
      </c>
      <c r="AF76" s="1"/>
    </row>
    <row r="77" spans="1:32" x14ac:dyDescent="0.3">
      <c r="A77" t="str">
        <f t="shared" si="3"/>
        <v>UNITED LAUNCH ALLIANCE</v>
      </c>
      <c r="B77" t="str">
        <f t="shared" si="4"/>
        <v>R&amp;D (Space Flight)</v>
      </c>
      <c r="C77" s="1">
        <f t="shared" si="5"/>
        <v>0</v>
      </c>
      <c r="D77" s="1">
        <f t="shared" si="6"/>
        <v>13340443.950048899</v>
      </c>
      <c r="E77" s="1">
        <f t="shared" si="7"/>
        <v>16626322</v>
      </c>
      <c r="F77" s="1"/>
      <c r="G77" s="2">
        <f t="shared" si="8"/>
        <v>0.24630949781390576</v>
      </c>
      <c r="H77" s="2" t="e">
        <f t="shared" si="9"/>
        <v>#DIV/0!</v>
      </c>
      <c r="I77" s="2"/>
      <c r="J77" s="2">
        <f t="shared" si="10"/>
        <v>1.4255320398634875E-3</v>
      </c>
      <c r="K77" s="2"/>
      <c r="M77" t="s">
        <v>59</v>
      </c>
      <c r="N77" t="s">
        <v>68</v>
      </c>
      <c r="O77" s="1"/>
      <c r="P77" s="1"/>
      <c r="Q77" s="1">
        <v>89585348.282933593</v>
      </c>
      <c r="R77" s="1">
        <v>1268632.60288164</v>
      </c>
      <c r="S77" s="1">
        <v>1096161.3791448299</v>
      </c>
      <c r="T77" s="1">
        <v>0</v>
      </c>
      <c r="U77" s="1"/>
      <c r="V77" s="1"/>
      <c r="W77" s="1">
        <v>150147.60147352199</v>
      </c>
      <c r="X77" s="1"/>
      <c r="Y77" s="1"/>
      <c r="Z77" s="1"/>
      <c r="AA77" s="1"/>
      <c r="AB77" s="1"/>
      <c r="AC77" s="1">
        <v>4826286.40118449</v>
      </c>
      <c r="AD77" s="1">
        <v>13340443.950048899</v>
      </c>
      <c r="AE77" s="1">
        <v>16626322</v>
      </c>
      <c r="AF77" s="1"/>
    </row>
    <row r="78" spans="1:32" x14ac:dyDescent="0.3">
      <c r="A78" t="str">
        <f t="shared" si="3"/>
        <v>UNITED LAUNCH ALLIANCE</v>
      </c>
      <c r="B78" t="str">
        <f t="shared" si="4"/>
        <v>Space Transp. and Launch</v>
      </c>
      <c r="C78" s="1">
        <f t="shared" si="5"/>
        <v>1498152111.6665599</v>
      </c>
      <c r="D78" s="1">
        <f t="shared" si="6"/>
        <v>1160725124.5162101</v>
      </c>
      <c r="E78" s="1">
        <f t="shared" si="7"/>
        <v>1041630672.8203</v>
      </c>
      <c r="F78" s="1"/>
      <c r="G78" s="2">
        <f t="shared" si="8"/>
        <v>-0.10260349257585744</v>
      </c>
      <c r="H78" s="2">
        <f t="shared" si="9"/>
        <v>-0.30472302197566625</v>
      </c>
      <c r="I78" s="2"/>
      <c r="J78" s="2">
        <f t="shared" si="10"/>
        <v>8.9308862044768483E-2</v>
      </c>
      <c r="K78" s="2"/>
      <c r="M78" t="s">
        <v>59</v>
      </c>
      <c r="N78" t="s">
        <v>67</v>
      </c>
      <c r="O78" s="1"/>
      <c r="P78" s="1">
        <v>148402540.606112</v>
      </c>
      <c r="Q78" s="1">
        <v>378688668.85397297</v>
      </c>
      <c r="R78" s="1">
        <v>399561240.37785202</v>
      </c>
      <c r="S78" s="1">
        <v>459812279.50489098</v>
      </c>
      <c r="T78" s="1">
        <v>412714423.78924</v>
      </c>
      <c r="U78" s="1">
        <v>1725936353.97383</v>
      </c>
      <c r="V78" s="1">
        <v>3533470327.9113598</v>
      </c>
      <c r="W78" s="1">
        <v>2625368976.3819599</v>
      </c>
      <c r="X78" s="1">
        <v>2321601488.37888</v>
      </c>
      <c r="Y78" s="1">
        <v>2746934422.4591298</v>
      </c>
      <c r="Z78" s="1">
        <v>2078942244.45081</v>
      </c>
      <c r="AA78" s="1">
        <v>1914354595.52565</v>
      </c>
      <c r="AB78" s="1">
        <v>1498152111.6665599</v>
      </c>
      <c r="AC78" s="1">
        <v>803564316.59292901</v>
      </c>
      <c r="AD78" s="1">
        <v>1160725124.5162101</v>
      </c>
      <c r="AE78" s="1">
        <v>1041630672.8203</v>
      </c>
      <c r="AF78" s="1"/>
    </row>
    <row r="79" spans="1:32" x14ac:dyDescent="0.3">
      <c r="A79" t="str">
        <f t="shared" si="3"/>
        <v>UNITED LAUNCH ALLIANCE</v>
      </c>
      <c r="B79" t="str">
        <f t="shared" si="4"/>
        <v>Space Vehicle Launchers</v>
      </c>
      <c r="C79" s="1">
        <f t="shared" si="5"/>
        <v>0</v>
      </c>
      <c r="D79" s="1">
        <f t="shared" si="6"/>
        <v>0</v>
      </c>
      <c r="E79" s="1">
        <f t="shared" si="7"/>
        <v>0</v>
      </c>
      <c r="F79" s="1"/>
      <c r="G79" s="2" t="e">
        <f t="shared" si="8"/>
        <v>#DIV/0!</v>
      </c>
      <c r="H79" s="2" t="e">
        <f t="shared" si="9"/>
        <v>#DIV/0!</v>
      </c>
      <c r="I79" s="2"/>
      <c r="J79" s="2">
        <f t="shared" si="10"/>
        <v>0</v>
      </c>
      <c r="K79" s="2"/>
      <c r="M79" t="s">
        <v>59</v>
      </c>
      <c r="N79" t="s">
        <v>71</v>
      </c>
      <c r="O79" s="1"/>
      <c r="P79" s="1"/>
      <c r="Q79" s="1">
        <v>297274469.067752</v>
      </c>
      <c r="R79" s="1">
        <v>159334698.681564</v>
      </c>
      <c r="S79" s="1">
        <v>841968.08449157001</v>
      </c>
      <c r="T79" s="1">
        <v>0</v>
      </c>
      <c r="U79" s="1"/>
      <c r="V79" s="1"/>
      <c r="W79" s="1"/>
      <c r="X79" s="1">
        <v>-20412348.289389301</v>
      </c>
      <c r="Y79" s="1"/>
      <c r="Z79" s="1"/>
      <c r="AA79" s="1"/>
      <c r="AB79" s="1"/>
      <c r="AC79" s="1">
        <v>-17591.428259369299</v>
      </c>
      <c r="AD79" s="1"/>
      <c r="AE79" s="1"/>
      <c r="AF79" s="1"/>
    </row>
    <row r="80" spans="1:32" x14ac:dyDescent="0.3">
      <c r="A80" t="str">
        <f t="shared" si="3"/>
        <v>UNITED LAUNCH ALLIANCE</v>
      </c>
      <c r="B80" t="str">
        <f t="shared" si="4"/>
        <v>Space Vehicle Services</v>
      </c>
      <c r="C80" s="1">
        <f t="shared" si="5"/>
        <v>0</v>
      </c>
      <c r="D80" s="1">
        <f t="shared" si="6"/>
        <v>0</v>
      </c>
      <c r="E80" s="1">
        <f t="shared" si="7"/>
        <v>-164764.9063</v>
      </c>
      <c r="F80" s="1"/>
      <c r="G80" s="2" t="e">
        <f t="shared" si="8"/>
        <v>#DIV/0!</v>
      </c>
      <c r="H80" s="2" t="e">
        <f t="shared" si="9"/>
        <v>#DIV/0!</v>
      </c>
      <c r="I80" s="2"/>
      <c r="J80" s="2">
        <f t="shared" si="10"/>
        <v>-1.4126855775784649E-5</v>
      </c>
      <c r="K80" s="2"/>
      <c r="M80" t="s">
        <v>59</v>
      </c>
      <c r="N80" t="s">
        <v>72</v>
      </c>
      <c r="O80" s="1"/>
      <c r="P80" s="1"/>
      <c r="Q80" s="1">
        <v>632906948.68612301</v>
      </c>
      <c r="R80" s="1">
        <v>-51579064.4020807</v>
      </c>
      <c r="S80" s="1">
        <v>-2094160.4288669799</v>
      </c>
      <c r="T80" s="1">
        <v>-83626.491262342999</v>
      </c>
      <c r="U80" s="1">
        <v>-2061927.2604938501</v>
      </c>
      <c r="V80" s="1">
        <v>-442465.82436638902</v>
      </c>
      <c r="W80" s="1">
        <v>-7784978.9151351796</v>
      </c>
      <c r="X80" s="1"/>
      <c r="Y80" s="1"/>
      <c r="Z80" s="1"/>
      <c r="AA80" s="1">
        <v>1121342.84110155</v>
      </c>
      <c r="AB80" s="1">
        <v>0</v>
      </c>
      <c r="AC80" s="1"/>
      <c r="AD80" s="1"/>
      <c r="AE80" s="1">
        <v>-164764.9063</v>
      </c>
      <c r="AF80" s="1"/>
    </row>
    <row r="81" spans="1:32" x14ac:dyDescent="0.3">
      <c r="A81" t="str">
        <f t="shared" si="3"/>
        <v>UNITED LAUNCH ALLIANCE</v>
      </c>
      <c r="B81" t="str">
        <f t="shared" si="4"/>
        <v>Space Vehicles and Components</v>
      </c>
      <c r="C81" s="1">
        <f t="shared" si="5"/>
        <v>0</v>
      </c>
      <c r="D81" s="1">
        <f t="shared" si="6"/>
        <v>-7227.0919713047797</v>
      </c>
      <c r="E81" s="1">
        <f t="shared" si="7"/>
        <v>-424307.875</v>
      </c>
      <c r="F81" s="1"/>
      <c r="G81" s="2">
        <f t="shared" si="8"/>
        <v>57.710734093978246</v>
      </c>
      <c r="H81" s="2" t="e">
        <f t="shared" si="9"/>
        <v>#DIV/0!</v>
      </c>
      <c r="I81" s="2"/>
      <c r="J81" s="2">
        <f t="shared" si="10"/>
        <v>-3.6379932409518578E-5</v>
      </c>
      <c r="K81" s="2"/>
      <c r="M81" t="s">
        <v>59</v>
      </c>
      <c r="N81" t="s">
        <v>74</v>
      </c>
      <c r="O81" s="1"/>
      <c r="P81" s="1"/>
      <c r="Q81" s="1">
        <v>722220683.14619899</v>
      </c>
      <c r="R81" s="1">
        <v>1390810519.6252201</v>
      </c>
      <c r="S81" s="1">
        <v>2043761675.5139301</v>
      </c>
      <c r="T81" s="1">
        <v>3182242254.0348401</v>
      </c>
      <c r="U81" s="1">
        <v>268690199.54601198</v>
      </c>
      <c r="V81" s="1">
        <v>112652553.60396001</v>
      </c>
      <c r="W81" s="1">
        <v>3525193.0520909098</v>
      </c>
      <c r="X81" s="1">
        <v>11108559.111091699</v>
      </c>
      <c r="Y81" s="1">
        <v>-1269528.0002438801</v>
      </c>
      <c r="Z81" s="1">
        <v>-3473896.1461399999</v>
      </c>
      <c r="AA81" s="1">
        <v>3970198.09212645</v>
      </c>
      <c r="AB81" s="1">
        <v>0</v>
      </c>
      <c r="AC81" s="1"/>
      <c r="AD81" s="1">
        <v>-7227.0919713047797</v>
      </c>
      <c r="AE81" s="1">
        <v>-424307.875</v>
      </c>
      <c r="AF81" s="1"/>
    </row>
    <row r="82" spans="1:32" x14ac:dyDescent="0.3">
      <c r="A82" t="str">
        <f t="shared" si="3"/>
        <v>Virgin Orbit</v>
      </c>
      <c r="B82" t="str">
        <f t="shared" si="4"/>
        <v>Space Transp. and Launch</v>
      </c>
      <c r="C82" s="1">
        <f t="shared" si="5"/>
        <v>40566544.983080901</v>
      </c>
      <c r="D82" s="1">
        <f t="shared" si="6"/>
        <v>0</v>
      </c>
      <c r="E82" s="1">
        <f t="shared" si="7"/>
        <v>-210426</v>
      </c>
      <c r="F82" s="1"/>
      <c r="G82" s="2" t="e">
        <f t="shared" si="8"/>
        <v>#DIV/0!</v>
      </c>
      <c r="H82" s="2">
        <f t="shared" si="9"/>
        <v>-1.0051871807196733</v>
      </c>
      <c r="I82" s="2"/>
      <c r="J82" s="2">
        <f t="shared" si="10"/>
        <v>-1.8041813758948866E-5</v>
      </c>
      <c r="K82" s="2"/>
      <c r="M82" t="s">
        <v>60</v>
      </c>
      <c r="N82" t="s">
        <v>67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>
        <v>40566544.983080901</v>
      </c>
      <c r="AC82" s="1">
        <v>2517250.1133785299</v>
      </c>
      <c r="AD82" s="1">
        <v>0</v>
      </c>
      <c r="AE82" s="1">
        <v>-210426</v>
      </c>
      <c r="AF82" s="1"/>
    </row>
    <row r="83" spans="1:32" x14ac:dyDescent="0.3">
      <c r="A83" t="str">
        <f t="shared" si="3"/>
        <v>WYLE LABORATORIES</v>
      </c>
      <c r="B83" t="str">
        <f t="shared" si="4"/>
        <v>R&amp;D (Space Flight)</v>
      </c>
      <c r="C83" s="1">
        <f t="shared" si="5"/>
        <v>173776200.66984901</v>
      </c>
      <c r="D83" s="1">
        <f t="shared" si="6"/>
        <v>0</v>
      </c>
      <c r="E83" s="1">
        <f t="shared" si="7"/>
        <v>0</v>
      </c>
      <c r="F83" s="1"/>
      <c r="G83" s="2" t="e">
        <f t="shared" si="8"/>
        <v>#DIV/0!</v>
      </c>
      <c r="H83" s="2">
        <f t="shared" si="9"/>
        <v>-1</v>
      </c>
      <c r="I83" s="2"/>
      <c r="J83" s="2">
        <f t="shared" si="10"/>
        <v>0</v>
      </c>
      <c r="K83" s="2"/>
      <c r="M83" t="s">
        <v>61</v>
      </c>
      <c r="N83" t="s">
        <v>68</v>
      </c>
      <c r="O83" s="1">
        <v>-1115243.49790789</v>
      </c>
      <c r="P83" s="1"/>
      <c r="Q83" s="1">
        <v>-7048.1932867719597</v>
      </c>
      <c r="R83" s="1">
        <v>960770.39215454401</v>
      </c>
      <c r="S83" s="1">
        <v>717823.10791453195</v>
      </c>
      <c r="T83" s="1">
        <v>1290065.2229551501</v>
      </c>
      <c r="U83" s="1">
        <v>852336.42900304496</v>
      </c>
      <c r="V83" s="1">
        <v>-674564.43300795299</v>
      </c>
      <c r="W83" s="1">
        <v>11621125.15993</v>
      </c>
      <c r="X83" s="1">
        <v>141211169.93827</v>
      </c>
      <c r="Y83" s="1">
        <v>151985502.473634</v>
      </c>
      <c r="Z83" s="1">
        <v>165088475.92278001</v>
      </c>
      <c r="AA83" s="1">
        <v>166828185.119508</v>
      </c>
      <c r="AB83" s="1">
        <v>173776200.66984901</v>
      </c>
      <c r="AC83" s="1">
        <v>172148358.06428999</v>
      </c>
      <c r="AD83" s="1"/>
      <c r="AE83" s="1"/>
      <c r="AF83" s="1"/>
    </row>
    <row r="84" spans="1:32" x14ac:dyDescent="0.3">
      <c r="A84" t="str">
        <f t="shared" si="3"/>
        <v>Grand Total</v>
      </c>
      <c r="B84" t="str">
        <f t="shared" si="4"/>
        <v/>
      </c>
      <c r="C84" s="1">
        <f t="shared" si="5"/>
        <v>9121946629.9850349</v>
      </c>
      <c r="D84" s="1">
        <f t="shared" si="6"/>
        <v>10119342716.034781</v>
      </c>
      <c r="E84" s="1">
        <f t="shared" si="7"/>
        <v>11663239783.5072</v>
      </c>
      <c r="F84" s="1"/>
      <c r="G84" s="2">
        <f t="shared" si="8"/>
        <v>0.15256890796138478</v>
      </c>
      <c r="H84" s="2">
        <f t="shared" si="9"/>
        <v>0.27859110084777305</v>
      </c>
      <c r="I84" s="2"/>
      <c r="J84" s="2">
        <f>SUM(J$44:J$83)</f>
        <v>0.99999999999999978</v>
      </c>
      <c r="K84" s="2"/>
      <c r="M84" t="s">
        <v>62</v>
      </c>
      <c r="N84" t="s">
        <v>75</v>
      </c>
      <c r="O84" s="1">
        <f t="shared" ref="O84:AE84" si="11">SUM(O45:O83)</f>
        <v>3051622958.2202563</v>
      </c>
      <c r="P84" s="1">
        <f t="shared" si="11"/>
        <v>5672679168.1902771</v>
      </c>
      <c r="Q84" s="1">
        <f t="shared" si="11"/>
        <v>6700789483.7717943</v>
      </c>
      <c r="R84" s="1">
        <f t="shared" si="11"/>
        <v>6906503642.8641758</v>
      </c>
      <c r="S84" s="1">
        <f t="shared" si="11"/>
        <v>7545136315.6444807</v>
      </c>
      <c r="T84" s="1">
        <f t="shared" si="11"/>
        <v>9044277110.9803696</v>
      </c>
      <c r="U84" s="1">
        <f t="shared" si="11"/>
        <v>7178152249.8352499</v>
      </c>
      <c r="V84" s="1">
        <f t="shared" si="11"/>
        <v>9305232742.8912201</v>
      </c>
      <c r="W84" s="1">
        <f t="shared" si="11"/>
        <v>8431258241.7120695</v>
      </c>
      <c r="X84" s="1">
        <f t="shared" si="11"/>
        <v>8987108905.464056</v>
      </c>
      <c r="Y84" s="1">
        <f t="shared" si="11"/>
        <v>9011761002.4494362</v>
      </c>
      <c r="Z84" s="1">
        <f t="shared" si="11"/>
        <v>8318621700.1571198</v>
      </c>
      <c r="AA84" s="1">
        <f t="shared" si="11"/>
        <v>9079556612.9640236</v>
      </c>
      <c r="AB84" s="1">
        <f t="shared" si="11"/>
        <v>9121946629.9850349</v>
      </c>
      <c r="AC84" s="1">
        <f t="shared" si="11"/>
        <v>8766365593.4641533</v>
      </c>
      <c r="AD84" s="1">
        <f t="shared" si="11"/>
        <v>10119342716.034781</v>
      </c>
      <c r="AE84" s="1">
        <f t="shared" si="11"/>
        <v>11663239783.5072</v>
      </c>
      <c r="AF84" s="1"/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Area</vt:lpstr>
      <vt:lpstr>Vend</vt:lpstr>
      <vt:lpstr>VendSum</vt:lpstr>
      <vt:lpstr>VendArea</vt:lpstr>
      <vt:lpstr>VendSumArea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../output/Space//Launch_Acq_Trends.xlsx</dc:creator>
  <cp:lastModifiedBy>Greg Sanders</cp:lastModifiedBy>
  <dcterms:created xsi:type="dcterms:W3CDTF">2024-05-22T17:36:20Z</dcterms:created>
  <dcterms:modified xsi:type="dcterms:W3CDTF">2024-05-22T21:58:29Z</dcterms:modified>
</cp:coreProperties>
</file>