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Users\Greg\Repositories\Vendor\Output\AcqTrends\NPS2024\"/>
    </mc:Choice>
  </mc:AlternateContent>
  <xr:revisionPtr revIDLastSave="0" documentId="13_ncr:1_{C42E8539-40D4-4D6A-B0C3-A5CF3C78755A}" xr6:coauthVersionLast="47" xr6:coauthVersionMax="47" xr10:uidLastSave="{00000000-0000-0000-0000-000000000000}"/>
  <bookViews>
    <workbookView xWindow="36000" yWindow="2625" windowWidth="21600" windowHeight="11295" activeTab="1" xr2:uid="{00000000-000D-0000-FFFF-FFFF00000000}"/>
  </bookViews>
  <sheets>
    <sheet name="1 Budg" sheetId="2" r:id="rId1"/>
    <sheet name="2 K&amp;Ota" sheetId="3" r:id="rId2"/>
    <sheet name="3 Pla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3" l="1"/>
  <c r="V18" i="3"/>
  <c r="U18" i="3"/>
  <c r="T18" i="3"/>
  <c r="S18" i="3"/>
  <c r="R18" i="3"/>
  <c r="Q18" i="3"/>
  <c r="P18" i="3"/>
  <c r="O18" i="3"/>
  <c r="H18" i="3"/>
  <c r="G18" i="3"/>
  <c r="E18" i="3"/>
  <c r="D18" i="3"/>
  <c r="C18" i="3"/>
  <c r="B18" i="3"/>
  <c r="A18" i="3"/>
  <c r="J17" i="3"/>
  <c r="H17" i="3"/>
  <c r="G17" i="3"/>
  <c r="E17" i="3"/>
  <c r="D17" i="3"/>
  <c r="C17" i="3"/>
  <c r="B17" i="3"/>
  <c r="A17" i="3"/>
  <c r="J16" i="3"/>
  <c r="H16" i="3"/>
  <c r="G16" i="3"/>
  <c r="E16" i="3"/>
  <c r="D16" i="3"/>
  <c r="C16" i="3"/>
  <c r="B16" i="3"/>
  <c r="A16" i="3"/>
  <c r="J15" i="3"/>
  <c r="H15" i="3"/>
  <c r="G15" i="3"/>
  <c r="E15" i="3"/>
  <c r="D15" i="3"/>
  <c r="C15" i="3"/>
  <c r="B15" i="3"/>
  <c r="A15" i="3"/>
  <c r="J14" i="3"/>
  <c r="H14" i="3"/>
  <c r="G14" i="3"/>
  <c r="E14" i="3"/>
  <c r="D14" i="3"/>
  <c r="C14" i="3"/>
  <c r="B14" i="3"/>
  <c r="A14" i="3"/>
  <c r="J13" i="3"/>
  <c r="H13" i="3"/>
  <c r="G13" i="3"/>
  <c r="E13" i="3"/>
  <c r="D13" i="3"/>
  <c r="C13" i="3"/>
  <c r="B13" i="3"/>
  <c r="A13" i="3"/>
  <c r="J12" i="3"/>
  <c r="J18" i="3" s="1"/>
  <c r="H12" i="3"/>
  <c r="G12" i="3"/>
  <c r="E12" i="3"/>
  <c r="D12" i="3"/>
  <c r="C12" i="3"/>
  <c r="B12" i="3"/>
  <c r="A12" i="3"/>
  <c r="J11" i="3"/>
  <c r="H11" i="3"/>
  <c r="G11" i="3"/>
  <c r="E11" i="3"/>
  <c r="D11" i="3"/>
  <c r="C11" i="3"/>
  <c r="B11" i="3"/>
  <c r="A11" i="3"/>
  <c r="W8" i="3"/>
  <c r="V8" i="3"/>
  <c r="U8" i="3"/>
  <c r="T8" i="3"/>
  <c r="S8" i="3"/>
  <c r="R8" i="3"/>
  <c r="Q8" i="3"/>
  <c r="P8" i="3"/>
  <c r="O8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B1" i="3"/>
  <c r="A1" i="3"/>
  <c r="BA14" i="2"/>
  <c r="AZ14" i="2"/>
  <c r="AY14" i="2"/>
  <c r="AX14" i="2"/>
  <c r="AW14" i="2"/>
  <c r="AV14" i="2"/>
  <c r="E14" i="2" s="1"/>
  <c r="AU14" i="2"/>
  <c r="D14" i="2" s="1"/>
  <c r="AT14" i="2"/>
  <c r="AS14" i="2"/>
  <c r="C14" i="2" s="1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H14" i="2"/>
  <c r="G14" i="2"/>
  <c r="B14" i="2"/>
  <c r="A14" i="2"/>
  <c r="J13" i="2"/>
  <c r="H13" i="2"/>
  <c r="G13" i="2"/>
  <c r="E13" i="2"/>
  <c r="D13" i="2"/>
  <c r="C13" i="2"/>
  <c r="B13" i="2"/>
  <c r="A13" i="2"/>
  <c r="J12" i="2"/>
  <c r="H12" i="2"/>
  <c r="G12" i="2"/>
  <c r="E12" i="2"/>
  <c r="D12" i="2"/>
  <c r="C12" i="2"/>
  <c r="B12" i="2"/>
  <c r="A12" i="2"/>
  <c r="J11" i="2"/>
  <c r="H11" i="2"/>
  <c r="G11" i="2"/>
  <c r="E11" i="2"/>
  <c r="D11" i="2"/>
  <c r="C11" i="2"/>
  <c r="B11" i="2"/>
  <c r="A11" i="2"/>
  <c r="J10" i="2"/>
  <c r="H10" i="2"/>
  <c r="G10" i="2"/>
  <c r="E10" i="2"/>
  <c r="D10" i="2"/>
  <c r="C10" i="2"/>
  <c r="B10" i="2"/>
  <c r="A10" i="2"/>
  <c r="J9" i="2"/>
  <c r="J14" i="2" s="1"/>
  <c r="H9" i="2"/>
  <c r="G9" i="2"/>
  <c r="E9" i="2"/>
  <c r="D9" i="2"/>
  <c r="C9" i="2"/>
  <c r="B9" i="2"/>
  <c r="A9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B6" i="2"/>
  <c r="A6" i="2"/>
  <c r="B5" i="2"/>
  <c r="A5" i="2"/>
  <c r="B4" i="2"/>
  <c r="A4" i="2"/>
  <c r="B3" i="2"/>
  <c r="A3" i="2"/>
  <c r="B2" i="2"/>
  <c r="A2" i="2"/>
  <c r="B1" i="2"/>
  <c r="A1" i="2"/>
  <c r="AU30" i="1"/>
  <c r="AT30" i="1"/>
  <c r="G30" i="1" s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C30" i="1"/>
  <c r="B30" i="1"/>
  <c r="A30" i="1"/>
  <c r="I29" i="1"/>
  <c r="G29" i="1"/>
  <c r="F29" i="1"/>
  <c r="D29" i="1"/>
  <c r="C29" i="1"/>
  <c r="B29" i="1"/>
  <c r="A29" i="1"/>
  <c r="I28" i="1"/>
  <c r="G28" i="1"/>
  <c r="F28" i="1"/>
  <c r="D28" i="1"/>
  <c r="C28" i="1"/>
  <c r="B28" i="1"/>
  <c r="A28" i="1"/>
  <c r="I27" i="1"/>
  <c r="G27" i="1"/>
  <c r="F27" i="1"/>
  <c r="D27" i="1"/>
  <c r="C27" i="1"/>
  <c r="B27" i="1"/>
  <c r="A27" i="1"/>
  <c r="I26" i="1"/>
  <c r="G26" i="1"/>
  <c r="F26" i="1"/>
  <c r="D26" i="1"/>
  <c r="C26" i="1"/>
  <c r="B26" i="1"/>
  <c r="A26" i="1"/>
  <c r="I25" i="1"/>
  <c r="G25" i="1"/>
  <c r="F25" i="1"/>
  <c r="D25" i="1"/>
  <c r="C25" i="1"/>
  <c r="B25" i="1"/>
  <c r="A25" i="1"/>
  <c r="I24" i="1"/>
  <c r="G24" i="1"/>
  <c r="F24" i="1"/>
  <c r="D24" i="1"/>
  <c r="C24" i="1"/>
  <c r="B24" i="1"/>
  <c r="A24" i="1"/>
  <c r="I23" i="1"/>
  <c r="G23" i="1"/>
  <c r="F23" i="1"/>
  <c r="D23" i="1"/>
  <c r="C23" i="1"/>
  <c r="B23" i="1"/>
  <c r="A23" i="1"/>
  <c r="I22" i="1"/>
  <c r="G22" i="1"/>
  <c r="F22" i="1"/>
  <c r="D22" i="1"/>
  <c r="C22" i="1"/>
  <c r="B22" i="1"/>
  <c r="A22" i="1"/>
  <c r="I21" i="1"/>
  <c r="G21" i="1"/>
  <c r="F21" i="1"/>
  <c r="D21" i="1"/>
  <c r="C21" i="1"/>
  <c r="B21" i="1"/>
  <c r="A21" i="1"/>
  <c r="I20" i="1"/>
  <c r="G20" i="1"/>
  <c r="F20" i="1"/>
  <c r="D20" i="1"/>
  <c r="C20" i="1"/>
  <c r="B20" i="1"/>
  <c r="A20" i="1"/>
  <c r="I19" i="1"/>
  <c r="G19" i="1"/>
  <c r="F19" i="1"/>
  <c r="D19" i="1"/>
  <c r="C19" i="1"/>
  <c r="B19" i="1"/>
  <c r="A19" i="1"/>
  <c r="I18" i="1"/>
  <c r="I30" i="1" s="1"/>
  <c r="G18" i="1"/>
  <c r="F18" i="1"/>
  <c r="D18" i="1"/>
  <c r="C18" i="1"/>
  <c r="B18" i="1"/>
  <c r="A18" i="1"/>
  <c r="I17" i="1"/>
  <c r="G17" i="1"/>
  <c r="F17" i="1"/>
  <c r="D17" i="1"/>
  <c r="C17" i="1"/>
  <c r="B17" i="1"/>
  <c r="A17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" i="1"/>
  <c r="D30" i="1" l="1"/>
  <c r="F30" i="1"/>
</calcChain>
</file>

<file path=xl/sharedStrings.xml><?xml version="1.0" encoding="utf-8"?>
<sst xmlns="http://schemas.openxmlformats.org/spreadsheetml/2006/main" count="248" uniqueCount="71">
  <si>
    <t>PlatformPortfolio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</si>
  <si>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</si>
  <si>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</si>
  <si>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</si>
  <si>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</si>
  <si>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</si>
  <si>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</si>
  <si>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</si>
  <si>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</si>
  <si>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</si>
  <si>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</si>
  <si>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</si>
  <si>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</si>
  <si>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</si>
  <si>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</si>
  <si>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</si>
  <si>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</si>
  <si>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</si>
  <si>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</si>
  <si>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</si>
  <si>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</si>
  <si>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</si>
  <si>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</si>
  <si>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</si>
  <si>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</si>
  <si>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</si>
  <si>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</si>
  <si>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</si>
  <si>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</si>
  <si>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</si>
  <si>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</si>
  <si>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</si>
  <si>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</si>
  <si>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</si>
  <si>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</si>
  <si>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Aircraft</t>
  </si>
  <si>
    <t>Electronics, Comms, &amp; Sensors</t>
  </si>
  <si>
    <t>Facilities and Construction</t>
  </si>
  <si>
    <t>Land Vehicles</t>
  </si>
  <si>
    <t>Missile Defense</t>
  </si>
  <si>
    <t>Ordnance and Missiles</t>
  </si>
  <si>
    <t>Other Products</t>
  </si>
  <si>
    <t>Other R&amp;D and Knowledge Based</t>
  </si>
  <si>
    <t>Other Services</t>
  </si>
  <si>
    <t>Ships &amp; Submarines</t>
  </si>
  <si>
    <t>Space Systems</t>
  </si>
  <si>
    <t>Unlabeled</t>
  </si>
  <si>
    <t>Grand Total</t>
  </si>
  <si>
    <t>source</t>
  </si>
  <si>
    <t>FMS</t>
  </si>
  <si>
    <t>2024</t>
  </si>
  <si>
    <t>2025</t>
  </si>
  <si>
    <t>2026</t>
  </si>
  <si>
    <t>2027</t>
  </si>
  <si>
    <t>2028</t>
  </si>
  <si>
    <t>Contract</t>
  </si>
  <si>
    <t>Obligations (includes FMS)</t>
  </si>
  <si>
    <t>Obligations (no FMS)</t>
  </si>
  <si>
    <t>Obligations (reliable
FMS labels not available)</t>
  </si>
  <si>
    <t>TOA</t>
  </si>
  <si>
    <t/>
  </si>
  <si>
    <t>AreaType</t>
  </si>
  <si>
    <t>SimpleAreaType</t>
  </si>
  <si>
    <t>OTA for Production</t>
  </si>
  <si>
    <t>Products and Production</t>
  </si>
  <si>
    <t>Contract for Products</t>
  </si>
  <si>
    <t>OTA for Prototype</t>
  </si>
  <si>
    <t>R&amp;D and Prototypes</t>
  </si>
  <si>
    <t>Contract for R&amp;D</t>
  </si>
  <si>
    <t>Contract for Services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</si>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</sst>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,,,&quot;B&quot;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54" x14ac:dyDescent="0.25">
      <c r="A1" t="str">
        <f t="shared" ref="A1:B6" si="0">M1</f>
        <v>source</v>
      </c>
      <c r="B1" t="str">
        <f t="shared" si="0"/>
        <v>FMS</v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</row>
    <row r="2" spans="1:54" x14ac:dyDescent="0.25">
      <c r="A2" t="str">
        <f t="shared" si="0"/>
        <v>Contract</v>
      </c>
      <c r="B2" t="str">
        <f t="shared" si="0"/>
        <v>Obligations (includes FMS)</v>
      </c>
      <c r="M2" t="s">
        <v>55</v>
      </c>
      <c r="N2" t="s">
        <v>56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>
        <v>27766409244.572498</v>
      </c>
      <c r="AL2" s="1">
        <v>20117589432.5252</v>
      </c>
      <c r="AM2" s="1">
        <v>15814444285.1675</v>
      </c>
      <c r="AN2" s="1">
        <v>24205301305.038399</v>
      </c>
      <c r="AO2" s="1">
        <v>33686791345.610802</v>
      </c>
      <c r="AP2" s="1">
        <v>31035471218.9151</v>
      </c>
      <c r="AQ2" s="1">
        <v>34812921569.434502</v>
      </c>
      <c r="AR2" s="1">
        <v>38372888881.5383</v>
      </c>
      <c r="AS2" s="1">
        <v>50101609453.414597</v>
      </c>
      <c r="AT2" s="1">
        <v>24784144858.870098</v>
      </c>
      <c r="AU2" s="1">
        <v>38727720245.064499</v>
      </c>
      <c r="AV2" s="1">
        <v>65793606575.031601</v>
      </c>
      <c r="AW2" s="1"/>
      <c r="AX2" s="1"/>
      <c r="AY2" s="1"/>
      <c r="AZ2" s="1"/>
      <c r="BA2" s="1"/>
      <c r="BB2" s="1"/>
    </row>
    <row r="3" spans="1:54" x14ac:dyDescent="0.25">
      <c r="A3" t="str">
        <f t="shared" si="0"/>
        <v>Contract</v>
      </c>
      <c r="B3" t="str">
        <f t="shared" si="0"/>
        <v>Obligations (no FMS)</v>
      </c>
      <c r="M3" t="s">
        <v>55</v>
      </c>
      <c r="N3" t="s">
        <v>57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>
        <v>329870021411.01398</v>
      </c>
      <c r="AL3" s="1">
        <v>286463462910.15601</v>
      </c>
      <c r="AM3" s="1">
        <v>267469916339.332</v>
      </c>
      <c r="AN3" s="1">
        <v>249972893535.92099</v>
      </c>
      <c r="AO3" s="1">
        <v>264674994282.78101</v>
      </c>
      <c r="AP3" s="1">
        <v>289580375586.42297</v>
      </c>
      <c r="AQ3" s="1">
        <v>324142899184.01703</v>
      </c>
      <c r="AR3" s="1">
        <v>345482517268.40698</v>
      </c>
      <c r="AS3" s="1">
        <v>372499943849.534</v>
      </c>
      <c r="AT3" s="1">
        <v>362279784320.78699</v>
      </c>
      <c r="AU3" s="1">
        <v>375515873709.073</v>
      </c>
      <c r="AV3" s="1">
        <v>390453368175.85498</v>
      </c>
      <c r="AW3" s="1"/>
      <c r="AX3" s="1"/>
      <c r="AY3" s="1"/>
      <c r="AZ3" s="1"/>
      <c r="BA3" s="1"/>
      <c r="BB3" s="1"/>
    </row>
    <row r="4" spans="1:54" x14ac:dyDescent="0.25">
      <c r="A4" t="str">
        <f t="shared" si="0"/>
        <v>Contract</v>
      </c>
      <c r="B4" t="str">
        <f t="shared" si="0"/>
        <v>Obligations (reliable
FMS labels not available)</v>
      </c>
      <c r="M4" t="s">
        <v>55</v>
      </c>
      <c r="N4" t="s">
        <v>58</v>
      </c>
      <c r="O4" s="1">
        <v>120350129405</v>
      </c>
      <c r="P4" s="1">
        <v>136154193844</v>
      </c>
      <c r="Q4" s="1">
        <v>123406660550</v>
      </c>
      <c r="R4" s="1">
        <v>121373382142</v>
      </c>
      <c r="S4" s="1">
        <v>117161902725</v>
      </c>
      <c r="T4" s="1">
        <v>116592014868</v>
      </c>
      <c r="U4" s="1">
        <v>118448779098</v>
      </c>
      <c r="V4" s="1">
        <v>115982151879</v>
      </c>
      <c r="W4" s="1">
        <v>116965882167</v>
      </c>
      <c r="X4" s="1">
        <v>122185036488</v>
      </c>
      <c r="Y4" s="1">
        <v>132178486506.38699</v>
      </c>
      <c r="Z4" s="1">
        <v>143993638543.836</v>
      </c>
      <c r="AA4" s="1">
        <v>169810521226.12799</v>
      </c>
      <c r="AB4" s="1">
        <v>211533087512.33701</v>
      </c>
      <c r="AC4" s="1">
        <v>229761957048.789</v>
      </c>
      <c r="AD4" s="1">
        <v>265663361025.89001</v>
      </c>
      <c r="AE4" s="1">
        <v>295165178110.85303</v>
      </c>
      <c r="AF4" s="1">
        <v>328153480580.909</v>
      </c>
      <c r="AG4" s="1">
        <v>377988099747.40399</v>
      </c>
      <c r="AH4" s="1">
        <v>381555380786.98499</v>
      </c>
      <c r="AI4" s="1">
        <v>362403868841.008</v>
      </c>
      <c r="AJ4" s="1">
        <v>368565915961.16199</v>
      </c>
      <c r="AK4" s="1"/>
      <c r="AL4" s="1"/>
      <c r="AM4" s="1"/>
      <c r="AN4" s="1">
        <v>6246925.665</v>
      </c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x14ac:dyDescent="0.25">
      <c r="A5" t="str">
        <f t="shared" si="0"/>
        <v>TOA</v>
      </c>
      <c r="B5" t="str">
        <f t="shared" si="0"/>
        <v>Obligations (no FMS)</v>
      </c>
      <c r="M5" t="s">
        <v>59</v>
      </c>
      <c r="N5" t="s">
        <v>57</v>
      </c>
      <c r="O5" s="1">
        <v>291356000000</v>
      </c>
      <c r="P5" s="1">
        <v>310620000000</v>
      </c>
      <c r="Q5" s="1">
        <v>285195000000</v>
      </c>
      <c r="R5" s="1">
        <v>269655000000</v>
      </c>
      <c r="S5" s="1">
        <v>251339000000</v>
      </c>
      <c r="T5" s="1">
        <v>254215000000</v>
      </c>
      <c r="U5" s="1">
        <v>255052000000</v>
      </c>
      <c r="V5" s="1">
        <v>254186000000</v>
      </c>
      <c r="W5" s="1">
        <v>259123000000</v>
      </c>
      <c r="X5" s="1">
        <v>272729000000</v>
      </c>
      <c r="Y5" s="1">
        <v>286958000000</v>
      </c>
      <c r="Z5" s="1">
        <v>316540000000</v>
      </c>
      <c r="AA5" s="1">
        <v>355378000000</v>
      </c>
      <c r="AB5" s="1">
        <v>433024000000</v>
      </c>
      <c r="AC5" s="1">
        <v>456052000000</v>
      </c>
      <c r="AD5" s="1">
        <v>502476000000</v>
      </c>
      <c r="AE5" s="1">
        <v>536272000000</v>
      </c>
      <c r="AF5" s="1">
        <v>603872000000</v>
      </c>
      <c r="AG5" s="1">
        <v>669279000000</v>
      </c>
      <c r="AH5" s="1">
        <v>665861000000</v>
      </c>
      <c r="AI5" s="1">
        <v>691791000000</v>
      </c>
      <c r="AJ5" s="1">
        <v>689092000000</v>
      </c>
      <c r="AK5" s="1">
        <v>652288000000</v>
      </c>
      <c r="AL5" s="1">
        <v>585393000000</v>
      </c>
      <c r="AM5" s="1">
        <v>581188000000</v>
      </c>
      <c r="AN5" s="1">
        <v>565403000000</v>
      </c>
      <c r="AO5" s="1">
        <v>587978000000</v>
      </c>
      <c r="AP5" s="1">
        <v>609287000000</v>
      </c>
      <c r="AQ5" s="1">
        <v>672960000000</v>
      </c>
      <c r="AR5" s="1">
        <v>693001000000</v>
      </c>
      <c r="AS5" s="1">
        <v>725757000000</v>
      </c>
      <c r="AT5" s="1">
        <v>711039000000</v>
      </c>
      <c r="AU5" s="1">
        <v>769467000000</v>
      </c>
      <c r="AV5" s="1">
        <v>853072000000</v>
      </c>
      <c r="AW5" s="1">
        <v>842157000000</v>
      </c>
      <c r="AX5" s="1">
        <v>859652000000</v>
      </c>
      <c r="AY5" s="1">
        <v>877652000000</v>
      </c>
      <c r="AZ5" s="1">
        <v>896152000000</v>
      </c>
      <c r="BA5" s="1">
        <v>914952000000</v>
      </c>
      <c r="BB5" s="1"/>
    </row>
    <row r="6" spans="1:54" x14ac:dyDescent="0.25">
      <c r="A6" t="str">
        <f t="shared" si="0"/>
        <v>Grand Total</v>
      </c>
      <c r="B6" t="str">
        <f t="shared" si="0"/>
        <v/>
      </c>
      <c r="M6" t="s">
        <v>47</v>
      </c>
      <c r="N6" t="s">
        <v>60</v>
      </c>
      <c r="O6" s="1">
        <f t="shared" ref="O6:BA6" si="1">SUM(O2:O5)</f>
        <v>411706129405</v>
      </c>
      <c r="P6" s="1">
        <f t="shared" si="1"/>
        <v>446774193844</v>
      </c>
      <c r="Q6" s="1">
        <f t="shared" si="1"/>
        <v>408601660550</v>
      </c>
      <c r="R6" s="1">
        <f t="shared" si="1"/>
        <v>391028382142</v>
      </c>
      <c r="S6" s="1">
        <f t="shared" si="1"/>
        <v>368500902725</v>
      </c>
      <c r="T6" s="1">
        <f t="shared" si="1"/>
        <v>370807014868</v>
      </c>
      <c r="U6" s="1">
        <f t="shared" si="1"/>
        <v>373500779098</v>
      </c>
      <c r="V6" s="1">
        <f t="shared" si="1"/>
        <v>370168151879</v>
      </c>
      <c r="W6" s="1">
        <f t="shared" si="1"/>
        <v>376088882167</v>
      </c>
      <c r="X6" s="1">
        <f t="shared" si="1"/>
        <v>394914036488</v>
      </c>
      <c r="Y6" s="1">
        <f t="shared" si="1"/>
        <v>419136486506.38696</v>
      </c>
      <c r="Z6" s="1">
        <f t="shared" si="1"/>
        <v>460533638543.836</v>
      </c>
      <c r="AA6" s="1">
        <f t="shared" si="1"/>
        <v>525188521226.12799</v>
      </c>
      <c r="AB6" s="1">
        <f t="shared" si="1"/>
        <v>644557087512.33704</v>
      </c>
      <c r="AC6" s="1">
        <f t="shared" si="1"/>
        <v>685813957048.78906</v>
      </c>
      <c r="AD6" s="1">
        <f t="shared" si="1"/>
        <v>768139361025.89001</v>
      </c>
      <c r="AE6" s="1">
        <f t="shared" si="1"/>
        <v>831437178110.85303</v>
      </c>
      <c r="AF6" s="1">
        <f t="shared" si="1"/>
        <v>932025480580.90894</v>
      </c>
      <c r="AG6" s="1">
        <f t="shared" si="1"/>
        <v>1047267099747.4041</v>
      </c>
      <c r="AH6" s="1">
        <f t="shared" si="1"/>
        <v>1047416380786.985</v>
      </c>
      <c r="AI6" s="1">
        <f t="shared" si="1"/>
        <v>1054194868841.0081</v>
      </c>
      <c r="AJ6" s="1">
        <f t="shared" si="1"/>
        <v>1057657915961.162</v>
      </c>
      <c r="AK6" s="1">
        <f t="shared" si="1"/>
        <v>1009924430655.5864</v>
      </c>
      <c r="AL6" s="1">
        <f t="shared" si="1"/>
        <v>891974052342.68115</v>
      </c>
      <c r="AM6" s="1">
        <f t="shared" si="1"/>
        <v>864472360624.49951</v>
      </c>
      <c r="AN6" s="1">
        <f t="shared" si="1"/>
        <v>839587441766.62439</v>
      </c>
      <c r="AO6" s="1">
        <f t="shared" si="1"/>
        <v>886339785628.39185</v>
      </c>
      <c r="AP6" s="1">
        <f t="shared" si="1"/>
        <v>929902846805.33813</v>
      </c>
      <c r="AQ6" s="1">
        <f t="shared" si="1"/>
        <v>1031915820753.4515</v>
      </c>
      <c r="AR6" s="1">
        <f t="shared" si="1"/>
        <v>1076856406149.9453</v>
      </c>
      <c r="AS6" s="1">
        <f t="shared" si="1"/>
        <v>1148358553302.9487</v>
      </c>
      <c r="AT6" s="1">
        <f t="shared" si="1"/>
        <v>1098102929179.6571</v>
      </c>
      <c r="AU6" s="1">
        <f t="shared" si="1"/>
        <v>1183710593954.1375</v>
      </c>
      <c r="AV6" s="1">
        <f t="shared" si="1"/>
        <v>1309318974750.8867</v>
      </c>
      <c r="AW6" s="1">
        <f t="shared" si="1"/>
        <v>842157000000</v>
      </c>
      <c r="AX6" s="1">
        <f t="shared" si="1"/>
        <v>859652000000</v>
      </c>
      <c r="AY6" s="1">
        <f t="shared" si="1"/>
        <v>877652000000</v>
      </c>
      <c r="AZ6" s="1">
        <f t="shared" si="1"/>
        <v>896152000000</v>
      </c>
      <c r="BA6" s="1">
        <f t="shared" si="1"/>
        <v>914952000000</v>
      </c>
      <c r="BB6" s="1"/>
    </row>
    <row r="9" spans="1:54" x14ac:dyDescent="0.25">
      <c r="A9" t="str">
        <f t="shared" ref="A9:B14" si="2">M9</f>
        <v>source</v>
      </c>
      <c r="B9" t="str">
        <f t="shared" si="2"/>
        <v>FMS</v>
      </c>
      <c r="C9" t="str">
        <f t="shared" ref="C9:C14" si="3">AS9</f>
        <v>2020</v>
      </c>
      <c r="D9" t="str">
        <f t="shared" ref="D9:E14" si="4">AU9</f>
        <v>2022</v>
      </c>
      <c r="E9" t="str">
        <f t="shared" si="4"/>
        <v>2023</v>
      </c>
      <c r="G9" t="str">
        <f>AU9&amp;"-"&amp;AV9</f>
        <v>2022-2023</v>
      </c>
      <c r="H9" t="str">
        <f>AS9&amp;"-"&amp;AV9</f>
        <v>2020-2023</v>
      </c>
      <c r="J9" t="str">
        <f>"Share "&amp;AV9</f>
        <v>Share 2023</v>
      </c>
      <c r="M9" t="s">
        <v>48</v>
      </c>
      <c r="N9" t="s">
        <v>49</v>
      </c>
      <c r="O9" t="s">
        <v>1</v>
      </c>
      <c r="P9" t="s">
        <v>2</v>
      </c>
      <c r="Q9" t="s">
        <v>3</v>
      </c>
      <c r="R9" t="s">
        <v>4</v>
      </c>
      <c r="S9" t="s">
        <v>5</v>
      </c>
      <c r="T9" t="s">
        <v>6</v>
      </c>
      <c r="U9" t="s">
        <v>7</v>
      </c>
      <c r="V9" t="s">
        <v>8</v>
      </c>
      <c r="W9" t="s">
        <v>9</v>
      </c>
      <c r="X9" t="s">
        <v>10</v>
      </c>
      <c r="Y9" t="s">
        <v>11</v>
      </c>
      <c r="Z9" t="s">
        <v>12</v>
      </c>
      <c r="AA9" t="s">
        <v>13</v>
      </c>
      <c r="AB9" t="s">
        <v>14</v>
      </c>
      <c r="AC9" t="s">
        <v>15</v>
      </c>
      <c r="AD9" t="s">
        <v>16</v>
      </c>
      <c r="AE9" t="s">
        <v>17</v>
      </c>
      <c r="AF9" t="s">
        <v>18</v>
      </c>
      <c r="AG9" t="s">
        <v>19</v>
      </c>
      <c r="AH9" t="s">
        <v>20</v>
      </c>
      <c r="AI9" t="s">
        <v>21</v>
      </c>
      <c r="AJ9" t="s">
        <v>22</v>
      </c>
      <c r="AK9" t="s">
        <v>23</v>
      </c>
      <c r="AL9" t="s">
        <v>24</v>
      </c>
      <c r="AM9" t="s">
        <v>25</v>
      </c>
      <c r="AN9" t="s">
        <v>26</v>
      </c>
      <c r="AO9" t="s">
        <v>27</v>
      </c>
      <c r="AP9" t="s">
        <v>28</v>
      </c>
      <c r="AQ9" t="s">
        <v>29</v>
      </c>
      <c r="AR9" t="s">
        <v>30</v>
      </c>
      <c r="AS9" t="s">
        <v>31</v>
      </c>
      <c r="AT9" t="s">
        <v>32</v>
      </c>
      <c r="AU9" t="s">
        <v>33</v>
      </c>
      <c r="AV9" t="s">
        <v>34</v>
      </c>
      <c r="AW9" t="s">
        <v>50</v>
      </c>
      <c r="AX9" t="s">
        <v>51</v>
      </c>
      <c r="AY9" t="s">
        <v>52</v>
      </c>
      <c r="AZ9" t="s">
        <v>53</v>
      </c>
      <c r="BA9" t="s">
        <v>54</v>
      </c>
    </row>
    <row r="10" spans="1:54" x14ac:dyDescent="0.25">
      <c r="A10" t="str">
        <f t="shared" si="2"/>
        <v>Contract</v>
      </c>
      <c r="B10" t="str">
        <f t="shared" si="2"/>
        <v>Obligations (includes FMS)</v>
      </c>
      <c r="C10" s="1">
        <f t="shared" si="3"/>
        <v>57987138191.631798</v>
      </c>
      <c r="D10" s="1">
        <f t="shared" si="4"/>
        <v>40499381567.491997</v>
      </c>
      <c r="E10" s="1">
        <f t="shared" si="4"/>
        <v>65793606575.031601</v>
      </c>
      <c r="F10" s="1"/>
      <c r="G10" s="2">
        <f>AV10/AU10-1</f>
        <v>0.62455830258511269</v>
      </c>
      <c r="H10" s="2">
        <f>AV10/AS10-1</f>
        <v>0.13462413609034374</v>
      </c>
      <c r="I10" s="2"/>
      <c r="J10" s="2">
        <f>AV10/SUM(AV$9:AV$13)</f>
        <v>5.0250250583552113E-2</v>
      </c>
      <c r="K10" s="2"/>
      <c r="M10" t="s">
        <v>55</v>
      </c>
      <c r="N10" t="s">
        <v>56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>
        <v>36390869420.0532</v>
      </c>
      <c r="AL10" s="1">
        <v>25896384490.019299</v>
      </c>
      <c r="AM10" s="1">
        <v>19992431792.951401</v>
      </c>
      <c r="AN10" s="1">
        <v>30286399449.128502</v>
      </c>
      <c r="AO10" s="1">
        <v>41815605260.499001</v>
      </c>
      <c r="AP10" s="1">
        <v>37884999724.207397</v>
      </c>
      <c r="AQ10" s="1">
        <v>41573208124.934402</v>
      </c>
      <c r="AR10" s="1">
        <v>44992590026.842903</v>
      </c>
      <c r="AS10" s="1">
        <v>57987138191.631798</v>
      </c>
      <c r="AT10" s="1">
        <v>27730527616.112202</v>
      </c>
      <c r="AU10" s="1">
        <v>40499381567.491997</v>
      </c>
      <c r="AV10" s="1">
        <v>65793606575.031601</v>
      </c>
      <c r="AW10" s="1"/>
      <c r="AX10" s="1"/>
      <c r="AY10" s="1"/>
      <c r="AZ10" s="1"/>
      <c r="BA10" s="1"/>
      <c r="BB10" s="1"/>
    </row>
    <row r="11" spans="1:54" x14ac:dyDescent="0.25">
      <c r="A11" t="str">
        <f t="shared" si="2"/>
        <v>Contract</v>
      </c>
      <c r="B11" t="str">
        <f t="shared" si="2"/>
        <v>Obligations (no FMS)</v>
      </c>
      <c r="C11" s="1">
        <f t="shared" si="3"/>
        <v>431127980837.86603</v>
      </c>
      <c r="D11" s="1">
        <f t="shared" si="4"/>
        <v>392694446194.05499</v>
      </c>
      <c r="E11" s="1">
        <f t="shared" si="4"/>
        <v>390453368175.85498</v>
      </c>
      <c r="F11" s="1"/>
      <c r="G11" s="2">
        <f>AV11/AU11-1</f>
        <v>-5.7069256769997079E-3</v>
      </c>
      <c r="H11" s="2">
        <f>AV11/AS11-1</f>
        <v>-9.434463655771741E-2</v>
      </c>
      <c r="I11" s="2"/>
      <c r="J11" s="2">
        <f>AV11/SUM(AV$9:AV$13)</f>
        <v>0.29821103619929079</v>
      </c>
      <c r="K11" s="2"/>
      <c r="M11" t="s">
        <v>55</v>
      </c>
      <c r="N11" t="s">
        <v>57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>
        <v>432330186054.03003</v>
      </c>
      <c r="AL11" s="1">
        <v>368750341721.862</v>
      </c>
      <c r="AM11" s="1">
        <v>338132277217.97601</v>
      </c>
      <c r="AN11" s="1">
        <v>312773586648.45398</v>
      </c>
      <c r="AO11" s="1">
        <v>328542572360.35797</v>
      </c>
      <c r="AP11" s="1">
        <v>353490764546.25201</v>
      </c>
      <c r="AQ11" s="1">
        <v>387087885833.41199</v>
      </c>
      <c r="AR11" s="1">
        <v>405081653062.02899</v>
      </c>
      <c r="AS11" s="1">
        <v>431127980837.86603</v>
      </c>
      <c r="AT11" s="1">
        <v>405348242639.53802</v>
      </c>
      <c r="AU11" s="1">
        <v>392694446194.05499</v>
      </c>
      <c r="AV11" s="1">
        <v>390453368175.85498</v>
      </c>
      <c r="AW11" s="1"/>
      <c r="AX11" s="1"/>
      <c r="AY11" s="1"/>
      <c r="AZ11" s="1"/>
      <c r="BA11" s="1"/>
      <c r="BB11" s="1"/>
    </row>
    <row r="12" spans="1:54" x14ac:dyDescent="0.25">
      <c r="A12" t="str">
        <f t="shared" si="2"/>
        <v>Contract</v>
      </c>
      <c r="B12" t="str">
        <f t="shared" si="2"/>
        <v>Obligations (reliable
FMS labels not available)</v>
      </c>
      <c r="C12" s="1">
        <f t="shared" si="3"/>
        <v>0</v>
      </c>
      <c r="D12" s="1">
        <f t="shared" si="4"/>
        <v>0</v>
      </c>
      <c r="E12" s="1">
        <f t="shared" si="4"/>
        <v>0</v>
      </c>
      <c r="F12" s="1"/>
      <c r="G12" s="2" t="e">
        <f>AV12/AU12-1</f>
        <v>#DIV/0!</v>
      </c>
      <c r="H12" s="2" t="e">
        <f>AV12/AS12-1</f>
        <v>#DIV/0!</v>
      </c>
      <c r="I12" s="2"/>
      <c r="J12" s="2">
        <f>AV12/SUM(AV$9:AV$13)</f>
        <v>0</v>
      </c>
      <c r="K12" s="2"/>
      <c r="M12" t="s">
        <v>55</v>
      </c>
      <c r="N12" t="s">
        <v>58</v>
      </c>
      <c r="O12" s="1">
        <v>248917998790.87399</v>
      </c>
      <c r="P12" s="1">
        <v>271885202720.129</v>
      </c>
      <c r="Q12" s="1">
        <v>240412560734.939</v>
      </c>
      <c r="R12" s="1">
        <v>231031479111.987</v>
      </c>
      <c r="S12" s="1">
        <v>218250472650.08499</v>
      </c>
      <c r="T12" s="1">
        <v>212677633977.603</v>
      </c>
      <c r="U12" s="1">
        <v>212071611328.83401</v>
      </c>
      <c r="V12" s="1">
        <v>204034317412.979</v>
      </c>
      <c r="W12" s="1">
        <v>203216983313.48401</v>
      </c>
      <c r="X12" s="1">
        <v>209688280565.39999</v>
      </c>
      <c r="Y12" s="1">
        <v>222214954426.98999</v>
      </c>
      <c r="Z12" s="1">
        <v>236349380759.97601</v>
      </c>
      <c r="AA12" s="1">
        <v>274407867785.64401</v>
      </c>
      <c r="AB12" s="1">
        <v>335392180495.05298</v>
      </c>
      <c r="AC12" s="1">
        <v>355611032054.797</v>
      </c>
      <c r="AD12" s="1">
        <v>399034409966.23602</v>
      </c>
      <c r="AE12" s="1">
        <v>429398322936.05103</v>
      </c>
      <c r="AF12" s="1">
        <v>464598647461.15601</v>
      </c>
      <c r="AG12" s="1">
        <v>524270052465.52802</v>
      </c>
      <c r="AH12" s="1">
        <v>523860817748.021</v>
      </c>
      <c r="AI12" s="1">
        <v>493294382841.29401</v>
      </c>
      <c r="AJ12" s="1">
        <v>491810684195.12097</v>
      </c>
      <c r="AK12" s="1"/>
      <c r="AL12" s="1"/>
      <c r="AM12" s="1"/>
      <c r="AN12" s="1">
        <v>7816340.8765261099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</row>
    <row r="13" spans="1:54" x14ac:dyDescent="0.25">
      <c r="A13" t="str">
        <f t="shared" si="2"/>
        <v>TOA</v>
      </c>
      <c r="B13" t="str">
        <f t="shared" si="2"/>
        <v>Obligations (no FMS)</v>
      </c>
      <c r="C13" s="1">
        <f t="shared" si="3"/>
        <v>839984421891.17896</v>
      </c>
      <c r="D13" s="1">
        <f t="shared" si="4"/>
        <v>804667494998.36096</v>
      </c>
      <c r="E13" s="1">
        <f t="shared" si="4"/>
        <v>853072000000</v>
      </c>
      <c r="F13" s="1"/>
      <c r="G13" s="2">
        <f>AV13/AU13-1</f>
        <v>6.0154666744352214E-2</v>
      </c>
      <c r="H13" s="2">
        <f>AV13/AS13-1</f>
        <v>1.5580739080083283E-2</v>
      </c>
      <c r="I13" s="2"/>
      <c r="J13" s="2">
        <f>AV13/SUM(AV$9:AV$13)</f>
        <v>0.65153871321715695</v>
      </c>
      <c r="K13" s="2"/>
      <c r="M13" t="s">
        <v>59</v>
      </c>
      <c r="N13" t="s">
        <v>57</v>
      </c>
      <c r="O13" s="1">
        <v>602606352101.69397</v>
      </c>
      <c r="P13" s="1">
        <v>620274552583.297</v>
      </c>
      <c r="Q13" s="1">
        <v>555597728301.06702</v>
      </c>
      <c r="R13" s="1">
        <v>513282174398.47601</v>
      </c>
      <c r="S13" s="1">
        <v>468197035636.69397</v>
      </c>
      <c r="T13" s="1">
        <v>463718246766.96002</v>
      </c>
      <c r="U13" s="1">
        <v>456647075846.09399</v>
      </c>
      <c r="V13" s="1">
        <v>447160758493.617</v>
      </c>
      <c r="W13" s="1">
        <v>450201318466.15198</v>
      </c>
      <c r="X13" s="1">
        <v>468044833590.87402</v>
      </c>
      <c r="Y13" s="1">
        <v>482426154042.69299</v>
      </c>
      <c r="Z13" s="1">
        <v>519564848435.90503</v>
      </c>
      <c r="AA13" s="1">
        <v>574278428296.35999</v>
      </c>
      <c r="AB13" s="1">
        <v>686572797072.32397</v>
      </c>
      <c r="AC13" s="1">
        <v>705848454956.43506</v>
      </c>
      <c r="AD13" s="1">
        <v>754734162091.15198</v>
      </c>
      <c r="AE13" s="1">
        <v>780154010413.38098</v>
      </c>
      <c r="AF13" s="1">
        <v>854960044741.89697</v>
      </c>
      <c r="AG13" s="1">
        <v>928290961219.56897</v>
      </c>
      <c r="AH13" s="1">
        <v>914201464665.63306</v>
      </c>
      <c r="AI13" s="1">
        <v>941647271844.87097</v>
      </c>
      <c r="AJ13" s="1">
        <v>919517495559.99695</v>
      </c>
      <c r="AK13" s="1">
        <v>854893667495.28796</v>
      </c>
      <c r="AL13" s="1">
        <v>753547648271.24805</v>
      </c>
      <c r="AM13" s="1">
        <v>734730935805.29504</v>
      </c>
      <c r="AN13" s="1">
        <v>707449202632.77905</v>
      </c>
      <c r="AO13" s="1">
        <v>729860428011.97803</v>
      </c>
      <c r="AP13" s="1">
        <v>743756641042.87598</v>
      </c>
      <c r="AQ13" s="1">
        <v>803641431930.82605</v>
      </c>
      <c r="AR13" s="1">
        <v>812550495675.43005</v>
      </c>
      <c r="AS13" s="1">
        <v>839984421891.17896</v>
      </c>
      <c r="AT13" s="1">
        <v>795568567643.19604</v>
      </c>
      <c r="AU13" s="1">
        <v>804667494998.36096</v>
      </c>
      <c r="AV13" s="1">
        <v>853072000000</v>
      </c>
      <c r="AW13" s="1">
        <v>820251376580.06897</v>
      </c>
      <c r="AX13" s="1">
        <v>819313863553.375</v>
      </c>
      <c r="AY13" s="1">
        <v>819450662554.29895</v>
      </c>
      <c r="AZ13" s="1">
        <v>819548057151.46594</v>
      </c>
      <c r="BA13" s="1">
        <v>819669680013.5</v>
      </c>
      <c r="BB13" s="1"/>
    </row>
    <row r="14" spans="1:54" x14ac:dyDescent="0.25">
      <c r="A14" t="str">
        <f t="shared" si="2"/>
        <v>Grand Total</v>
      </c>
      <c r="B14" t="str">
        <f t="shared" si="2"/>
        <v/>
      </c>
      <c r="C14" s="1">
        <f t="shared" si="3"/>
        <v>1329099540920.6768</v>
      </c>
      <c r="D14" s="1">
        <f t="shared" si="4"/>
        <v>1237861322759.908</v>
      </c>
      <c r="E14" s="1">
        <f t="shared" si="4"/>
        <v>1309318974750.8867</v>
      </c>
      <c r="F14" s="1"/>
      <c r="G14" s="2">
        <f>AV14/AU14-1</f>
        <v>5.7726702238065197E-2</v>
      </c>
      <c r="H14" s="2">
        <f>AV14/AS14-1</f>
        <v>-1.4882682267791547E-2</v>
      </c>
      <c r="I14" s="2"/>
      <c r="J14" s="2">
        <f>SUM(J$9:J$13)</f>
        <v>0.99999999999999978</v>
      </c>
      <c r="K14" s="2"/>
      <c r="M14" t="s">
        <v>47</v>
      </c>
      <c r="N14" t="s">
        <v>60</v>
      </c>
      <c r="O14" s="1">
        <f t="shared" ref="O14:BA14" si="5">SUM(O10:O13)</f>
        <v>851524350892.56799</v>
      </c>
      <c r="P14" s="1">
        <f t="shared" si="5"/>
        <v>892159755303.42603</v>
      </c>
      <c r="Q14" s="1">
        <f t="shared" si="5"/>
        <v>796010289036.00598</v>
      </c>
      <c r="R14" s="1">
        <f t="shared" si="5"/>
        <v>744313653510.46301</v>
      </c>
      <c r="S14" s="1">
        <f t="shared" si="5"/>
        <v>686447508286.77893</v>
      </c>
      <c r="T14" s="1">
        <f t="shared" si="5"/>
        <v>676395880744.56299</v>
      </c>
      <c r="U14" s="1">
        <f t="shared" si="5"/>
        <v>668718687174.92798</v>
      </c>
      <c r="V14" s="1">
        <f t="shared" si="5"/>
        <v>651195075906.59595</v>
      </c>
      <c r="W14" s="1">
        <f t="shared" si="5"/>
        <v>653418301779.63599</v>
      </c>
      <c r="X14" s="1">
        <f t="shared" si="5"/>
        <v>677733114156.27405</v>
      </c>
      <c r="Y14" s="1">
        <f t="shared" si="5"/>
        <v>704641108469.68298</v>
      </c>
      <c r="Z14" s="1">
        <f t="shared" si="5"/>
        <v>755914229195.8811</v>
      </c>
      <c r="AA14" s="1">
        <f t="shared" si="5"/>
        <v>848686296082.00403</v>
      </c>
      <c r="AB14" s="1">
        <f t="shared" si="5"/>
        <v>1021964977567.377</v>
      </c>
      <c r="AC14" s="1">
        <f t="shared" si="5"/>
        <v>1061459487011.2321</v>
      </c>
      <c r="AD14" s="1">
        <f t="shared" si="5"/>
        <v>1153768572057.3879</v>
      </c>
      <c r="AE14" s="1">
        <f t="shared" si="5"/>
        <v>1209552333349.4321</v>
      </c>
      <c r="AF14" s="1">
        <f t="shared" si="5"/>
        <v>1319558692203.053</v>
      </c>
      <c r="AG14" s="1">
        <f t="shared" si="5"/>
        <v>1452561013685.0969</v>
      </c>
      <c r="AH14" s="1">
        <f t="shared" si="5"/>
        <v>1438062282413.6541</v>
      </c>
      <c r="AI14" s="1">
        <f t="shared" si="5"/>
        <v>1434941654686.165</v>
      </c>
      <c r="AJ14" s="1">
        <f t="shared" si="5"/>
        <v>1411328179755.1179</v>
      </c>
      <c r="AK14" s="1">
        <f t="shared" si="5"/>
        <v>1323614722969.3711</v>
      </c>
      <c r="AL14" s="1">
        <f t="shared" si="5"/>
        <v>1148194374483.1294</v>
      </c>
      <c r="AM14" s="1">
        <f t="shared" si="5"/>
        <v>1092855644816.2224</v>
      </c>
      <c r="AN14" s="1">
        <f t="shared" si="5"/>
        <v>1050517005071.238</v>
      </c>
      <c r="AO14" s="1">
        <f t="shared" si="5"/>
        <v>1100218605632.835</v>
      </c>
      <c r="AP14" s="1">
        <f t="shared" si="5"/>
        <v>1135132405313.3354</v>
      </c>
      <c r="AQ14" s="1">
        <f t="shared" si="5"/>
        <v>1232302525889.1724</v>
      </c>
      <c r="AR14" s="1">
        <f t="shared" si="5"/>
        <v>1262624738764.302</v>
      </c>
      <c r="AS14" s="1">
        <f t="shared" si="5"/>
        <v>1329099540920.6768</v>
      </c>
      <c r="AT14" s="1">
        <f t="shared" si="5"/>
        <v>1228647337898.8462</v>
      </c>
      <c r="AU14" s="1">
        <f t="shared" si="5"/>
        <v>1237861322759.908</v>
      </c>
      <c r="AV14" s="1">
        <f t="shared" si="5"/>
        <v>1309318974750.8867</v>
      </c>
      <c r="AW14" s="1">
        <f t="shared" si="5"/>
        <v>820251376580.06897</v>
      </c>
      <c r="AX14" s="1">
        <f t="shared" si="5"/>
        <v>819313863553.375</v>
      </c>
      <c r="AY14" s="1">
        <f t="shared" si="5"/>
        <v>819450662554.29895</v>
      </c>
      <c r="AZ14" s="1">
        <f t="shared" si="5"/>
        <v>819548057151.46594</v>
      </c>
      <c r="BA14" s="1">
        <f t="shared" si="5"/>
        <v>819669680013.5</v>
      </c>
      <c r="BB14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8" sqref="D18"/>
    </sheetView>
  </sheetViews>
  <sheetFormatPr defaultColWidth="11.42578125" defaultRowHeight="15" x14ac:dyDescent="0.25"/>
  <sheetData>
    <row r="1" spans="1:24" x14ac:dyDescent="0.25">
      <c r="A1" t="str">
        <f t="shared" ref="A1:B8" si="0">M1</f>
        <v>AreaType</v>
      </c>
      <c r="B1" t="str">
        <f t="shared" si="0"/>
        <v>SimpleAreaType</v>
      </c>
      <c r="M1" t="s">
        <v>61</v>
      </c>
      <c r="N1" t="s">
        <v>62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4" x14ac:dyDescent="0.25">
      <c r="A2" t="str">
        <f t="shared" si="0"/>
        <v>OTA for Production</v>
      </c>
      <c r="B2" t="str">
        <f t="shared" si="0"/>
        <v>Products and Production</v>
      </c>
      <c r="M2" t="s">
        <v>63</v>
      </c>
      <c r="N2" t="s">
        <v>64</v>
      </c>
      <c r="O2" s="1"/>
      <c r="P2" s="1"/>
      <c r="Q2" s="1"/>
      <c r="R2" s="1"/>
      <c r="S2" s="1">
        <v>1003576.97</v>
      </c>
      <c r="T2" s="1">
        <v>357061685.30000001</v>
      </c>
      <c r="U2" s="1">
        <v>1079497813.6300001</v>
      </c>
      <c r="V2" s="1">
        <v>1009757071.8200001</v>
      </c>
      <c r="W2" s="1">
        <v>2082784769.7</v>
      </c>
      <c r="X2" s="1"/>
    </row>
    <row r="3" spans="1:24" x14ac:dyDescent="0.25">
      <c r="A3" t="str">
        <f t="shared" si="0"/>
        <v>Contract for Products</v>
      </c>
      <c r="B3" t="str">
        <f t="shared" si="0"/>
        <v>Products and Production</v>
      </c>
      <c r="M3" t="s">
        <v>65</v>
      </c>
      <c r="N3" t="s">
        <v>64</v>
      </c>
      <c r="O3" s="1">
        <v>129800148412.8</v>
      </c>
      <c r="P3" s="1">
        <v>148647289683.22299</v>
      </c>
      <c r="Q3" s="1">
        <v>163617709805.785</v>
      </c>
      <c r="R3" s="1">
        <v>183152473080.586</v>
      </c>
      <c r="S3" s="1">
        <v>192794964659.91699</v>
      </c>
      <c r="T3" s="1">
        <v>218384238186.164</v>
      </c>
      <c r="U3" s="1">
        <v>193995037853.42599</v>
      </c>
      <c r="V3" s="1">
        <v>209676052547.55099</v>
      </c>
      <c r="W3" s="1">
        <v>225642793034.25299</v>
      </c>
      <c r="X3" s="1"/>
    </row>
    <row r="4" spans="1:24" x14ac:dyDescent="0.25">
      <c r="A4" t="str">
        <f t="shared" si="0"/>
        <v>OTA for Prototype</v>
      </c>
      <c r="B4" t="str">
        <f t="shared" si="0"/>
        <v>R&amp;D and Prototypes</v>
      </c>
      <c r="M4" t="s">
        <v>66</v>
      </c>
      <c r="N4" t="s">
        <v>67</v>
      </c>
      <c r="O4" s="1">
        <v>694883317.67999995</v>
      </c>
      <c r="P4" s="1">
        <v>1433156330.3</v>
      </c>
      <c r="Q4" s="1">
        <v>2115488321.8699999</v>
      </c>
      <c r="R4" s="1">
        <v>3953909229.1799998</v>
      </c>
      <c r="S4" s="1">
        <v>7210412511.8199997</v>
      </c>
      <c r="T4" s="1">
        <v>15977844023.82</v>
      </c>
      <c r="U4" s="1">
        <v>13587248379.41</v>
      </c>
      <c r="V4" s="1">
        <v>9970880441.6000004</v>
      </c>
      <c r="W4" s="1">
        <v>13597718627.549999</v>
      </c>
      <c r="X4" s="1"/>
    </row>
    <row r="5" spans="1:24" x14ac:dyDescent="0.25">
      <c r="A5" t="str">
        <f t="shared" si="0"/>
        <v>Contract for R&amp;D</v>
      </c>
      <c r="B5" t="str">
        <f t="shared" si="0"/>
        <v>R&amp;D and Prototypes</v>
      </c>
      <c r="M5" t="s">
        <v>68</v>
      </c>
      <c r="N5" t="s">
        <v>67</v>
      </c>
      <c r="O5" s="1">
        <v>23781261098.944302</v>
      </c>
      <c r="P5" s="1">
        <v>24573276196.215801</v>
      </c>
      <c r="Q5" s="1">
        <v>25597996648.643101</v>
      </c>
      <c r="R5" s="1">
        <v>27242841176.578701</v>
      </c>
      <c r="S5" s="1">
        <v>31029627313.493099</v>
      </c>
      <c r="T5" s="1">
        <v>31730385296.150902</v>
      </c>
      <c r="U5" s="1">
        <v>32848499043.423801</v>
      </c>
      <c r="V5" s="1">
        <v>35326395851.838501</v>
      </c>
      <c r="W5" s="1">
        <v>43247146108.671204</v>
      </c>
      <c r="X5" s="1"/>
    </row>
    <row r="6" spans="1:24" x14ac:dyDescent="0.25">
      <c r="A6" t="str">
        <f t="shared" si="0"/>
        <v>Contract for Services</v>
      </c>
      <c r="B6" t="str">
        <f t="shared" si="0"/>
        <v>Services</v>
      </c>
      <c r="M6" t="s">
        <v>69</v>
      </c>
      <c r="N6" t="s">
        <v>70</v>
      </c>
      <c r="O6" s="1">
        <v>120603002254.88</v>
      </c>
      <c r="P6" s="1">
        <v>125137638219.52299</v>
      </c>
      <c r="Q6" s="1">
        <v>131399208203.59</v>
      </c>
      <c r="R6" s="1">
        <v>148574738300.02899</v>
      </c>
      <c r="S6" s="1">
        <v>159815344233.30701</v>
      </c>
      <c r="T6" s="1">
        <v>172402223143.60101</v>
      </c>
      <c r="U6" s="1">
        <v>160008849942.056</v>
      </c>
      <c r="V6" s="1">
        <v>169216514631.91</v>
      </c>
      <c r="W6" s="1">
        <v>187356782728.035</v>
      </c>
      <c r="X6" s="1"/>
    </row>
    <row r="7" spans="1:24" x14ac:dyDescent="0.25">
      <c r="A7" t="str">
        <f t="shared" si="0"/>
        <v>Unlabeled</v>
      </c>
      <c r="B7" t="str">
        <f t="shared" si="0"/>
        <v>Unlabeled</v>
      </c>
      <c r="M7" t="s">
        <v>46</v>
      </c>
      <c r="N7" t="s">
        <v>46</v>
      </c>
      <c r="O7" s="1">
        <v>30000</v>
      </c>
      <c r="P7" s="1">
        <v>3581529.4308000002</v>
      </c>
      <c r="Q7" s="1">
        <v>1345607</v>
      </c>
      <c r="R7" s="1">
        <v>-212795.36910000001</v>
      </c>
      <c r="S7" s="1">
        <v>465885</v>
      </c>
      <c r="T7" s="1">
        <v>245000</v>
      </c>
      <c r="U7" s="1">
        <v>386316</v>
      </c>
      <c r="V7" s="1">
        <v>0</v>
      </c>
      <c r="W7" s="1">
        <v>10000</v>
      </c>
      <c r="X7" s="1"/>
    </row>
    <row r="8" spans="1:24" x14ac:dyDescent="0.25">
      <c r="A8" t="str">
        <f t="shared" si="0"/>
        <v>Grand Total</v>
      </c>
      <c r="B8" t="str">
        <f t="shared" si="0"/>
        <v/>
      </c>
      <c r="M8" t="s">
        <v>47</v>
      </c>
      <c r="N8" t="s">
        <v>60</v>
      </c>
      <c r="O8" s="1">
        <f t="shared" ref="O8:W8" si="1">SUM(O2:O7)</f>
        <v>274879325084.30432</v>
      </c>
      <c r="P8" s="1">
        <f t="shared" si="1"/>
        <v>299794941958.69257</v>
      </c>
      <c r="Q8" s="1">
        <f t="shared" si="1"/>
        <v>322731748586.88806</v>
      </c>
      <c r="R8" s="1">
        <f t="shared" si="1"/>
        <v>362923748991.00458</v>
      </c>
      <c r="S8" s="1">
        <f t="shared" si="1"/>
        <v>390851818180.50708</v>
      </c>
      <c r="T8" s="1">
        <f t="shared" si="1"/>
        <v>438851997335.03589</v>
      </c>
      <c r="U8" s="1">
        <f t="shared" si="1"/>
        <v>401519519347.9458</v>
      </c>
      <c r="V8" s="1">
        <f t="shared" si="1"/>
        <v>425199600544.71948</v>
      </c>
      <c r="W8" s="1">
        <f t="shared" si="1"/>
        <v>471927235268.20923</v>
      </c>
      <c r="X8" s="1"/>
    </row>
    <row r="11" spans="1:24" x14ac:dyDescent="0.25">
      <c r="A11" t="str">
        <f t="shared" ref="A11:B18" si="2">M11</f>
        <v>AreaType</v>
      </c>
      <c r="B11" t="str">
        <f t="shared" si="2"/>
        <v>SimpleAreaType</v>
      </c>
      <c r="C11" t="str">
        <f t="shared" ref="C11:C18" si="3">T11</f>
        <v>2020</v>
      </c>
      <c r="D11" t="str">
        <f t="shared" ref="D11:E18" si="4">V11</f>
        <v>2022</v>
      </c>
      <c r="E11" t="str">
        <f t="shared" si="4"/>
        <v>2023</v>
      </c>
      <c r="G11" t="str">
        <f>V11&amp;"-"&amp;W11</f>
        <v>2022-2023</v>
      </c>
      <c r="H11" t="str">
        <f>T11&amp;"-"&amp;W11</f>
        <v>2020-2023</v>
      </c>
      <c r="J11" t="str">
        <f>"Share "&amp;W11</f>
        <v>Share 2023</v>
      </c>
      <c r="M11" t="s">
        <v>61</v>
      </c>
      <c r="N11" t="s">
        <v>62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  <c r="W11" t="s">
        <v>34</v>
      </c>
    </row>
    <row r="12" spans="1:24" x14ac:dyDescent="0.25">
      <c r="A12" t="str">
        <f t="shared" si="2"/>
        <v>OTA for Production</v>
      </c>
      <c r="B12" t="str">
        <f t="shared" si="2"/>
        <v>Products and Production</v>
      </c>
      <c r="C12" s="1">
        <f t="shared" si="3"/>
        <v>413259883.55084503</v>
      </c>
      <c r="D12" s="1">
        <f t="shared" si="4"/>
        <v>1055950019.34882</v>
      </c>
      <c r="E12" s="1">
        <f t="shared" si="4"/>
        <v>2082784769.7</v>
      </c>
      <c r="F12" s="1"/>
      <c r="G12" s="2">
        <f t="shared" ref="G12:G18" si="5">W12/V12-1</f>
        <v>0.97242741752531558</v>
      </c>
      <c r="H12" s="2">
        <f t="shared" ref="H12:H18" si="6">W12/T12-1</f>
        <v>4.0398910046727208</v>
      </c>
      <c r="I12" s="2"/>
      <c r="J12" s="2">
        <f t="shared" ref="J12:J17" si="7">W12/SUM(W$11:W$17)</f>
        <v>4.4133599717259293E-3</v>
      </c>
      <c r="K12" s="2"/>
      <c r="M12" t="s">
        <v>63</v>
      </c>
      <c r="N12" t="s">
        <v>64</v>
      </c>
      <c r="O12" s="1"/>
      <c r="P12" s="1"/>
      <c r="Q12" s="1"/>
      <c r="R12" s="1"/>
      <c r="S12" s="1">
        <v>1176703.87838105</v>
      </c>
      <c r="T12" s="1">
        <v>413259883.55084503</v>
      </c>
      <c r="U12" s="1">
        <v>1207830413.4704001</v>
      </c>
      <c r="V12" s="1">
        <v>1055950019.34882</v>
      </c>
      <c r="W12" s="1">
        <v>2082784769.7</v>
      </c>
      <c r="X12" s="1"/>
    </row>
    <row r="13" spans="1:24" x14ac:dyDescent="0.25">
      <c r="A13" t="str">
        <f t="shared" si="2"/>
        <v>Contract for Products</v>
      </c>
      <c r="B13" t="str">
        <f t="shared" si="2"/>
        <v>Products and Production</v>
      </c>
      <c r="C13" s="1">
        <f t="shared" si="3"/>
        <v>252755892210.41</v>
      </c>
      <c r="D13" s="1">
        <f t="shared" si="4"/>
        <v>219268017945.646</v>
      </c>
      <c r="E13" s="1">
        <f t="shared" si="4"/>
        <v>225642793034.25299</v>
      </c>
      <c r="F13" s="1"/>
      <c r="G13" s="2">
        <f t="shared" si="5"/>
        <v>2.9072981770589257E-2</v>
      </c>
      <c r="H13" s="2">
        <f t="shared" si="6"/>
        <v>-0.10726989958195066</v>
      </c>
      <c r="I13" s="2"/>
      <c r="J13" s="2">
        <f t="shared" si="7"/>
        <v>0.4781304747245918</v>
      </c>
      <c r="K13" s="2"/>
      <c r="M13" t="s">
        <v>65</v>
      </c>
      <c r="N13" t="s">
        <v>64</v>
      </c>
      <c r="O13" s="1">
        <v>162409841292.409</v>
      </c>
      <c r="P13" s="1">
        <v>184516724215.90201</v>
      </c>
      <c r="Q13" s="1">
        <v>199728138398.289</v>
      </c>
      <c r="R13" s="1">
        <v>218718669353.53299</v>
      </c>
      <c r="S13" s="1">
        <v>226053994291.70001</v>
      </c>
      <c r="T13" s="1">
        <v>252755892210.41</v>
      </c>
      <c r="U13" s="1">
        <v>217057509355.939</v>
      </c>
      <c r="V13" s="1">
        <v>219268017945.646</v>
      </c>
      <c r="W13" s="1">
        <v>225642793034.25299</v>
      </c>
      <c r="X13" s="1"/>
    </row>
    <row r="14" spans="1:24" x14ac:dyDescent="0.25">
      <c r="A14" t="str">
        <f t="shared" si="2"/>
        <v>OTA for Prototype</v>
      </c>
      <c r="B14" t="str">
        <f t="shared" si="2"/>
        <v>R&amp;D and Prototypes</v>
      </c>
      <c r="C14" s="1">
        <f t="shared" si="3"/>
        <v>18492608511.410702</v>
      </c>
      <c r="D14" s="1">
        <f t="shared" si="4"/>
        <v>10427014268.149799</v>
      </c>
      <c r="E14" s="1">
        <f t="shared" si="4"/>
        <v>13597718627.549999</v>
      </c>
      <c r="F14" s="1"/>
      <c r="G14" s="2">
        <f t="shared" si="5"/>
        <v>0.30408554911882923</v>
      </c>
      <c r="H14" s="2">
        <f t="shared" si="6"/>
        <v>-0.26469439835058173</v>
      </c>
      <c r="I14" s="2"/>
      <c r="J14" s="2">
        <f t="shared" si="7"/>
        <v>2.8813167817750635E-2</v>
      </c>
      <c r="K14" s="2"/>
      <c r="M14" t="s">
        <v>66</v>
      </c>
      <c r="N14" t="s">
        <v>67</v>
      </c>
      <c r="O14" s="1">
        <v>869458862.11345899</v>
      </c>
      <c r="P14" s="1">
        <v>1778985085.56584</v>
      </c>
      <c r="Q14" s="1">
        <v>2582376595.00278</v>
      </c>
      <c r="R14" s="1">
        <v>4721714923.1198301</v>
      </c>
      <c r="S14" s="1">
        <v>8454279662.6609001</v>
      </c>
      <c r="T14" s="1">
        <v>18492608511.410702</v>
      </c>
      <c r="U14" s="1">
        <v>15202524378.296499</v>
      </c>
      <c r="V14" s="1">
        <v>10427014268.149799</v>
      </c>
      <c r="W14" s="1">
        <v>13597718627.549999</v>
      </c>
      <c r="X14" s="1"/>
    </row>
    <row r="15" spans="1:24" x14ac:dyDescent="0.25">
      <c r="A15" t="str">
        <f t="shared" si="2"/>
        <v>Contract for R&amp;D</v>
      </c>
      <c r="B15" t="str">
        <f t="shared" si="2"/>
        <v>R&amp;D and Prototypes</v>
      </c>
      <c r="C15" s="1">
        <f t="shared" si="3"/>
        <v>36724453707.469101</v>
      </c>
      <c r="D15" s="1">
        <f t="shared" si="4"/>
        <v>36942458165.7425</v>
      </c>
      <c r="E15" s="1">
        <f t="shared" si="4"/>
        <v>43247146108.671204</v>
      </c>
      <c r="F15" s="1"/>
      <c r="G15" s="2">
        <f t="shared" si="5"/>
        <v>0.17066238295899794</v>
      </c>
      <c r="H15" s="2">
        <f t="shared" si="6"/>
        <v>0.17761169310125102</v>
      </c>
      <c r="I15" s="2"/>
      <c r="J15" s="2">
        <f t="shared" si="7"/>
        <v>9.1639436923136378E-2</v>
      </c>
      <c r="K15" s="2"/>
      <c r="M15" t="s">
        <v>68</v>
      </c>
      <c r="N15" t="s">
        <v>67</v>
      </c>
      <c r="O15" s="1">
        <v>29755827616.850399</v>
      </c>
      <c r="P15" s="1">
        <v>30502947188.8857</v>
      </c>
      <c r="Q15" s="1">
        <v>31247474515.001301</v>
      </c>
      <c r="R15" s="1">
        <v>32533101362.651199</v>
      </c>
      <c r="S15" s="1">
        <v>36382543537.747704</v>
      </c>
      <c r="T15" s="1">
        <v>36724453707.469101</v>
      </c>
      <c r="U15" s="1">
        <v>36753586418.1931</v>
      </c>
      <c r="V15" s="1">
        <v>36942458165.7425</v>
      </c>
      <c r="W15" s="1">
        <v>43247146108.671204</v>
      </c>
      <c r="X15" s="1"/>
    </row>
    <row r="16" spans="1:24" x14ac:dyDescent="0.25">
      <c r="A16" t="str">
        <f t="shared" si="2"/>
        <v>Contract for Services</v>
      </c>
      <c r="B16" t="str">
        <f t="shared" si="2"/>
        <v>Services</v>
      </c>
      <c r="C16" s="1">
        <f t="shared" si="3"/>
        <v>199536734389.10199</v>
      </c>
      <c r="D16" s="1">
        <f t="shared" si="4"/>
        <v>176957593946.47601</v>
      </c>
      <c r="E16" s="1">
        <f t="shared" si="4"/>
        <v>187356782728.035</v>
      </c>
      <c r="F16" s="1"/>
      <c r="G16" s="2">
        <f t="shared" si="5"/>
        <v>5.876655841457934E-2</v>
      </c>
      <c r="H16" s="2">
        <f t="shared" si="6"/>
        <v>-6.1041149632707459E-2</v>
      </c>
      <c r="I16" s="2"/>
      <c r="J16" s="2">
        <f t="shared" si="7"/>
        <v>0.39700353937308785</v>
      </c>
      <c r="K16" s="2"/>
      <c r="M16" t="s">
        <v>69</v>
      </c>
      <c r="N16" t="s">
        <v>70</v>
      </c>
      <c r="O16" s="1">
        <v>150902095992.29999</v>
      </c>
      <c r="P16" s="1">
        <v>155334060443.263</v>
      </c>
      <c r="Q16" s="1">
        <v>160399013484.935</v>
      </c>
      <c r="R16" s="1">
        <v>177426318705.69299</v>
      </c>
      <c r="S16" s="1">
        <v>187385064629.50699</v>
      </c>
      <c r="T16" s="1">
        <v>199536734389.10199</v>
      </c>
      <c r="U16" s="1">
        <v>179030983615.01401</v>
      </c>
      <c r="V16" s="1">
        <v>176957593946.47601</v>
      </c>
      <c r="W16" s="1">
        <v>187356782728.035</v>
      </c>
      <c r="X16" s="1"/>
    </row>
    <row r="17" spans="1:24" x14ac:dyDescent="0.25">
      <c r="A17" t="str">
        <f t="shared" si="2"/>
        <v>Unlabeled</v>
      </c>
      <c r="B17" t="str">
        <f t="shared" si="2"/>
        <v>Unlabeled</v>
      </c>
      <c r="C17" s="1">
        <f t="shared" si="3"/>
        <v>283560.72812709899</v>
      </c>
      <c r="D17" s="1">
        <f t="shared" si="4"/>
        <v>0</v>
      </c>
      <c r="E17" s="1">
        <f t="shared" si="4"/>
        <v>10000</v>
      </c>
      <c r="F17" s="1"/>
      <c r="G17" s="2" t="e">
        <f t="shared" si="5"/>
        <v>#DIV/0!</v>
      </c>
      <c r="H17" s="2">
        <f t="shared" si="6"/>
        <v>-0.96473418563265312</v>
      </c>
      <c r="I17" s="2"/>
      <c r="J17" s="2">
        <f t="shared" si="7"/>
        <v>2.1189707337650741E-8</v>
      </c>
      <c r="K17" s="2"/>
      <c r="M17" t="s">
        <v>46</v>
      </c>
      <c r="N17" t="s">
        <v>46</v>
      </c>
      <c r="O17" s="1">
        <v>37536.900368380397</v>
      </c>
      <c r="P17" s="1">
        <v>4445772.8066376401</v>
      </c>
      <c r="Q17" s="1">
        <v>1642582.46521554</v>
      </c>
      <c r="R17" s="1">
        <v>-254117.88981777901</v>
      </c>
      <c r="S17" s="1">
        <v>546254.74952813599</v>
      </c>
      <c r="T17" s="1">
        <v>283560.72812709899</v>
      </c>
      <c r="U17" s="1">
        <v>432241.92593887099</v>
      </c>
      <c r="V17" s="1">
        <v>0</v>
      </c>
      <c r="W17" s="1">
        <v>10000</v>
      </c>
      <c r="X17" s="1"/>
    </row>
    <row r="18" spans="1:24" x14ac:dyDescent="0.25">
      <c r="A18" t="str">
        <f t="shared" si="2"/>
        <v>Grand Total</v>
      </c>
      <c r="B18" t="str">
        <f t="shared" si="2"/>
        <v/>
      </c>
      <c r="C18" s="1">
        <f t="shared" si="3"/>
        <v>507923232262.67078</v>
      </c>
      <c r="D18" s="1">
        <f t="shared" si="4"/>
        <v>444651034345.36316</v>
      </c>
      <c r="E18" s="1">
        <f t="shared" si="4"/>
        <v>471927235268.20923</v>
      </c>
      <c r="F18" s="1"/>
      <c r="G18" s="2">
        <f t="shared" si="5"/>
        <v>6.134293820547021E-2</v>
      </c>
      <c r="H18" s="2">
        <f t="shared" si="6"/>
        <v>-7.0868971348501564E-2</v>
      </c>
      <c r="I18" s="2"/>
      <c r="J18" s="2">
        <f>SUM(J$11:J$17)</f>
        <v>0.99999999999999989</v>
      </c>
      <c r="K18" s="2"/>
      <c r="M18" t="s">
        <v>47</v>
      </c>
      <c r="N18" t="s">
        <v>60</v>
      </c>
      <c r="O18" s="1">
        <f t="shared" ref="O18:W18" si="8">SUM(O12:O17)</f>
        <v>343937261300.57324</v>
      </c>
      <c r="P18" s="1">
        <f t="shared" si="8"/>
        <v>372137162706.42322</v>
      </c>
      <c r="Q18" s="1">
        <f t="shared" si="8"/>
        <v>393958645575.6933</v>
      </c>
      <c r="R18" s="1">
        <f t="shared" si="8"/>
        <v>433399550227.10718</v>
      </c>
      <c r="S18" s="1">
        <f t="shared" si="8"/>
        <v>458277605080.24353</v>
      </c>
      <c r="T18" s="1">
        <f t="shared" si="8"/>
        <v>507923232262.67078</v>
      </c>
      <c r="U18" s="1">
        <f t="shared" si="8"/>
        <v>449252866422.83893</v>
      </c>
      <c r="V18" s="1">
        <f t="shared" si="8"/>
        <v>444651034345.36316</v>
      </c>
      <c r="W18" s="1">
        <f t="shared" si="8"/>
        <v>471927235268.20923</v>
      </c>
      <c r="X18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0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1.42578125" defaultRowHeight="15" x14ac:dyDescent="0.25"/>
  <sheetData>
    <row r="1" spans="1:48" x14ac:dyDescent="0.25">
      <c r="A1" t="str">
        <f t="shared" ref="A1:A14" si="0">L1</f>
        <v>PlatformPortfolio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 spans="1:48" x14ac:dyDescent="0.25">
      <c r="A2" t="str">
        <f t="shared" si="0"/>
        <v>Aircraft</v>
      </c>
      <c r="L2" t="s">
        <v>35</v>
      </c>
      <c r="M2" s="1">
        <v>30980247148</v>
      </c>
      <c r="N2" s="1">
        <v>30513099255</v>
      </c>
      <c r="O2" s="1">
        <v>30337971567</v>
      </c>
      <c r="P2" s="1">
        <v>29918044865</v>
      </c>
      <c r="Q2" s="1">
        <v>30546960405</v>
      </c>
      <c r="R2" s="1">
        <v>26815505318</v>
      </c>
      <c r="S2" s="1">
        <v>28856006190</v>
      </c>
      <c r="T2" s="1">
        <v>24930833919</v>
      </c>
      <c r="U2" s="1">
        <v>26529770069</v>
      </c>
      <c r="V2" s="1">
        <v>27545374131</v>
      </c>
      <c r="W2" s="1">
        <v>35420338064.529999</v>
      </c>
      <c r="X2" s="1">
        <v>36121846165.925697</v>
      </c>
      <c r="Y2" s="1">
        <v>39025889481.162598</v>
      </c>
      <c r="Z2" s="1">
        <v>49245020029.463699</v>
      </c>
      <c r="AA2" s="1">
        <v>47802126589.0065</v>
      </c>
      <c r="AB2" s="1">
        <v>47282598640.287201</v>
      </c>
      <c r="AC2" s="1">
        <v>53972978017.4748</v>
      </c>
      <c r="AD2" s="1">
        <v>60482591258.197998</v>
      </c>
      <c r="AE2" s="1">
        <v>66726735467.145302</v>
      </c>
      <c r="AF2" s="1">
        <v>65849649896.138802</v>
      </c>
      <c r="AG2" s="1">
        <v>63602590938.994102</v>
      </c>
      <c r="AH2" s="1">
        <v>70302793893.225006</v>
      </c>
      <c r="AI2" s="1">
        <v>78164108641.689194</v>
      </c>
      <c r="AJ2" s="1">
        <v>73258708289.369797</v>
      </c>
      <c r="AK2" s="1">
        <v>58222443277.141403</v>
      </c>
      <c r="AL2" s="1">
        <v>61693160072.212097</v>
      </c>
      <c r="AM2" s="1">
        <v>75346140622.784607</v>
      </c>
      <c r="AN2" s="1">
        <v>85822546369.727203</v>
      </c>
      <c r="AO2" s="1">
        <v>83373304201.162201</v>
      </c>
      <c r="AP2" s="1">
        <v>89852892406.701996</v>
      </c>
      <c r="AQ2" s="1">
        <v>105298017809.666</v>
      </c>
      <c r="AR2" s="1">
        <v>72317396325.325104</v>
      </c>
      <c r="AS2" s="1">
        <v>75108585015.671997</v>
      </c>
      <c r="AT2" s="1">
        <v>96995646293.062393</v>
      </c>
      <c r="AU2" s="1"/>
      <c r="AV2" s="1"/>
    </row>
    <row r="3" spans="1:48" x14ac:dyDescent="0.25">
      <c r="A3" t="str">
        <f t="shared" si="0"/>
        <v>Electronics, Comms, &amp; Sensors</v>
      </c>
      <c r="L3" t="s">
        <v>36</v>
      </c>
      <c r="M3" s="1">
        <v>19702439894</v>
      </c>
      <c r="N3" s="1">
        <v>19319595733</v>
      </c>
      <c r="O3" s="1">
        <v>19385047958</v>
      </c>
      <c r="P3" s="1">
        <v>18241613499</v>
      </c>
      <c r="Q3" s="1">
        <v>17643919462</v>
      </c>
      <c r="R3" s="1">
        <v>18690643667</v>
      </c>
      <c r="S3" s="1">
        <v>18181185718</v>
      </c>
      <c r="T3" s="1">
        <v>18425728076</v>
      </c>
      <c r="U3" s="1">
        <v>17479311563</v>
      </c>
      <c r="V3" s="1">
        <v>19571291342</v>
      </c>
      <c r="W3" s="1">
        <v>20750676264.8069</v>
      </c>
      <c r="X3" s="1">
        <v>22386721023.873798</v>
      </c>
      <c r="Y3" s="1">
        <v>25803292760.248901</v>
      </c>
      <c r="Z3" s="1">
        <v>31478087363.2645</v>
      </c>
      <c r="AA3" s="1">
        <v>37532046093.995598</v>
      </c>
      <c r="AB3" s="1">
        <v>42233245585.067902</v>
      </c>
      <c r="AC3" s="1">
        <v>45202505169.8666</v>
      </c>
      <c r="AD3" s="1">
        <v>52453611935.784401</v>
      </c>
      <c r="AE3" s="1">
        <v>56952456675.622803</v>
      </c>
      <c r="AF3" s="1">
        <v>55345684535.234001</v>
      </c>
      <c r="AG3" s="1">
        <v>56120936477.694397</v>
      </c>
      <c r="AH3" s="1">
        <v>52418075878.956902</v>
      </c>
      <c r="AI3" s="1">
        <v>49620215540.702904</v>
      </c>
      <c r="AJ3" s="1">
        <v>41112635436.157097</v>
      </c>
      <c r="AK3" s="1">
        <v>40854073127.295799</v>
      </c>
      <c r="AL3" s="1">
        <v>39614815295.596199</v>
      </c>
      <c r="AM3" s="1">
        <v>43304184712.762199</v>
      </c>
      <c r="AN3" s="1">
        <v>45708263092.247597</v>
      </c>
      <c r="AO3" s="1">
        <v>50957130555.743896</v>
      </c>
      <c r="AP3" s="1">
        <v>54952893120.249802</v>
      </c>
      <c r="AQ3" s="1">
        <v>55329834166.376801</v>
      </c>
      <c r="AR3" s="1">
        <v>49583442424.884697</v>
      </c>
      <c r="AS3" s="1">
        <v>53546284748.8237</v>
      </c>
      <c r="AT3" s="1">
        <v>56374981980.760101</v>
      </c>
      <c r="AU3" s="1"/>
      <c r="AV3" s="1"/>
    </row>
    <row r="4" spans="1:48" x14ac:dyDescent="0.25">
      <c r="A4" t="str">
        <f t="shared" si="0"/>
        <v>Facilities and Construction</v>
      </c>
      <c r="L4" t="s">
        <v>37</v>
      </c>
      <c r="M4" s="1">
        <v>12183236305</v>
      </c>
      <c r="N4" s="1">
        <v>18492829868</v>
      </c>
      <c r="O4" s="1">
        <v>17657715911</v>
      </c>
      <c r="P4" s="1">
        <v>17178015869</v>
      </c>
      <c r="Q4" s="1">
        <v>20332444544</v>
      </c>
      <c r="R4" s="1">
        <v>20137905407</v>
      </c>
      <c r="S4" s="1">
        <v>20282796585</v>
      </c>
      <c r="T4" s="1">
        <v>20228512717</v>
      </c>
      <c r="U4" s="1">
        <v>19564618261</v>
      </c>
      <c r="V4" s="1">
        <v>20604829391</v>
      </c>
      <c r="W4" s="1">
        <v>20799929809.074402</v>
      </c>
      <c r="X4" s="1">
        <v>23066281711.198601</v>
      </c>
      <c r="Y4" s="1">
        <v>26062764948.261501</v>
      </c>
      <c r="Z4" s="1">
        <v>34446873946.107201</v>
      </c>
      <c r="AA4" s="1">
        <v>35703041181.645798</v>
      </c>
      <c r="AB4" s="1">
        <v>39558477133.025902</v>
      </c>
      <c r="AC4" s="1">
        <v>45549460658.266403</v>
      </c>
      <c r="AD4" s="1">
        <v>46197030193.464897</v>
      </c>
      <c r="AE4" s="1">
        <v>57291112174.456299</v>
      </c>
      <c r="AF4" s="1">
        <v>52462080706.433899</v>
      </c>
      <c r="AG4" s="1">
        <v>61240165211.3601</v>
      </c>
      <c r="AH4" s="1">
        <v>54580627218.1194</v>
      </c>
      <c r="AI4" s="1">
        <v>49011661646.401001</v>
      </c>
      <c r="AJ4" s="1">
        <v>39240744680.269302</v>
      </c>
      <c r="AK4" s="1">
        <v>42213355161.269302</v>
      </c>
      <c r="AL4" s="1">
        <v>38127789059.968597</v>
      </c>
      <c r="AM4" s="1">
        <v>38561474127.272202</v>
      </c>
      <c r="AN4" s="1">
        <v>38440853796.075401</v>
      </c>
      <c r="AO4" s="1">
        <v>46952349647.6577</v>
      </c>
      <c r="AP4" s="1">
        <v>52043159899.209801</v>
      </c>
      <c r="AQ4" s="1">
        <v>60166730893.814499</v>
      </c>
      <c r="AR4" s="1">
        <v>51157807959.296097</v>
      </c>
      <c r="AS4" s="1">
        <v>57278598256.379402</v>
      </c>
      <c r="AT4" s="1">
        <v>65051855498.876404</v>
      </c>
      <c r="AU4" s="1"/>
      <c r="AV4" s="1"/>
    </row>
    <row r="5" spans="1:48" x14ac:dyDescent="0.25">
      <c r="A5" t="str">
        <f t="shared" si="0"/>
        <v>Land Vehicles</v>
      </c>
      <c r="L5" t="s">
        <v>38</v>
      </c>
      <c r="M5" s="1">
        <v>4275032000</v>
      </c>
      <c r="N5" s="1">
        <v>6503975889</v>
      </c>
      <c r="O5" s="1">
        <v>4166812450</v>
      </c>
      <c r="P5" s="1">
        <v>4396364530</v>
      </c>
      <c r="Q5" s="1">
        <v>3619043411</v>
      </c>
      <c r="R5" s="1">
        <v>3098454659</v>
      </c>
      <c r="S5" s="1">
        <v>3678250068</v>
      </c>
      <c r="T5" s="1">
        <v>3652647546</v>
      </c>
      <c r="U5" s="1">
        <v>2804250415</v>
      </c>
      <c r="V5" s="1">
        <v>3507393596</v>
      </c>
      <c r="W5" s="1">
        <v>3396266974.4190001</v>
      </c>
      <c r="X5" s="1">
        <v>3297789660.2609</v>
      </c>
      <c r="Y5" s="1">
        <v>4784757835.3455</v>
      </c>
      <c r="Z5" s="1">
        <v>9641512545.4736996</v>
      </c>
      <c r="AA5" s="1">
        <v>8545490688.4385004</v>
      </c>
      <c r="AB5" s="1">
        <v>15261772563.5679</v>
      </c>
      <c r="AC5" s="1">
        <v>16131764915.165501</v>
      </c>
      <c r="AD5" s="1">
        <v>28198596869.2682</v>
      </c>
      <c r="AE5" s="1">
        <v>39757131645.255096</v>
      </c>
      <c r="AF5" s="1">
        <v>28835153649.342499</v>
      </c>
      <c r="AG5" s="1">
        <v>25336094910.715099</v>
      </c>
      <c r="AH5" s="1">
        <v>19578188100.552502</v>
      </c>
      <c r="AI5" s="1">
        <v>10836528628.4807</v>
      </c>
      <c r="AJ5" s="1">
        <v>7434900089.5787001</v>
      </c>
      <c r="AK5" s="1">
        <v>5825586534.0528002</v>
      </c>
      <c r="AL5" s="1">
        <v>7498132862.7277002</v>
      </c>
      <c r="AM5" s="1">
        <v>7352597731.5422001</v>
      </c>
      <c r="AN5" s="1">
        <v>8253304453.7592001</v>
      </c>
      <c r="AO5" s="1">
        <v>12689097517.358999</v>
      </c>
      <c r="AP5" s="1">
        <v>12908661948.8232</v>
      </c>
      <c r="AQ5" s="1">
        <v>11744812495.605499</v>
      </c>
      <c r="AR5" s="1">
        <v>9688901727.4407997</v>
      </c>
      <c r="AS5" s="1">
        <v>10751280211.3575</v>
      </c>
      <c r="AT5" s="1">
        <v>14479765870.1516</v>
      </c>
      <c r="AU5" s="1"/>
      <c r="AV5" s="1"/>
    </row>
    <row r="6" spans="1:48" x14ac:dyDescent="0.25">
      <c r="A6" t="str">
        <f t="shared" si="0"/>
        <v>Missile Defense</v>
      </c>
      <c r="L6" t="s">
        <v>39</v>
      </c>
      <c r="M6" s="1">
        <v>3035334000</v>
      </c>
      <c r="N6" s="1">
        <v>5206015283</v>
      </c>
      <c r="O6" s="1">
        <v>3918554592</v>
      </c>
      <c r="P6" s="1">
        <v>4991418711</v>
      </c>
      <c r="Q6" s="1">
        <v>4289293657</v>
      </c>
      <c r="R6" s="1">
        <v>3486356407</v>
      </c>
      <c r="S6" s="1">
        <v>3715624896</v>
      </c>
      <c r="T6" s="1">
        <v>4012460461</v>
      </c>
      <c r="U6" s="1">
        <v>3602703203</v>
      </c>
      <c r="V6" s="1">
        <v>3665542951</v>
      </c>
      <c r="W6" s="1">
        <v>3001039117</v>
      </c>
      <c r="X6" s="1">
        <v>3364291531.4000001</v>
      </c>
      <c r="Y6" s="1">
        <v>4726590946.8249998</v>
      </c>
      <c r="Z6" s="1">
        <v>5036432095.0937996</v>
      </c>
      <c r="AA6" s="1">
        <v>5992625468.5797005</v>
      </c>
      <c r="AB6" s="1">
        <v>6492707660.0174999</v>
      </c>
      <c r="AC6" s="1">
        <v>6763227952.9034996</v>
      </c>
      <c r="AD6" s="1">
        <v>8308217799.1015997</v>
      </c>
      <c r="AE6" s="1">
        <v>8761740938.3708</v>
      </c>
      <c r="AF6" s="1">
        <v>10499669779.577299</v>
      </c>
      <c r="AG6" s="1">
        <v>10542656756.6485</v>
      </c>
      <c r="AH6" s="1">
        <v>10910330875.645201</v>
      </c>
      <c r="AI6" s="1">
        <v>11207421398.996201</v>
      </c>
      <c r="AJ6" s="1">
        <v>10807937186.4424</v>
      </c>
      <c r="AK6" s="1">
        <v>8516457737.3941002</v>
      </c>
      <c r="AL6" s="1">
        <v>9379386451.573</v>
      </c>
      <c r="AM6" s="1">
        <v>9985841658.1002007</v>
      </c>
      <c r="AN6" s="1">
        <v>8633210134.3360996</v>
      </c>
      <c r="AO6" s="1">
        <v>13427043673.901899</v>
      </c>
      <c r="AP6" s="1">
        <v>14829080764.0133</v>
      </c>
      <c r="AQ6" s="1">
        <v>19369052642.858398</v>
      </c>
      <c r="AR6" s="1">
        <v>12097540388.2391</v>
      </c>
      <c r="AS6" s="1">
        <v>13817290467.525</v>
      </c>
      <c r="AT6" s="1">
        <v>12565805969.061899</v>
      </c>
      <c r="AU6" s="1"/>
      <c r="AV6" s="1"/>
    </row>
    <row r="7" spans="1:48" x14ac:dyDescent="0.25">
      <c r="A7" t="str">
        <f t="shared" si="0"/>
        <v>Ordnance and Missiles</v>
      </c>
      <c r="L7" t="s">
        <v>40</v>
      </c>
      <c r="M7" s="1">
        <v>11331278000</v>
      </c>
      <c r="N7" s="1">
        <v>14834080775</v>
      </c>
      <c r="O7" s="1">
        <v>13464555013</v>
      </c>
      <c r="P7" s="1">
        <v>11175370345</v>
      </c>
      <c r="Q7" s="1">
        <v>8533017359</v>
      </c>
      <c r="R7" s="1">
        <v>8543659793</v>
      </c>
      <c r="S7" s="1">
        <v>8817441132</v>
      </c>
      <c r="T7" s="1">
        <v>8032566815</v>
      </c>
      <c r="U7" s="1">
        <v>8630834203</v>
      </c>
      <c r="V7" s="1">
        <v>9161817835</v>
      </c>
      <c r="W7" s="1">
        <v>8681402236.2749996</v>
      </c>
      <c r="X7" s="1">
        <v>9120773485.3994999</v>
      </c>
      <c r="Y7" s="1">
        <v>12359020197.6434</v>
      </c>
      <c r="Z7" s="1">
        <v>13573436529.0499</v>
      </c>
      <c r="AA7" s="1">
        <v>14093492581.085199</v>
      </c>
      <c r="AB7" s="1">
        <v>14840541927.2791</v>
      </c>
      <c r="AC7" s="1">
        <v>15025795442.016701</v>
      </c>
      <c r="AD7" s="1">
        <v>17946664167.990898</v>
      </c>
      <c r="AE7" s="1">
        <v>19206047806.6576</v>
      </c>
      <c r="AF7" s="1">
        <v>17915540938.453499</v>
      </c>
      <c r="AG7" s="1">
        <v>16686895593.122999</v>
      </c>
      <c r="AH7" s="1">
        <v>15426122050.0091</v>
      </c>
      <c r="AI7" s="1">
        <v>15679934177.9548</v>
      </c>
      <c r="AJ7" s="1">
        <v>13040612597.544701</v>
      </c>
      <c r="AK7" s="1">
        <v>12578103270.452299</v>
      </c>
      <c r="AL7" s="1">
        <v>13250994230.3246</v>
      </c>
      <c r="AM7" s="1">
        <v>16476049112.848301</v>
      </c>
      <c r="AN7" s="1">
        <v>18044712601.542801</v>
      </c>
      <c r="AO7" s="1">
        <v>21672331633.5341</v>
      </c>
      <c r="AP7" s="1">
        <v>23141257555.464401</v>
      </c>
      <c r="AQ7" s="1">
        <v>23860916065.768398</v>
      </c>
      <c r="AR7" s="1">
        <v>21969758183.352501</v>
      </c>
      <c r="AS7" s="1">
        <v>20477257803.233398</v>
      </c>
      <c r="AT7" s="1">
        <v>34107188711.991299</v>
      </c>
      <c r="AU7" s="1"/>
      <c r="AV7" s="1"/>
    </row>
    <row r="8" spans="1:48" x14ac:dyDescent="0.25">
      <c r="A8" t="str">
        <f t="shared" si="0"/>
        <v>Other Products</v>
      </c>
      <c r="L8" t="s">
        <v>41</v>
      </c>
      <c r="M8" s="1">
        <v>10893531000</v>
      </c>
      <c r="N8" s="1">
        <v>13666534115</v>
      </c>
      <c r="O8" s="1">
        <v>9670953302</v>
      </c>
      <c r="P8" s="1">
        <v>10550468583</v>
      </c>
      <c r="Q8" s="1">
        <v>8625703645</v>
      </c>
      <c r="R8" s="1">
        <v>8564693193</v>
      </c>
      <c r="S8" s="1">
        <v>9626845429</v>
      </c>
      <c r="T8" s="1">
        <v>9689825022</v>
      </c>
      <c r="U8" s="1">
        <v>8560246161</v>
      </c>
      <c r="V8" s="1">
        <v>7673714576</v>
      </c>
      <c r="W8" s="1">
        <v>8636765200.0900002</v>
      </c>
      <c r="X8" s="1">
        <v>10224964698</v>
      </c>
      <c r="Y8" s="1">
        <v>13391908176.241301</v>
      </c>
      <c r="Z8" s="1">
        <v>15543175627.4263</v>
      </c>
      <c r="AA8" s="1">
        <v>18316590305.902599</v>
      </c>
      <c r="AB8" s="1">
        <v>31788501748.0453</v>
      </c>
      <c r="AC8" s="1">
        <v>34619998279.915802</v>
      </c>
      <c r="AD8" s="1">
        <v>34291731704.585999</v>
      </c>
      <c r="AE8" s="1">
        <v>39100082213.177696</v>
      </c>
      <c r="AF8" s="1">
        <v>35618893846.876404</v>
      </c>
      <c r="AG8" s="1">
        <v>29121536359.555401</v>
      </c>
      <c r="AH8" s="1">
        <v>30007007163.880001</v>
      </c>
      <c r="AI8" s="1">
        <v>35357832226.452103</v>
      </c>
      <c r="AJ8" s="1">
        <v>26464056854.445301</v>
      </c>
      <c r="AK8" s="1">
        <v>24267856901.268101</v>
      </c>
      <c r="AL8" s="1">
        <v>21069110791.9282</v>
      </c>
      <c r="AM8" s="1">
        <v>19406249663.879398</v>
      </c>
      <c r="AN8" s="1">
        <v>21576569443.750401</v>
      </c>
      <c r="AO8" s="1">
        <v>25383412216.5396</v>
      </c>
      <c r="AP8" s="1">
        <v>23212977680.1147</v>
      </c>
      <c r="AQ8" s="1">
        <v>25509679725.087799</v>
      </c>
      <c r="AR8" s="1">
        <v>53503934881.024696</v>
      </c>
      <c r="AS8" s="1">
        <v>58510550519.128304</v>
      </c>
      <c r="AT8" s="1">
        <v>32031182874.2855</v>
      </c>
      <c r="AU8" s="1"/>
      <c r="AV8" s="1"/>
    </row>
    <row r="9" spans="1:48" x14ac:dyDescent="0.25">
      <c r="A9" t="str">
        <f t="shared" si="0"/>
        <v>Other R&amp;D and Knowledge Based</v>
      </c>
      <c r="L9" t="s">
        <v>42</v>
      </c>
      <c r="M9" s="1">
        <v>7773865381</v>
      </c>
      <c r="N9" s="1">
        <v>7927436229</v>
      </c>
      <c r="O9" s="1">
        <v>8786567450</v>
      </c>
      <c r="P9" s="1">
        <v>8567595442</v>
      </c>
      <c r="Q9" s="1">
        <v>8463162454</v>
      </c>
      <c r="R9" s="1">
        <v>8878189431</v>
      </c>
      <c r="S9" s="1">
        <v>9287693638</v>
      </c>
      <c r="T9" s="1">
        <v>9695769466</v>
      </c>
      <c r="U9" s="1">
        <v>10804672536</v>
      </c>
      <c r="V9" s="1">
        <v>11285682035</v>
      </c>
      <c r="W9" s="1">
        <v>12417095330.0637</v>
      </c>
      <c r="X9" s="1">
        <v>12422083506.9764</v>
      </c>
      <c r="Y9" s="1">
        <v>15837779623.031401</v>
      </c>
      <c r="Z9" s="1">
        <v>18425337218.2575</v>
      </c>
      <c r="AA9" s="1">
        <v>20538698310.490299</v>
      </c>
      <c r="AB9" s="1">
        <v>25425408590.5914</v>
      </c>
      <c r="AC9" s="1">
        <v>28721179673.659599</v>
      </c>
      <c r="AD9" s="1">
        <v>30296153196.630798</v>
      </c>
      <c r="AE9" s="1">
        <v>33793862112.8894</v>
      </c>
      <c r="AF9" s="1">
        <v>38519468121.937202</v>
      </c>
      <c r="AG9" s="1">
        <v>40073864580.839699</v>
      </c>
      <c r="AH9" s="1">
        <v>39862268290.498299</v>
      </c>
      <c r="AI9" s="1">
        <v>40121733965.414398</v>
      </c>
      <c r="AJ9" s="1">
        <v>33944150887.748501</v>
      </c>
      <c r="AK9" s="1">
        <v>33472011888.359901</v>
      </c>
      <c r="AL9" s="1">
        <v>33145726977.168098</v>
      </c>
      <c r="AM9" s="1">
        <v>33368023633.921799</v>
      </c>
      <c r="AN9" s="1">
        <v>34659189321.554497</v>
      </c>
      <c r="AO9" s="1">
        <v>38655727918.751701</v>
      </c>
      <c r="AP9" s="1">
        <v>42566479782.374802</v>
      </c>
      <c r="AQ9" s="1">
        <v>44263930326.6549</v>
      </c>
      <c r="AR9" s="1">
        <v>52161150489.898102</v>
      </c>
      <c r="AS9" s="1">
        <v>55006275313.321602</v>
      </c>
      <c r="AT9" s="1">
        <v>67333947968.556801</v>
      </c>
      <c r="AU9" s="1"/>
      <c r="AV9" s="1"/>
    </row>
    <row r="10" spans="1:48" x14ac:dyDescent="0.25">
      <c r="A10" t="str">
        <f t="shared" si="0"/>
        <v>Other Services</v>
      </c>
      <c r="L10" t="s">
        <v>43</v>
      </c>
      <c r="M10" s="1">
        <v>4385190184</v>
      </c>
      <c r="N10" s="1">
        <v>5641814985</v>
      </c>
      <c r="O10" s="1">
        <v>4211344274</v>
      </c>
      <c r="P10" s="1">
        <v>3075823560</v>
      </c>
      <c r="Q10" s="1">
        <v>4014703413</v>
      </c>
      <c r="R10" s="1">
        <v>5272937433</v>
      </c>
      <c r="S10" s="1">
        <v>5083168952</v>
      </c>
      <c r="T10" s="1">
        <v>5793220616</v>
      </c>
      <c r="U10" s="1">
        <v>6068760797</v>
      </c>
      <c r="V10" s="1">
        <v>7339018466</v>
      </c>
      <c r="W10" s="1">
        <v>6506896271.1197996</v>
      </c>
      <c r="X10" s="1">
        <v>7420418599.3493996</v>
      </c>
      <c r="Y10" s="1">
        <v>10545115941.9799</v>
      </c>
      <c r="Z10" s="1">
        <v>16105347747.7896</v>
      </c>
      <c r="AA10" s="1">
        <v>20109780726.609402</v>
      </c>
      <c r="AB10" s="1">
        <v>22213036982.508301</v>
      </c>
      <c r="AC10" s="1">
        <v>24238830668.365601</v>
      </c>
      <c r="AD10" s="1">
        <v>24497884759.1049</v>
      </c>
      <c r="AE10" s="1">
        <v>27467961595.180099</v>
      </c>
      <c r="AF10" s="1">
        <v>30723649236.186199</v>
      </c>
      <c r="AG10" s="1">
        <v>33027824591.2976</v>
      </c>
      <c r="AH10" s="1">
        <v>36792670341.841202</v>
      </c>
      <c r="AI10" s="1">
        <v>33864152994.883999</v>
      </c>
      <c r="AJ10" s="1">
        <v>30654947847.635899</v>
      </c>
      <c r="AK10" s="1">
        <v>25657560820.3307</v>
      </c>
      <c r="AL10" s="1">
        <v>22964024432.7188</v>
      </c>
      <c r="AM10" s="1">
        <v>23829117897.803501</v>
      </c>
      <c r="AN10" s="1">
        <v>26217769701.150398</v>
      </c>
      <c r="AO10" s="1">
        <v>28605233303.070099</v>
      </c>
      <c r="AP10" s="1">
        <v>29614691816.382198</v>
      </c>
      <c r="AQ10" s="1">
        <v>29574434846.357399</v>
      </c>
      <c r="AR10" s="1">
        <v>28823200233.734001</v>
      </c>
      <c r="AS10" s="1">
        <v>30704358655.735001</v>
      </c>
      <c r="AT10" s="1">
        <v>32091803138.362701</v>
      </c>
      <c r="AU10" s="1"/>
      <c r="AV10" s="1"/>
    </row>
    <row r="11" spans="1:48" x14ac:dyDescent="0.25">
      <c r="A11" t="str">
        <f t="shared" si="0"/>
        <v>Ships &amp; Submarines</v>
      </c>
      <c r="L11" t="s">
        <v>44</v>
      </c>
      <c r="M11" s="1">
        <v>10680657493</v>
      </c>
      <c r="N11" s="1">
        <v>9512770712</v>
      </c>
      <c r="O11" s="1">
        <v>8600082026</v>
      </c>
      <c r="P11" s="1">
        <v>9502770472</v>
      </c>
      <c r="Q11" s="1">
        <v>7389026646</v>
      </c>
      <c r="R11" s="1">
        <v>9654356740</v>
      </c>
      <c r="S11" s="1">
        <v>7969628348</v>
      </c>
      <c r="T11" s="1">
        <v>8340521642</v>
      </c>
      <c r="U11" s="1">
        <v>9369233233</v>
      </c>
      <c r="V11" s="1">
        <v>8320132027</v>
      </c>
      <c r="W11" s="1">
        <v>9355821763</v>
      </c>
      <c r="X11" s="1">
        <v>12404327288</v>
      </c>
      <c r="Y11" s="1">
        <v>12695551337.930201</v>
      </c>
      <c r="Z11" s="1">
        <v>12672639053.0506</v>
      </c>
      <c r="AA11" s="1">
        <v>14842821715.218</v>
      </c>
      <c r="AB11" s="1">
        <v>14040438232.125</v>
      </c>
      <c r="AC11" s="1">
        <v>16819203918.0557</v>
      </c>
      <c r="AD11" s="1">
        <v>17252495018.408699</v>
      </c>
      <c r="AE11" s="1">
        <v>19353085549.285599</v>
      </c>
      <c r="AF11" s="1">
        <v>21501494553.249199</v>
      </c>
      <c r="AG11" s="1">
        <v>17562189933.044601</v>
      </c>
      <c r="AH11" s="1">
        <v>28389571263.533298</v>
      </c>
      <c r="AI11" s="1">
        <v>23823517535.917801</v>
      </c>
      <c r="AJ11" s="1">
        <v>23051278527.260899</v>
      </c>
      <c r="AK11" s="1">
        <v>23827426373.0695</v>
      </c>
      <c r="AL11" s="1">
        <v>21478209072.9086</v>
      </c>
      <c r="AM11" s="1">
        <v>24652659223.764702</v>
      </c>
      <c r="AN11" s="1">
        <v>27207917365.1003</v>
      </c>
      <c r="AO11" s="1">
        <v>31309731161.767399</v>
      </c>
      <c r="AP11" s="1">
        <v>33306137418.945702</v>
      </c>
      <c r="AQ11" s="1">
        <v>40083302918.262398</v>
      </c>
      <c r="AR11" s="1">
        <v>31960874260.698601</v>
      </c>
      <c r="AS11" s="1">
        <v>34380528500.551201</v>
      </c>
      <c r="AT11" s="1">
        <v>40080961983.957001</v>
      </c>
      <c r="AU11" s="1"/>
      <c r="AV11" s="1"/>
    </row>
    <row r="12" spans="1:48" x14ac:dyDescent="0.25">
      <c r="A12" t="str">
        <f t="shared" si="0"/>
        <v>Space Systems</v>
      </c>
      <c r="L12" t="s">
        <v>45</v>
      </c>
      <c r="M12" s="1">
        <v>5109318000</v>
      </c>
      <c r="N12" s="1">
        <v>4536041000</v>
      </c>
      <c r="O12" s="1">
        <v>3207056007</v>
      </c>
      <c r="P12" s="1">
        <v>3775896266</v>
      </c>
      <c r="Q12" s="1">
        <v>3704627729</v>
      </c>
      <c r="R12" s="1">
        <v>3449312820</v>
      </c>
      <c r="S12" s="1">
        <v>2950138142</v>
      </c>
      <c r="T12" s="1">
        <v>3180065599</v>
      </c>
      <c r="U12" s="1">
        <v>3551481726</v>
      </c>
      <c r="V12" s="1">
        <v>3510240138</v>
      </c>
      <c r="W12" s="1">
        <v>3182752124</v>
      </c>
      <c r="X12" s="1">
        <v>4154315718</v>
      </c>
      <c r="Y12" s="1">
        <v>4493775536.6400003</v>
      </c>
      <c r="Z12" s="1">
        <v>5289484148.71</v>
      </c>
      <c r="AA12" s="1">
        <v>6278698518.1575003</v>
      </c>
      <c r="AB12" s="1">
        <v>6522295855.1499996</v>
      </c>
      <c r="AC12" s="1">
        <v>8010484956.6197004</v>
      </c>
      <c r="AD12" s="1">
        <v>8210408405.3333998</v>
      </c>
      <c r="AE12" s="1">
        <v>9577508055.1392994</v>
      </c>
      <c r="AF12" s="1">
        <v>10381036873.8353</v>
      </c>
      <c r="AG12" s="1">
        <v>9089367407.3931999</v>
      </c>
      <c r="AH12" s="1">
        <v>10298401710.002501</v>
      </c>
      <c r="AI12" s="1">
        <v>9949330376.4937992</v>
      </c>
      <c r="AJ12" s="1">
        <v>7571179669.3493996</v>
      </c>
      <c r="AK12" s="1">
        <v>7849485533.8650999</v>
      </c>
      <c r="AL12" s="1">
        <v>5963062519.4984999</v>
      </c>
      <c r="AM12" s="1">
        <v>6075865714.2821999</v>
      </c>
      <c r="AN12" s="1">
        <v>6050578378.7742996</v>
      </c>
      <c r="AO12" s="1">
        <v>5944690727.7059002</v>
      </c>
      <c r="AP12" s="1">
        <v>7211703814.4365997</v>
      </c>
      <c r="AQ12" s="1">
        <v>7316134735.4639997</v>
      </c>
      <c r="AR12" s="1">
        <v>3588379965.0110998</v>
      </c>
      <c r="AS12" s="1">
        <v>4636972619.8122997</v>
      </c>
      <c r="AT12" s="1">
        <v>5131120129.3471003</v>
      </c>
      <c r="AU12" s="1"/>
      <c r="AV12" s="1"/>
    </row>
    <row r="13" spans="1:48" x14ac:dyDescent="0.25">
      <c r="A13" t="str">
        <f t="shared" si="0"/>
        <v>Unlabeled</v>
      </c>
      <c r="L13" t="s">
        <v>46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>
        <v>29503352.0086</v>
      </c>
      <c r="X13" s="1">
        <v>9825233.9430999998</v>
      </c>
      <c r="Y13" s="1">
        <v>84074351.175300002</v>
      </c>
      <c r="Z13" s="1">
        <v>75741000.173899993</v>
      </c>
      <c r="AA13" s="1">
        <v>7078195.7860000003</v>
      </c>
      <c r="AB13" s="1">
        <v>3802636.1209999998</v>
      </c>
      <c r="AC13" s="1">
        <v>109748296.8079</v>
      </c>
      <c r="AD13" s="1">
        <v>18047584.620000001</v>
      </c>
      <c r="AE13" s="1">
        <v>368043.22029999999</v>
      </c>
      <c r="AF13" s="1">
        <v>986168.14930000005</v>
      </c>
      <c r="AG13" s="1">
        <v>-253919.658</v>
      </c>
      <c r="AH13" s="1">
        <v>-140825.10130000001</v>
      </c>
      <c r="AI13" s="1">
        <v>-6477.8001000000004</v>
      </c>
      <c r="AJ13" s="1">
        <v>-99723.120599999995</v>
      </c>
      <c r="AK13" s="1"/>
      <c r="AL13" s="1">
        <v>30000</v>
      </c>
      <c r="AM13" s="1">
        <v>3581529.4308000002</v>
      </c>
      <c r="AN13" s="1">
        <v>1345607</v>
      </c>
      <c r="AO13" s="1">
        <v>-212795.36910000001</v>
      </c>
      <c r="AP13" s="1">
        <v>465885</v>
      </c>
      <c r="AQ13" s="1">
        <v>10000</v>
      </c>
      <c r="AR13" s="1">
        <v>386316</v>
      </c>
      <c r="AS13" s="1">
        <v>980919.76020000002</v>
      </c>
      <c r="AT13" s="1">
        <v>2471452.5460999999</v>
      </c>
      <c r="AU13" s="1"/>
      <c r="AV13" s="1"/>
    </row>
    <row r="14" spans="1:48" x14ac:dyDescent="0.25">
      <c r="A14" t="str">
        <f t="shared" si="0"/>
        <v>Grand Total</v>
      </c>
      <c r="L14" t="s">
        <v>47</v>
      </c>
      <c r="M14" s="1">
        <f t="shared" ref="M14:AU14" si="1">SUM(M2:M13)</f>
        <v>120350129405</v>
      </c>
      <c r="N14" s="1">
        <f t="shared" si="1"/>
        <v>136154193844</v>
      </c>
      <c r="O14" s="1">
        <f t="shared" si="1"/>
        <v>123406660550</v>
      </c>
      <c r="P14" s="1">
        <f t="shared" si="1"/>
        <v>121373382142</v>
      </c>
      <c r="Q14" s="1">
        <f t="shared" si="1"/>
        <v>117161902725</v>
      </c>
      <c r="R14" s="1">
        <f t="shared" si="1"/>
        <v>116592014868</v>
      </c>
      <c r="S14" s="1">
        <f t="shared" si="1"/>
        <v>118448779098</v>
      </c>
      <c r="T14" s="1">
        <f t="shared" si="1"/>
        <v>115982151879</v>
      </c>
      <c r="U14" s="1">
        <f t="shared" si="1"/>
        <v>116965882167</v>
      </c>
      <c r="V14" s="1">
        <f t="shared" si="1"/>
        <v>122185036488</v>
      </c>
      <c r="W14" s="1">
        <f t="shared" si="1"/>
        <v>132178486506.38741</v>
      </c>
      <c r="X14" s="1">
        <f t="shared" si="1"/>
        <v>143993638622.32739</v>
      </c>
      <c r="Y14" s="1">
        <f t="shared" si="1"/>
        <v>169810521136.48502</v>
      </c>
      <c r="Z14" s="1">
        <f t="shared" si="1"/>
        <v>211533087303.86069</v>
      </c>
      <c r="AA14" s="1">
        <f t="shared" si="1"/>
        <v>229762490374.9151</v>
      </c>
      <c r="AB14" s="1">
        <f t="shared" si="1"/>
        <v>265662827553.7865</v>
      </c>
      <c r="AC14" s="1">
        <f t="shared" si="1"/>
        <v>295165177949.1178</v>
      </c>
      <c r="AD14" s="1">
        <f t="shared" si="1"/>
        <v>328153432892.49176</v>
      </c>
      <c r="AE14" s="1">
        <f t="shared" si="1"/>
        <v>377988092276.40021</v>
      </c>
      <c r="AF14" s="1">
        <f t="shared" si="1"/>
        <v>367653308305.41364</v>
      </c>
      <c r="AG14" s="1">
        <f t="shared" si="1"/>
        <v>362403868841.00769</v>
      </c>
      <c r="AH14" s="1">
        <f t="shared" si="1"/>
        <v>368565915961.16211</v>
      </c>
      <c r="AI14" s="1">
        <f t="shared" si="1"/>
        <v>357636430655.58673</v>
      </c>
      <c r="AJ14" s="1">
        <f t="shared" si="1"/>
        <v>306581052342.68152</v>
      </c>
      <c r="AK14" s="1">
        <f t="shared" si="1"/>
        <v>283284360624.49896</v>
      </c>
      <c r="AL14" s="1">
        <f t="shared" si="1"/>
        <v>274184441766.62436</v>
      </c>
      <c r="AM14" s="1">
        <f t="shared" si="1"/>
        <v>298361785628.39209</v>
      </c>
      <c r="AN14" s="1">
        <f t="shared" si="1"/>
        <v>320616260265.01819</v>
      </c>
      <c r="AO14" s="1">
        <f t="shared" si="1"/>
        <v>358969839761.8244</v>
      </c>
      <c r="AP14" s="1">
        <f t="shared" si="1"/>
        <v>383640402091.71649</v>
      </c>
      <c r="AQ14" s="1">
        <f t="shared" si="1"/>
        <v>422516856625.91608</v>
      </c>
      <c r="AR14" s="1">
        <f t="shared" si="1"/>
        <v>386852773154.90485</v>
      </c>
      <c r="AS14" s="1">
        <f t="shared" si="1"/>
        <v>414218963031.29962</v>
      </c>
      <c r="AT14" s="1">
        <f t="shared" si="1"/>
        <v>456246731870.95898</v>
      </c>
      <c r="AU14" s="1">
        <f t="shared" si="1"/>
        <v>0</v>
      </c>
      <c r="AV14" s="1"/>
    </row>
    <row r="17" spans="1:48" x14ac:dyDescent="0.25">
      <c r="A17" t="str">
        <f t="shared" ref="A17:A30" si="2">L17</f>
        <v>PlatformPortfolio</v>
      </c>
      <c r="B17" t="str">
        <f t="shared" ref="B17:B30" si="3">AQ17</f>
        <v>2020</v>
      </c>
      <c r="C17" t="str">
        <f t="shared" ref="C17:C30" si="4">AS17</f>
        <v>2022</v>
      </c>
      <c r="D17" t="str">
        <f t="shared" ref="D17:D30" si="5">AT17</f>
        <v>2023</v>
      </c>
      <c r="F17" t="str">
        <f>AS17&amp;"-"&amp;AT17</f>
        <v>2022-2023</v>
      </c>
      <c r="G17" t="str">
        <f>AQ17&amp;"-"&amp;AT17</f>
        <v>2020-2023</v>
      </c>
      <c r="I17" t="str">
        <f>"Share "&amp;AT17</f>
        <v>Share 2023</v>
      </c>
      <c r="L17" t="s">
        <v>0</v>
      </c>
      <c r="M17" t="s">
        <v>1</v>
      </c>
      <c r="N17" t="s">
        <v>2</v>
      </c>
      <c r="O17" t="s">
        <v>3</v>
      </c>
      <c r="P17" t="s">
        <v>4</v>
      </c>
      <c r="Q17" t="s">
        <v>5</v>
      </c>
      <c r="R17" t="s">
        <v>6</v>
      </c>
      <c r="S17" t="s">
        <v>7</v>
      </c>
      <c r="T17" t="s">
        <v>8</v>
      </c>
      <c r="U17" t="s">
        <v>9</v>
      </c>
      <c r="V17" t="s">
        <v>10</v>
      </c>
      <c r="W17" t="s">
        <v>11</v>
      </c>
      <c r="X17" t="s">
        <v>12</v>
      </c>
      <c r="Y17" t="s">
        <v>13</v>
      </c>
      <c r="Z17" t="s">
        <v>14</v>
      </c>
      <c r="AA17" t="s">
        <v>15</v>
      </c>
      <c r="AB17" t="s">
        <v>16</v>
      </c>
      <c r="AC17" t="s">
        <v>17</v>
      </c>
      <c r="AD17" t="s">
        <v>18</v>
      </c>
      <c r="AE17" t="s">
        <v>19</v>
      </c>
      <c r="AF17" t="s">
        <v>20</v>
      </c>
      <c r="AG17" t="s">
        <v>21</v>
      </c>
      <c r="AH17" t="s">
        <v>22</v>
      </c>
      <c r="AI17" t="s">
        <v>23</v>
      </c>
      <c r="AJ17" t="s">
        <v>24</v>
      </c>
      <c r="AK17" t="s">
        <v>25</v>
      </c>
      <c r="AL17" t="s">
        <v>26</v>
      </c>
      <c r="AM17" t="s">
        <v>27</v>
      </c>
      <c r="AN17" t="s">
        <v>28</v>
      </c>
      <c r="AO17" t="s">
        <v>29</v>
      </c>
      <c r="AP17" t="s">
        <v>30</v>
      </c>
      <c r="AQ17" t="s">
        <v>31</v>
      </c>
      <c r="AR17" t="s">
        <v>32</v>
      </c>
      <c r="AS17" t="s">
        <v>33</v>
      </c>
      <c r="AT17" t="s">
        <v>34</v>
      </c>
    </row>
    <row r="18" spans="1:48" x14ac:dyDescent="0.25">
      <c r="A18" t="str">
        <f t="shared" si="2"/>
        <v>Aircraft</v>
      </c>
      <c r="B18" s="1">
        <f t="shared" si="3"/>
        <v>121870949389.588</v>
      </c>
      <c r="C18" s="1">
        <f t="shared" si="4"/>
        <v>78544547014.273804</v>
      </c>
      <c r="D18" s="1">
        <f t="shared" si="5"/>
        <v>96995646293.062393</v>
      </c>
      <c r="E18" s="1"/>
      <c r="F18" s="2">
        <f t="shared" ref="F18:F30" si="6">AT18/AS18-1</f>
        <v>0.23491254301123532</v>
      </c>
      <c r="G18" s="2">
        <f t="shared" ref="G18:G30" si="7">AT18/AQ18-1</f>
        <v>-0.20411183486399276</v>
      </c>
      <c r="H18" s="2"/>
      <c r="I18" s="2">
        <f t="shared" ref="I18:I29" si="8">AT18/SUM(AT$17:AT$29)</f>
        <v>0.21259472017543313</v>
      </c>
      <c r="J18" s="2"/>
      <c r="L18" t="s">
        <v>35</v>
      </c>
      <c r="M18" s="1">
        <v>64075885586.928703</v>
      </c>
      <c r="N18" s="1">
        <v>60931359823.3367</v>
      </c>
      <c r="O18" s="1">
        <v>59102396899.972099</v>
      </c>
      <c r="P18" s="1">
        <v>56948319601.188004</v>
      </c>
      <c r="Q18" s="1">
        <v>56903211635.808502</v>
      </c>
      <c r="R18" s="1">
        <v>48914655359.569901</v>
      </c>
      <c r="S18" s="1">
        <v>51664016934.822304</v>
      </c>
      <c r="T18" s="1">
        <v>43858004001.394402</v>
      </c>
      <c r="U18" s="1">
        <v>46092926770.945297</v>
      </c>
      <c r="V18" s="1">
        <v>47272090798.346603</v>
      </c>
      <c r="W18" s="1">
        <v>59547729867.657402</v>
      </c>
      <c r="X18" s="1">
        <v>59289952386.504898</v>
      </c>
      <c r="Y18" s="1">
        <v>63064473529.902</v>
      </c>
      <c r="Z18" s="1">
        <v>78079485533.160995</v>
      </c>
      <c r="AA18" s="1">
        <v>73985109585.052002</v>
      </c>
      <c r="AB18" s="1">
        <v>71019894415.393799</v>
      </c>
      <c r="AC18" s="1">
        <v>78518429554.938995</v>
      </c>
      <c r="AD18" s="1">
        <v>85631059112.220505</v>
      </c>
      <c r="AE18" s="1">
        <v>92550080617.859299</v>
      </c>
      <c r="AF18" s="1">
        <v>90409028885.562103</v>
      </c>
      <c r="AG18" s="1">
        <v>86574133285.875504</v>
      </c>
      <c r="AH18" s="1">
        <v>93811347355.025101</v>
      </c>
      <c r="AI18" s="1">
        <v>102442481700.09801</v>
      </c>
      <c r="AJ18" s="1">
        <v>94302335946.695602</v>
      </c>
      <c r="AK18" s="1">
        <v>73604118174.987793</v>
      </c>
      <c r="AL18" s="1">
        <v>77192333434.705597</v>
      </c>
      <c r="AM18" s="1">
        <v>93527591923.501007</v>
      </c>
      <c r="AN18" s="1">
        <v>104763582373.651</v>
      </c>
      <c r="AO18" s="1">
        <v>99563483079.271103</v>
      </c>
      <c r="AP18" s="1">
        <v>105353401023.86099</v>
      </c>
      <c r="AQ18" s="1">
        <v>121870949389.588</v>
      </c>
      <c r="AR18" s="1">
        <v>80914615668.373001</v>
      </c>
      <c r="AS18" s="1">
        <v>78544547014.273804</v>
      </c>
      <c r="AT18" s="1">
        <v>96995646293.062393</v>
      </c>
      <c r="AU18" s="1"/>
      <c r="AV18" s="1"/>
    </row>
    <row r="19" spans="1:48" x14ac:dyDescent="0.25">
      <c r="A19" t="str">
        <f t="shared" si="2"/>
        <v>Electronics, Comms, &amp; Sensors</v>
      </c>
      <c r="B19" s="1">
        <f t="shared" si="3"/>
        <v>64038236993.344597</v>
      </c>
      <c r="C19" s="1">
        <f t="shared" si="4"/>
        <v>55995844935.916603</v>
      </c>
      <c r="D19" s="1">
        <f t="shared" si="5"/>
        <v>56374981980.760101</v>
      </c>
      <c r="E19" s="1"/>
      <c r="F19" s="2">
        <f t="shared" si="6"/>
        <v>6.7708067496328184E-3</v>
      </c>
      <c r="G19" s="2">
        <f t="shared" si="7"/>
        <v>-0.11966686424207662</v>
      </c>
      <c r="H19" s="2"/>
      <c r="I19" s="2">
        <f t="shared" si="8"/>
        <v>0.12356248942229077</v>
      </c>
      <c r="J19" s="2"/>
      <c r="L19" t="s">
        <v>36</v>
      </c>
      <c r="M19" s="1">
        <v>40750200551.992203</v>
      </c>
      <c r="N19" s="1">
        <v>38579143646.181</v>
      </c>
      <c r="O19" s="1">
        <v>37764647376.258499</v>
      </c>
      <c r="P19" s="1">
        <v>34722497418.194801</v>
      </c>
      <c r="Q19" s="1">
        <v>32867285972.813499</v>
      </c>
      <c r="R19" s="1">
        <v>34093946117.291401</v>
      </c>
      <c r="S19" s="1">
        <v>32551735699.149502</v>
      </c>
      <c r="T19" s="1">
        <v>32414305045.365601</v>
      </c>
      <c r="U19" s="1">
        <v>30368624597.366001</v>
      </c>
      <c r="V19" s="1">
        <v>33587340544.367901</v>
      </c>
      <c r="W19" s="1">
        <v>34885484789.466698</v>
      </c>
      <c r="X19" s="1">
        <v>36745287533.158203</v>
      </c>
      <c r="Y19" s="1">
        <v>41697219330.477898</v>
      </c>
      <c r="Z19" s="1">
        <v>49909470346.871002</v>
      </c>
      <c r="AA19" s="1">
        <v>58089728247.656998</v>
      </c>
      <c r="AB19" s="1">
        <v>63435613281.104103</v>
      </c>
      <c r="AC19" s="1">
        <v>65759382718.103897</v>
      </c>
      <c r="AD19" s="1">
        <v>74263655886.499695</v>
      </c>
      <c r="AE19" s="1">
        <v>78993141501.869598</v>
      </c>
      <c r="AF19" s="1">
        <v>75987489678.826401</v>
      </c>
      <c r="AG19" s="1">
        <v>76390306794.393494</v>
      </c>
      <c r="AH19" s="1">
        <v>69946157921.282394</v>
      </c>
      <c r="AI19" s="1">
        <v>65032635960.6465</v>
      </c>
      <c r="AJ19" s="1">
        <v>52922275714.1772</v>
      </c>
      <c r="AK19" s="1">
        <v>51647231842.839104</v>
      </c>
      <c r="AL19" s="1">
        <v>49567245828.752899</v>
      </c>
      <c r="AM19" s="1">
        <v>53753730223.182503</v>
      </c>
      <c r="AN19" s="1">
        <v>55796076767.425102</v>
      </c>
      <c r="AO19" s="1">
        <v>60852444969.840797</v>
      </c>
      <c r="AP19" s="1">
        <v>64432808240.764297</v>
      </c>
      <c r="AQ19" s="1">
        <v>64038236993.344597</v>
      </c>
      <c r="AR19" s="1">
        <v>55478009319.860703</v>
      </c>
      <c r="AS19" s="1">
        <v>55995844935.916603</v>
      </c>
      <c r="AT19" s="1">
        <v>56374981980.760101</v>
      </c>
      <c r="AU19" s="1"/>
      <c r="AV19" s="1"/>
    </row>
    <row r="20" spans="1:48" x14ac:dyDescent="0.25">
      <c r="A20" t="str">
        <f t="shared" si="2"/>
        <v>Facilities and Construction</v>
      </c>
      <c r="B20" s="1">
        <f t="shared" si="3"/>
        <v>69636416413.376495</v>
      </c>
      <c r="C20" s="1">
        <f t="shared" si="4"/>
        <v>59898899076.865303</v>
      </c>
      <c r="D20" s="1">
        <f t="shared" si="5"/>
        <v>65051855498.876404</v>
      </c>
      <c r="E20" s="1"/>
      <c r="F20" s="2">
        <f t="shared" si="6"/>
        <v>8.6027564803796475E-2</v>
      </c>
      <c r="G20" s="2">
        <f t="shared" si="7"/>
        <v>-6.5835681251676825E-2</v>
      </c>
      <c r="H20" s="2"/>
      <c r="I20" s="2">
        <f t="shared" si="8"/>
        <v>0.14258043061944634</v>
      </c>
      <c r="J20" s="2"/>
      <c r="L20" t="s">
        <v>37</v>
      </c>
      <c r="M20" s="1">
        <v>25198367586.557301</v>
      </c>
      <c r="N20" s="1">
        <v>36928181612.1716</v>
      </c>
      <c r="O20" s="1">
        <v>34399575192.893303</v>
      </c>
      <c r="P20" s="1">
        <v>32697963461.058899</v>
      </c>
      <c r="Q20" s="1">
        <v>37875499873.669701</v>
      </c>
      <c r="R20" s="1">
        <v>36733922816.879204</v>
      </c>
      <c r="S20" s="1">
        <v>36314476069.669701</v>
      </c>
      <c r="T20" s="1">
        <v>35585740716.371101</v>
      </c>
      <c r="U20" s="1">
        <v>33991644649.024399</v>
      </c>
      <c r="V20" s="1">
        <v>35361050506.102898</v>
      </c>
      <c r="W20" s="1">
        <v>34968288537.520203</v>
      </c>
      <c r="X20" s="1">
        <v>37860710056.4188</v>
      </c>
      <c r="Y20" s="1">
        <v>42116517318.306396</v>
      </c>
      <c r="Z20" s="1">
        <v>54616572281.3899</v>
      </c>
      <c r="AA20" s="1">
        <v>55258910070.146896</v>
      </c>
      <c r="AB20" s="1">
        <v>59418030100.136703</v>
      </c>
      <c r="AC20" s="1">
        <v>66264124184.580002</v>
      </c>
      <c r="AD20" s="1">
        <v>65405607481.631104</v>
      </c>
      <c r="AE20" s="1">
        <v>79462857178.791199</v>
      </c>
      <c r="AF20" s="1">
        <v>72028412868.794693</v>
      </c>
      <c r="AG20" s="1">
        <v>83358463030.895798</v>
      </c>
      <c r="AH20" s="1">
        <v>72831844870.785004</v>
      </c>
      <c r="AI20" s="1">
        <v>64235060548.300598</v>
      </c>
      <c r="AJ20" s="1">
        <v>50512682710.981201</v>
      </c>
      <c r="AK20" s="1">
        <v>53365619973.434898</v>
      </c>
      <c r="AL20" s="1">
        <v>47706633973.688797</v>
      </c>
      <c r="AM20" s="1">
        <v>47866576659.847298</v>
      </c>
      <c r="AN20" s="1">
        <v>46924750237.883499</v>
      </c>
      <c r="AO20" s="1">
        <v>56069979647.171303</v>
      </c>
      <c r="AP20" s="1">
        <v>61021117390.333603</v>
      </c>
      <c r="AQ20" s="1">
        <v>69636416413.376495</v>
      </c>
      <c r="AR20" s="1">
        <v>57239538199.652802</v>
      </c>
      <c r="AS20" s="1">
        <v>59898899076.865303</v>
      </c>
      <c r="AT20" s="1">
        <v>65051855498.876404</v>
      </c>
      <c r="AU20" s="1"/>
      <c r="AV20" s="1"/>
    </row>
    <row r="21" spans="1:48" x14ac:dyDescent="0.25">
      <c r="A21" t="str">
        <f t="shared" si="2"/>
        <v>Land Vehicles</v>
      </c>
      <c r="B21" s="1">
        <f t="shared" si="3"/>
        <v>13593337073.3475</v>
      </c>
      <c r="C21" s="1">
        <f t="shared" si="4"/>
        <v>11243114669.8929</v>
      </c>
      <c r="D21" s="1">
        <f t="shared" si="5"/>
        <v>14479765870.1516</v>
      </c>
      <c r="E21" s="1"/>
      <c r="F21" s="2">
        <f t="shared" si="6"/>
        <v>0.28787851901269734</v>
      </c>
      <c r="G21" s="2">
        <f t="shared" si="7"/>
        <v>6.5210536016363729E-2</v>
      </c>
      <c r="H21" s="2"/>
      <c r="I21" s="2">
        <f t="shared" si="8"/>
        <v>3.1736700470759618E-2</v>
      </c>
      <c r="J21" s="2"/>
      <c r="L21" t="s">
        <v>38</v>
      </c>
      <c r="M21" s="1">
        <v>8841971466.6525192</v>
      </c>
      <c r="N21" s="1">
        <v>12987736573.826599</v>
      </c>
      <c r="O21" s="1">
        <v>8117503923.54916</v>
      </c>
      <c r="P21" s="1">
        <v>8368380135.38311</v>
      </c>
      <c r="Q21" s="1">
        <v>6741593612.0964603</v>
      </c>
      <c r="R21" s="1">
        <v>5651948005.2648401</v>
      </c>
      <c r="S21" s="1">
        <v>6585567405.0111303</v>
      </c>
      <c r="T21" s="1">
        <v>6425690821.5999699</v>
      </c>
      <c r="U21" s="1">
        <v>4872115690.7810402</v>
      </c>
      <c r="V21" s="1">
        <v>6019225868.8204002</v>
      </c>
      <c r="W21" s="1">
        <v>5709713667.4048901</v>
      </c>
      <c r="X21" s="1">
        <v>5412951238.4120502</v>
      </c>
      <c r="Y21" s="1">
        <v>7732001444.8303099</v>
      </c>
      <c r="Z21" s="1">
        <v>15286913049.516399</v>
      </c>
      <c r="AA21" s="1">
        <v>13226170259.7048</v>
      </c>
      <c r="AB21" s="1">
        <v>22923644368.666698</v>
      </c>
      <c r="AC21" s="1">
        <v>23468055564.3633</v>
      </c>
      <c r="AD21" s="1">
        <v>39923483190.159897</v>
      </c>
      <c r="AE21" s="1">
        <v>55143200295.103798</v>
      </c>
      <c r="AF21" s="1">
        <v>39589553525.566902</v>
      </c>
      <c r="AG21" s="1">
        <v>34486809819.551903</v>
      </c>
      <c r="AH21" s="1">
        <v>26124939035.459099</v>
      </c>
      <c r="AI21" s="1">
        <v>14202437730.143101</v>
      </c>
      <c r="AJ21" s="1">
        <v>9570581605.2356606</v>
      </c>
      <c r="AK21" s="1">
        <v>7364636994.8783102</v>
      </c>
      <c r="AL21" s="1">
        <v>9381888873.9029503</v>
      </c>
      <c r="AM21" s="1">
        <v>9126821288.1150208</v>
      </c>
      <c r="AN21" s="1">
        <v>10074808748.6392</v>
      </c>
      <c r="AO21" s="1">
        <v>15153180722.1236</v>
      </c>
      <c r="AP21" s="1">
        <v>15135533231.5868</v>
      </c>
      <c r="AQ21" s="1">
        <v>13593337073.3475</v>
      </c>
      <c r="AR21" s="1">
        <v>10840735415.829201</v>
      </c>
      <c r="AS21" s="1">
        <v>11243114669.8929</v>
      </c>
      <c r="AT21" s="1">
        <v>14479765870.1516</v>
      </c>
      <c r="AU21" s="1"/>
      <c r="AV21" s="1"/>
    </row>
    <row r="22" spans="1:48" x14ac:dyDescent="0.25">
      <c r="A22" t="str">
        <f t="shared" si="2"/>
        <v>Missile Defense</v>
      </c>
      <c r="B22" s="1">
        <f t="shared" si="3"/>
        <v>22417561920.575699</v>
      </c>
      <c r="C22" s="1">
        <f t="shared" si="4"/>
        <v>14449384454.6525</v>
      </c>
      <c r="D22" s="1">
        <f t="shared" si="5"/>
        <v>12565805969.061899</v>
      </c>
      <c r="E22" s="1"/>
      <c r="F22" s="2">
        <f t="shared" si="6"/>
        <v>-0.13035700527603544</v>
      </c>
      <c r="G22" s="2">
        <f t="shared" si="7"/>
        <v>-0.43946598592737596</v>
      </c>
      <c r="H22" s="2"/>
      <c r="I22" s="2">
        <f t="shared" si="8"/>
        <v>2.7541689816675569E-2</v>
      </c>
      <c r="J22" s="2"/>
      <c r="L22" t="s">
        <v>39</v>
      </c>
      <c r="M22" s="1">
        <v>6277926485.6403999</v>
      </c>
      <c r="N22" s="1">
        <v>10395849592.443001</v>
      </c>
      <c r="O22" s="1">
        <v>7633864652.3919201</v>
      </c>
      <c r="P22" s="1">
        <v>9501052267.95467</v>
      </c>
      <c r="Q22" s="1">
        <v>7990143094.3175402</v>
      </c>
      <c r="R22" s="1">
        <v>6359526702.4321899</v>
      </c>
      <c r="S22" s="1">
        <v>6652483586.4817696</v>
      </c>
      <c r="T22" s="1">
        <v>7058669097.3004398</v>
      </c>
      <c r="U22" s="1">
        <v>6259350702.3028898</v>
      </c>
      <c r="V22" s="1">
        <v>6290634441.2255297</v>
      </c>
      <c r="W22" s="1">
        <v>5045267109.9812202</v>
      </c>
      <c r="X22" s="1">
        <v>5522106588.75984</v>
      </c>
      <c r="Y22" s="1">
        <v>7638005785.7899599</v>
      </c>
      <c r="Z22" s="1">
        <v>7985417138.0648098</v>
      </c>
      <c r="AA22" s="1">
        <v>9275006859.1510601</v>
      </c>
      <c r="AB22" s="1">
        <v>9752243441.4501591</v>
      </c>
      <c r="AC22" s="1">
        <v>9838961218.9291</v>
      </c>
      <c r="AD22" s="1">
        <v>11762748167.2363</v>
      </c>
      <c r="AE22" s="1">
        <v>12152547618.612101</v>
      </c>
      <c r="AF22" s="1">
        <v>14415641539.292801</v>
      </c>
      <c r="AG22" s="1">
        <v>14350380350.2719</v>
      </c>
      <c r="AH22" s="1">
        <v>14558636760.409599</v>
      </c>
      <c r="AI22" s="1">
        <v>14688532646.5504</v>
      </c>
      <c r="AJ22" s="1">
        <v>13912526541.1562</v>
      </c>
      <c r="AK22" s="1">
        <v>10766404267.0217</v>
      </c>
      <c r="AL22" s="1">
        <v>11735769824.9744</v>
      </c>
      <c r="AM22" s="1">
        <v>12395481917.08</v>
      </c>
      <c r="AN22" s="1">
        <v>10538559613.008499</v>
      </c>
      <c r="AO22" s="1">
        <v>16034427907.5907</v>
      </c>
      <c r="AP22" s="1">
        <v>17387243200.529301</v>
      </c>
      <c r="AQ22" s="1">
        <v>22417561920.575699</v>
      </c>
      <c r="AR22" s="1">
        <v>13535717279.469999</v>
      </c>
      <c r="AS22" s="1">
        <v>14449384454.6525</v>
      </c>
      <c r="AT22" s="1">
        <v>12565805969.061899</v>
      </c>
      <c r="AU22" s="1"/>
      <c r="AV22" s="1"/>
    </row>
    <row r="23" spans="1:48" x14ac:dyDescent="0.25">
      <c r="A23" t="str">
        <f t="shared" si="2"/>
        <v>Ordnance and Missiles</v>
      </c>
      <c r="B23" s="1">
        <f t="shared" si="3"/>
        <v>27616402993.424</v>
      </c>
      <c r="C23" s="1">
        <f t="shared" si="4"/>
        <v>21414022616.906898</v>
      </c>
      <c r="D23" s="1">
        <f t="shared" si="5"/>
        <v>34107188711.991299</v>
      </c>
      <c r="E23" s="1"/>
      <c r="F23" s="2">
        <f t="shared" si="6"/>
        <v>0.59275019561541109</v>
      </c>
      <c r="G23" s="2">
        <f t="shared" si="7"/>
        <v>0.23503371239595827</v>
      </c>
      <c r="H23" s="2"/>
      <c r="I23" s="2">
        <f t="shared" si="8"/>
        <v>7.4756017587514226E-2</v>
      </c>
      <c r="J23" s="2"/>
      <c r="L23" t="s">
        <v>40</v>
      </c>
      <c r="M23" s="1">
        <v>23436277613.058201</v>
      </c>
      <c r="N23" s="1">
        <v>29622055294.886398</v>
      </c>
      <c r="O23" s="1">
        <v>26230740994.083099</v>
      </c>
      <c r="P23" s="1">
        <v>21272063897.905998</v>
      </c>
      <c r="Q23" s="1">
        <v>15895397978.508101</v>
      </c>
      <c r="R23" s="1">
        <v>15584646618.7414</v>
      </c>
      <c r="S23" s="1">
        <v>15786814882.349001</v>
      </c>
      <c r="T23" s="1">
        <v>14130788751.725401</v>
      </c>
      <c r="U23" s="1">
        <v>14995245260.564899</v>
      </c>
      <c r="V23" s="1">
        <v>15723085935.0215</v>
      </c>
      <c r="W23" s="1">
        <v>14594942439.4643</v>
      </c>
      <c r="X23" s="1">
        <v>14970725006.507299</v>
      </c>
      <c r="Y23" s="1">
        <v>19971744717.9781</v>
      </c>
      <c r="Z23" s="1">
        <v>21521098792.753899</v>
      </c>
      <c r="AA23" s="1">
        <v>21813016856.189602</v>
      </c>
      <c r="AB23" s="1">
        <v>22290943202.189999</v>
      </c>
      <c r="AC23" s="1">
        <v>21859121068.6749</v>
      </c>
      <c r="AD23" s="1">
        <v>25408829685.816399</v>
      </c>
      <c r="AE23" s="1">
        <v>26638816666.399502</v>
      </c>
      <c r="AF23" s="1">
        <v>24597346542.613701</v>
      </c>
      <c r="AG23" s="1">
        <v>22713752724.196301</v>
      </c>
      <c r="AH23" s="1">
        <v>20584463487.643501</v>
      </c>
      <c r="AI23" s="1">
        <v>20550242278.681301</v>
      </c>
      <c r="AJ23" s="1">
        <v>16786539905.492901</v>
      </c>
      <c r="AK23" s="1">
        <v>15901088092.932199</v>
      </c>
      <c r="AL23" s="1">
        <v>16580041673.5226</v>
      </c>
      <c r="AM23" s="1">
        <v>20451813260.785</v>
      </c>
      <c r="AN23" s="1">
        <v>22027180676.9347</v>
      </c>
      <c r="AO23" s="1">
        <v>25880860121.334202</v>
      </c>
      <c r="AP23" s="1">
        <v>27133352328.849998</v>
      </c>
      <c r="AQ23" s="1">
        <v>27616402993.424</v>
      </c>
      <c r="AR23" s="1">
        <v>24581561699.705799</v>
      </c>
      <c r="AS23" s="1">
        <v>21414022616.906898</v>
      </c>
      <c r="AT23" s="1">
        <v>34107188711.991299</v>
      </c>
      <c r="AU23" s="1"/>
      <c r="AV23" s="1"/>
    </row>
    <row r="24" spans="1:48" x14ac:dyDescent="0.25">
      <c r="A24" t="str">
        <f t="shared" si="2"/>
        <v>Other Products</v>
      </c>
      <c r="B24" s="1">
        <f t="shared" si="3"/>
        <v>29524666763.816299</v>
      </c>
      <c r="C24" s="1">
        <f t="shared" si="4"/>
        <v>61187208960.490898</v>
      </c>
      <c r="D24" s="1">
        <f t="shared" si="5"/>
        <v>32031182874.2855</v>
      </c>
      <c r="E24" s="1"/>
      <c r="F24" s="2">
        <f t="shared" si="6"/>
        <v>-0.47650524646469317</v>
      </c>
      <c r="G24" s="2">
        <f t="shared" si="7"/>
        <v>8.4895661330242067E-2</v>
      </c>
      <c r="H24" s="2"/>
      <c r="I24" s="2">
        <f t="shared" si="8"/>
        <v>7.0205835213182272E-2</v>
      </c>
      <c r="J24" s="2"/>
      <c r="L24" t="s">
        <v>41</v>
      </c>
      <c r="M24" s="1">
        <v>22530893399.884399</v>
      </c>
      <c r="N24" s="1">
        <v>27290590861.972801</v>
      </c>
      <c r="O24" s="1">
        <v>18840301145.170502</v>
      </c>
      <c r="P24" s="1">
        <v>20082577572.101601</v>
      </c>
      <c r="Q24" s="1">
        <v>16068055004.8724</v>
      </c>
      <c r="R24" s="1">
        <v>15623014029.6791</v>
      </c>
      <c r="S24" s="1">
        <v>17235978603.481602</v>
      </c>
      <c r="T24" s="1">
        <v>17046216182.275801</v>
      </c>
      <c r="U24" s="1">
        <v>14872605319.006901</v>
      </c>
      <c r="V24" s="1">
        <v>13169272287.684099</v>
      </c>
      <c r="W24" s="1">
        <v>14519899841.9601</v>
      </c>
      <c r="X24" s="1">
        <v>16783130832.0555</v>
      </c>
      <c r="Y24" s="1">
        <v>21640855594.159</v>
      </c>
      <c r="Z24" s="1">
        <v>24644180382.4002</v>
      </c>
      <c r="AA24" s="1">
        <v>28349260539.3494</v>
      </c>
      <c r="AB24" s="1">
        <v>47747291872.5354</v>
      </c>
      <c r="AC24" s="1">
        <v>50364237734.919403</v>
      </c>
      <c r="AD24" s="1">
        <v>48550123987.252197</v>
      </c>
      <c r="AE24" s="1">
        <v>54231871762.650398</v>
      </c>
      <c r="AF24" s="1">
        <v>48903367106.023804</v>
      </c>
      <c r="AG24" s="1">
        <v>39639450737.154099</v>
      </c>
      <c r="AH24" s="1">
        <v>40041051233.480904</v>
      </c>
      <c r="AI24" s="1">
        <v>46340246741.860497</v>
      </c>
      <c r="AJ24" s="1">
        <v>34065880197.3783</v>
      </c>
      <c r="AK24" s="1">
        <v>30679135169.786201</v>
      </c>
      <c r="AL24" s="1">
        <v>26362303754.8992</v>
      </c>
      <c r="AM24" s="1">
        <v>24089087832.854801</v>
      </c>
      <c r="AN24" s="1">
        <v>26338518325.0457</v>
      </c>
      <c r="AO24" s="1">
        <v>30312591745.408798</v>
      </c>
      <c r="AP24" s="1">
        <v>27217444881.147202</v>
      </c>
      <c r="AQ24" s="1">
        <v>29524666763.816299</v>
      </c>
      <c r="AR24" s="1">
        <v>59864576818.671898</v>
      </c>
      <c r="AS24" s="1">
        <v>61187208960.490898</v>
      </c>
      <c r="AT24" s="1">
        <v>32031182874.2855</v>
      </c>
      <c r="AU24" s="1"/>
      <c r="AV24" s="1"/>
    </row>
    <row r="25" spans="1:48" x14ac:dyDescent="0.25">
      <c r="A25" t="str">
        <f t="shared" si="2"/>
        <v>Other R&amp;D and Knowledge Based</v>
      </c>
      <c r="B25" s="1">
        <f t="shared" si="3"/>
        <v>51230662502.830299</v>
      </c>
      <c r="C25" s="1">
        <f t="shared" si="4"/>
        <v>57522625097.0616</v>
      </c>
      <c r="D25" s="1">
        <f t="shared" si="5"/>
        <v>67333947968.556801</v>
      </c>
      <c r="E25" s="1"/>
      <c r="F25" s="2">
        <f t="shared" si="6"/>
        <v>0.17056458836744559</v>
      </c>
      <c r="G25" s="2">
        <f t="shared" si="7"/>
        <v>0.31432904981146503</v>
      </c>
      <c r="H25" s="2"/>
      <c r="I25" s="2">
        <f t="shared" si="8"/>
        <v>0.14758231295693089</v>
      </c>
      <c r="J25" s="2"/>
      <c r="L25" t="s">
        <v>42</v>
      </c>
      <c r="M25" s="1">
        <v>16078545349.929501</v>
      </c>
      <c r="N25" s="1">
        <v>15830232953.691299</v>
      </c>
      <c r="O25" s="1">
        <v>17117400076.3832</v>
      </c>
      <c r="P25" s="1">
        <v>16308223536.8757</v>
      </c>
      <c r="Q25" s="1">
        <v>15765271498.1542</v>
      </c>
      <c r="R25" s="1">
        <v>16194868270.591</v>
      </c>
      <c r="S25" s="1">
        <v>16628758610.5856</v>
      </c>
      <c r="T25" s="1">
        <v>17056673572.092199</v>
      </c>
      <c r="U25" s="1">
        <v>18772080522.7719</v>
      </c>
      <c r="V25" s="1">
        <v>19367962959.6819</v>
      </c>
      <c r="W25" s="1">
        <v>20875290267.091801</v>
      </c>
      <c r="X25" s="1">
        <v>20389454522.525902</v>
      </c>
      <c r="Y25" s="1">
        <v>25593298374.177898</v>
      </c>
      <c r="Z25" s="1">
        <v>29213935742.452702</v>
      </c>
      <c r="AA25" s="1">
        <v>31788498831.878601</v>
      </c>
      <c r="AB25" s="1">
        <v>38189733337.403503</v>
      </c>
      <c r="AC25" s="1">
        <v>41782795868.9039</v>
      </c>
      <c r="AD25" s="1">
        <v>42893196724.635101</v>
      </c>
      <c r="AE25" s="1">
        <v>46872136648.6856</v>
      </c>
      <c r="AF25" s="1">
        <v>52885743684.066399</v>
      </c>
      <c r="AG25" s="1">
        <v>54547464848.239601</v>
      </c>
      <c r="AH25" s="1">
        <v>53191813438.292297</v>
      </c>
      <c r="AI25" s="1">
        <v>52583852985.128304</v>
      </c>
      <c r="AJ25" s="1">
        <v>43694637745.9711</v>
      </c>
      <c r="AK25" s="1">
        <v>42314918095.385002</v>
      </c>
      <c r="AL25" s="1">
        <v>41472928372.649902</v>
      </c>
      <c r="AM25" s="1">
        <v>41419917091.061203</v>
      </c>
      <c r="AN25" s="1">
        <v>42308472412.948997</v>
      </c>
      <c r="AO25" s="1">
        <v>46162245210.642502</v>
      </c>
      <c r="AP25" s="1">
        <v>49909616647.489403</v>
      </c>
      <c r="AQ25" s="1">
        <v>51230662502.830299</v>
      </c>
      <c r="AR25" s="1">
        <v>58362159856.026802</v>
      </c>
      <c r="AS25" s="1">
        <v>57522625097.0616</v>
      </c>
      <c r="AT25" s="1">
        <v>67333947968.556801</v>
      </c>
      <c r="AU25" s="1"/>
      <c r="AV25" s="1"/>
    </row>
    <row r="26" spans="1:48" x14ac:dyDescent="0.25">
      <c r="A26" t="str">
        <f t="shared" si="2"/>
        <v>Other Services</v>
      </c>
      <c r="B26" s="1">
        <f t="shared" si="3"/>
        <v>34229176648.9002</v>
      </c>
      <c r="C26" s="1">
        <f t="shared" si="4"/>
        <v>32108978507.254398</v>
      </c>
      <c r="D26" s="1">
        <f t="shared" si="5"/>
        <v>32091803138.362701</v>
      </c>
      <c r="E26" s="1"/>
      <c r="F26" s="2">
        <f t="shared" si="6"/>
        <v>-5.3490860470117862E-4</v>
      </c>
      <c r="G26" s="2">
        <f t="shared" si="7"/>
        <v>-6.2443030180399428E-2</v>
      </c>
      <c r="H26" s="2"/>
      <c r="I26" s="2">
        <f t="shared" si="8"/>
        <v>7.0338702497137626E-2</v>
      </c>
      <c r="J26" s="2"/>
      <c r="L26" t="s">
        <v>43</v>
      </c>
      <c r="M26" s="1">
        <v>9069809648.8570595</v>
      </c>
      <c r="N26" s="1">
        <v>11266094474.208401</v>
      </c>
      <c r="O26" s="1">
        <v>8204257829.6537704</v>
      </c>
      <c r="P26" s="1">
        <v>5854760360.2486897</v>
      </c>
      <c r="Q26" s="1">
        <v>7478633387.28617</v>
      </c>
      <c r="R26" s="1">
        <v>9618461938.68433</v>
      </c>
      <c r="S26" s="1">
        <v>9100945054.1946602</v>
      </c>
      <c r="T26" s="1">
        <v>10191359574.3724</v>
      </c>
      <c r="U26" s="1">
        <v>10543888856.8946</v>
      </c>
      <c r="V26" s="1">
        <v>12594882380.0891</v>
      </c>
      <c r="W26" s="1">
        <v>10939220871.455299</v>
      </c>
      <c r="X26" s="1">
        <v>12179783486.7693</v>
      </c>
      <c r="Y26" s="1">
        <v>17040538832.913401</v>
      </c>
      <c r="Z26" s="1">
        <v>25535521474.6119</v>
      </c>
      <c r="AA26" s="1">
        <v>31124647310.810902</v>
      </c>
      <c r="AB26" s="1">
        <v>33364653942.6623</v>
      </c>
      <c r="AC26" s="1">
        <v>35261995691.843498</v>
      </c>
      <c r="AD26" s="1">
        <v>34684026829.735703</v>
      </c>
      <c r="AE26" s="1">
        <v>38098103290.155403</v>
      </c>
      <c r="AF26" s="1">
        <v>42182385109.797096</v>
      </c>
      <c r="AG26" s="1">
        <v>44956585039.941704</v>
      </c>
      <c r="AH26" s="1">
        <v>49095772535.009003</v>
      </c>
      <c r="AI26" s="1">
        <v>44382619257.778702</v>
      </c>
      <c r="AJ26" s="1">
        <v>39460608272.500298</v>
      </c>
      <c r="AK26" s="1">
        <v>32435982284.566898</v>
      </c>
      <c r="AL26" s="1">
        <v>28733276572.933899</v>
      </c>
      <c r="AM26" s="1">
        <v>29579219270.174702</v>
      </c>
      <c r="AN26" s="1">
        <v>32004031480.3423</v>
      </c>
      <c r="AO26" s="1">
        <v>34160055058.836498</v>
      </c>
      <c r="AP26" s="1">
        <v>34723517736.159798</v>
      </c>
      <c r="AQ26" s="1">
        <v>34229176648.9002</v>
      </c>
      <c r="AR26" s="1">
        <v>32249753002.0784</v>
      </c>
      <c r="AS26" s="1">
        <v>32108978507.254398</v>
      </c>
      <c r="AT26" s="1">
        <v>32091803138.362701</v>
      </c>
      <c r="AU26" s="1"/>
      <c r="AV26" s="1"/>
    </row>
    <row r="27" spans="1:48" x14ac:dyDescent="0.25">
      <c r="A27" t="str">
        <f t="shared" si="2"/>
        <v>Ships &amp; Submarines</v>
      </c>
      <c r="B27" s="1">
        <f t="shared" si="3"/>
        <v>46392043107.108398</v>
      </c>
      <c r="C27" s="1">
        <f t="shared" si="4"/>
        <v>35953320604.0783</v>
      </c>
      <c r="D27" s="1">
        <f t="shared" si="5"/>
        <v>40080961983.957001</v>
      </c>
      <c r="E27" s="1"/>
      <c r="F27" s="2">
        <f t="shared" si="6"/>
        <v>0.11480556762288296</v>
      </c>
      <c r="G27" s="2">
        <f t="shared" si="7"/>
        <v>-0.13603800782346631</v>
      </c>
      <c r="H27" s="2"/>
      <c r="I27" s="2">
        <f t="shared" si="8"/>
        <v>8.7849313067064699E-2</v>
      </c>
      <c r="J27" s="2"/>
      <c r="L27" t="s">
        <v>44</v>
      </c>
      <c r="M27" s="1">
        <v>22090610970.442902</v>
      </c>
      <c r="N27" s="1">
        <v>18995974493.6362</v>
      </c>
      <c r="O27" s="1">
        <v>16754101708.8253</v>
      </c>
      <c r="P27" s="1">
        <v>18088307988.644001</v>
      </c>
      <c r="Q27" s="1">
        <v>13764359577.6929</v>
      </c>
      <c r="R27" s="1">
        <v>17610689302.8955</v>
      </c>
      <c r="S27" s="1">
        <v>14268884308.667801</v>
      </c>
      <c r="T27" s="1">
        <v>14672538942.621401</v>
      </c>
      <c r="U27" s="1">
        <v>16278142636.946501</v>
      </c>
      <c r="V27" s="1">
        <v>14278623872.163601</v>
      </c>
      <c r="W27" s="1">
        <v>15728758602.419201</v>
      </c>
      <c r="X27" s="1">
        <v>20360309683.891701</v>
      </c>
      <c r="Y27" s="1">
        <v>20515567279.635502</v>
      </c>
      <c r="Z27" s="1">
        <v>20092856841.516701</v>
      </c>
      <c r="AA27" s="1">
        <v>22972781118.996201</v>
      </c>
      <c r="AB27" s="1">
        <v>21089163232.702499</v>
      </c>
      <c r="AC27" s="1">
        <v>24468123244.606499</v>
      </c>
      <c r="AD27" s="1">
        <v>24426027225.716801</v>
      </c>
      <c r="AE27" s="1">
        <v>26842758232.532101</v>
      </c>
      <c r="AF27" s="1">
        <v>29520722512.7775</v>
      </c>
      <c r="AG27" s="1">
        <v>23905179798.628399</v>
      </c>
      <c r="AH27" s="1">
        <v>37882760891.529999</v>
      </c>
      <c r="AI27" s="1">
        <v>31223285234.312302</v>
      </c>
      <c r="AJ27" s="1">
        <v>29672778328.170898</v>
      </c>
      <c r="AK27" s="1">
        <v>30122348150.541801</v>
      </c>
      <c r="AL27" s="1">
        <v>26874179802.033798</v>
      </c>
      <c r="AM27" s="1">
        <v>30601485791.458801</v>
      </c>
      <c r="AN27" s="1">
        <v>33212704733.958099</v>
      </c>
      <c r="AO27" s="1">
        <v>37389736662.226501</v>
      </c>
      <c r="AP27" s="1">
        <v>39051774050.5401</v>
      </c>
      <c r="AQ27" s="1">
        <v>46392043107.108398</v>
      </c>
      <c r="AR27" s="1">
        <v>35760439239.209503</v>
      </c>
      <c r="AS27" s="1">
        <v>35953320604.0783</v>
      </c>
      <c r="AT27" s="1">
        <v>40080961983.957001</v>
      </c>
      <c r="AU27" s="1"/>
      <c r="AV27" s="1"/>
    </row>
    <row r="28" spans="1:48" x14ac:dyDescent="0.25">
      <c r="A28" t="str">
        <f t="shared" si="2"/>
        <v>Space Systems</v>
      </c>
      <c r="B28" s="1">
        <f t="shared" si="3"/>
        <v>8467626500.66992</v>
      </c>
      <c r="C28" s="1">
        <f t="shared" si="4"/>
        <v>4849098326.97225</v>
      </c>
      <c r="D28" s="1">
        <f t="shared" si="5"/>
        <v>5131120129.3471003</v>
      </c>
      <c r="E28" s="1"/>
      <c r="F28" s="2">
        <f t="shared" si="6"/>
        <v>5.8159637804445774E-2</v>
      </c>
      <c r="G28" s="2">
        <f t="shared" si="7"/>
        <v>-0.39403088587561708</v>
      </c>
      <c r="H28" s="2"/>
      <c r="I28" s="2">
        <f t="shared" si="8"/>
        <v>1.1246371252470348E-2</v>
      </c>
      <c r="J28" s="2"/>
      <c r="L28" t="s">
        <v>45</v>
      </c>
      <c r="M28" s="1">
        <v>10567510130.931</v>
      </c>
      <c r="N28" s="1">
        <v>9057983393.7753201</v>
      </c>
      <c r="O28" s="1">
        <v>6247770935.7579603</v>
      </c>
      <c r="P28" s="1">
        <v>7187332872.4316797</v>
      </c>
      <c r="Q28" s="1">
        <v>6901021014.8655796</v>
      </c>
      <c r="R28" s="1">
        <v>6291954815.5742197</v>
      </c>
      <c r="S28" s="1">
        <v>5281950174.4206305</v>
      </c>
      <c r="T28" s="1">
        <v>5594330707.8607798</v>
      </c>
      <c r="U28" s="1">
        <v>6170358306.87992</v>
      </c>
      <c r="V28" s="1">
        <v>6024110971.8959703</v>
      </c>
      <c r="W28" s="1">
        <v>5350758182.2166796</v>
      </c>
      <c r="X28" s="1">
        <v>6818842536.1014996</v>
      </c>
      <c r="Y28" s="1">
        <v>7261784219.3333597</v>
      </c>
      <c r="Z28" s="1">
        <v>8386638909.2741899</v>
      </c>
      <c r="AA28" s="1">
        <v>9717772640.3540096</v>
      </c>
      <c r="AB28" s="1">
        <v>9796685806.1822395</v>
      </c>
      <c r="AC28" s="1">
        <v>11653436995.1497</v>
      </c>
      <c r="AD28" s="1">
        <v>11624269940.605101</v>
      </c>
      <c r="AE28" s="1">
        <v>13284017814.0856</v>
      </c>
      <c r="AF28" s="1">
        <v>14252763136.4627</v>
      </c>
      <c r="AG28" s="1">
        <v>12372202040.7428</v>
      </c>
      <c r="AH28" s="1">
        <v>13742084581.8153</v>
      </c>
      <c r="AI28" s="1">
        <v>13039668880.437901</v>
      </c>
      <c r="AJ28" s="1">
        <v>9746007612.7957191</v>
      </c>
      <c r="AK28" s="1">
        <v>9923225964.5533409</v>
      </c>
      <c r="AL28" s="1">
        <v>7461162789.4946203</v>
      </c>
      <c r="AM28" s="1">
        <v>7542006589.9902897</v>
      </c>
      <c r="AN28" s="1">
        <v>7385941028.3886299</v>
      </c>
      <c r="AO28" s="1">
        <v>7099084297.4314499</v>
      </c>
      <c r="AP28" s="1">
        <v>8455793727.6928196</v>
      </c>
      <c r="AQ28" s="1">
        <v>8467626500.66992</v>
      </c>
      <c r="AR28" s="1">
        <v>4014972890.2682199</v>
      </c>
      <c r="AS28" s="1">
        <v>4849098326.97225</v>
      </c>
      <c r="AT28" s="1">
        <v>5131120129.3471003</v>
      </c>
      <c r="AU28" s="1"/>
      <c r="AV28" s="1"/>
    </row>
    <row r="29" spans="1:48" x14ac:dyDescent="0.25">
      <c r="A29" t="str">
        <f t="shared" si="2"/>
        <v>Unlabeled</v>
      </c>
      <c r="B29" s="1">
        <f t="shared" si="3"/>
        <v>11573.907270493801</v>
      </c>
      <c r="C29" s="1">
        <f t="shared" si="4"/>
        <v>1025793.49892137</v>
      </c>
      <c r="D29" s="1">
        <f t="shared" si="5"/>
        <v>2471452.5460999999</v>
      </c>
      <c r="E29" s="1"/>
      <c r="F29" s="2">
        <f t="shared" si="6"/>
        <v>1.4093080612216315</v>
      </c>
      <c r="G29" s="2">
        <f t="shared" si="7"/>
        <v>212.5365774357509</v>
      </c>
      <c r="H29" s="2"/>
      <c r="I29" s="2">
        <f t="shared" si="8"/>
        <v>5.4169210943498986E-6</v>
      </c>
      <c r="J29" s="2"/>
      <c r="L29" t="s">
        <v>46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>
        <v>49600250.3532805</v>
      </c>
      <c r="X29" s="1">
        <v>16127017.7054845</v>
      </c>
      <c r="Y29" s="1">
        <v>135861213.27990901</v>
      </c>
      <c r="Z29" s="1">
        <v>120089672.49494199</v>
      </c>
      <c r="AA29" s="1">
        <v>10955183.968993099</v>
      </c>
      <c r="AB29" s="1">
        <v>5711674.5606167903</v>
      </c>
      <c r="AC29" s="1">
        <v>159658855.74992001</v>
      </c>
      <c r="AD29" s="1">
        <v>25551712.538747199</v>
      </c>
      <c r="AE29" s="1">
        <v>510476.48998793098</v>
      </c>
      <c r="AF29" s="1">
        <v>1353970.82348517</v>
      </c>
      <c r="AG29" s="1">
        <v>-345628.59768843901</v>
      </c>
      <c r="AH29" s="1">
        <v>-187915.611354302</v>
      </c>
      <c r="AI29" s="1">
        <v>-8489.8546114451692</v>
      </c>
      <c r="AJ29" s="1">
        <v>-128368.673705357</v>
      </c>
      <c r="AK29" s="1"/>
      <c r="AL29" s="1">
        <v>37536.900368380397</v>
      </c>
      <c r="AM29" s="1">
        <v>4445772.8066376401</v>
      </c>
      <c r="AN29" s="1">
        <v>1642582.46521554</v>
      </c>
      <c r="AO29" s="1">
        <v>-254117.88981777901</v>
      </c>
      <c r="AP29" s="1">
        <v>546254.74952813599</v>
      </c>
      <c r="AQ29" s="1">
        <v>11573.907270493801</v>
      </c>
      <c r="AR29" s="1">
        <v>432241.92593887099</v>
      </c>
      <c r="AS29" s="1">
        <v>1025793.49892137</v>
      </c>
      <c r="AT29" s="1">
        <v>2471452.5460999999</v>
      </c>
      <c r="AU29" s="1"/>
      <c r="AV29" s="1"/>
    </row>
    <row r="30" spans="1:48" x14ac:dyDescent="0.25">
      <c r="A30" t="str">
        <f t="shared" si="2"/>
        <v>Grand Total</v>
      </c>
      <c r="B30" s="1">
        <f t="shared" si="3"/>
        <v>489017091880.88873</v>
      </c>
      <c r="C30" s="1">
        <f t="shared" si="4"/>
        <v>433168070057.86432</v>
      </c>
      <c r="D30" s="1">
        <f t="shared" si="5"/>
        <v>456246731870.95898</v>
      </c>
      <c r="E30" s="1"/>
      <c r="F30" s="2">
        <f t="shared" si="6"/>
        <v>5.3278769624020894E-2</v>
      </c>
      <c r="G30" s="2">
        <f t="shared" si="7"/>
        <v>-6.7012708868490312E-2</v>
      </c>
      <c r="H30" s="2"/>
      <c r="I30" s="2">
        <f>SUM(I$17:I$29)</f>
        <v>0.99999999999999978</v>
      </c>
      <c r="J30" s="2"/>
      <c r="L30" t="s">
        <v>47</v>
      </c>
      <c r="M30" s="1">
        <f t="shared" ref="M30:AU30" si="9">SUM(M18:M29)</f>
        <v>248917998790.87418</v>
      </c>
      <c r="N30" s="1">
        <f t="shared" si="9"/>
        <v>271885202720.12933</v>
      </c>
      <c r="O30" s="1">
        <f t="shared" si="9"/>
        <v>240412560734.93881</v>
      </c>
      <c r="P30" s="1">
        <f t="shared" si="9"/>
        <v>231031479111.98718</v>
      </c>
      <c r="Q30" s="1">
        <f t="shared" si="9"/>
        <v>218250472650.08505</v>
      </c>
      <c r="R30" s="1">
        <f t="shared" si="9"/>
        <v>212677633977.60312</v>
      </c>
      <c r="S30" s="1">
        <f t="shared" si="9"/>
        <v>212071611328.83371</v>
      </c>
      <c r="T30" s="1">
        <f t="shared" si="9"/>
        <v>204034317412.97949</v>
      </c>
      <c r="U30" s="1">
        <f t="shared" si="9"/>
        <v>203216983313.48434</v>
      </c>
      <c r="V30" s="1">
        <f t="shared" si="9"/>
        <v>209688280565.39954</v>
      </c>
      <c r="W30" s="1">
        <f t="shared" si="9"/>
        <v>222214954426.99106</v>
      </c>
      <c r="X30" s="1">
        <f t="shared" si="9"/>
        <v>236349380888.81046</v>
      </c>
      <c r="Y30" s="1">
        <f t="shared" si="9"/>
        <v>274407867640.78369</v>
      </c>
      <c r="Z30" s="1">
        <f t="shared" si="9"/>
        <v>335392180164.50763</v>
      </c>
      <c r="AA30" s="1">
        <f t="shared" si="9"/>
        <v>355611857503.25952</v>
      </c>
      <c r="AB30" s="1">
        <f t="shared" si="9"/>
        <v>399033608674.98798</v>
      </c>
      <c r="AC30" s="1">
        <f t="shared" si="9"/>
        <v>429398322700.76324</v>
      </c>
      <c r="AD30" s="1">
        <f t="shared" si="9"/>
        <v>464598579944.04767</v>
      </c>
      <c r="AE30" s="1">
        <f t="shared" si="9"/>
        <v>524270042103.23456</v>
      </c>
      <c r="AF30" s="1">
        <f t="shared" si="9"/>
        <v>504773808560.6076</v>
      </c>
      <c r="AG30" s="1">
        <f t="shared" si="9"/>
        <v>493294382841.29382</v>
      </c>
      <c r="AH30" s="1">
        <f t="shared" si="9"/>
        <v>491810684195.12085</v>
      </c>
      <c r="AI30" s="1">
        <f t="shared" si="9"/>
        <v>468721055474.08295</v>
      </c>
      <c r="AJ30" s="1">
        <f t="shared" si="9"/>
        <v>394646726211.88135</v>
      </c>
      <c r="AK30" s="1">
        <f t="shared" si="9"/>
        <v>358124709010.92725</v>
      </c>
      <c r="AL30" s="1">
        <f t="shared" si="9"/>
        <v>343067802438.45905</v>
      </c>
      <c r="AM30" s="1">
        <f t="shared" si="9"/>
        <v>370358177620.85724</v>
      </c>
      <c r="AN30" s="1">
        <f t="shared" si="9"/>
        <v>391376268980.69086</v>
      </c>
      <c r="AO30" s="1">
        <f t="shared" si="9"/>
        <v>428677835303.98761</v>
      </c>
      <c r="AP30" s="1">
        <f t="shared" si="9"/>
        <v>449822148713.7038</v>
      </c>
      <c r="AQ30" s="1">
        <f t="shared" si="9"/>
        <v>489017091880.88873</v>
      </c>
      <c r="AR30" s="1">
        <f t="shared" si="9"/>
        <v>432842511631.07227</v>
      </c>
      <c r="AS30" s="1">
        <f t="shared" si="9"/>
        <v>433168070057.86432</v>
      </c>
      <c r="AT30" s="1">
        <f t="shared" si="9"/>
        <v>456246731870.95898</v>
      </c>
      <c r="AU30" s="1">
        <f t="shared" si="9"/>
        <v>0</v>
      </c>
      <c r="AV30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Budg</vt:lpstr>
      <vt:lpstr>2 K&amp;Ota</vt:lpstr>
      <vt:lpstr>3 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../output/AcqTrends/NPS2024//DoD_2024_NPS.xlsx</dc:creator>
  <cp:lastModifiedBy>Greg Sanders</cp:lastModifiedBy>
  <dcterms:created xsi:type="dcterms:W3CDTF">2024-04-17T07:18:02Z</dcterms:created>
  <dcterms:modified xsi:type="dcterms:W3CDTF">2024-04-17T11:19:16Z</dcterms:modified>
</cp:coreProperties>
</file>