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https://colostate.sharepoint.com/sites/AWQP_Sharepoint/Shared Documents/Water_Quality_Project/Research/Edge of Field Monitoring and Data/TSS General/2023/"/>
    </mc:Choice>
  </mc:AlternateContent>
  <xr:revisionPtr revIDLastSave="0" documentId="8_{9538C6EE-2124-42AE-99DE-86B44007D76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11" i="3"/>
  <c r="L10" i="3"/>
  <c r="L11" i="3"/>
  <c r="M42" i="2"/>
  <c r="U37" i="2"/>
  <c r="U38" i="2"/>
  <c r="U39" i="2"/>
  <c r="U40" i="2"/>
  <c r="U41" i="2"/>
  <c r="U44" i="2"/>
  <c r="U45" i="2"/>
  <c r="U46" i="2"/>
  <c r="U47" i="2"/>
  <c r="U48" i="2"/>
  <c r="U49" i="2"/>
  <c r="U50" i="2"/>
  <c r="U51" i="2"/>
  <c r="M43" i="2"/>
  <c r="M44" i="2"/>
  <c r="M45" i="2"/>
  <c r="M46" i="2"/>
  <c r="M47" i="2"/>
  <c r="M48" i="2"/>
  <c r="M49" i="2"/>
  <c r="N43" i="2"/>
  <c r="U43" i="2" s="1"/>
  <c r="N44" i="2"/>
  <c r="N45" i="2"/>
  <c r="N46" i="2"/>
  <c r="N47" i="2"/>
  <c r="N48" i="2"/>
  <c r="N49" i="2"/>
  <c r="N42" i="2"/>
  <c r="U42" i="2" s="1"/>
  <c r="M26" i="2"/>
  <c r="N26" i="2" s="1"/>
  <c r="U26" i="2" s="1"/>
  <c r="M27" i="2"/>
  <c r="N27" i="2" s="1"/>
  <c r="U27" i="2" s="1"/>
  <c r="M28" i="2"/>
  <c r="N28" i="2" s="1"/>
  <c r="U28" i="2" s="1"/>
  <c r="M29" i="2"/>
  <c r="N29" i="2" s="1"/>
  <c r="U29" i="2" s="1"/>
  <c r="M30" i="2"/>
  <c r="N30" i="2" s="1"/>
  <c r="U30" i="2" s="1"/>
  <c r="M31" i="2"/>
  <c r="N31" i="2" s="1"/>
  <c r="U31" i="2" s="1"/>
  <c r="M32" i="2"/>
  <c r="N32" i="2" s="1"/>
  <c r="U32" i="2" s="1"/>
  <c r="M33" i="2"/>
  <c r="N33" i="2" s="1"/>
  <c r="U33" i="2" s="1"/>
  <c r="M34" i="2"/>
  <c r="N34" i="2" s="1"/>
  <c r="U34" i="2" s="1"/>
  <c r="M35" i="2"/>
  <c r="N35" i="2" s="1"/>
  <c r="U35" i="2" s="1"/>
  <c r="M36" i="2"/>
  <c r="N36" i="2" s="1"/>
  <c r="U36" i="2" s="1"/>
  <c r="M37" i="2"/>
  <c r="N37" i="2" s="1"/>
  <c r="M38" i="2"/>
  <c r="N38" i="2" s="1"/>
  <c r="M39" i="2"/>
  <c r="N39" i="2" s="1"/>
  <c r="M40" i="2"/>
  <c r="N40" i="2" s="1"/>
  <c r="M41" i="2"/>
  <c r="N41" i="2" s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3" i="2"/>
  <c r="T2" i="2"/>
  <c r="M6" i="4"/>
  <c r="N6" i="4" s="1"/>
  <c r="M5" i="4"/>
  <c r="N5" i="4" s="1"/>
  <c r="M4" i="4"/>
  <c r="N4" i="4" s="1"/>
  <c r="M3" i="4"/>
  <c r="N3" i="4" s="1"/>
  <c r="M2" i="4"/>
  <c r="N2" i="4" s="1"/>
  <c r="L9" i="3"/>
  <c r="M9" i="3" s="1"/>
  <c r="L8" i="3"/>
  <c r="M8" i="3" s="1"/>
  <c r="M24" i="2"/>
  <c r="N24" i="2" s="1"/>
  <c r="U24" i="2" s="1"/>
  <c r="M25" i="2"/>
  <c r="N25" i="2" s="1"/>
  <c r="U25" i="2" s="1"/>
  <c r="L7" i="3"/>
  <c r="M7" i="3" s="1"/>
  <c r="L6" i="3"/>
  <c r="M6" i="3" s="1"/>
  <c r="M18" i="2"/>
  <c r="N18" i="2" s="1"/>
  <c r="U18" i="2" s="1"/>
  <c r="M19" i="2"/>
  <c r="N19" i="2" s="1"/>
  <c r="U19" i="2" s="1"/>
  <c r="M20" i="2"/>
  <c r="N20" i="2" s="1"/>
  <c r="U20" i="2" s="1"/>
  <c r="M21" i="2"/>
  <c r="N21" i="2" s="1"/>
  <c r="U21" i="2" s="1"/>
  <c r="M22" i="2"/>
  <c r="N22" i="2" s="1"/>
  <c r="U22" i="2" s="1"/>
  <c r="M23" i="2"/>
  <c r="N23" i="2" s="1"/>
  <c r="U23" i="2" s="1"/>
  <c r="L5" i="3"/>
  <c r="M5" i="3" s="1"/>
  <c r="L4" i="3"/>
  <c r="M4" i="3" s="1"/>
  <c r="L3" i="3"/>
  <c r="M3" i="3" s="1"/>
  <c r="L2" i="3"/>
  <c r="M2" i="3" s="1"/>
  <c r="Q3" i="2"/>
  <c r="Q2" i="2"/>
  <c r="M4" i="2"/>
  <c r="N4" i="2" s="1"/>
  <c r="U4" i="2" s="1"/>
  <c r="M5" i="2"/>
  <c r="N5" i="2" s="1"/>
  <c r="U5" i="2" s="1"/>
  <c r="M6" i="2"/>
  <c r="N6" i="2" s="1"/>
  <c r="U6" i="2" s="1"/>
  <c r="M7" i="2"/>
  <c r="N7" i="2" s="1"/>
  <c r="U7" i="2" s="1"/>
  <c r="M8" i="2"/>
  <c r="N8" i="2" s="1"/>
  <c r="U8" i="2" s="1"/>
  <c r="M9" i="2"/>
  <c r="N9" i="2" s="1"/>
  <c r="U9" i="2" s="1"/>
  <c r="M10" i="2"/>
  <c r="N10" i="2" s="1"/>
  <c r="U10" i="2" s="1"/>
  <c r="M11" i="2"/>
  <c r="N11" i="2" s="1"/>
  <c r="U11" i="2" s="1"/>
  <c r="M12" i="2"/>
  <c r="N12" i="2" s="1"/>
  <c r="U12" i="2" s="1"/>
  <c r="M13" i="2"/>
  <c r="N13" i="2" s="1"/>
  <c r="U13" i="2" s="1"/>
  <c r="M14" i="2"/>
  <c r="N14" i="2" s="1"/>
  <c r="U14" i="2" s="1"/>
  <c r="M15" i="2"/>
  <c r="N15" i="2" s="1"/>
  <c r="U15" i="2" s="1"/>
  <c r="M16" i="2"/>
  <c r="N16" i="2" s="1"/>
  <c r="U16" i="2" s="1"/>
  <c r="M17" i="2"/>
  <c r="N17" i="2" s="1"/>
  <c r="U17" i="2" s="1"/>
  <c r="M3" i="2"/>
  <c r="N3" i="2" s="1"/>
  <c r="U3" i="2" s="1"/>
  <c r="M2" i="2"/>
  <c r="N2" i="2" s="1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tc={AE424A47-E1B0-4B32-BAEF-CA818253BF6E}</author>
  </authors>
  <commentList>
    <comment ref="D2" authorId="0" shapeId="0" xr:uid="{AE424A47-E1B0-4B32-BAEF-CA81825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<sst xmlns="http://schemas.openxmlformats.org/spreadsheetml/2006/main" count="245" uniqueCount="122">
  <si>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</si>
  <si>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</si>
  <si>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</si>
  <si>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</si>
  <si>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</si>
  <si>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</si>
  <si>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</si>
  <si>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</si>
  <si>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</si>
  <si>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</si>
  <si>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</si>
  <si>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</si>
  <si>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</si>
  <si>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</si>
  <si>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</si>
  <si>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</si>
  <si>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</si>
  <si>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</si>
  <si>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</si>
  <si>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</si>
  <si>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</si>
  <si>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</si>
  <si>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</si>
  <si>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</si>
  <si>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</si>
  <si>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</si>
  <si>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</si>
  <si>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</si>
  <si>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</si>
  <si>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</si>
  <si>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</si>
  <si>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</si>
  <si>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</si>
  <si>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</si>
  <si>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</si>
  <si>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</si>
  <si>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</si>
  <si>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</si>
  <si>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</si>
  <si>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</si>
  <si>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</si>
  <si>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</si>
  <si>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</si>
  <si>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</si>
  <si>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</si>
  <si>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</si>
  <si>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</si>
  <si>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</si>
  <si>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</si>
  <si>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</si>
  <si>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</si>
  <si>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</si>
  <si>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</si>
  <si>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</si>
  <si>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</si>
  <si>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</si>
  <si>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</si>
  <si>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</si>
  <si>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</si>
  <si>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</si>
  <si>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</si>
  <si>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</si>
  <si>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</si>
  <si>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</si>
  <si>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</si>
  <si>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</si>
  <si>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</si>
  <si>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</si>
  <si>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</si>
  <si>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</si>
  <si>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</si>
  <si>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</si>
  <si>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</si>
  <si>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</si>
  <si>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</si>
  <si>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Caz (TSS)</t>
  </si>
  <si>
    <t>DI</t>
  </si>
  <si>
    <t>Gunnison</t>
  </si>
  <si>
    <t>GU-RVin-01-GB-4</t>
  </si>
  <si>
    <t>ph, EC collected by AJ</t>
  </si>
  <si>
    <t>GU-RVin-01-GB-4-D</t>
  </si>
  <si>
    <t>Steamboat</t>
  </si>
  <si>
    <t>SB-01-OT-GB-4</t>
  </si>
  <si>
    <t>UYM-01-IN-GB-4</t>
  </si>
  <si>
    <t>LG-01-OT-GB-4-D</t>
  </si>
  <si>
    <t>EC OUT OF RANGE (SUSPECTED ON LOW END)</t>
  </si>
  <si>
    <t>LG-01-OT-GB-4</t>
  </si>
  <si>
    <t>MOR-01-GB-4</t>
  </si>
  <si>
    <t>SCO-01-GB-4</t>
  </si>
  <si>
    <t>SCA-01-GB-4-D</t>
  </si>
  <si>
    <t>TR-01-GB-4</t>
  </si>
  <si>
    <t>SCI-01-GB-4</t>
  </si>
  <si>
    <t>SCA-01-GB-4</t>
  </si>
  <si>
    <t>Caz (TSS), Dani (cleaning wafers)</t>
  </si>
  <si>
    <t>Barley</t>
  </si>
  <si>
    <t>BAR-S1-OT-4</t>
  </si>
  <si>
    <t xml:space="preserve">ph, EC collected by Jake </t>
  </si>
  <si>
    <t>BAR-S1-OT-4-D</t>
  </si>
  <si>
    <t>ph, EC collected by Jake</t>
  </si>
  <si>
    <t>Boulder</t>
  </si>
  <si>
    <t>BOL-01-GB-4</t>
  </si>
  <si>
    <t>ph, EC done by Caz, Jake, and Melanie</t>
  </si>
  <si>
    <t>BOL-01-GB-4-D</t>
  </si>
  <si>
    <t>SCA-02-GB-4</t>
  </si>
  <si>
    <t>Caz (TSS, pH, EC), Dani cleaning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</si>
  <si>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</si>
  <si>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</si>
  <si>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</si>
  <si>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</si>
  <si>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</si>
  <si>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</si>
  <si>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</si>
  <si>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</si>
  <si>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</si>
  <si>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</si>
  <si>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</si>
  <si>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UYM-02-IN-LC-4</t>
  </si>
  <si>
    <t>UYM-02-IN-LC-4-D</t>
  </si>
  <si>
    <t>UYM-02-OT-ISC-4-1</t>
  </si>
  <si>
    <t>UYM-02-OT-ISC-4-2</t>
  </si>
  <si>
    <t>UYM-OT-ISC-4-3</t>
  </si>
  <si>
    <t>UYM-OT-ISC-4-4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</si>
</sst>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10T16:49:44.65" personId="{DD8E25C9-9A4D-492E-B7FB-C25429A33F8C}" id="{AE424A47-E1B0-4B32-BAEF-CA818253BF6E}">
    <text>When adding new rows for EC and pH readings, also add 2 new rows for Stock Sol. And DI for every 10 rows of real samples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5"/>
  <cols>
    <col min="1" max="1" width="17.140625" bestFit="1" customWidth="1"/>
    <col min="2" max="2" width="115.140625" bestFit="1" customWidth="1"/>
    <col min="3" max="3" width="12.85546875" bestFit="1" customWidth="1"/>
    <col min="11" max="11" width="12.85546875" bestFit="1" customWidth="1"/>
  </cols>
  <sheetData>
    <row r="1" spans="1:18">
      <c r="A1" s="4" t="s">
        <v>0</v>
      </c>
      <c r="B1" s="4" t="s">
        <v>1</v>
      </c>
    </row>
    <row r="2" spans="1:18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t="s">
        <v>6</v>
      </c>
      <c r="B4" t="s">
        <v>7</v>
      </c>
      <c r="E4" s="2" t="s">
        <v>8</v>
      </c>
    </row>
    <row r="5" spans="1:18">
      <c r="A5" t="s">
        <v>9</v>
      </c>
      <c r="B5" t="s">
        <v>10</v>
      </c>
      <c r="E5" t="s">
        <v>11</v>
      </c>
    </row>
    <row r="6" spans="1:18">
      <c r="A6" t="s">
        <v>12</v>
      </c>
      <c r="B6" t="s">
        <v>13</v>
      </c>
      <c r="E6" s="8" t="s">
        <v>14</v>
      </c>
    </row>
    <row r="7" spans="1:18">
      <c r="A7" t="s">
        <v>15</v>
      </c>
      <c r="B7" t="s">
        <v>16</v>
      </c>
      <c r="E7" s="8" t="s">
        <v>17</v>
      </c>
    </row>
    <row r="8" spans="1:18">
      <c r="A8" t="s">
        <v>18</v>
      </c>
      <c r="B8" t="s">
        <v>19</v>
      </c>
      <c r="E8" s="8" t="s">
        <v>20</v>
      </c>
    </row>
    <row r="9" spans="1:18">
      <c r="A9" t="s">
        <v>21</v>
      </c>
      <c r="B9" t="s">
        <v>22</v>
      </c>
      <c r="E9" s="9" t="s">
        <v>23</v>
      </c>
    </row>
    <row r="10" spans="1:18">
      <c r="A10" t="s">
        <v>24</v>
      </c>
      <c r="B10" t="s">
        <v>25</v>
      </c>
    </row>
    <row r="11" spans="1:18">
      <c r="A11" t="s">
        <v>26</v>
      </c>
      <c r="B11" t="s">
        <v>27</v>
      </c>
      <c r="E11" t="s">
        <v>28</v>
      </c>
    </row>
    <row r="12" spans="1:18">
      <c r="A12" t="s">
        <v>29</v>
      </c>
      <c r="B12" t="s">
        <v>30</v>
      </c>
      <c r="E12" s="7" t="s">
        <v>31</v>
      </c>
    </row>
    <row r="13" spans="1:18">
      <c r="A13" t="s">
        <v>32</v>
      </c>
      <c r="B13" t="s">
        <v>33</v>
      </c>
      <c r="E13" s="7" t="s">
        <v>34</v>
      </c>
    </row>
    <row r="14" spans="1:18">
      <c r="A14" s="3" t="s">
        <v>35</v>
      </c>
      <c r="B14" s="3" t="s">
        <v>36</v>
      </c>
      <c r="E14" s="7"/>
    </row>
    <row r="15" spans="1:18">
      <c r="A15" s="3" t="s">
        <v>37</v>
      </c>
      <c r="B15" s="3" t="s">
        <v>38</v>
      </c>
    </row>
    <row r="16" spans="1:18">
      <c r="A16" t="s">
        <v>39</v>
      </c>
      <c r="B16" t="s">
        <v>40</v>
      </c>
    </row>
    <row r="17" spans="1:5">
      <c r="A17" t="s">
        <v>41</v>
      </c>
      <c r="B17" t="s">
        <v>42</v>
      </c>
      <c r="E17" s="7"/>
    </row>
    <row r="18" spans="1:5">
      <c r="A18" t="s">
        <v>43</v>
      </c>
      <c r="B18" t="s">
        <v>44</v>
      </c>
    </row>
    <row r="19" spans="1:5">
      <c r="A19" s="3" t="s">
        <v>45</v>
      </c>
      <c r="B19" s="3" t="s">
        <v>46</v>
      </c>
    </row>
    <row r="20" spans="1:5">
      <c r="A20" s="5" t="s">
        <v>47</v>
      </c>
      <c r="B20" s="5" t="s">
        <v>48</v>
      </c>
    </row>
    <row r="21" spans="1:5">
      <c r="A21" s="11" t="s">
        <v>49</v>
      </c>
      <c r="B21" s="11"/>
    </row>
    <row r="24" spans="1:5">
      <c r="A24" s="4" t="s">
        <v>50</v>
      </c>
      <c r="B24" s="5"/>
    </row>
    <row r="25" spans="1:5">
      <c r="A25" t="s">
        <v>51</v>
      </c>
      <c r="B25" t="s">
        <v>52</v>
      </c>
    </row>
    <row r="26" spans="1: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51"/>
  <sheetViews>
    <sheetView tabSelected="1" topLeftCell="A37" workbookViewId="0">
      <selection activeCell="B42" sqref="B42:N43"/>
    </sheetView>
  </sheetViews>
  <sheetFormatPr defaultRowHeight="15"/>
  <cols>
    <col min="4" max="4" width="18.5703125" bestFit="1" customWidth="1"/>
    <col min="6" max="6" width="13" bestFit="1" customWidth="1"/>
    <col min="7" max="7" width="17.5703125" bestFit="1" customWidth="1"/>
    <col min="8" max="8" width="18.85546875" bestFit="1" customWidth="1"/>
    <col min="14" max="14" width="12" bestFit="1" customWidth="1"/>
    <col min="15" max="15" width="9.140625" style="12"/>
    <col min="16" max="16" width="10.28515625" style="12" bestFit="1" customWidth="1"/>
    <col min="17" max="17" width="16.85546875" style="16" bestFit="1" customWidth="1"/>
    <col min="18" max="18" width="12.5703125" bestFit="1" customWidth="1"/>
    <col min="19" max="19" width="15.140625" bestFit="1" customWidth="1"/>
    <col min="20" max="20" width="18" bestFit="1" customWidth="1"/>
    <col min="21" max="21" width="11.28515625" bestFit="1" customWidth="1"/>
  </cols>
  <sheetData>
    <row r="1" spans="1:22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>
      <c r="A2" s="12"/>
      <c r="B2" s="12">
        <v>1</v>
      </c>
      <c r="C2" s="12">
        <v>38</v>
      </c>
      <c r="D2" s="12" t="s">
        <v>74</v>
      </c>
      <c r="E2" s="12"/>
      <c r="F2" s="13">
        <v>45055</v>
      </c>
      <c r="G2" s="13">
        <v>45055</v>
      </c>
      <c r="H2" s="13">
        <v>45056</v>
      </c>
      <c r="I2" s="12">
        <v>30</v>
      </c>
      <c r="J2" s="12">
        <v>1.1969000000000001</v>
      </c>
      <c r="K2" s="12">
        <v>1.1999</v>
      </c>
      <c r="L2" s="12"/>
      <c r="M2" s="14">
        <f>(SMALL(K2:L2,1)-J2)*1000</f>
        <v>2.9999999999998916</v>
      </c>
      <c r="N2" s="14">
        <f>M2/(I2/1000)</f>
        <v>99.99999999999639</v>
      </c>
      <c r="Q2" s="16" t="e">
        <f>NA()</f>
        <v>#N/A</v>
      </c>
      <c r="R2" s="12"/>
      <c r="S2" s="12" t="s">
        <v>75</v>
      </c>
      <c r="T2" s="12" t="b">
        <f t="shared" ref="T2:T41" si="0">IF(F2-G2&gt;14, TRUE, FALSE)</f>
        <v>0</v>
      </c>
      <c r="U2" s="12" t="str">
        <f>IF(AND(D2="Stock Solution", N2&gt;=90, N2&lt;=110), "Good", IF(AND(D2="DI", N2&gt;=-3.33, N2&lt;=3.33), "Good", IF(OR(D2&lt;&gt;"Stock Solution", D2&lt;&gt;"DI"), "", "Bad")))</f>
        <v>Good</v>
      </c>
      <c r="V2" s="12"/>
    </row>
    <row r="3" spans="1:22">
      <c r="A3" s="12"/>
      <c r="B3" s="12">
        <v>1</v>
      </c>
      <c r="C3" s="12">
        <v>39</v>
      </c>
      <c r="D3" s="12" t="s">
        <v>76</v>
      </c>
      <c r="E3" s="12"/>
      <c r="F3" s="13">
        <v>45055</v>
      </c>
      <c r="G3" s="13">
        <v>45055</v>
      </c>
      <c r="H3" s="13">
        <v>45056</v>
      </c>
      <c r="I3" s="12">
        <v>30</v>
      </c>
      <c r="J3" s="12">
        <v>1.2009000000000001</v>
      </c>
      <c r="K3" s="12">
        <v>1.2008000000000001</v>
      </c>
      <c r="L3" s="12"/>
      <c r="M3" s="14">
        <f>(SMALL(K3:L3,1)-J3)*1000</f>
        <v>-9.9999999999988987E-2</v>
      </c>
      <c r="N3" s="14">
        <f>M3/(I3/1000)</f>
        <v>-3.3333333333329662</v>
      </c>
      <c r="Q3" s="16" t="e">
        <f>NA()</f>
        <v>#N/A</v>
      </c>
      <c r="R3" s="12"/>
      <c r="S3" s="12" t="s">
        <v>75</v>
      </c>
      <c r="T3" s="12" t="b">
        <f t="shared" si="0"/>
        <v>0</v>
      </c>
      <c r="U3" s="12" t="str">
        <f t="shared" ref="U3:U51" si="1">IF(AND(D3="Stock Solution", N3&gt;=90, N3&lt;=110), "Good", IF(AND(D3="DI", N3&gt;=-3.33, N3&lt;=3.33), "Good", IF(OR(D3&lt;&gt;"Stock Solution", D3&lt;&gt;"DI"), "", "Bad")))</f>
        <v/>
      </c>
      <c r="V3" s="12"/>
    </row>
    <row r="4" spans="1:22">
      <c r="A4" s="12" t="s">
        <v>77</v>
      </c>
      <c r="B4" s="12">
        <v>1</v>
      </c>
      <c r="C4" s="12">
        <v>40</v>
      </c>
      <c r="D4" s="12" t="s">
        <v>78</v>
      </c>
      <c r="E4" s="12" t="b">
        <v>0</v>
      </c>
      <c r="F4" s="13">
        <v>45046</v>
      </c>
      <c r="G4" s="13">
        <v>45055</v>
      </c>
      <c r="H4" s="13">
        <v>45056</v>
      </c>
      <c r="I4" s="12">
        <v>30</v>
      </c>
      <c r="J4" s="12">
        <v>1.2031000000000001</v>
      </c>
      <c r="K4" s="12">
        <v>1.2040999999999999</v>
      </c>
      <c r="L4" s="12"/>
      <c r="M4" s="14">
        <f t="shared" ref="M4:M17" si="2">(SMALL(K4:L4,1)-J4)*1000</f>
        <v>0.99999999999988987</v>
      </c>
      <c r="N4" s="14">
        <f t="shared" ref="N4:N17" si="3">M4/(I4/1000)</f>
        <v>33.333333333329662</v>
      </c>
      <c r="O4" s="12">
        <v>7.25</v>
      </c>
      <c r="P4" s="12">
        <v>0.218</v>
      </c>
      <c r="Q4" s="16">
        <v>45047.424305555556</v>
      </c>
      <c r="R4" s="12"/>
      <c r="S4" s="12" t="s">
        <v>75</v>
      </c>
      <c r="T4" s="12" t="b">
        <f t="shared" si="0"/>
        <v>0</v>
      </c>
      <c r="U4" s="12" t="str">
        <f t="shared" si="1"/>
        <v/>
      </c>
      <c r="V4" s="12" t="s">
        <v>79</v>
      </c>
    </row>
    <row r="5" spans="1:22">
      <c r="A5" s="12" t="s">
        <v>77</v>
      </c>
      <c r="B5" s="12">
        <v>1</v>
      </c>
      <c r="C5" s="12">
        <v>41</v>
      </c>
      <c r="D5" s="12" t="s">
        <v>80</v>
      </c>
      <c r="E5" s="12" t="b">
        <v>0</v>
      </c>
      <c r="F5" s="13">
        <v>45046</v>
      </c>
      <c r="G5" s="13">
        <v>45055</v>
      </c>
      <c r="H5" s="13">
        <v>45056</v>
      </c>
      <c r="I5" s="12">
        <v>30</v>
      </c>
      <c r="J5">
        <v>1.2314000000000001</v>
      </c>
      <c r="K5">
        <v>1.2319</v>
      </c>
      <c r="M5" s="14">
        <f t="shared" si="2"/>
        <v>0.49999999999994493</v>
      </c>
      <c r="N5" s="14">
        <f t="shared" si="3"/>
        <v>16.666666666664831</v>
      </c>
      <c r="O5" s="12">
        <v>7.33</v>
      </c>
      <c r="P5" s="12">
        <v>0.222</v>
      </c>
      <c r="Q5" s="16">
        <v>45047.424305555556</v>
      </c>
      <c r="R5" s="12"/>
      <c r="S5" s="12" t="s">
        <v>75</v>
      </c>
      <c r="T5" s="12" t="b">
        <f t="shared" si="0"/>
        <v>0</v>
      </c>
      <c r="U5" s="12" t="str">
        <f t="shared" si="1"/>
        <v/>
      </c>
      <c r="V5" s="12" t="s">
        <v>79</v>
      </c>
    </row>
    <row r="6" spans="1:22">
      <c r="A6" s="12" t="s">
        <v>81</v>
      </c>
      <c r="B6" s="12">
        <v>1</v>
      </c>
      <c r="C6" s="12">
        <v>42</v>
      </c>
      <c r="D6" s="12" t="s">
        <v>82</v>
      </c>
      <c r="E6" s="12" t="b">
        <v>0</v>
      </c>
      <c r="F6" s="13">
        <v>45050</v>
      </c>
      <c r="G6" s="13">
        <v>45055</v>
      </c>
      <c r="H6" s="13">
        <v>45056</v>
      </c>
      <c r="I6" s="12">
        <v>30</v>
      </c>
      <c r="J6">
        <v>1.2367999999999999</v>
      </c>
      <c r="K6">
        <v>1.2374000000000001</v>
      </c>
      <c r="M6" s="14">
        <f t="shared" si="2"/>
        <v>0.60000000000015596</v>
      </c>
      <c r="N6" s="14">
        <f t="shared" si="3"/>
        <v>20.000000000005201</v>
      </c>
      <c r="O6" s="12">
        <v>8.08</v>
      </c>
      <c r="P6" s="12">
        <v>0.20399999999999999</v>
      </c>
      <c r="Q6" s="16">
        <v>45051.375</v>
      </c>
      <c r="R6" s="12"/>
      <c r="S6" s="12" t="s">
        <v>75</v>
      </c>
      <c r="T6" s="12" t="b">
        <f t="shared" si="0"/>
        <v>0</v>
      </c>
      <c r="U6" s="12" t="str">
        <f t="shared" si="1"/>
        <v/>
      </c>
      <c r="V6" s="12"/>
    </row>
    <row r="7" spans="1:22">
      <c r="A7" s="12" t="s">
        <v>81</v>
      </c>
      <c r="B7" s="12">
        <v>1</v>
      </c>
      <c r="C7" s="12">
        <v>43</v>
      </c>
      <c r="D7" s="12" t="s">
        <v>83</v>
      </c>
      <c r="E7" s="12" t="b">
        <v>0</v>
      </c>
      <c r="F7" s="13">
        <v>45050</v>
      </c>
      <c r="G7" s="13">
        <v>45055</v>
      </c>
      <c r="H7" s="13">
        <v>45056</v>
      </c>
      <c r="I7" s="12">
        <v>30</v>
      </c>
      <c r="J7">
        <v>1.2141</v>
      </c>
      <c r="K7">
        <v>1.2178</v>
      </c>
      <c r="M7" s="14">
        <f t="shared" si="2"/>
        <v>3.7000000000000366</v>
      </c>
      <c r="N7" s="14">
        <f t="shared" si="3"/>
        <v>123.33333333333455</v>
      </c>
      <c r="O7" s="12">
        <v>7.88</v>
      </c>
      <c r="P7" s="12">
        <v>0.20300000000000001</v>
      </c>
      <c r="Q7" s="16">
        <v>45051.375</v>
      </c>
      <c r="S7" s="12" t="s">
        <v>75</v>
      </c>
      <c r="T7" s="12" t="b">
        <f t="shared" si="0"/>
        <v>0</v>
      </c>
      <c r="U7" s="12" t="str">
        <f t="shared" si="1"/>
        <v/>
      </c>
    </row>
    <row r="8" spans="1:22">
      <c r="A8" s="12" t="s">
        <v>81</v>
      </c>
      <c r="B8" s="12">
        <v>1</v>
      </c>
      <c r="C8" s="12">
        <v>44</v>
      </c>
      <c r="D8" s="12" t="s">
        <v>84</v>
      </c>
      <c r="E8" t="b">
        <v>0</v>
      </c>
      <c r="F8" s="13">
        <v>45050</v>
      </c>
      <c r="G8" s="13">
        <v>45055</v>
      </c>
      <c r="H8" s="13">
        <v>45056</v>
      </c>
      <c r="I8" s="12">
        <v>30</v>
      </c>
      <c r="J8">
        <v>1.2136</v>
      </c>
      <c r="K8">
        <v>1.2139</v>
      </c>
      <c r="M8" s="14">
        <f t="shared" si="2"/>
        <v>0.29999999999996696</v>
      </c>
      <c r="N8" s="14">
        <f t="shared" si="3"/>
        <v>9.9999999999988987</v>
      </c>
      <c r="O8" s="12">
        <v>6.88</v>
      </c>
      <c r="P8" s="12">
        <v>7.9000000000000001E-2</v>
      </c>
      <c r="Q8" s="16">
        <v>45056.5</v>
      </c>
      <c r="S8" s="12" t="s">
        <v>75</v>
      </c>
      <c r="T8" s="12" t="b">
        <f t="shared" si="0"/>
        <v>0</v>
      </c>
      <c r="U8" s="12" t="str">
        <f t="shared" si="1"/>
        <v/>
      </c>
      <c r="V8" s="12" t="s">
        <v>85</v>
      </c>
    </row>
    <row r="9" spans="1:22">
      <c r="A9" s="12" t="s">
        <v>81</v>
      </c>
      <c r="B9" s="12">
        <v>1</v>
      </c>
      <c r="C9">
        <v>45</v>
      </c>
      <c r="D9" s="12" t="s">
        <v>86</v>
      </c>
      <c r="E9" t="b">
        <v>0</v>
      </c>
      <c r="F9" s="13">
        <v>45050</v>
      </c>
      <c r="G9" s="13">
        <v>45055</v>
      </c>
      <c r="H9" s="13">
        <v>45056</v>
      </c>
      <c r="I9" s="12">
        <v>30</v>
      </c>
      <c r="J9">
        <v>1.1978</v>
      </c>
      <c r="K9">
        <v>1.1979</v>
      </c>
      <c r="M9" s="14">
        <f t="shared" si="2"/>
        <v>9.9999999999988987E-2</v>
      </c>
      <c r="N9" s="14">
        <f t="shared" si="3"/>
        <v>3.3333333333329662</v>
      </c>
      <c r="O9" s="12">
        <v>6.74</v>
      </c>
      <c r="P9" s="12">
        <v>0.125</v>
      </c>
      <c r="Q9" s="16">
        <v>45056.5</v>
      </c>
      <c r="S9" s="12" t="s">
        <v>75</v>
      </c>
      <c r="T9" s="12" t="b">
        <f t="shared" si="0"/>
        <v>0</v>
      </c>
      <c r="U9" s="12" t="str">
        <f t="shared" si="1"/>
        <v/>
      </c>
      <c r="V9" s="12" t="s">
        <v>85</v>
      </c>
    </row>
    <row r="10" spans="1:22">
      <c r="A10" s="12" t="s">
        <v>81</v>
      </c>
      <c r="B10" s="12">
        <v>2</v>
      </c>
      <c r="C10">
        <v>10</v>
      </c>
      <c r="D10" s="12" t="s">
        <v>87</v>
      </c>
      <c r="E10" t="b">
        <v>0</v>
      </c>
      <c r="F10" s="13">
        <v>45050</v>
      </c>
      <c r="G10" s="13">
        <v>45055</v>
      </c>
      <c r="H10" s="13">
        <v>45056</v>
      </c>
      <c r="I10" s="12">
        <v>30</v>
      </c>
      <c r="J10">
        <v>1.2061999999999999</v>
      </c>
      <c r="K10">
        <v>1.2094</v>
      </c>
      <c r="M10" s="14">
        <f t="shared" si="2"/>
        <v>3.2000000000000917</v>
      </c>
      <c r="N10" s="14">
        <f t="shared" si="3"/>
        <v>106.66666666666973</v>
      </c>
      <c r="O10" s="12">
        <v>7.74</v>
      </c>
      <c r="P10" s="12">
        <v>7.5999999999999998E-2</v>
      </c>
      <c r="Q10" s="16">
        <v>45056.5</v>
      </c>
      <c r="S10" s="12" t="s">
        <v>75</v>
      </c>
      <c r="T10" s="12" t="b">
        <f t="shared" si="0"/>
        <v>0</v>
      </c>
      <c r="U10" s="12" t="str">
        <f t="shared" si="1"/>
        <v/>
      </c>
      <c r="V10" s="12" t="s">
        <v>85</v>
      </c>
    </row>
    <row r="11" spans="1:22">
      <c r="A11" s="12" t="s">
        <v>81</v>
      </c>
      <c r="B11" s="12">
        <v>2</v>
      </c>
      <c r="C11">
        <v>11</v>
      </c>
      <c r="D11" s="12" t="s">
        <v>88</v>
      </c>
      <c r="E11" t="b">
        <v>0</v>
      </c>
      <c r="F11" s="13">
        <v>45050</v>
      </c>
      <c r="G11" s="13">
        <v>45055</v>
      </c>
      <c r="H11" s="13">
        <v>45056</v>
      </c>
      <c r="I11" s="12">
        <v>30</v>
      </c>
      <c r="J11">
        <v>1.2298</v>
      </c>
      <c r="K11">
        <v>1.2301</v>
      </c>
      <c r="M11" s="14">
        <f t="shared" si="2"/>
        <v>0.29999999999996696</v>
      </c>
      <c r="N11" s="14">
        <f t="shared" si="3"/>
        <v>9.9999999999988987</v>
      </c>
      <c r="O11" s="12">
        <v>8.01</v>
      </c>
      <c r="P11" s="12">
        <v>0.47</v>
      </c>
      <c r="Q11" s="16">
        <v>45056.5</v>
      </c>
      <c r="S11" s="12" t="s">
        <v>75</v>
      </c>
      <c r="T11" s="12" t="b">
        <f t="shared" si="0"/>
        <v>0</v>
      </c>
      <c r="U11" s="12" t="str">
        <f t="shared" si="1"/>
        <v/>
      </c>
      <c r="V11" s="12"/>
    </row>
    <row r="12" spans="1:22">
      <c r="A12" s="12" t="s">
        <v>81</v>
      </c>
      <c r="B12" s="12">
        <v>2</v>
      </c>
      <c r="C12">
        <v>12</v>
      </c>
      <c r="D12" s="12" t="s">
        <v>89</v>
      </c>
      <c r="E12" t="b">
        <v>0</v>
      </c>
      <c r="F12" s="13">
        <v>45050</v>
      </c>
      <c r="G12" s="13">
        <v>45055</v>
      </c>
      <c r="H12" s="13">
        <v>45056</v>
      </c>
      <c r="I12" s="12">
        <v>30</v>
      </c>
      <c r="J12">
        <v>1.2030000000000001</v>
      </c>
      <c r="K12">
        <v>1.2055</v>
      </c>
      <c r="M12" s="14">
        <f t="shared" si="2"/>
        <v>2.4999999999999467</v>
      </c>
      <c r="N12" s="14">
        <f t="shared" si="3"/>
        <v>83.333333333331566</v>
      </c>
      <c r="O12" s="12">
        <v>8.3000000000000007</v>
      </c>
      <c r="P12" s="12">
        <v>0.41399999999999998</v>
      </c>
      <c r="Q12" s="16">
        <v>45056.5</v>
      </c>
      <c r="S12" s="12" t="s">
        <v>75</v>
      </c>
      <c r="T12" s="12" t="b">
        <f t="shared" si="0"/>
        <v>0</v>
      </c>
      <c r="U12" s="12" t="str">
        <f t="shared" si="1"/>
        <v/>
      </c>
    </row>
    <row r="13" spans="1:22">
      <c r="A13" s="12" t="s">
        <v>81</v>
      </c>
      <c r="B13" s="12">
        <v>2</v>
      </c>
      <c r="C13">
        <v>13</v>
      </c>
      <c r="D13" s="12" t="s">
        <v>90</v>
      </c>
      <c r="E13" t="b">
        <v>0</v>
      </c>
      <c r="F13" s="13">
        <v>45050</v>
      </c>
      <c r="G13" s="13">
        <v>45055</v>
      </c>
      <c r="H13" s="13">
        <v>45056</v>
      </c>
      <c r="I13" s="12">
        <v>30</v>
      </c>
      <c r="J13">
        <v>1.2184999999999999</v>
      </c>
      <c r="K13">
        <v>1.2212000000000001</v>
      </c>
      <c r="M13" s="14">
        <f t="shared" si="2"/>
        <v>2.7000000000001467</v>
      </c>
      <c r="N13" s="14">
        <f t="shared" si="3"/>
        <v>90.000000000004889</v>
      </c>
      <c r="O13" s="12">
        <v>7.9</v>
      </c>
      <c r="P13" s="12">
        <v>0.14099999999999999</v>
      </c>
      <c r="Q13" s="16">
        <v>45056.5</v>
      </c>
      <c r="S13" s="12" t="s">
        <v>75</v>
      </c>
      <c r="T13" s="12" t="b">
        <f t="shared" si="0"/>
        <v>0</v>
      </c>
      <c r="U13" s="12" t="str">
        <f t="shared" si="1"/>
        <v/>
      </c>
    </row>
    <row r="14" spans="1:22">
      <c r="A14" s="12" t="s">
        <v>81</v>
      </c>
      <c r="B14" s="12">
        <v>2</v>
      </c>
      <c r="C14">
        <v>14</v>
      </c>
      <c r="D14" s="12" t="s">
        <v>91</v>
      </c>
      <c r="E14" t="b">
        <v>0</v>
      </c>
      <c r="F14" s="13">
        <v>45050</v>
      </c>
      <c r="G14" s="13">
        <v>45055</v>
      </c>
      <c r="H14" s="13">
        <v>45056</v>
      </c>
      <c r="I14" s="12">
        <v>30</v>
      </c>
      <c r="J14">
        <v>1.2232000000000001</v>
      </c>
      <c r="K14">
        <v>1.2237</v>
      </c>
      <c r="M14" s="14">
        <f t="shared" si="2"/>
        <v>0.49999999999994493</v>
      </c>
      <c r="N14" s="14">
        <f t="shared" si="3"/>
        <v>16.666666666664831</v>
      </c>
      <c r="O14" s="12">
        <v>8.51</v>
      </c>
      <c r="P14" s="12">
        <v>0.41499999999999998</v>
      </c>
      <c r="Q14" s="16">
        <v>45056.5</v>
      </c>
      <c r="S14" s="12" t="s">
        <v>75</v>
      </c>
      <c r="T14" s="12" t="b">
        <f t="shared" si="0"/>
        <v>0</v>
      </c>
      <c r="U14" s="12" t="str">
        <f t="shared" si="1"/>
        <v/>
      </c>
    </row>
    <row r="15" spans="1:22">
      <c r="A15" s="12" t="s">
        <v>81</v>
      </c>
      <c r="B15" s="12">
        <v>2</v>
      </c>
      <c r="C15">
        <v>15</v>
      </c>
      <c r="D15" s="12" t="s">
        <v>92</v>
      </c>
      <c r="E15" t="b">
        <v>0</v>
      </c>
      <c r="F15" s="13">
        <v>45050</v>
      </c>
      <c r="G15" s="13">
        <v>45055</v>
      </c>
      <c r="H15" s="13">
        <v>45056</v>
      </c>
      <c r="I15" s="12">
        <v>30</v>
      </c>
      <c r="J15">
        <v>1.2027000000000001</v>
      </c>
      <c r="K15">
        <v>1.2044999999999999</v>
      </c>
      <c r="M15" s="14">
        <f t="shared" si="2"/>
        <v>1.7999999999998018</v>
      </c>
      <c r="N15" s="14">
        <f t="shared" si="3"/>
        <v>59.999999999993392</v>
      </c>
      <c r="O15" s="12">
        <v>8.31</v>
      </c>
      <c r="P15" s="12">
        <v>0.32600000000000001</v>
      </c>
      <c r="Q15" s="16">
        <v>45056.5</v>
      </c>
      <c r="S15" s="12" t="s">
        <v>75</v>
      </c>
      <c r="T15" s="12" t="b">
        <f t="shared" si="0"/>
        <v>0</v>
      </c>
      <c r="U15" s="12" t="str">
        <f t="shared" si="1"/>
        <v/>
      </c>
    </row>
    <row r="16" spans="1:22">
      <c r="B16" s="12">
        <v>2</v>
      </c>
      <c r="C16">
        <v>16</v>
      </c>
      <c r="D16" t="s">
        <v>74</v>
      </c>
      <c r="F16" s="6">
        <v>45055</v>
      </c>
      <c r="G16" s="13">
        <v>45055</v>
      </c>
      <c r="H16" s="13">
        <v>45056</v>
      </c>
      <c r="I16" s="12">
        <v>30</v>
      </c>
      <c r="J16">
        <v>1.2168000000000001</v>
      </c>
      <c r="K16">
        <v>1.2198</v>
      </c>
      <c r="M16" s="14">
        <f t="shared" si="2"/>
        <v>2.9999999999998916</v>
      </c>
      <c r="N16" s="14">
        <f t="shared" si="3"/>
        <v>99.99999999999639</v>
      </c>
      <c r="S16" s="12" t="s">
        <v>75</v>
      </c>
      <c r="T16" s="12" t="b">
        <f t="shared" si="0"/>
        <v>0</v>
      </c>
      <c r="U16" s="12" t="str">
        <f t="shared" si="1"/>
        <v>Good</v>
      </c>
    </row>
    <row r="17" spans="1:22">
      <c r="B17" s="12">
        <v>2</v>
      </c>
      <c r="C17">
        <v>17</v>
      </c>
      <c r="D17" t="s">
        <v>76</v>
      </c>
      <c r="E17" s="6"/>
      <c r="F17" s="6">
        <v>45055</v>
      </c>
      <c r="G17" s="13">
        <v>45055</v>
      </c>
      <c r="H17" s="13">
        <v>45056</v>
      </c>
      <c r="I17" s="12">
        <v>30</v>
      </c>
      <c r="J17">
        <v>1.2050000000000001</v>
      </c>
      <c r="K17">
        <v>1.2050000000000001</v>
      </c>
      <c r="M17" s="14">
        <f t="shared" si="2"/>
        <v>0</v>
      </c>
      <c r="N17" s="14">
        <f t="shared" si="3"/>
        <v>0</v>
      </c>
      <c r="S17" s="12" t="s">
        <v>93</v>
      </c>
      <c r="T17" s="12" t="b">
        <f t="shared" si="0"/>
        <v>0</v>
      </c>
      <c r="U17" s="12" t="str">
        <f t="shared" si="1"/>
        <v>Good</v>
      </c>
    </row>
    <row r="18" spans="1:22">
      <c r="B18" s="12">
        <v>3</v>
      </c>
      <c r="C18">
        <v>39</v>
      </c>
      <c r="D18" t="s">
        <v>74</v>
      </c>
      <c r="F18" s="6">
        <v>45067</v>
      </c>
      <c r="G18" s="6">
        <v>45067</v>
      </c>
      <c r="H18" s="6">
        <v>45068</v>
      </c>
      <c r="I18" s="12">
        <v>30</v>
      </c>
      <c r="J18">
        <v>1.2015</v>
      </c>
      <c r="K18">
        <v>1.2044999999999999</v>
      </c>
      <c r="M18" s="14">
        <f t="shared" ref="M18:M23" si="4">(SMALL(K18:L18,1)-J18)*1000</f>
        <v>2.9999999999998916</v>
      </c>
      <c r="N18" s="14">
        <f t="shared" ref="N18:N23" si="5">M18/(I18/1000)</f>
        <v>99.99999999999639</v>
      </c>
      <c r="S18" s="12" t="s">
        <v>93</v>
      </c>
      <c r="T18" s="12" t="b">
        <f t="shared" si="0"/>
        <v>0</v>
      </c>
      <c r="U18" s="12" t="str">
        <f t="shared" si="1"/>
        <v>Good</v>
      </c>
    </row>
    <row r="19" spans="1:22">
      <c r="B19" s="12">
        <v>3</v>
      </c>
      <c r="C19">
        <v>40</v>
      </c>
      <c r="D19" t="s">
        <v>76</v>
      </c>
      <c r="F19" s="6">
        <v>45067</v>
      </c>
      <c r="G19" s="6">
        <v>45067</v>
      </c>
      <c r="H19" s="6">
        <v>45068</v>
      </c>
      <c r="I19" s="12">
        <v>30</v>
      </c>
      <c r="J19">
        <v>1.1976</v>
      </c>
      <c r="K19">
        <v>1.1976</v>
      </c>
      <c r="M19" s="14">
        <f t="shared" si="4"/>
        <v>0</v>
      </c>
      <c r="N19" s="14">
        <f t="shared" si="5"/>
        <v>0</v>
      </c>
      <c r="S19" s="12" t="s">
        <v>93</v>
      </c>
      <c r="T19" s="12" t="b">
        <f t="shared" si="0"/>
        <v>0</v>
      </c>
      <c r="U19" s="12" t="str">
        <f t="shared" si="1"/>
        <v>Good</v>
      </c>
    </row>
    <row r="20" spans="1:22">
      <c r="A20" t="s">
        <v>94</v>
      </c>
      <c r="B20" s="12">
        <v>3</v>
      </c>
      <c r="C20">
        <v>41</v>
      </c>
      <c r="D20" t="s">
        <v>95</v>
      </c>
      <c r="E20" t="b">
        <v>0</v>
      </c>
      <c r="F20" s="6">
        <v>45058</v>
      </c>
      <c r="G20" s="6">
        <v>45067</v>
      </c>
      <c r="H20" s="6">
        <v>45068</v>
      </c>
      <c r="I20" s="12">
        <v>30</v>
      </c>
      <c r="J20">
        <v>1.2291000000000001</v>
      </c>
      <c r="K20">
        <v>1.3428</v>
      </c>
      <c r="M20" s="14">
        <f t="shared" si="4"/>
        <v>113.69999999999992</v>
      </c>
      <c r="N20" s="14">
        <f t="shared" si="5"/>
        <v>3789.9999999999973</v>
      </c>
      <c r="O20" s="12">
        <v>8.09</v>
      </c>
      <c r="P20" s="12">
        <v>0.1099</v>
      </c>
      <c r="Q20" s="16">
        <v>45058.583333333336</v>
      </c>
      <c r="S20" s="12" t="s">
        <v>93</v>
      </c>
      <c r="T20" s="12" t="b">
        <f t="shared" si="0"/>
        <v>0</v>
      </c>
      <c r="U20" s="12" t="str">
        <f t="shared" si="1"/>
        <v/>
      </c>
      <c r="V20" t="s">
        <v>96</v>
      </c>
    </row>
    <row r="21" spans="1:22">
      <c r="A21" t="s">
        <v>94</v>
      </c>
      <c r="B21" s="12">
        <v>3</v>
      </c>
      <c r="C21">
        <v>42</v>
      </c>
      <c r="D21" t="s">
        <v>97</v>
      </c>
      <c r="E21" t="b">
        <v>0</v>
      </c>
      <c r="F21" s="6">
        <v>45058</v>
      </c>
      <c r="G21" s="6">
        <v>45067</v>
      </c>
      <c r="H21" s="6">
        <v>45068</v>
      </c>
      <c r="I21" s="12">
        <v>30</v>
      </c>
      <c r="J21">
        <v>1.2322</v>
      </c>
      <c r="K21">
        <v>1.3208</v>
      </c>
      <c r="M21" s="14">
        <f t="shared" si="4"/>
        <v>88.600000000000009</v>
      </c>
      <c r="N21" s="14">
        <f t="shared" si="5"/>
        <v>2953.3333333333339</v>
      </c>
      <c r="O21" s="12">
        <v>8.2100000000000009</v>
      </c>
      <c r="P21" s="12">
        <v>0.10580000000000001</v>
      </c>
      <c r="Q21" s="16">
        <v>45058.583333333336</v>
      </c>
      <c r="S21" s="12" t="s">
        <v>93</v>
      </c>
      <c r="T21" s="12" t="b">
        <f t="shared" si="0"/>
        <v>0</v>
      </c>
      <c r="U21" s="12" t="str">
        <f t="shared" si="1"/>
        <v/>
      </c>
      <c r="V21" t="s">
        <v>98</v>
      </c>
    </row>
    <row r="22" spans="1:22">
      <c r="A22" t="s">
        <v>99</v>
      </c>
      <c r="B22" s="12">
        <v>3</v>
      </c>
      <c r="C22">
        <v>44</v>
      </c>
      <c r="D22" t="s">
        <v>100</v>
      </c>
      <c r="E22" t="b">
        <v>0</v>
      </c>
      <c r="F22" s="6">
        <v>45058</v>
      </c>
      <c r="G22" s="6">
        <v>45067</v>
      </c>
      <c r="H22" s="6">
        <v>45068</v>
      </c>
      <c r="I22" s="12">
        <v>30</v>
      </c>
      <c r="J22">
        <v>1.2146999999999999</v>
      </c>
      <c r="K22">
        <v>1.2158</v>
      </c>
      <c r="M22" s="14">
        <f t="shared" si="4"/>
        <v>1.1000000000001009</v>
      </c>
      <c r="N22" s="14">
        <f t="shared" si="5"/>
        <v>36.666666666670032</v>
      </c>
      <c r="O22" s="12">
        <v>8.33</v>
      </c>
      <c r="P22" s="12">
        <v>0.1348</v>
      </c>
      <c r="Q22" s="16">
        <v>45068.510416666664</v>
      </c>
      <c r="S22" s="12" t="s">
        <v>93</v>
      </c>
      <c r="T22" s="12" t="b">
        <f t="shared" si="0"/>
        <v>0</v>
      </c>
      <c r="U22" s="12" t="str">
        <f t="shared" si="1"/>
        <v/>
      </c>
      <c r="V22" t="s">
        <v>101</v>
      </c>
    </row>
    <row r="23" spans="1:22">
      <c r="A23" t="s">
        <v>99</v>
      </c>
      <c r="B23" s="12">
        <v>3</v>
      </c>
      <c r="C23">
        <v>45</v>
      </c>
      <c r="D23" t="s">
        <v>102</v>
      </c>
      <c r="E23" t="b">
        <v>0</v>
      </c>
      <c r="F23" s="6">
        <v>45058</v>
      </c>
      <c r="G23" s="6">
        <v>45067</v>
      </c>
      <c r="H23" s="6">
        <v>45068</v>
      </c>
      <c r="I23" s="12">
        <v>30</v>
      </c>
      <c r="J23">
        <v>1.1921999999999999</v>
      </c>
      <c r="K23">
        <v>1.1929000000000001</v>
      </c>
      <c r="M23" s="14">
        <f t="shared" si="4"/>
        <v>0.70000000000014495</v>
      </c>
      <c r="N23" s="14">
        <f t="shared" si="5"/>
        <v>23.333333333338167</v>
      </c>
      <c r="O23" s="12">
        <v>8.35</v>
      </c>
      <c r="P23" s="12">
        <v>0.1346</v>
      </c>
      <c r="Q23" s="16">
        <v>45069.510416666664</v>
      </c>
      <c r="S23" s="12" t="s">
        <v>93</v>
      </c>
      <c r="T23" s="12" t="b">
        <f t="shared" si="0"/>
        <v>0</v>
      </c>
      <c r="U23" s="12" t="str">
        <f t="shared" si="1"/>
        <v/>
      </c>
      <c r="V23" t="s">
        <v>101</v>
      </c>
    </row>
    <row r="24" spans="1:22">
      <c r="B24" s="12">
        <v>3</v>
      </c>
      <c r="C24">
        <v>116</v>
      </c>
      <c r="D24" t="s">
        <v>74</v>
      </c>
      <c r="F24" s="6">
        <v>45070</v>
      </c>
      <c r="G24" s="6">
        <v>45070</v>
      </c>
      <c r="H24" s="6">
        <v>45071</v>
      </c>
      <c r="I24" s="12">
        <v>30</v>
      </c>
      <c r="J24">
        <v>1.1944999999999999</v>
      </c>
      <c r="K24">
        <v>1.1975</v>
      </c>
      <c r="M24" s="14">
        <f t="shared" ref="M24:M49" si="6">(SMALL(K24:L24,1)-J24)*1000</f>
        <v>3.0000000000001137</v>
      </c>
      <c r="N24" s="14">
        <f t="shared" ref="N24:N43" si="7">M24/(I24/1000)</f>
        <v>100.00000000000379</v>
      </c>
      <c r="S24" s="12" t="s">
        <v>93</v>
      </c>
      <c r="T24" s="12" t="b">
        <f t="shared" si="0"/>
        <v>0</v>
      </c>
      <c r="U24" s="12" t="str">
        <f t="shared" si="1"/>
        <v>Good</v>
      </c>
    </row>
    <row r="25" spans="1:22">
      <c r="B25" s="12">
        <v>3</v>
      </c>
      <c r="C25">
        <v>117</v>
      </c>
      <c r="D25" t="s">
        <v>76</v>
      </c>
      <c r="F25" s="6">
        <v>45070</v>
      </c>
      <c r="G25" s="6">
        <v>45070</v>
      </c>
      <c r="H25" s="6">
        <v>45071</v>
      </c>
      <c r="I25" s="12">
        <v>30</v>
      </c>
      <c r="J25">
        <v>1.2125999999999999</v>
      </c>
      <c r="K25">
        <v>1.2124999999999999</v>
      </c>
      <c r="M25" s="14">
        <f t="shared" si="6"/>
        <v>-9.9999999999988987E-2</v>
      </c>
      <c r="N25" s="14">
        <f t="shared" si="7"/>
        <v>-3.3333333333329662</v>
      </c>
      <c r="S25" s="12" t="s">
        <v>93</v>
      </c>
      <c r="T25" s="12" t="b">
        <f t="shared" si="0"/>
        <v>0</v>
      </c>
      <c r="U25" s="12" t="str">
        <f t="shared" si="1"/>
        <v/>
      </c>
    </row>
    <row r="26" spans="1:22">
      <c r="B26" s="12">
        <v>4</v>
      </c>
      <c r="C26">
        <v>2</v>
      </c>
      <c r="D26" t="s">
        <v>76</v>
      </c>
      <c r="F26" s="6">
        <v>45081</v>
      </c>
      <c r="G26" s="6">
        <v>45081</v>
      </c>
      <c r="H26" s="6">
        <v>45085</v>
      </c>
      <c r="I26" s="12">
        <v>30</v>
      </c>
      <c r="J26">
        <v>1.2258</v>
      </c>
      <c r="K26">
        <v>1.2258</v>
      </c>
      <c r="M26" s="14">
        <f t="shared" si="6"/>
        <v>0</v>
      </c>
      <c r="N26" s="14">
        <f t="shared" si="7"/>
        <v>0</v>
      </c>
      <c r="S26" s="12" t="s">
        <v>93</v>
      </c>
      <c r="T26" s="12" t="b">
        <f t="shared" si="0"/>
        <v>0</v>
      </c>
      <c r="U26" s="12" t="str">
        <f t="shared" si="1"/>
        <v>Good</v>
      </c>
    </row>
    <row r="27" spans="1:22">
      <c r="B27" s="12">
        <v>4</v>
      </c>
      <c r="C27">
        <v>3</v>
      </c>
      <c r="D27" t="s">
        <v>74</v>
      </c>
      <c r="E27" t="b">
        <v>0</v>
      </c>
      <c r="F27" s="6">
        <v>45081</v>
      </c>
      <c r="G27" s="6">
        <v>45081</v>
      </c>
      <c r="H27" s="6">
        <v>45085</v>
      </c>
      <c r="I27" s="12">
        <v>30</v>
      </c>
      <c r="J27">
        <v>1.2114</v>
      </c>
      <c r="K27">
        <v>1.2143999999999999</v>
      </c>
      <c r="M27" s="14">
        <f t="shared" si="6"/>
        <v>2.9999999999998916</v>
      </c>
      <c r="N27" s="14">
        <f t="shared" si="7"/>
        <v>99.99999999999639</v>
      </c>
      <c r="S27" s="12" t="s">
        <v>93</v>
      </c>
      <c r="T27" s="12" t="b">
        <f t="shared" si="0"/>
        <v>0</v>
      </c>
      <c r="U27" s="12" t="str">
        <f t="shared" si="1"/>
        <v>Good</v>
      </c>
    </row>
    <row r="28" spans="1:22">
      <c r="B28" s="12">
        <v>4</v>
      </c>
      <c r="C28">
        <v>4</v>
      </c>
      <c r="D28" t="s">
        <v>103</v>
      </c>
      <c r="E28" t="b">
        <v>0</v>
      </c>
      <c r="F28" s="6">
        <v>45078</v>
      </c>
      <c r="G28" s="6">
        <v>45081</v>
      </c>
      <c r="H28" s="6">
        <v>45085</v>
      </c>
      <c r="I28" s="12">
        <v>30</v>
      </c>
      <c r="J28">
        <v>1.2096</v>
      </c>
      <c r="K28">
        <v>1.2105999999999999</v>
      </c>
      <c r="M28" s="14">
        <f t="shared" si="6"/>
        <v>0.99999999999988987</v>
      </c>
      <c r="N28" s="14">
        <f t="shared" si="7"/>
        <v>33.333333333329662</v>
      </c>
      <c r="O28" s="12">
        <v>8.18</v>
      </c>
      <c r="P28" s="12">
        <v>0.41499999999999998</v>
      </c>
      <c r="Q28" s="16">
        <v>45082.486111111109</v>
      </c>
      <c r="S28" s="12" t="s">
        <v>104</v>
      </c>
      <c r="T28" s="12" t="b">
        <f t="shared" si="0"/>
        <v>0</v>
      </c>
      <c r="U28" s="12" t="str">
        <f t="shared" si="1"/>
        <v/>
      </c>
    </row>
    <row r="29" spans="1:22">
      <c r="B29" s="12">
        <v>4</v>
      </c>
      <c r="C29">
        <v>5</v>
      </c>
      <c r="D29" t="s">
        <v>105</v>
      </c>
      <c r="E29" t="b">
        <v>0</v>
      </c>
      <c r="F29" s="6">
        <v>45078</v>
      </c>
      <c r="G29" s="6">
        <v>45081</v>
      </c>
      <c r="H29" s="6">
        <v>45085</v>
      </c>
      <c r="I29" s="12">
        <v>30</v>
      </c>
      <c r="J29">
        <v>1.2133</v>
      </c>
      <c r="K29">
        <v>1.2145999999999999</v>
      </c>
      <c r="M29" s="14">
        <f t="shared" si="6"/>
        <v>1.2999999999998568</v>
      </c>
      <c r="N29" s="14">
        <f t="shared" si="7"/>
        <v>43.333333333328561</v>
      </c>
      <c r="O29" s="12">
        <v>8.15</v>
      </c>
      <c r="P29" s="12">
        <v>0.41399999999999998</v>
      </c>
      <c r="Q29" s="16">
        <v>45082.486111111109</v>
      </c>
      <c r="S29" s="12" t="s">
        <v>104</v>
      </c>
      <c r="T29" s="12" t="b">
        <f t="shared" si="0"/>
        <v>0</v>
      </c>
      <c r="U29" s="12" t="str">
        <f t="shared" si="1"/>
        <v/>
      </c>
    </row>
    <row r="30" spans="1:22">
      <c r="B30" s="12">
        <v>4</v>
      </c>
      <c r="C30">
        <v>6</v>
      </c>
      <c r="D30" t="s">
        <v>106</v>
      </c>
      <c r="E30" t="b">
        <v>0</v>
      </c>
      <c r="F30" s="6">
        <v>45078</v>
      </c>
      <c r="G30" s="6">
        <v>45081</v>
      </c>
      <c r="H30" s="6">
        <v>45085</v>
      </c>
      <c r="I30" s="12">
        <v>30</v>
      </c>
      <c r="J30">
        <v>1.2211000000000001</v>
      </c>
      <c r="K30">
        <v>1.2218</v>
      </c>
      <c r="M30" s="14">
        <f t="shared" si="6"/>
        <v>0.69999999999992291</v>
      </c>
      <c r="N30" s="14">
        <f t="shared" si="7"/>
        <v>23.333333333330764</v>
      </c>
      <c r="O30" s="12">
        <v>8.25</v>
      </c>
      <c r="P30" s="12">
        <v>0.33100000000000002</v>
      </c>
      <c r="Q30" s="16">
        <v>45082.486111053244</v>
      </c>
      <c r="S30" s="12" t="s">
        <v>104</v>
      </c>
      <c r="T30" s="12" t="b">
        <f t="shared" si="0"/>
        <v>0</v>
      </c>
      <c r="U30" s="12" t="str">
        <f t="shared" si="1"/>
        <v/>
      </c>
    </row>
    <row r="31" spans="1:22">
      <c r="B31" s="12">
        <v>4</v>
      </c>
      <c r="C31">
        <v>7</v>
      </c>
      <c r="D31" t="s">
        <v>107</v>
      </c>
      <c r="E31" t="b">
        <v>0</v>
      </c>
      <c r="F31" s="6">
        <v>45078</v>
      </c>
      <c r="G31" s="6">
        <v>45081</v>
      </c>
      <c r="H31" s="6">
        <v>45085</v>
      </c>
      <c r="I31" s="12">
        <v>30</v>
      </c>
      <c r="J31">
        <v>1.2148000000000001</v>
      </c>
      <c r="K31">
        <v>1.2156</v>
      </c>
      <c r="M31" s="14">
        <f t="shared" si="6"/>
        <v>0.79999999999991189</v>
      </c>
      <c r="N31" s="14">
        <f t="shared" si="7"/>
        <v>26.66666666666373</v>
      </c>
      <c r="O31" s="12">
        <v>8.24</v>
      </c>
      <c r="P31" s="12">
        <v>0.33200000000000002</v>
      </c>
      <c r="Q31" s="16">
        <v>45082.486111053244</v>
      </c>
      <c r="S31" s="12" t="s">
        <v>104</v>
      </c>
      <c r="T31" s="12" t="b">
        <f t="shared" si="0"/>
        <v>0</v>
      </c>
      <c r="U31" s="12" t="str">
        <f t="shared" si="1"/>
        <v/>
      </c>
    </row>
    <row r="32" spans="1:22">
      <c r="B32" s="12">
        <v>4</v>
      </c>
      <c r="C32">
        <v>8</v>
      </c>
      <c r="D32" t="s">
        <v>108</v>
      </c>
      <c r="E32" t="b">
        <v>0</v>
      </c>
      <c r="F32" s="6">
        <v>45078</v>
      </c>
      <c r="G32" s="6">
        <v>45081</v>
      </c>
      <c r="H32" s="6">
        <v>45085</v>
      </c>
      <c r="I32" s="12">
        <v>30</v>
      </c>
      <c r="J32">
        <v>1.2181999999999999</v>
      </c>
      <c r="K32">
        <v>1.2184999999999999</v>
      </c>
      <c r="M32" s="14">
        <f t="shared" si="6"/>
        <v>0.29999999999996696</v>
      </c>
      <c r="N32" s="14">
        <f t="shared" si="7"/>
        <v>9.9999999999988987</v>
      </c>
      <c r="O32" s="12">
        <v>8.36</v>
      </c>
      <c r="P32" s="12">
        <v>0.38800000000000001</v>
      </c>
      <c r="Q32" s="16">
        <v>45082.486111053244</v>
      </c>
      <c r="S32" s="12" t="s">
        <v>104</v>
      </c>
      <c r="T32" s="12" t="b">
        <f t="shared" si="0"/>
        <v>0</v>
      </c>
      <c r="U32" s="12" t="str">
        <f t="shared" si="1"/>
        <v/>
      </c>
    </row>
    <row r="33" spans="2:21">
      <c r="B33" s="12">
        <v>4</v>
      </c>
      <c r="C33">
        <v>9</v>
      </c>
      <c r="D33" t="s">
        <v>109</v>
      </c>
      <c r="E33" t="b">
        <v>0</v>
      </c>
      <c r="F33" s="6">
        <v>45078</v>
      </c>
      <c r="G33" s="6">
        <v>45081</v>
      </c>
      <c r="H33" s="6">
        <v>45085</v>
      </c>
      <c r="I33" s="12">
        <v>30</v>
      </c>
      <c r="J33">
        <v>1.2131000000000001</v>
      </c>
      <c r="K33">
        <v>1.2134</v>
      </c>
      <c r="M33" s="14">
        <f t="shared" si="6"/>
        <v>0.29999999999996696</v>
      </c>
      <c r="N33" s="14">
        <f t="shared" si="7"/>
        <v>9.9999999999988987</v>
      </c>
      <c r="O33" s="12">
        <v>8.3699999999999992</v>
      </c>
      <c r="P33" s="12">
        <v>0.38700000000000001</v>
      </c>
      <c r="Q33" s="16">
        <v>45082.486111053244</v>
      </c>
      <c r="S33" s="12" t="s">
        <v>104</v>
      </c>
      <c r="T33" s="12" t="b">
        <f t="shared" si="0"/>
        <v>0</v>
      </c>
      <c r="U33" s="12" t="str">
        <f t="shared" si="1"/>
        <v/>
      </c>
    </row>
    <row r="34" spans="2:21">
      <c r="B34" s="12">
        <v>4</v>
      </c>
      <c r="C34">
        <v>10</v>
      </c>
      <c r="D34" t="s">
        <v>110</v>
      </c>
      <c r="E34" t="b">
        <v>0</v>
      </c>
      <c r="F34" s="6">
        <v>45078</v>
      </c>
      <c r="G34" s="6">
        <v>45081</v>
      </c>
      <c r="H34" s="6">
        <v>45085</v>
      </c>
      <c r="I34" s="12">
        <v>30</v>
      </c>
      <c r="J34">
        <v>1.2038</v>
      </c>
      <c r="K34">
        <v>1.2039</v>
      </c>
      <c r="M34" s="14">
        <f t="shared" si="6"/>
        <v>9.9999999999988987E-2</v>
      </c>
      <c r="N34" s="14">
        <f t="shared" si="7"/>
        <v>3.3333333333329662</v>
      </c>
      <c r="O34" s="12">
        <v>8.4700000000000006</v>
      </c>
      <c r="P34" s="12">
        <v>0.39</v>
      </c>
      <c r="Q34" s="16">
        <v>45082.486111053244</v>
      </c>
      <c r="S34" s="12" t="s">
        <v>104</v>
      </c>
      <c r="T34" s="12" t="b">
        <f t="shared" si="0"/>
        <v>0</v>
      </c>
      <c r="U34" s="12" t="str">
        <f t="shared" si="1"/>
        <v/>
      </c>
    </row>
    <row r="35" spans="2:21">
      <c r="B35" s="12">
        <v>4</v>
      </c>
      <c r="C35">
        <v>42</v>
      </c>
      <c r="D35" t="s">
        <v>74</v>
      </c>
      <c r="F35" s="6">
        <v>45081</v>
      </c>
      <c r="G35" s="6">
        <v>45081</v>
      </c>
      <c r="H35" s="6">
        <v>45085</v>
      </c>
      <c r="I35" s="12">
        <v>30</v>
      </c>
      <c r="J35">
        <v>1.2376</v>
      </c>
      <c r="K35">
        <v>1.2406999999999999</v>
      </c>
      <c r="M35" s="14">
        <f t="shared" si="6"/>
        <v>3.0999999999998806</v>
      </c>
      <c r="N35" s="14">
        <f t="shared" si="7"/>
        <v>103.33333333332936</v>
      </c>
      <c r="S35" s="12" t="s">
        <v>104</v>
      </c>
      <c r="T35" s="12" t="b">
        <f t="shared" si="0"/>
        <v>0</v>
      </c>
      <c r="U35" s="12" t="str">
        <f t="shared" si="1"/>
        <v>Good</v>
      </c>
    </row>
    <row r="36" spans="2:21">
      <c r="B36" s="12">
        <v>5</v>
      </c>
      <c r="C36">
        <v>43</v>
      </c>
      <c r="D36" t="s">
        <v>76</v>
      </c>
      <c r="F36" s="6">
        <v>45081</v>
      </c>
      <c r="G36" s="6">
        <v>45081</v>
      </c>
      <c r="H36" s="6">
        <v>45085</v>
      </c>
      <c r="I36" s="12">
        <v>30</v>
      </c>
      <c r="J36">
        <v>1.216</v>
      </c>
      <c r="K36">
        <v>1.216</v>
      </c>
      <c r="M36" s="14">
        <f t="shared" si="6"/>
        <v>0</v>
      </c>
      <c r="N36" s="14">
        <f t="shared" si="7"/>
        <v>0</v>
      </c>
      <c r="S36" s="12" t="s">
        <v>104</v>
      </c>
      <c r="T36" s="12" t="b">
        <f t="shared" si="0"/>
        <v>0</v>
      </c>
      <c r="U36" s="12" t="str">
        <f t="shared" si="1"/>
        <v>Good</v>
      </c>
    </row>
    <row r="37" spans="2:21">
      <c r="B37" s="12">
        <v>5</v>
      </c>
      <c r="C37">
        <v>44</v>
      </c>
      <c r="D37" t="s">
        <v>111</v>
      </c>
      <c r="E37" t="b">
        <v>0</v>
      </c>
      <c r="F37" s="6">
        <v>45078</v>
      </c>
      <c r="G37" s="6">
        <v>45081</v>
      </c>
      <c r="H37" s="6">
        <v>45085</v>
      </c>
      <c r="I37" s="12">
        <v>30</v>
      </c>
      <c r="J37">
        <v>1.2197</v>
      </c>
      <c r="K37">
        <v>1.22</v>
      </c>
      <c r="M37" s="14">
        <f t="shared" si="6"/>
        <v>0.29999999999996696</v>
      </c>
      <c r="N37" s="14">
        <f t="shared" si="7"/>
        <v>9.9999999999988987</v>
      </c>
      <c r="O37" s="12">
        <v>8.42</v>
      </c>
      <c r="P37" s="12">
        <v>0.39</v>
      </c>
      <c r="Q37" s="16">
        <v>45082.486111053244</v>
      </c>
      <c r="S37" s="12" t="s">
        <v>104</v>
      </c>
      <c r="T37" s="12" t="b">
        <f t="shared" si="0"/>
        <v>0</v>
      </c>
      <c r="U37" s="12" t="str">
        <f t="shared" si="1"/>
        <v/>
      </c>
    </row>
    <row r="38" spans="2:21">
      <c r="B38" s="12">
        <v>5</v>
      </c>
      <c r="C38">
        <v>45</v>
      </c>
      <c r="D38" t="s">
        <v>112</v>
      </c>
      <c r="E38" t="b">
        <v>0</v>
      </c>
      <c r="F38" s="6">
        <v>45078</v>
      </c>
      <c r="G38" s="6">
        <v>45081</v>
      </c>
      <c r="H38" s="6">
        <v>45085</v>
      </c>
      <c r="I38" s="12">
        <v>30</v>
      </c>
      <c r="J38">
        <v>1.1967000000000001</v>
      </c>
      <c r="K38">
        <v>1.1975</v>
      </c>
      <c r="M38" s="14">
        <f t="shared" si="6"/>
        <v>0.79999999999991189</v>
      </c>
      <c r="N38" s="14">
        <f t="shared" si="7"/>
        <v>26.66666666666373</v>
      </c>
      <c r="O38" s="12">
        <v>8.2200000000000006</v>
      </c>
      <c r="P38" s="12">
        <v>0</v>
      </c>
      <c r="Q38" s="16">
        <v>45082.486111053244</v>
      </c>
      <c r="S38" s="12" t="s">
        <v>104</v>
      </c>
      <c r="T38" s="12" t="b">
        <f t="shared" si="0"/>
        <v>0</v>
      </c>
      <c r="U38" s="12" t="str">
        <f t="shared" si="1"/>
        <v/>
      </c>
    </row>
    <row r="39" spans="2:21">
      <c r="B39" s="12">
        <v>5</v>
      </c>
      <c r="C39">
        <v>46</v>
      </c>
      <c r="D39" t="s">
        <v>113</v>
      </c>
      <c r="E39" t="b">
        <v>0</v>
      </c>
      <c r="F39" s="6">
        <v>45078</v>
      </c>
      <c r="G39" s="6">
        <v>45081</v>
      </c>
      <c r="H39" s="6">
        <v>45085</v>
      </c>
      <c r="I39" s="12">
        <v>30</v>
      </c>
      <c r="J39">
        <v>1.2123999999999999</v>
      </c>
      <c r="K39">
        <v>1.2132000000000001</v>
      </c>
      <c r="M39" s="14">
        <f t="shared" si="6"/>
        <v>0.80000000000013394</v>
      </c>
      <c r="N39" s="14">
        <f t="shared" si="7"/>
        <v>26.666666666671134</v>
      </c>
      <c r="O39" s="12">
        <v>8.1199999999999992</v>
      </c>
      <c r="P39" s="12">
        <v>0</v>
      </c>
      <c r="Q39" s="16">
        <v>45082.486111053244</v>
      </c>
      <c r="S39" s="12" t="s">
        <v>104</v>
      </c>
      <c r="T39" s="12" t="b">
        <f t="shared" si="0"/>
        <v>0</v>
      </c>
      <c r="U39" s="12" t="str">
        <f t="shared" si="1"/>
        <v/>
      </c>
    </row>
    <row r="40" spans="2:21">
      <c r="B40" s="12">
        <v>5</v>
      </c>
      <c r="C40">
        <v>47</v>
      </c>
      <c r="D40" t="s">
        <v>114</v>
      </c>
      <c r="E40" t="b">
        <v>0</v>
      </c>
      <c r="F40" s="6">
        <v>45078</v>
      </c>
      <c r="G40" s="6">
        <v>45081</v>
      </c>
      <c r="H40" s="6">
        <v>45085</v>
      </c>
      <c r="I40" s="12">
        <v>30</v>
      </c>
      <c r="J40">
        <v>1.2065999999999999</v>
      </c>
      <c r="K40">
        <v>1.2074</v>
      </c>
      <c r="M40" s="14">
        <f t="shared" si="6"/>
        <v>0.80000000000013394</v>
      </c>
      <c r="N40" s="14">
        <f t="shared" si="7"/>
        <v>26.666666666671134</v>
      </c>
      <c r="O40" s="12">
        <v>7.72</v>
      </c>
      <c r="P40" s="12">
        <v>0</v>
      </c>
      <c r="Q40" s="16">
        <v>45082.486111053244</v>
      </c>
      <c r="S40" s="12" t="s">
        <v>104</v>
      </c>
      <c r="T40" s="12" t="b">
        <f t="shared" si="0"/>
        <v>0</v>
      </c>
      <c r="U40" s="12" t="str">
        <f t="shared" si="1"/>
        <v/>
      </c>
    </row>
    <row r="41" spans="2:21" s="19" customFormat="1">
      <c r="B41" s="18">
        <v>5</v>
      </c>
      <c r="C41" s="19">
        <v>48</v>
      </c>
      <c r="D41" s="19" t="s">
        <v>115</v>
      </c>
      <c r="E41" s="19" t="b">
        <v>0</v>
      </c>
      <c r="F41" s="20">
        <v>45078</v>
      </c>
      <c r="G41" s="20">
        <v>45081</v>
      </c>
      <c r="H41" s="20">
        <v>45085</v>
      </c>
      <c r="I41" s="18">
        <v>30</v>
      </c>
      <c r="J41" s="19">
        <v>1.2017</v>
      </c>
      <c r="K41" s="19">
        <v>1.2114</v>
      </c>
      <c r="M41" s="22">
        <f t="shared" si="6"/>
        <v>9.7000000000000419</v>
      </c>
      <c r="N41" s="22">
        <f t="shared" si="7"/>
        <v>323.33333333333474</v>
      </c>
      <c r="O41" s="18">
        <v>7.51</v>
      </c>
      <c r="P41" s="18">
        <v>0</v>
      </c>
      <c r="Q41" s="21">
        <v>45082.486111053244</v>
      </c>
      <c r="S41" s="18" t="s">
        <v>104</v>
      </c>
      <c r="T41" s="18" t="b">
        <f t="shared" si="0"/>
        <v>0</v>
      </c>
      <c r="U41" s="12" t="str">
        <f t="shared" si="1"/>
        <v/>
      </c>
    </row>
    <row r="42" spans="2:21">
      <c r="B42" s="12">
        <v>6</v>
      </c>
      <c r="C42">
        <v>23</v>
      </c>
      <c r="D42" t="s">
        <v>76</v>
      </c>
      <c r="F42" s="6">
        <v>45089</v>
      </c>
      <c r="G42" s="6">
        <v>45089</v>
      </c>
      <c r="I42" s="12">
        <v>30</v>
      </c>
      <c r="J42">
        <v>1.2181999999999999</v>
      </c>
      <c r="K42">
        <v>1.2181999999999999</v>
      </c>
      <c r="M42" s="23">
        <f>(SMALL(K42:L42,1)-J42)*1000</f>
        <v>0</v>
      </c>
      <c r="N42" s="23">
        <f t="shared" si="7"/>
        <v>0</v>
      </c>
      <c r="S42" s="12" t="s">
        <v>104</v>
      </c>
      <c r="U42" s="12" t="str">
        <f t="shared" si="1"/>
        <v>Good</v>
      </c>
    </row>
    <row r="43" spans="2:21">
      <c r="B43">
        <v>6</v>
      </c>
      <c r="C43">
        <v>24</v>
      </c>
      <c r="D43" t="s">
        <v>74</v>
      </c>
      <c r="F43" s="6">
        <v>45089</v>
      </c>
      <c r="G43" s="6">
        <v>45089</v>
      </c>
      <c r="I43">
        <v>30</v>
      </c>
      <c r="J43">
        <v>1.2141999999999999</v>
      </c>
      <c r="K43">
        <v>1.2170000000000001</v>
      </c>
      <c r="M43" s="23">
        <f t="shared" si="6"/>
        <v>2.8000000000001357</v>
      </c>
      <c r="N43" s="23">
        <f t="shared" si="7"/>
        <v>93.333333333337862</v>
      </c>
      <c r="S43" s="12" t="s">
        <v>104</v>
      </c>
      <c r="U43" s="12" t="str">
        <f t="shared" si="1"/>
        <v>Good</v>
      </c>
    </row>
    <row r="44" spans="2:21">
      <c r="B44" s="12">
        <v>6</v>
      </c>
      <c r="C44">
        <v>25</v>
      </c>
      <c r="D44" t="s">
        <v>116</v>
      </c>
      <c r="G44" s="6">
        <v>45089</v>
      </c>
      <c r="I44" s="12">
        <v>30</v>
      </c>
      <c r="J44">
        <v>1.2020999999999999</v>
      </c>
      <c r="K44">
        <v>1.2020999999999999</v>
      </c>
      <c r="M44" s="23">
        <f t="shared" si="6"/>
        <v>0</v>
      </c>
      <c r="N44" s="23">
        <f t="shared" ref="N44:N49" si="8">M44/(I44/1000)</f>
        <v>0</v>
      </c>
      <c r="O44" s="12">
        <v>8.0500000000000007</v>
      </c>
      <c r="P44" s="12">
        <v>0.16</v>
      </c>
      <c r="Q44" s="16">
        <v>45091.125</v>
      </c>
      <c r="S44" s="12" t="s">
        <v>104</v>
      </c>
      <c r="U44" s="12" t="str">
        <f t="shared" si="1"/>
        <v/>
      </c>
    </row>
    <row r="45" spans="2:21">
      <c r="B45">
        <v>6</v>
      </c>
      <c r="C45">
        <v>26</v>
      </c>
      <c r="D45" t="s">
        <v>117</v>
      </c>
      <c r="G45" s="6">
        <v>45089</v>
      </c>
      <c r="I45">
        <v>30</v>
      </c>
      <c r="J45">
        <v>1.1915</v>
      </c>
      <c r="K45">
        <v>1.1915</v>
      </c>
      <c r="M45" s="23">
        <f t="shared" si="6"/>
        <v>0</v>
      </c>
      <c r="N45" s="23">
        <f t="shared" si="8"/>
        <v>0</v>
      </c>
      <c r="O45" s="12">
        <v>7.99</v>
      </c>
      <c r="P45" s="12">
        <v>0.16</v>
      </c>
      <c r="Q45" s="16">
        <v>45091.125</v>
      </c>
      <c r="S45" s="12" t="s">
        <v>104</v>
      </c>
      <c r="U45" s="12" t="str">
        <f t="shared" si="1"/>
        <v/>
      </c>
    </row>
    <row r="46" spans="2:21">
      <c r="B46" s="12">
        <v>6</v>
      </c>
      <c r="C46">
        <v>27</v>
      </c>
      <c r="D46" t="s">
        <v>118</v>
      </c>
      <c r="G46" s="6">
        <v>45089</v>
      </c>
      <c r="I46" s="12">
        <v>30</v>
      </c>
      <c r="J46">
        <v>1.214</v>
      </c>
      <c r="K46">
        <v>1.2142999999999999</v>
      </c>
      <c r="M46" s="23">
        <f t="shared" si="6"/>
        <v>0.29999999999996696</v>
      </c>
      <c r="N46" s="23">
        <f t="shared" si="8"/>
        <v>9.9999999999988987</v>
      </c>
      <c r="O46" s="12">
        <v>7.89</v>
      </c>
      <c r="P46" s="12">
        <v>0.21</v>
      </c>
      <c r="Q46" s="16">
        <v>45091.125</v>
      </c>
      <c r="S46" s="12" t="s">
        <v>104</v>
      </c>
      <c r="U46" s="12" t="str">
        <f t="shared" si="1"/>
        <v/>
      </c>
    </row>
    <row r="47" spans="2:21">
      <c r="B47">
        <v>6</v>
      </c>
      <c r="C47">
        <v>28</v>
      </c>
      <c r="D47" t="s">
        <v>119</v>
      </c>
      <c r="G47" s="6">
        <v>45089</v>
      </c>
      <c r="I47">
        <v>30</v>
      </c>
      <c r="J47">
        <v>1.1974</v>
      </c>
      <c r="K47">
        <v>1.1976</v>
      </c>
      <c r="M47" s="23">
        <f t="shared" si="6"/>
        <v>0.19999999999997797</v>
      </c>
      <c r="N47" s="23">
        <f t="shared" si="8"/>
        <v>6.6666666666659324</v>
      </c>
      <c r="O47" s="12">
        <v>8.02</v>
      </c>
      <c r="P47" s="12">
        <v>0.23</v>
      </c>
      <c r="Q47" s="16">
        <v>45091.125</v>
      </c>
      <c r="S47" s="12" t="s">
        <v>104</v>
      </c>
      <c r="U47" s="12" t="str">
        <f t="shared" si="1"/>
        <v/>
      </c>
    </row>
    <row r="48" spans="2:21">
      <c r="B48">
        <v>6</v>
      </c>
      <c r="C48">
        <v>29</v>
      </c>
      <c r="D48" t="s">
        <v>120</v>
      </c>
      <c r="G48" s="6">
        <v>45089</v>
      </c>
      <c r="I48" s="12">
        <v>30</v>
      </c>
      <c r="J48">
        <v>1.2201</v>
      </c>
      <c r="K48">
        <v>1.2203999999999999</v>
      </c>
      <c r="M48" s="23">
        <f t="shared" si="6"/>
        <v>0.29999999999996696</v>
      </c>
      <c r="N48" s="23">
        <f t="shared" si="8"/>
        <v>9.9999999999988987</v>
      </c>
      <c r="O48" s="12">
        <v>8.01</v>
      </c>
      <c r="P48" s="12">
        <v>0.46</v>
      </c>
      <c r="Q48" s="16">
        <v>45091.125</v>
      </c>
      <c r="S48" s="12" t="s">
        <v>104</v>
      </c>
      <c r="U48" s="12" t="str">
        <f t="shared" si="1"/>
        <v/>
      </c>
    </row>
    <row r="49" spans="2:21">
      <c r="B49">
        <v>6</v>
      </c>
      <c r="C49">
        <v>30</v>
      </c>
      <c r="D49" t="s">
        <v>121</v>
      </c>
      <c r="G49" s="6">
        <v>45089</v>
      </c>
      <c r="I49">
        <v>30</v>
      </c>
      <c r="J49">
        <v>1.2141999999999999</v>
      </c>
      <c r="K49">
        <v>1.2141999999999999</v>
      </c>
      <c r="M49" s="23">
        <f t="shared" si="6"/>
        <v>0</v>
      </c>
      <c r="N49" s="23">
        <f t="shared" si="8"/>
        <v>0</v>
      </c>
      <c r="O49" s="12">
        <v>7.97</v>
      </c>
      <c r="P49" s="12">
        <v>0.21</v>
      </c>
      <c r="Q49" s="16">
        <v>45091.125</v>
      </c>
      <c r="S49" s="12" t="s">
        <v>104</v>
      </c>
      <c r="U49" s="12" t="str">
        <f t="shared" si="1"/>
        <v/>
      </c>
    </row>
    <row r="50" spans="2:21">
      <c r="G50" s="6"/>
      <c r="I50" s="12"/>
      <c r="U50" s="12" t="str">
        <f t="shared" si="1"/>
        <v/>
      </c>
    </row>
    <row r="51" spans="2:21">
      <c r="U51" s="12" t="str">
        <f t="shared" si="1"/>
        <v/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N6"/>
  <sheetViews>
    <sheetView workbookViewId="0">
      <selection activeCell="E6" sqref="E6"/>
    </sheetView>
  </sheetViews>
  <sheetFormatPr defaultRowHeight="15"/>
  <sheetData>
    <row r="1" spans="1:14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14">
      <c r="A2" t="s">
        <v>99</v>
      </c>
      <c r="B2" s="12">
        <v>3</v>
      </c>
      <c r="C2">
        <v>44</v>
      </c>
      <c r="D2" t="s">
        <v>100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1.2146999999999999</v>
      </c>
      <c r="K2">
        <v>1.2158</v>
      </c>
      <c r="M2" s="14">
        <f>(SMALL(K2:L2,1)-J2)*1000</f>
        <v>1.1000000000001009</v>
      </c>
      <c r="N2" s="14">
        <f>M2/(I2/1000)</f>
        <v>36.666666666670032</v>
      </c>
    </row>
    <row r="3" spans="1:14">
      <c r="A3" t="s">
        <v>99</v>
      </c>
      <c r="B3" s="12">
        <v>3</v>
      </c>
      <c r="C3">
        <v>45</v>
      </c>
      <c r="D3" t="s">
        <v>102</v>
      </c>
      <c r="E3" t="b">
        <v>0</v>
      </c>
      <c r="F3" s="6">
        <v>45058</v>
      </c>
      <c r="G3" s="6">
        <v>45067</v>
      </c>
      <c r="H3" s="6">
        <v>45068</v>
      </c>
      <c r="I3" s="12">
        <v>30</v>
      </c>
      <c r="J3">
        <v>1.1921999999999999</v>
      </c>
      <c r="K3">
        <v>1.1929000000000001</v>
      </c>
      <c r="M3" s="14">
        <f>(SMALL(K3:L3,1)-J3)*1000</f>
        <v>0.70000000000014495</v>
      </c>
      <c r="N3" s="14">
        <f>M3/(I3/1000)</f>
        <v>23.333333333338167</v>
      </c>
    </row>
    <row r="4" spans="1:14">
      <c r="A4" t="s">
        <v>99</v>
      </c>
      <c r="B4" s="12">
        <v>3</v>
      </c>
      <c r="C4">
        <v>118</v>
      </c>
      <c r="D4" t="s">
        <v>100</v>
      </c>
      <c r="E4" t="b">
        <v>1</v>
      </c>
      <c r="F4" s="6">
        <v>45058</v>
      </c>
      <c r="G4" s="6">
        <v>45070</v>
      </c>
      <c r="H4" s="6">
        <v>45071</v>
      </c>
      <c r="I4" s="12">
        <v>30</v>
      </c>
      <c r="J4">
        <v>1.2131000000000001</v>
      </c>
      <c r="K4">
        <v>1.2137</v>
      </c>
      <c r="M4" s="14">
        <f t="shared" ref="M4:M6" si="0">(SMALL(K4:L4,1)-J4)*1000</f>
        <v>0.59999999999993392</v>
      </c>
      <c r="N4" s="14">
        <f t="shared" ref="N4:N6" si="1">M4/(I4/1000)</f>
        <v>19.999999999997797</v>
      </c>
    </row>
    <row r="5" spans="1:14">
      <c r="A5" t="s">
        <v>99</v>
      </c>
      <c r="B5" s="12">
        <v>3</v>
      </c>
      <c r="C5">
        <v>119</v>
      </c>
      <c r="D5" t="s">
        <v>102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1.1861999999999999</v>
      </c>
      <c r="K5">
        <v>1.1867000000000001</v>
      </c>
      <c r="M5" s="14">
        <f t="shared" si="0"/>
        <v>0.50000000000016698</v>
      </c>
      <c r="N5" s="14">
        <f t="shared" si="1"/>
        <v>16.666666666672235</v>
      </c>
    </row>
    <row r="6" spans="1:14">
      <c r="A6" t="s">
        <v>99</v>
      </c>
      <c r="B6" s="12">
        <v>3</v>
      </c>
      <c r="C6">
        <v>120</v>
      </c>
      <c r="D6" t="s">
        <v>100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0"/>
        <v>0.69999999999992291</v>
      </c>
      <c r="N6" s="14">
        <f t="shared" si="1"/>
        <v>23.333333333330764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M11"/>
  <sheetViews>
    <sheetView workbookViewId="0">
      <selection activeCell="Q2" sqref="Q2:R11"/>
    </sheetView>
  </sheetViews>
  <sheetFormatPr defaultRowHeight="15"/>
  <cols>
    <col min="5" max="5" width="11.28515625" customWidth="1"/>
    <col min="6" max="6" width="17.5703125" bestFit="1" customWidth="1"/>
    <col min="7" max="7" width="9.7109375" bestFit="1" customWidth="1"/>
  </cols>
  <sheetData>
    <row r="1" spans="1:13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3">
      <c r="A3" s="12">
        <v>1</v>
      </c>
      <c r="B3" s="12">
        <v>39</v>
      </c>
      <c r="C3" s="12" t="s">
        <v>76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3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3">
      <c r="A5" s="12">
        <v>2</v>
      </c>
      <c r="B5">
        <v>17</v>
      </c>
      <c r="C5" t="s">
        <v>76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3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3">
      <c r="A7" s="12">
        <v>3</v>
      </c>
      <c r="B7">
        <v>40</v>
      </c>
      <c r="C7" t="s">
        <v>76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3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1" si="2">(SMALL(J8:K8,1)-I8)*1000</f>
        <v>3.0000000000001137</v>
      </c>
      <c r="M8" s="14">
        <f t="shared" ref="M8:M11" si="3">L8/(H8/1000)</f>
        <v>100.00000000000379</v>
      </c>
    </row>
    <row r="9" spans="1:13">
      <c r="A9" s="12">
        <v>3</v>
      </c>
      <c r="B9">
        <v>117</v>
      </c>
      <c r="C9" t="s">
        <v>76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3">
      <c r="A10" s="12">
        <v>6</v>
      </c>
      <c r="B10">
        <v>23</v>
      </c>
      <c r="C10" t="s">
        <v>76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3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6" ma:contentTypeDescription="Create a new document." ma:contentTypeScope="" ma:versionID="5f29c55d71e5194ed6e3f8d2e42b3896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1f5c23ad112b6ffa0a8d90034e5b40c7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B0CD1-B9F5-46EF-9A5D-20CD24864208}"/>
</file>

<file path=customXml/itemProps2.xml><?xml version="1.0" encoding="utf-8"?>
<ds:datastoreItem xmlns:ds="http://schemas.openxmlformats.org/officeDocument/2006/customXml" ds:itemID="{EF83E157-1D15-4BA2-846C-E5B17F63B1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/>
  <cp:revision/>
  <dcterms:created xsi:type="dcterms:W3CDTF">2015-06-05T18:17:20Z</dcterms:created>
  <dcterms:modified xsi:type="dcterms:W3CDTF">2023-06-16T18:26:41Z</dcterms:modified>
  <cp:category/>
  <cp:contentStatus/>
</cp:coreProperties>
</file>