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sleybr\Documents\GitHub\pollinator-strip-runoff\Confidential TSS\"/>
    </mc:Choice>
  </mc:AlternateContent>
  <xr:revisionPtr revIDLastSave="0" documentId="13_ncr:1_{F2EF3925-C7A6-4810-AEB9-E3090D28B99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  <sheet name="Mia QAQC" sheetId="5" r:id="rId5"/>
    <sheet name="Justina QAQC" sheetId="6" r:id="rId6"/>
    <sheet name="Mel QAQC" sheetId="7" r:id="rId7"/>
    <sheet name="AJ QAQC" sheetId="8" r:id="rId8"/>
    <sheet name="Manny QAQC" sheetId="9" r:id="rId9"/>
    <sheet name="Birtukan QAQC" sheetId="10" r:id="rId10"/>
    <sheet name="Alex QAQC" sheetId="11" r:id="rId11"/>
    <sheet name="Zach QAQC" sheetId="12" r:id="rId12"/>
  </sheets>
  <definedNames>
    <definedName name="_xlnm._FilterDatabase" localSheetId="1" hidden="1">MasterData!$A$1:$V$58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2" l="1"/>
  <c r="M13" i="12" s="1"/>
  <c r="L12" i="12"/>
  <c r="M12" i="12" s="1"/>
  <c r="L11" i="12"/>
  <c r="M11" i="12" s="1"/>
  <c r="L10" i="12"/>
  <c r="M10" i="12" s="1"/>
  <c r="L9" i="12"/>
  <c r="M9" i="12" s="1"/>
  <c r="L8" i="12"/>
  <c r="M8" i="12" s="1"/>
  <c r="L7" i="12"/>
  <c r="M7" i="12" s="1"/>
  <c r="L6" i="12"/>
  <c r="M6" i="12" s="1"/>
  <c r="L5" i="12"/>
  <c r="M5" i="12" s="1"/>
  <c r="L4" i="12"/>
  <c r="M4" i="12" s="1"/>
  <c r="L3" i="12"/>
  <c r="M3" i="12" s="1"/>
  <c r="L2" i="12"/>
  <c r="M2" i="12" s="1"/>
  <c r="L13" i="11"/>
  <c r="M13" i="11" s="1"/>
  <c r="L12" i="11"/>
  <c r="M12" i="11" s="1"/>
  <c r="L11" i="11"/>
  <c r="M11" i="11" s="1"/>
  <c r="L10" i="11"/>
  <c r="M10" i="11" s="1"/>
  <c r="L9" i="11"/>
  <c r="M9" i="11" s="1"/>
  <c r="L8" i="11"/>
  <c r="M8" i="11" s="1"/>
  <c r="L7" i="11"/>
  <c r="M7" i="11" s="1"/>
  <c r="L6" i="11"/>
  <c r="M6" i="11" s="1"/>
  <c r="L5" i="11"/>
  <c r="M5" i="11" s="1"/>
  <c r="L4" i="11"/>
  <c r="M4" i="11" s="1"/>
  <c r="L3" i="11"/>
  <c r="M3" i="11" s="1"/>
  <c r="L2" i="11"/>
  <c r="M2" i="11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4" i="10"/>
  <c r="M4" i="10" s="1"/>
  <c r="L3" i="10"/>
  <c r="M3" i="10" s="1"/>
  <c r="L2" i="10"/>
  <c r="M2" i="10" s="1"/>
  <c r="L13" i="9"/>
  <c r="M13" i="9" s="1"/>
  <c r="L12" i="9"/>
  <c r="M12" i="9" s="1"/>
  <c r="L11" i="9"/>
  <c r="M11" i="9" s="1"/>
  <c r="L10" i="9"/>
  <c r="M10" i="9" s="1"/>
  <c r="L9" i="9"/>
  <c r="M9" i="9" s="1"/>
  <c r="L8" i="9"/>
  <c r="M8" i="9" s="1"/>
  <c r="L7" i="9"/>
  <c r="M7" i="9" s="1"/>
  <c r="L6" i="9"/>
  <c r="M6" i="9" s="1"/>
  <c r="L5" i="9"/>
  <c r="M5" i="9" s="1"/>
  <c r="L4" i="9"/>
  <c r="M4" i="9" s="1"/>
  <c r="L3" i="9"/>
  <c r="M3" i="9" s="1"/>
  <c r="L2" i="9"/>
  <c r="M2" i="9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L5" i="8"/>
  <c r="M5" i="8" s="1"/>
  <c r="L4" i="8"/>
  <c r="M4" i="8" s="1"/>
  <c r="L3" i="8"/>
  <c r="M3" i="8" s="1"/>
  <c r="L2" i="8"/>
  <c r="M2" i="8" s="1"/>
  <c r="T15" i="2"/>
  <c r="T10" i="2"/>
  <c r="T8" i="2"/>
  <c r="T9" i="2"/>
  <c r="T13" i="2"/>
  <c r="T11" i="2"/>
  <c r="T3" i="2"/>
  <c r="T14" i="2"/>
  <c r="T12" i="2"/>
  <c r="T4" i="2"/>
  <c r="T6" i="2"/>
  <c r="T2" i="2"/>
  <c r="T7" i="2"/>
  <c r="T5" i="2"/>
  <c r="M14" i="2"/>
  <c r="N14" i="2" s="1"/>
  <c r="M12" i="2"/>
  <c r="N12" i="2" s="1"/>
  <c r="M4" i="2"/>
  <c r="N4" i="2" s="1"/>
  <c r="M6" i="2"/>
  <c r="N6" i="2" s="1"/>
  <c r="M2" i="2"/>
  <c r="N2" i="2" s="1"/>
  <c r="M7" i="2"/>
  <c r="N7" i="2" s="1"/>
  <c r="M5" i="2"/>
  <c r="N5" i="2" s="1"/>
  <c r="M13" i="2"/>
  <c r="N13" i="2" s="1"/>
  <c r="M11" i="2"/>
  <c r="N11" i="2" s="1"/>
  <c r="M3" i="2"/>
  <c r="N3" i="2" s="1"/>
  <c r="M33" i="7"/>
  <c r="N33" i="7" s="1"/>
  <c r="M32" i="7"/>
  <c r="N32" i="7" s="1"/>
  <c r="M31" i="7"/>
  <c r="N31" i="7" s="1"/>
  <c r="M30" i="7"/>
  <c r="N30" i="7" s="1"/>
  <c r="U30" i="7" s="1"/>
  <c r="M29" i="7"/>
  <c r="N29" i="7" s="1"/>
  <c r="U29" i="7" s="1"/>
  <c r="M28" i="7"/>
  <c r="N28" i="7" s="1"/>
  <c r="U28" i="7" s="1"/>
  <c r="M27" i="7"/>
  <c r="N27" i="7" s="1"/>
  <c r="U27" i="7" s="1"/>
  <c r="M26" i="7"/>
  <c r="N26" i="7" s="1"/>
  <c r="U26" i="7" s="1"/>
  <c r="M25" i="7"/>
  <c r="N25" i="7" s="1"/>
  <c r="U25" i="7" s="1"/>
  <c r="M24" i="7"/>
  <c r="N24" i="7" s="1"/>
  <c r="U24" i="7" s="1"/>
  <c r="M14" i="7"/>
  <c r="M23" i="7"/>
  <c r="L14" i="7"/>
  <c r="L15" i="7"/>
  <c r="M15" i="7" s="1"/>
  <c r="L16" i="7"/>
  <c r="M16" i="7" s="1"/>
  <c r="L17" i="7"/>
  <c r="M17" i="7" s="1"/>
  <c r="L18" i="7"/>
  <c r="M18" i="7" s="1"/>
  <c r="L19" i="7"/>
  <c r="M19" i="7" s="1"/>
  <c r="L20" i="7"/>
  <c r="M20" i="7" s="1"/>
  <c r="L21" i="7"/>
  <c r="M21" i="7" s="1"/>
  <c r="L22" i="7"/>
  <c r="M22" i="7" s="1"/>
  <c r="L3" i="7"/>
  <c r="M3" i="7" s="1"/>
  <c r="L4" i="7"/>
  <c r="M4" i="7" s="1"/>
  <c r="L5" i="7"/>
  <c r="M5" i="7" s="1"/>
  <c r="L6" i="7"/>
  <c r="M6" i="7" s="1"/>
  <c r="L7" i="7"/>
  <c r="M7" i="7" s="1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2" i="7"/>
  <c r="M2" i="7" s="1"/>
  <c r="M3" i="6"/>
  <c r="M4" i="6"/>
  <c r="M5" i="6"/>
  <c r="M6" i="6"/>
  <c r="M7" i="6"/>
  <c r="M8" i="6"/>
  <c r="M9" i="6"/>
  <c r="M10" i="6"/>
  <c r="M11" i="6"/>
  <c r="M12" i="6"/>
  <c r="M13" i="6"/>
  <c r="L3" i="6"/>
  <c r="L4" i="6"/>
  <c r="L5" i="6"/>
  <c r="L6" i="6"/>
  <c r="L7" i="6"/>
  <c r="L8" i="6"/>
  <c r="L9" i="6"/>
  <c r="L10" i="6"/>
  <c r="L11" i="6"/>
  <c r="L12" i="6"/>
  <c r="L13" i="6"/>
  <c r="L2" i="6"/>
  <c r="M2" i="6" s="1"/>
  <c r="M32" i="5"/>
  <c r="M33" i="5"/>
  <c r="M2" i="3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2" i="5"/>
  <c r="M2" i="5" s="1"/>
  <c r="L2" i="3"/>
  <c r="M15" i="2"/>
  <c r="N15" i="2" s="1"/>
  <c r="U15" i="2" s="1"/>
  <c r="M10" i="2"/>
  <c r="N10" i="2" s="1"/>
  <c r="U10" i="2" s="1"/>
  <c r="M8" i="2"/>
  <c r="N8" i="2" s="1"/>
  <c r="U8" i="2" s="1"/>
  <c r="M9" i="2"/>
  <c r="N9" i="2" s="1"/>
  <c r="U9" i="2" s="1"/>
  <c r="S5" i="4"/>
  <c r="M25" i="4"/>
  <c r="N25" i="4" s="1"/>
  <c r="P25" i="4" s="1"/>
  <c r="M24" i="4"/>
  <c r="N24" i="4" s="1"/>
  <c r="M13" i="4"/>
  <c r="N13" i="4"/>
  <c r="P13" i="4" s="1"/>
  <c r="M8" i="4"/>
  <c r="N8" i="4"/>
  <c r="P8" i="4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M21" i="4"/>
  <c r="N21" i="4" s="1"/>
  <c r="P21" i="4" s="1"/>
  <c r="M20" i="4"/>
  <c r="N20" i="4" s="1"/>
  <c r="P20" i="4" s="1"/>
  <c r="M19" i="4"/>
  <c r="N19" i="4" s="1"/>
  <c r="P19" i="4" s="1"/>
  <c r="M18" i="4"/>
  <c r="N18" i="4" s="1"/>
  <c r="P18" i="4" s="1"/>
  <c r="M17" i="4"/>
  <c r="N17" i="4" s="1"/>
  <c r="P17" i="4" s="1"/>
  <c r="M16" i="4"/>
  <c r="N16" i="4" s="1"/>
  <c r="P16" i="4" s="1"/>
  <c r="M15" i="4"/>
  <c r="N15" i="4" s="1"/>
  <c r="P15" i="4" s="1"/>
  <c r="M14" i="4"/>
  <c r="N14" i="4" s="1"/>
  <c r="P14" i="4" s="1"/>
  <c r="M12" i="4"/>
  <c r="N12" i="4" s="1"/>
  <c r="P12" i="4" s="1"/>
  <c r="M11" i="4"/>
  <c r="N11" i="4" s="1"/>
  <c r="P11" i="4" s="1"/>
  <c r="M10" i="4"/>
  <c r="N10" i="4" s="1"/>
  <c r="P10" i="4" s="1"/>
  <c r="M9" i="4"/>
  <c r="N9" i="4" s="1"/>
  <c r="P9" i="4" s="1"/>
  <c r="M7" i="4"/>
  <c r="N7" i="4" s="1"/>
  <c r="P7" i="4" s="1"/>
  <c r="M6" i="4"/>
  <c r="N6" i="4" s="1"/>
  <c r="P6" i="4" s="1"/>
  <c r="M5" i="4"/>
  <c r="N5" i="4" s="1"/>
  <c r="P5" i="4" s="1"/>
  <c r="M4" i="4"/>
  <c r="N4" i="4" s="1"/>
  <c r="P4" i="4" s="1"/>
  <c r="M3" i="4"/>
  <c r="N3" i="4" s="1"/>
  <c r="P3" i="4" s="1"/>
  <c r="M2" i="4"/>
  <c r="N2" i="4" s="1"/>
  <c r="P2" i="4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0" i="3"/>
  <c r="M10" i="3" s="1"/>
  <c r="L11" i="3"/>
  <c r="M11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U24" i="4" l="1"/>
  <c r="P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<sst xmlns="http://schemas.openxmlformats.org/spreadsheetml/2006/main" count="468" uniqueCount="134">
  <si>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</si>
  <si>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</si>
  <si>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</si>
  <si>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</si>
  <si>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</si>
  <si>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</si>
  <si>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</si>
  <si>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</si>
  <si>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</si>
  <si>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</si>
  <si>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</si>
  <si>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</si>
  <si>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</si>
  <si>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</si>
  <si>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</si>
  <si>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</si>
  <si>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</si>
  <si>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</si>
  <si>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</si>
  <si>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</si>
  <si>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</si>
  <si>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</si>
  <si>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</si>
  <si>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</si>
  <si>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</si>
  <si>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</si>
  <si>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</si>
  <si>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</si>
  <si>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</si>
  <si>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</si>
  <si>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</si>
  <si>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</si>
  <si>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</si>
  <si>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</si>
  <si>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</si>
  <si>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</si>
  <si>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</si>
  <si>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</si>
  <si>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</si>
  <si>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</si>
  <si>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</si>
  <si>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</si>
  <si>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</si>
  <si>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</si>
  <si>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</si>
  <si>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</si>
  <si>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</si>
  <si>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</si>
  <si>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</si>
  <si>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</si>
  <si>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</si>
  <si>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</si>
  <si>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</si>
  <si>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</si>
  <si>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</si>
  <si>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</si>
  <si>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</si>
  <si>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</si>
  <si>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</si>
  <si>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</si>
  <si>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</si>
  <si>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</si>
  <si>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</si>
  <si>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</si>
  <si>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</si>
  <si>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</si>
  <si>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</si>
  <si>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</si>
  <si>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</si>
  <si>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</si>
  <si>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</si>
  <si>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</si>
  <si>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</si>
  <si>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</si>
  <si>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</si>
  <si>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DI</t>
  </si>
  <si>
    <t>Steamboat</t>
  </si>
  <si>
    <t>ph, EC collected by Jake</t>
  </si>
  <si>
    <t>Boulder</t>
  </si>
  <si>
    <t>BOL-01-GB-4</t>
  </si>
  <si>
    <t>BOL-01-GB-4-D</t>
  </si>
  <si>
    <t>SCA-02-GB-4</t>
  </si>
  <si>
    <t>SCA-02-GB-4-D</t>
  </si>
  <si>
    <t>SB-02-OT-ISC-4</t>
  </si>
  <si>
    <t>SB-02-OT-ISC-4-D</t>
  </si>
  <si>
    <t>SCI-02-GB-4</t>
  </si>
  <si>
    <t>SCI-02-GB-4-D</t>
  </si>
  <si>
    <t>SCO-02-GB-4</t>
  </si>
  <si>
    <t>SCO-02-GB-4-D</t>
  </si>
  <si>
    <t>TR-02-GB-4</t>
  </si>
  <si>
    <t>TR-02-GB-4-D</t>
  </si>
  <si>
    <t>MOR-02-GB-4</t>
  </si>
  <si>
    <t>MOR-02-GB-4-D</t>
  </si>
  <si>
    <t>Don'y use this value in the future, bad error</t>
  </si>
  <si>
    <t>Yampa</t>
  </si>
  <si>
    <t>UYM-02-IN-LC-4</t>
  </si>
  <si>
    <t>UYM-02-IN-LC-4-D</t>
  </si>
  <si>
    <t>UYM-02-OT-ISC-4-1</t>
  </si>
  <si>
    <t>UYM-02-OT-ISC-4-2</t>
  </si>
  <si>
    <t>UYM-OT-ISC-4-3</t>
  </si>
  <si>
    <t>UYM-OT-ISC-4-4</t>
  </si>
  <si>
    <t>Caz</t>
  </si>
  <si>
    <t>Caz, Dani clean weights</t>
  </si>
  <si>
    <t>A2-S1-OT-ISC-4</t>
  </si>
  <si>
    <t>A2-S1-OT-ISC-4-D</t>
  </si>
  <si>
    <t>UYM-04-IN-LC-4</t>
  </si>
  <si>
    <t>UYM-04-IN-LC-4-D</t>
  </si>
  <si>
    <t>UYM-04-OT-ISC-4-3</t>
  </si>
  <si>
    <t>UYM-04-OT-ISC-4-7-D</t>
  </si>
  <si>
    <t>UYM-04-OT-ISC-4-11</t>
  </si>
  <si>
    <t>UYM-04-OT-ISC-4-7</t>
  </si>
  <si>
    <t>UYM-04-OT-ISC-4-9</t>
  </si>
  <si>
    <t>UYM-04-OT-ISC-4-13-D</t>
  </si>
  <si>
    <t>UYM-04-OT-ISC-4-13</t>
  </si>
  <si>
    <t>SB-04-OT-ISC-4</t>
  </si>
  <si>
    <t>SCO-04-GB-4</t>
  </si>
  <si>
    <t>MOR-04-GB-4-D</t>
  </si>
  <si>
    <t>MOR-04-GB-4</t>
  </si>
  <si>
    <t>STD</t>
  </si>
  <si>
    <t xml:space="preserve">Mel  </t>
  </si>
  <si>
    <t>A2-02-OT-ISC-4-D</t>
  </si>
  <si>
    <t>A2-03-IN-ISC-4</t>
  </si>
  <si>
    <t>A2-03-OT-ISC-4</t>
  </si>
  <si>
    <t>A2-02-OT-ISC-4</t>
  </si>
  <si>
    <t>A2-03-OT-ISC-4-D</t>
  </si>
  <si>
    <t>A2-03-IN-ISC-4-D</t>
  </si>
  <si>
    <t>original</t>
  </si>
  <si>
    <t xml:space="preserve"> </t>
  </si>
  <si>
    <t>Stock Solution (50 mg/L)</t>
  </si>
  <si>
    <t>Stock Solution (100 mg/L)</t>
  </si>
  <si>
    <t>UYM-04-OT-ISC-4-5</t>
  </si>
  <si>
    <t>Mel</t>
  </si>
  <si>
    <t>Internal calibration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</si>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</sst>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14" fontId="0" fillId="2" borderId="0" xfId="0" applyNumberFormat="1" applyFill="1"/>
    <xf numFmtId="0" fontId="3" fillId="2" borderId="0" xfId="0" applyFont="1" applyFill="1" applyAlignment="1">
      <alignment horizontal="left"/>
    </xf>
    <xf numFmtId="0" fontId="6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115.140625" bestFit="1" customWidth="1"/>
    <col min="3" max="3" width="12.85546875" bestFit="1" customWidth="1"/>
    <col min="11" max="11" width="12.85546875" bestFit="1" customWidth="1"/>
  </cols>
  <sheetData>
    <row r="1" spans="1:18" x14ac:dyDescent="0.25">
      <c r="A1" s="4" t="s">
        <v>0</v>
      </c>
      <c r="B1" s="4" t="s">
        <v>1</v>
      </c>
    </row>
    <row r="2" spans="1:18" x14ac:dyDescent="0.25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t="s">
        <v>6</v>
      </c>
      <c r="B4" t="s">
        <v>7</v>
      </c>
      <c r="E4" s="2" t="s">
        <v>8</v>
      </c>
    </row>
    <row r="5" spans="1:18" x14ac:dyDescent="0.25">
      <c r="A5" t="s">
        <v>9</v>
      </c>
      <c r="B5" t="s">
        <v>10</v>
      </c>
      <c r="E5" t="s">
        <v>11</v>
      </c>
    </row>
    <row r="6" spans="1:18" x14ac:dyDescent="0.25">
      <c r="A6" t="s">
        <v>12</v>
      </c>
      <c r="B6" t="s">
        <v>13</v>
      </c>
      <c r="E6" s="8" t="s">
        <v>14</v>
      </c>
    </row>
    <row r="7" spans="1:18" x14ac:dyDescent="0.25">
      <c r="A7" t="s">
        <v>15</v>
      </c>
      <c r="B7" t="s">
        <v>16</v>
      </c>
      <c r="E7" s="8" t="s">
        <v>17</v>
      </c>
    </row>
    <row r="8" spans="1:18" x14ac:dyDescent="0.25">
      <c r="A8" t="s">
        <v>18</v>
      </c>
      <c r="B8" t="s">
        <v>19</v>
      </c>
      <c r="E8" s="8" t="s">
        <v>20</v>
      </c>
    </row>
    <row r="9" spans="1:18" x14ac:dyDescent="0.25">
      <c r="A9" t="s">
        <v>21</v>
      </c>
      <c r="B9" t="s">
        <v>22</v>
      </c>
      <c r="E9" s="9" t="s">
        <v>23</v>
      </c>
    </row>
    <row r="10" spans="1:18" x14ac:dyDescent="0.25">
      <c r="A10" t="s">
        <v>24</v>
      </c>
      <c r="B10" t="s">
        <v>25</v>
      </c>
    </row>
    <row r="11" spans="1:18" x14ac:dyDescent="0.25">
      <c r="A11" t="s">
        <v>26</v>
      </c>
      <c r="B11" t="s">
        <v>27</v>
      </c>
      <c r="E11" t="s">
        <v>28</v>
      </c>
    </row>
    <row r="12" spans="1:18" x14ac:dyDescent="0.25">
      <c r="A12" t="s">
        <v>29</v>
      </c>
      <c r="B12" t="s">
        <v>30</v>
      </c>
      <c r="E12" s="7" t="s">
        <v>31</v>
      </c>
    </row>
    <row r="13" spans="1:18" x14ac:dyDescent="0.25">
      <c r="A13" t="s">
        <v>32</v>
      </c>
      <c r="B13" t="s">
        <v>33</v>
      </c>
      <c r="E13" s="7" t="s">
        <v>34</v>
      </c>
    </row>
    <row r="14" spans="1:18" x14ac:dyDescent="0.25">
      <c r="A14" s="3" t="s">
        <v>35</v>
      </c>
      <c r="B14" s="3" t="s">
        <v>36</v>
      </c>
      <c r="E14" s="7"/>
    </row>
    <row r="15" spans="1:18" x14ac:dyDescent="0.25">
      <c r="A15" s="3" t="s">
        <v>37</v>
      </c>
      <c r="B15" s="3" t="s">
        <v>38</v>
      </c>
    </row>
    <row r="16" spans="1:18" x14ac:dyDescent="0.25">
      <c r="A16" t="s">
        <v>39</v>
      </c>
      <c r="B16" t="s">
        <v>40</v>
      </c>
    </row>
    <row r="17" spans="1:5" x14ac:dyDescent="0.25">
      <c r="A17" t="s">
        <v>41</v>
      </c>
      <c r="B17" t="s">
        <v>42</v>
      </c>
      <c r="E17" s="7"/>
    </row>
    <row r="18" spans="1:5" x14ac:dyDescent="0.25">
      <c r="A18" t="s">
        <v>43</v>
      </c>
      <c r="B18" t="s">
        <v>44</v>
      </c>
    </row>
    <row r="19" spans="1:5" x14ac:dyDescent="0.25">
      <c r="A19" s="3" t="s">
        <v>45</v>
      </c>
      <c r="B19" s="3" t="s">
        <v>46</v>
      </c>
    </row>
    <row r="20" spans="1:5" x14ac:dyDescent="0.25">
      <c r="A20" s="5" t="s">
        <v>47</v>
      </c>
      <c r="B20" s="5" t="s">
        <v>48</v>
      </c>
    </row>
    <row r="21" spans="1:5" x14ac:dyDescent="0.25">
      <c r="A21" s="11" t="s">
        <v>49</v>
      </c>
      <c r="B21" s="11"/>
    </row>
    <row r="24" spans="1:5" x14ac:dyDescent="0.25">
      <c r="A24" s="4" t="s">
        <v>50</v>
      </c>
      <c r="B24" s="5"/>
    </row>
    <row r="25" spans="1:5" x14ac:dyDescent="0.25">
      <c r="A25" t="s">
        <v>51</v>
      </c>
      <c r="B25" t="s">
        <v>52</v>
      </c>
    </row>
    <row r="26" spans="1:5" x14ac:dyDescent="0.2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0051-D88C-4159-9ED9-B359EF8BF3EC}">
  <dimension ref="A1:M13"/>
  <sheetViews>
    <sheetView workbookViewId="0">
      <selection sqref="A1:M13"/>
    </sheetView>
  </sheetViews>
  <sheetFormatPr defaultRowHeight="15" x14ac:dyDescent="0.25"/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C2" t="s">
        <v>74</v>
      </c>
      <c r="E2" s="6"/>
      <c r="F2" s="6"/>
      <c r="G2" s="6"/>
      <c r="H2">
        <v>30</v>
      </c>
      <c r="L2" s="14" t="e">
        <f>(SMALL(J2:K2,1)-I2)*1000</f>
        <v>#NUM!</v>
      </c>
      <c r="M2" s="14" t="e">
        <f>L2/(H2/1000)</f>
        <v>#NUM!</v>
      </c>
    </row>
    <row r="3" spans="1:13" x14ac:dyDescent="0.25">
      <c r="A3">
        <v>1</v>
      </c>
      <c r="C3" t="s">
        <v>74</v>
      </c>
      <c r="E3" s="6"/>
      <c r="F3" s="6"/>
      <c r="H3">
        <v>30</v>
      </c>
      <c r="L3" s="14" t="e">
        <f t="shared" ref="L3:L13" si="0">(SMALL(J3:K3,1)-I3)*1000</f>
        <v>#NUM!</v>
      </c>
      <c r="M3" s="14" t="e">
        <f t="shared" ref="M3:M13" si="1">L3/(H3/1000)</f>
        <v>#NUM!</v>
      </c>
    </row>
    <row r="4" spans="1:13" x14ac:dyDescent="0.25">
      <c r="A4">
        <v>1</v>
      </c>
      <c r="C4" t="s">
        <v>74</v>
      </c>
      <c r="E4" s="6"/>
      <c r="F4" s="6"/>
      <c r="H4">
        <v>30</v>
      </c>
      <c r="L4" s="14" t="e">
        <f t="shared" si="0"/>
        <v>#NUM!</v>
      </c>
      <c r="M4" s="14" t="e">
        <f t="shared" si="1"/>
        <v>#NUM!</v>
      </c>
    </row>
    <row r="5" spans="1:13" x14ac:dyDescent="0.25">
      <c r="A5">
        <v>1</v>
      </c>
      <c r="C5" t="s">
        <v>74</v>
      </c>
      <c r="E5" s="6"/>
      <c r="F5" s="6"/>
      <c r="H5">
        <v>30</v>
      </c>
      <c r="L5" s="14" t="e">
        <f t="shared" si="0"/>
        <v>#NUM!</v>
      </c>
      <c r="M5" s="14" t="e">
        <f t="shared" si="1"/>
        <v>#NUM!</v>
      </c>
    </row>
    <row r="6" spans="1:13" x14ac:dyDescent="0.25">
      <c r="A6">
        <v>1</v>
      </c>
      <c r="C6" t="s">
        <v>74</v>
      </c>
      <c r="E6" s="6"/>
      <c r="F6" s="6"/>
      <c r="H6">
        <v>30</v>
      </c>
      <c r="L6" s="14" t="e">
        <f t="shared" si="0"/>
        <v>#NUM!</v>
      </c>
      <c r="M6" s="14" t="e">
        <f t="shared" si="1"/>
        <v>#NUM!</v>
      </c>
    </row>
    <row r="7" spans="1:13" x14ac:dyDescent="0.25">
      <c r="A7">
        <v>1</v>
      </c>
      <c r="C7" t="s">
        <v>74</v>
      </c>
      <c r="E7" s="6"/>
      <c r="F7" s="6"/>
      <c r="H7">
        <v>30</v>
      </c>
      <c r="L7" s="14" t="e">
        <f t="shared" si="0"/>
        <v>#NUM!</v>
      </c>
      <c r="M7" s="14" t="e">
        <f t="shared" si="1"/>
        <v>#NUM!</v>
      </c>
    </row>
    <row r="8" spans="1:13" x14ac:dyDescent="0.25">
      <c r="A8">
        <v>1</v>
      </c>
      <c r="C8" t="s">
        <v>74</v>
      </c>
      <c r="E8" s="6"/>
      <c r="F8" s="6"/>
      <c r="H8">
        <v>30</v>
      </c>
      <c r="L8" s="14" t="e">
        <f t="shared" si="0"/>
        <v>#NUM!</v>
      </c>
      <c r="M8" s="14" t="e">
        <f t="shared" si="1"/>
        <v>#NUM!</v>
      </c>
    </row>
    <row r="9" spans="1:13" x14ac:dyDescent="0.25">
      <c r="A9">
        <v>1</v>
      </c>
      <c r="C9" t="s">
        <v>74</v>
      </c>
      <c r="E9" s="6"/>
      <c r="F9" s="6"/>
      <c r="H9">
        <v>30</v>
      </c>
      <c r="L9" s="14" t="e">
        <f t="shared" si="0"/>
        <v>#NUM!</v>
      </c>
      <c r="M9" s="14" t="e">
        <f t="shared" si="1"/>
        <v>#NUM!</v>
      </c>
    </row>
    <row r="10" spans="1:13" x14ac:dyDescent="0.25">
      <c r="A10">
        <v>1</v>
      </c>
      <c r="C10" t="s">
        <v>74</v>
      </c>
      <c r="E10" s="6"/>
      <c r="F10" s="6"/>
      <c r="H10">
        <v>30</v>
      </c>
      <c r="L10" s="14" t="e">
        <f t="shared" si="0"/>
        <v>#NUM!</v>
      </c>
      <c r="M10" s="14" t="e">
        <f t="shared" si="1"/>
        <v>#NUM!</v>
      </c>
    </row>
    <row r="11" spans="1:13" x14ac:dyDescent="0.25">
      <c r="A11">
        <v>1</v>
      </c>
      <c r="C11" t="s">
        <v>74</v>
      </c>
      <c r="E11" s="6"/>
      <c r="F11" s="6"/>
      <c r="H11">
        <v>30</v>
      </c>
      <c r="L11" s="14" t="e">
        <f t="shared" si="0"/>
        <v>#NUM!</v>
      </c>
      <c r="M11" s="14" t="e">
        <f t="shared" si="1"/>
        <v>#NUM!</v>
      </c>
    </row>
    <row r="12" spans="1:13" x14ac:dyDescent="0.25">
      <c r="A12">
        <v>1</v>
      </c>
      <c r="C12" t="s">
        <v>74</v>
      </c>
      <c r="E12" s="6"/>
      <c r="F12" s="6"/>
      <c r="H12">
        <v>30</v>
      </c>
      <c r="L12" s="14" t="e">
        <f t="shared" si="0"/>
        <v>#NUM!</v>
      </c>
      <c r="M12" s="14" t="e">
        <f t="shared" si="1"/>
        <v>#NUM!</v>
      </c>
    </row>
    <row r="13" spans="1:13" x14ac:dyDescent="0.25">
      <c r="A13">
        <v>1</v>
      </c>
      <c r="C13" t="s">
        <v>74</v>
      </c>
      <c r="E13" s="6"/>
      <c r="F13" s="6"/>
      <c r="H13">
        <v>30</v>
      </c>
      <c r="L13" s="14" t="e">
        <f t="shared" si="0"/>
        <v>#NUM!</v>
      </c>
      <c r="M13" s="14" t="e">
        <f t="shared" si="1"/>
        <v>#NUM!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8B39-2DEA-4A27-A588-43E03C8E7A61}">
  <dimension ref="A1:M13"/>
  <sheetViews>
    <sheetView workbookViewId="0">
      <selection activeCell="O8" sqref="O8"/>
    </sheetView>
  </sheetViews>
  <sheetFormatPr defaultRowHeight="15" x14ac:dyDescent="0.25"/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C2" t="s">
        <v>74</v>
      </c>
      <c r="E2" s="6"/>
      <c r="F2" s="6"/>
      <c r="G2" s="6"/>
      <c r="H2">
        <v>30</v>
      </c>
      <c r="L2" s="14" t="e">
        <f>(SMALL(J2:K2,1)-I2)*1000</f>
        <v>#NUM!</v>
      </c>
      <c r="M2" s="14" t="e">
        <f>L2/(H2/1000)</f>
        <v>#NUM!</v>
      </c>
    </row>
    <row r="3" spans="1:13" x14ac:dyDescent="0.25">
      <c r="A3">
        <v>1</v>
      </c>
      <c r="C3" t="s">
        <v>74</v>
      </c>
      <c r="E3" s="6"/>
      <c r="F3" s="6"/>
      <c r="H3">
        <v>30</v>
      </c>
      <c r="L3" s="14" t="e">
        <f t="shared" ref="L3:L13" si="0">(SMALL(J3:K3,1)-I3)*1000</f>
        <v>#NUM!</v>
      </c>
      <c r="M3" s="14" t="e">
        <f t="shared" ref="M3:M13" si="1">L3/(H3/1000)</f>
        <v>#NUM!</v>
      </c>
    </row>
    <row r="4" spans="1:13" x14ac:dyDescent="0.25">
      <c r="A4">
        <v>1</v>
      </c>
      <c r="C4" t="s">
        <v>74</v>
      </c>
      <c r="E4" s="6"/>
      <c r="F4" s="6"/>
      <c r="H4">
        <v>30</v>
      </c>
      <c r="L4" s="14" t="e">
        <f t="shared" si="0"/>
        <v>#NUM!</v>
      </c>
      <c r="M4" s="14" t="e">
        <f t="shared" si="1"/>
        <v>#NUM!</v>
      </c>
    </row>
    <row r="5" spans="1:13" x14ac:dyDescent="0.25">
      <c r="A5">
        <v>1</v>
      </c>
      <c r="C5" t="s">
        <v>74</v>
      </c>
      <c r="E5" s="6"/>
      <c r="F5" s="6"/>
      <c r="H5">
        <v>30</v>
      </c>
      <c r="L5" s="14" t="e">
        <f t="shared" si="0"/>
        <v>#NUM!</v>
      </c>
      <c r="M5" s="14" t="e">
        <f t="shared" si="1"/>
        <v>#NUM!</v>
      </c>
    </row>
    <row r="6" spans="1:13" x14ac:dyDescent="0.25">
      <c r="A6">
        <v>1</v>
      </c>
      <c r="C6" t="s">
        <v>74</v>
      </c>
      <c r="E6" s="6"/>
      <c r="F6" s="6"/>
      <c r="H6">
        <v>30</v>
      </c>
      <c r="L6" s="14" t="e">
        <f t="shared" si="0"/>
        <v>#NUM!</v>
      </c>
      <c r="M6" s="14" t="e">
        <f t="shared" si="1"/>
        <v>#NUM!</v>
      </c>
    </row>
    <row r="7" spans="1:13" x14ac:dyDescent="0.25">
      <c r="A7">
        <v>1</v>
      </c>
      <c r="C7" t="s">
        <v>74</v>
      </c>
      <c r="E7" s="6"/>
      <c r="F7" s="6"/>
      <c r="H7">
        <v>30</v>
      </c>
      <c r="L7" s="14" t="e">
        <f t="shared" si="0"/>
        <v>#NUM!</v>
      </c>
      <c r="M7" s="14" t="e">
        <f t="shared" si="1"/>
        <v>#NUM!</v>
      </c>
    </row>
    <row r="8" spans="1:13" x14ac:dyDescent="0.25">
      <c r="A8">
        <v>1</v>
      </c>
      <c r="C8" t="s">
        <v>74</v>
      </c>
      <c r="E8" s="6"/>
      <c r="F8" s="6"/>
      <c r="H8">
        <v>30</v>
      </c>
      <c r="L8" s="14" t="e">
        <f t="shared" si="0"/>
        <v>#NUM!</v>
      </c>
      <c r="M8" s="14" t="e">
        <f t="shared" si="1"/>
        <v>#NUM!</v>
      </c>
    </row>
    <row r="9" spans="1:13" x14ac:dyDescent="0.25">
      <c r="A9">
        <v>1</v>
      </c>
      <c r="C9" t="s">
        <v>74</v>
      </c>
      <c r="E9" s="6"/>
      <c r="F9" s="6"/>
      <c r="H9">
        <v>30</v>
      </c>
      <c r="L9" s="14" t="e">
        <f t="shared" si="0"/>
        <v>#NUM!</v>
      </c>
      <c r="M9" s="14" t="e">
        <f t="shared" si="1"/>
        <v>#NUM!</v>
      </c>
    </row>
    <row r="10" spans="1:13" x14ac:dyDescent="0.25">
      <c r="A10">
        <v>1</v>
      </c>
      <c r="C10" t="s">
        <v>74</v>
      </c>
      <c r="E10" s="6"/>
      <c r="F10" s="6"/>
      <c r="H10">
        <v>30</v>
      </c>
      <c r="L10" s="14" t="e">
        <f t="shared" si="0"/>
        <v>#NUM!</v>
      </c>
      <c r="M10" s="14" t="e">
        <f t="shared" si="1"/>
        <v>#NUM!</v>
      </c>
    </row>
    <row r="11" spans="1:13" x14ac:dyDescent="0.25">
      <c r="A11">
        <v>1</v>
      </c>
      <c r="C11" t="s">
        <v>74</v>
      </c>
      <c r="E11" s="6"/>
      <c r="F11" s="6"/>
      <c r="H11">
        <v>30</v>
      </c>
      <c r="L11" s="14" t="e">
        <f t="shared" si="0"/>
        <v>#NUM!</v>
      </c>
      <c r="M11" s="14" t="e">
        <f t="shared" si="1"/>
        <v>#NUM!</v>
      </c>
    </row>
    <row r="12" spans="1:13" x14ac:dyDescent="0.25">
      <c r="A12">
        <v>1</v>
      </c>
      <c r="C12" t="s">
        <v>74</v>
      </c>
      <c r="E12" s="6"/>
      <c r="F12" s="6"/>
      <c r="H12">
        <v>30</v>
      </c>
      <c r="L12" s="14" t="e">
        <f t="shared" si="0"/>
        <v>#NUM!</v>
      </c>
      <c r="M12" s="14" t="e">
        <f t="shared" si="1"/>
        <v>#NUM!</v>
      </c>
    </row>
    <row r="13" spans="1:13" x14ac:dyDescent="0.25">
      <c r="A13">
        <v>1</v>
      </c>
      <c r="C13" t="s">
        <v>74</v>
      </c>
      <c r="E13" s="6"/>
      <c r="F13" s="6"/>
      <c r="H13">
        <v>30</v>
      </c>
      <c r="L13" s="14" t="e">
        <f t="shared" si="0"/>
        <v>#NUM!</v>
      </c>
      <c r="M13" s="14" t="e">
        <f t="shared" si="1"/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3BF4-1D5E-4163-8076-8F4FA7264C75}">
  <dimension ref="A1:M13"/>
  <sheetViews>
    <sheetView workbookViewId="0">
      <selection activeCell="R25" sqref="R25"/>
    </sheetView>
  </sheetViews>
  <sheetFormatPr defaultRowHeight="15" x14ac:dyDescent="0.25"/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C2" t="s">
        <v>74</v>
      </c>
      <c r="E2" s="6"/>
      <c r="F2" s="6"/>
      <c r="G2" s="6"/>
      <c r="H2">
        <v>30</v>
      </c>
      <c r="L2" s="14" t="e">
        <f>(SMALL(J2:K2,1)-I2)*1000</f>
        <v>#NUM!</v>
      </c>
      <c r="M2" s="14" t="e">
        <f>L2/(H2/1000)</f>
        <v>#NUM!</v>
      </c>
    </row>
    <row r="3" spans="1:13" x14ac:dyDescent="0.25">
      <c r="A3">
        <v>1</v>
      </c>
      <c r="C3" t="s">
        <v>74</v>
      </c>
      <c r="E3" s="6"/>
      <c r="F3" s="6"/>
      <c r="H3">
        <v>30</v>
      </c>
      <c r="L3" s="14" t="e">
        <f t="shared" ref="L3:L13" si="0">(SMALL(J3:K3,1)-I3)*1000</f>
        <v>#NUM!</v>
      </c>
      <c r="M3" s="14" t="e">
        <f t="shared" ref="M3:M13" si="1">L3/(H3/1000)</f>
        <v>#NUM!</v>
      </c>
    </row>
    <row r="4" spans="1:13" x14ac:dyDescent="0.25">
      <c r="A4">
        <v>1</v>
      </c>
      <c r="C4" t="s">
        <v>74</v>
      </c>
      <c r="E4" s="6"/>
      <c r="F4" s="6"/>
      <c r="H4">
        <v>30</v>
      </c>
      <c r="L4" s="14" t="e">
        <f t="shared" si="0"/>
        <v>#NUM!</v>
      </c>
      <c r="M4" s="14" t="e">
        <f t="shared" si="1"/>
        <v>#NUM!</v>
      </c>
    </row>
    <row r="5" spans="1:13" x14ac:dyDescent="0.25">
      <c r="A5">
        <v>1</v>
      </c>
      <c r="C5" t="s">
        <v>74</v>
      </c>
      <c r="E5" s="6"/>
      <c r="F5" s="6"/>
      <c r="H5">
        <v>30</v>
      </c>
      <c r="L5" s="14" t="e">
        <f t="shared" si="0"/>
        <v>#NUM!</v>
      </c>
      <c r="M5" s="14" t="e">
        <f t="shared" si="1"/>
        <v>#NUM!</v>
      </c>
    </row>
    <row r="6" spans="1:13" x14ac:dyDescent="0.25">
      <c r="A6">
        <v>1</v>
      </c>
      <c r="C6" t="s">
        <v>74</v>
      </c>
      <c r="E6" s="6"/>
      <c r="F6" s="6"/>
      <c r="H6">
        <v>30</v>
      </c>
      <c r="L6" s="14" t="e">
        <f t="shared" si="0"/>
        <v>#NUM!</v>
      </c>
      <c r="M6" s="14" t="e">
        <f t="shared" si="1"/>
        <v>#NUM!</v>
      </c>
    </row>
    <row r="7" spans="1:13" x14ac:dyDescent="0.25">
      <c r="A7">
        <v>1</v>
      </c>
      <c r="C7" t="s">
        <v>74</v>
      </c>
      <c r="E7" s="6"/>
      <c r="F7" s="6"/>
      <c r="H7">
        <v>30</v>
      </c>
      <c r="L7" s="14" t="e">
        <f t="shared" si="0"/>
        <v>#NUM!</v>
      </c>
      <c r="M7" s="14" t="e">
        <f t="shared" si="1"/>
        <v>#NUM!</v>
      </c>
    </row>
    <row r="8" spans="1:13" x14ac:dyDescent="0.25">
      <c r="A8">
        <v>1</v>
      </c>
      <c r="C8" t="s">
        <v>74</v>
      </c>
      <c r="E8" s="6"/>
      <c r="F8" s="6"/>
      <c r="H8">
        <v>30</v>
      </c>
      <c r="L8" s="14" t="e">
        <f t="shared" si="0"/>
        <v>#NUM!</v>
      </c>
      <c r="M8" s="14" t="e">
        <f t="shared" si="1"/>
        <v>#NUM!</v>
      </c>
    </row>
    <row r="9" spans="1:13" x14ac:dyDescent="0.25">
      <c r="A9">
        <v>1</v>
      </c>
      <c r="C9" t="s">
        <v>74</v>
      </c>
      <c r="E9" s="6"/>
      <c r="F9" s="6"/>
      <c r="H9">
        <v>30</v>
      </c>
      <c r="L9" s="14" t="e">
        <f t="shared" si="0"/>
        <v>#NUM!</v>
      </c>
      <c r="M9" s="14" t="e">
        <f t="shared" si="1"/>
        <v>#NUM!</v>
      </c>
    </row>
    <row r="10" spans="1:13" x14ac:dyDescent="0.25">
      <c r="A10">
        <v>1</v>
      </c>
      <c r="C10" t="s">
        <v>74</v>
      </c>
      <c r="E10" s="6"/>
      <c r="F10" s="6"/>
      <c r="H10">
        <v>30</v>
      </c>
      <c r="L10" s="14" t="e">
        <f t="shared" si="0"/>
        <v>#NUM!</v>
      </c>
      <c r="M10" s="14" t="e">
        <f t="shared" si="1"/>
        <v>#NUM!</v>
      </c>
    </row>
    <row r="11" spans="1:13" x14ac:dyDescent="0.25">
      <c r="A11">
        <v>1</v>
      </c>
      <c r="C11" t="s">
        <v>74</v>
      </c>
      <c r="E11" s="6"/>
      <c r="F11" s="6"/>
      <c r="H11">
        <v>30</v>
      </c>
      <c r="L11" s="14" t="e">
        <f t="shared" si="0"/>
        <v>#NUM!</v>
      </c>
      <c r="M11" s="14" t="e">
        <f t="shared" si="1"/>
        <v>#NUM!</v>
      </c>
    </row>
    <row r="12" spans="1:13" x14ac:dyDescent="0.25">
      <c r="A12">
        <v>1</v>
      </c>
      <c r="C12" t="s">
        <v>74</v>
      </c>
      <c r="E12" s="6"/>
      <c r="F12" s="6"/>
      <c r="H12">
        <v>30</v>
      </c>
      <c r="L12" s="14" t="e">
        <f t="shared" si="0"/>
        <v>#NUM!</v>
      </c>
      <c r="M12" s="14" t="e">
        <f t="shared" si="1"/>
        <v>#NUM!</v>
      </c>
    </row>
    <row r="13" spans="1:13" x14ac:dyDescent="0.25">
      <c r="A13">
        <v>1</v>
      </c>
      <c r="C13" t="s">
        <v>74</v>
      </c>
      <c r="E13" s="6"/>
      <c r="F13" s="6"/>
      <c r="H13">
        <v>30</v>
      </c>
      <c r="L13" s="14" t="e">
        <f t="shared" si="0"/>
        <v>#NUM!</v>
      </c>
      <c r="M13" s="14" t="e">
        <f t="shared" si="1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58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4" max="4" width="18.5703125" bestFit="1" customWidth="1"/>
    <col min="6" max="6" width="13" bestFit="1" customWidth="1"/>
    <col min="7" max="7" width="17.5703125" bestFit="1" customWidth="1"/>
    <col min="8" max="8" width="18.85546875" bestFit="1" customWidth="1"/>
    <col min="14" max="14" width="12" bestFit="1" customWidth="1"/>
    <col min="15" max="15" width="9.140625" style="12"/>
    <col min="16" max="16" width="10.28515625" style="12" bestFit="1" customWidth="1"/>
    <col min="17" max="17" width="16.85546875" style="16" bestFit="1" customWidth="1"/>
    <col min="18" max="18" width="12.5703125" bestFit="1" customWidth="1"/>
    <col min="19" max="19" width="15.140625" bestFit="1" customWidth="1"/>
    <col min="20" max="20" width="18" bestFit="1" customWidth="1"/>
    <col min="21" max="21" width="11.28515625" bestFit="1" customWidth="1"/>
  </cols>
  <sheetData>
    <row r="1" spans="1:22" x14ac:dyDescent="0.2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 x14ac:dyDescent="0.25">
      <c r="B2">
        <v>27</v>
      </c>
      <c r="C2">
        <v>6</v>
      </c>
      <c r="D2" t="s">
        <v>123</v>
      </c>
      <c r="F2" s="6">
        <v>45161</v>
      </c>
      <c r="G2" s="6">
        <v>45168</v>
      </c>
      <c r="H2" s="6">
        <v>45169</v>
      </c>
      <c r="I2" s="12">
        <v>30</v>
      </c>
      <c r="J2">
        <v>1.2172000000000001</v>
      </c>
      <c r="K2">
        <v>1.2194</v>
      </c>
      <c r="M2" s="18">
        <f>(SMALL(K2:L2,1)-J2)*1000</f>
        <v>2.1999999999999797</v>
      </c>
      <c r="N2" s="18">
        <f>M2/(I2/1000)</f>
        <v>73.333333333332661</v>
      </c>
      <c r="O2" s="12">
        <v>8.17</v>
      </c>
      <c r="P2" s="12">
        <v>0.1709</v>
      </c>
      <c r="Q2" s="16">
        <v>45170.333333333336</v>
      </c>
      <c r="S2" t="s">
        <v>119</v>
      </c>
      <c r="T2" s="12" t="b">
        <f>IF(G2-F2&gt;7, TRUE, FALSE)</f>
        <v>0</v>
      </c>
      <c r="V2" s="19" t="s">
        <v>77</v>
      </c>
    </row>
    <row r="3" spans="1:22" x14ac:dyDescent="0.25">
      <c r="B3">
        <v>25</v>
      </c>
      <c r="C3">
        <v>5</v>
      </c>
      <c r="D3" t="s">
        <v>120</v>
      </c>
      <c r="F3" s="6">
        <v>45153</v>
      </c>
      <c r="G3" s="6">
        <v>45163</v>
      </c>
      <c r="H3" s="6">
        <v>45166</v>
      </c>
      <c r="I3" s="12">
        <v>30</v>
      </c>
      <c r="J3">
        <v>1.2065999999999999</v>
      </c>
      <c r="K3">
        <v>1.2087000000000001</v>
      </c>
      <c r="M3" s="18">
        <f>(SMALL(K3:L3,1)-J3)*1000</f>
        <v>2.1000000000002128</v>
      </c>
      <c r="N3" s="18">
        <f>M3/(I3/1000)</f>
        <v>70.000000000007091</v>
      </c>
      <c r="O3" s="12">
        <v>8.18</v>
      </c>
      <c r="P3" s="12">
        <v>0.16919999999999999</v>
      </c>
      <c r="Q3" s="16">
        <v>45170.458333333336</v>
      </c>
      <c r="S3" t="s">
        <v>119</v>
      </c>
      <c r="T3" s="12" t="b">
        <f>IF(G3-F3&gt;7, TRUE, FALSE)</f>
        <v>1</v>
      </c>
    </row>
    <row r="4" spans="1:22" x14ac:dyDescent="0.25">
      <c r="B4">
        <v>27</v>
      </c>
      <c r="C4">
        <v>4</v>
      </c>
      <c r="D4" t="s">
        <v>121</v>
      </c>
      <c r="F4" s="6">
        <v>45161</v>
      </c>
      <c r="G4" s="6">
        <v>45168</v>
      </c>
      <c r="H4" s="6">
        <v>45169</v>
      </c>
      <c r="I4" s="12">
        <v>30</v>
      </c>
      <c r="J4">
        <v>1.2123999999999999</v>
      </c>
      <c r="K4">
        <v>1.2446999999999999</v>
      </c>
      <c r="M4" s="18">
        <f>(SMALL(K4:L4,1)-J4)*1000</f>
        <v>32.299999999999997</v>
      </c>
      <c r="N4" s="18">
        <f>M4/(I4/1000)</f>
        <v>1076.6666666666665</v>
      </c>
      <c r="O4" s="12">
        <v>8.15</v>
      </c>
      <c r="P4" s="12">
        <v>0.16750000000000001</v>
      </c>
      <c r="Q4" s="16">
        <v>45170.458333333336</v>
      </c>
      <c r="S4" t="s">
        <v>119</v>
      </c>
      <c r="T4" s="12" t="b">
        <f>IF(G4-F4&gt;7, TRUE, FALSE)</f>
        <v>0</v>
      </c>
    </row>
    <row r="5" spans="1:22" x14ac:dyDescent="0.25">
      <c r="B5">
        <v>27</v>
      </c>
      <c r="C5">
        <v>8</v>
      </c>
      <c r="D5" t="s">
        <v>125</v>
      </c>
      <c r="F5" s="6">
        <v>45161</v>
      </c>
      <c r="G5" s="6">
        <v>45168</v>
      </c>
      <c r="H5" s="6">
        <v>45169</v>
      </c>
      <c r="I5" s="12">
        <v>30</v>
      </c>
      <c r="J5">
        <v>1.2051000000000001</v>
      </c>
      <c r="K5">
        <v>1.2341</v>
      </c>
      <c r="M5" s="18">
        <f>(SMALL(K5:L5,1)-J5)*1000</f>
        <v>28.999999999999915</v>
      </c>
      <c r="N5" s="18">
        <f>M5/(I5/1000)</f>
        <v>966.6666666666639</v>
      </c>
      <c r="O5" s="12">
        <v>8.09</v>
      </c>
      <c r="P5" s="12">
        <v>0.16789999999999999</v>
      </c>
      <c r="Q5" s="16">
        <v>45170.333333333336</v>
      </c>
      <c r="S5" t="s">
        <v>119</v>
      </c>
      <c r="T5" s="12" t="b">
        <f>IF(G5-F5&gt;7, TRUE, FALSE)</f>
        <v>0</v>
      </c>
      <c r="V5" s="19" t="s">
        <v>77</v>
      </c>
    </row>
    <row r="6" spans="1:22" x14ac:dyDescent="0.25">
      <c r="B6">
        <v>27</v>
      </c>
      <c r="C6">
        <v>5</v>
      </c>
      <c r="D6" t="s">
        <v>122</v>
      </c>
      <c r="F6" s="6">
        <v>45161</v>
      </c>
      <c r="G6" s="6">
        <v>45168</v>
      </c>
      <c r="H6" s="6">
        <v>45169</v>
      </c>
      <c r="I6" s="12">
        <v>30</v>
      </c>
      <c r="J6">
        <v>1.2068000000000001</v>
      </c>
      <c r="K6">
        <v>1.2093</v>
      </c>
      <c r="M6" s="18">
        <f>(SMALL(K6:L6,1)-J6)*1000</f>
        <v>2.4999999999999467</v>
      </c>
      <c r="N6" s="18">
        <f>M6/(I6/1000)</f>
        <v>83.333333333331566</v>
      </c>
      <c r="O6" s="12">
        <v>8.16</v>
      </c>
      <c r="P6" s="12">
        <v>0.16750000000000001</v>
      </c>
      <c r="Q6" s="16">
        <v>45170.333333333336</v>
      </c>
      <c r="S6" t="s">
        <v>119</v>
      </c>
      <c r="T6" s="12" t="b">
        <f>IF(G6-F6&gt;7, TRUE, FALSE)</f>
        <v>0</v>
      </c>
      <c r="V6" s="19" t="s">
        <v>77</v>
      </c>
    </row>
    <row r="7" spans="1:22" x14ac:dyDescent="0.25">
      <c r="B7">
        <v>27</v>
      </c>
      <c r="C7">
        <v>7</v>
      </c>
      <c r="D7" t="s">
        <v>124</v>
      </c>
      <c r="F7" s="6">
        <v>45161</v>
      </c>
      <c r="G7" s="6">
        <v>45168</v>
      </c>
      <c r="H7" s="6">
        <v>45169</v>
      </c>
      <c r="I7" s="12">
        <v>30</v>
      </c>
      <c r="J7">
        <v>1.2081999999999999</v>
      </c>
      <c r="K7">
        <v>1.2102999999999999</v>
      </c>
      <c r="M7" s="18">
        <f>(SMALL(K7:L7,1)-J7)*1000</f>
        <v>2.0999999999999908</v>
      </c>
      <c r="N7" s="18">
        <f>M7/(I7/1000)</f>
        <v>69.999999999999702</v>
      </c>
      <c r="O7" s="12">
        <v>8.1199999999999992</v>
      </c>
      <c r="P7" s="12">
        <v>0.16769999999999999</v>
      </c>
      <c r="Q7" s="16">
        <v>45170.333333333336</v>
      </c>
      <c r="S7" t="s">
        <v>119</v>
      </c>
      <c r="T7" s="12" t="b">
        <f>IF(G7-F7&gt;7, TRUE, FALSE)</f>
        <v>0</v>
      </c>
      <c r="V7" s="19" t="s">
        <v>77</v>
      </c>
    </row>
    <row r="8" spans="1:22" x14ac:dyDescent="0.25">
      <c r="B8">
        <v>20</v>
      </c>
      <c r="C8">
        <v>25</v>
      </c>
      <c r="D8" t="s">
        <v>103</v>
      </c>
      <c r="F8" s="6">
        <v>45139</v>
      </c>
      <c r="G8" s="6">
        <v>45142</v>
      </c>
      <c r="H8" s="6">
        <v>45144</v>
      </c>
      <c r="I8" s="12">
        <v>30</v>
      </c>
      <c r="J8">
        <v>1.1989000000000001</v>
      </c>
      <c r="K8">
        <v>1.2262999999999999</v>
      </c>
      <c r="M8" s="18">
        <f>(SMALL(K8:L8,1)-J8)*1000</f>
        <v>27.399999999999871</v>
      </c>
      <c r="N8" s="18">
        <f>M8/(I8/1000)</f>
        <v>913.33333333332905</v>
      </c>
      <c r="O8" s="12">
        <v>7.32</v>
      </c>
      <c r="P8" s="12">
        <v>0.45500000000000002</v>
      </c>
      <c r="S8" t="s">
        <v>102</v>
      </c>
      <c r="T8" s="12" t="b">
        <f>IF(G8-F8&gt;7, TRUE, FALSE)</f>
        <v>0</v>
      </c>
      <c r="U8" s="12" t="str">
        <f>IF(AND(D8="Stock Solution", N8&gt;=90, N8&lt;=110), "Good", IF(AND(D8="DI", N8&gt;=-3.33, N8&lt;=3.33), "Good", IF(OR(D8&lt;&gt;"Stock Solution", D8&lt;&gt;"DI"), "", "Bad")))</f>
        <v/>
      </c>
    </row>
    <row r="9" spans="1:22" x14ac:dyDescent="0.25">
      <c r="B9">
        <v>20</v>
      </c>
      <c r="C9">
        <v>26</v>
      </c>
      <c r="D9" t="s">
        <v>104</v>
      </c>
      <c r="F9" s="6">
        <v>45139</v>
      </c>
      <c r="G9" s="6">
        <v>45142</v>
      </c>
      <c r="H9" s="6">
        <v>45144</v>
      </c>
      <c r="I9" s="12">
        <v>30</v>
      </c>
      <c r="J9">
        <v>1.1922999999999999</v>
      </c>
      <c r="K9">
        <v>1.2150000000000001</v>
      </c>
      <c r="M9" s="18">
        <f>(SMALL(K9:L9,1)-J9)*1000</f>
        <v>22.700000000000166</v>
      </c>
      <c r="N9" s="18">
        <f>M9/(I9/1000)</f>
        <v>756.6666666666722</v>
      </c>
      <c r="O9" s="12">
        <v>7.3</v>
      </c>
      <c r="P9" s="12">
        <v>0.35699999999999998</v>
      </c>
      <c r="S9" t="s">
        <v>101</v>
      </c>
      <c r="T9" s="12" t="b">
        <f>IF(G9-F9&gt;7, TRUE, FALSE)</f>
        <v>0</v>
      </c>
      <c r="U9" s="12" t="str">
        <f>IF(AND(D9="Stock Solution", N9&gt;=90, N9&lt;=110), "Good", IF(AND(D9="DI", N9&gt;=-3.33, N9&lt;=3.33), "Good", IF(OR(D9&lt;&gt;"Stock Solution", D9&lt;&gt;"DI"), "", "Bad")))</f>
        <v/>
      </c>
    </row>
    <row r="10" spans="1:22" x14ac:dyDescent="0.25">
      <c r="B10">
        <v>20</v>
      </c>
      <c r="C10">
        <v>21</v>
      </c>
      <c r="D10" t="s">
        <v>75</v>
      </c>
      <c r="F10" s="6">
        <v>45142</v>
      </c>
      <c r="G10" s="6">
        <v>45142</v>
      </c>
      <c r="H10" s="6">
        <v>45144</v>
      </c>
      <c r="I10" s="12">
        <v>30</v>
      </c>
      <c r="J10">
        <v>1.2101999999999999</v>
      </c>
      <c r="K10">
        <v>1.2101</v>
      </c>
      <c r="M10" s="18">
        <f>(SMALL(K10:L10,1)-J10)*1000</f>
        <v>-9.9999999999988987E-2</v>
      </c>
      <c r="N10" s="18">
        <f>M10/(I10/1000)</f>
        <v>-3.3333333333329662</v>
      </c>
      <c r="S10" t="s">
        <v>102</v>
      </c>
      <c r="T10" s="12" t="b">
        <f>IF(G10-F10&gt;7, TRUE, FALSE)</f>
        <v>0</v>
      </c>
      <c r="U10" s="12" t="str">
        <f>IF(AND(D10="Stock Solution", N10&gt;=90, N10&lt;=110), "Good", IF(AND(D10="DI", N10&gt;=-3.33, N10&lt;=3.33), "Good", IF(OR(D10&lt;&gt;"Stock Solution", D10&lt;&gt;"DI"), "", "Bad")))</f>
        <v/>
      </c>
    </row>
    <row r="11" spans="1:22" x14ac:dyDescent="0.25">
      <c r="B11">
        <v>25</v>
      </c>
      <c r="C11">
        <v>2</v>
      </c>
      <c r="D11" t="s">
        <v>75</v>
      </c>
      <c r="F11" s="6">
        <v>45153</v>
      </c>
      <c r="G11" s="6">
        <v>45163</v>
      </c>
      <c r="H11" s="6">
        <v>45166</v>
      </c>
      <c r="I11" s="12">
        <v>30</v>
      </c>
      <c r="J11">
        <v>1.2208000000000001</v>
      </c>
      <c r="K11">
        <v>1.2208000000000001</v>
      </c>
      <c r="M11" s="18">
        <f>(SMALL(K11:L11,1)-J11)*1000</f>
        <v>0</v>
      </c>
      <c r="N11" s="18">
        <f>M11/(I11/1000)</f>
        <v>0</v>
      </c>
      <c r="S11" t="s">
        <v>119</v>
      </c>
      <c r="T11" s="12" t="b">
        <f>IF(G11-F11&gt;7, TRUE, FALSE)</f>
        <v>1</v>
      </c>
    </row>
    <row r="12" spans="1:22" x14ac:dyDescent="0.25">
      <c r="B12">
        <v>27</v>
      </c>
      <c r="C12">
        <v>2</v>
      </c>
      <c r="D12" t="s">
        <v>75</v>
      </c>
      <c r="F12" s="6"/>
      <c r="G12" s="6">
        <v>45168</v>
      </c>
      <c r="H12" s="6">
        <v>45169</v>
      </c>
      <c r="I12" s="12">
        <v>30</v>
      </c>
      <c r="J12">
        <v>1.2232000000000001</v>
      </c>
      <c r="K12">
        <v>1.2229000000000001</v>
      </c>
      <c r="M12" s="18">
        <f>(SMALL(K12:L12,1)-J12)*1000</f>
        <v>-0.29999999999996696</v>
      </c>
      <c r="N12" s="18">
        <f>M12/(I12/1000)</f>
        <v>-9.9999999999988987</v>
      </c>
      <c r="S12" t="s">
        <v>119</v>
      </c>
      <c r="T12" s="12" t="b">
        <f>IF(G12-F12&gt;7, TRUE, FALSE)</f>
        <v>1</v>
      </c>
    </row>
    <row r="13" spans="1:22" x14ac:dyDescent="0.25">
      <c r="B13">
        <v>25</v>
      </c>
      <c r="C13">
        <v>1</v>
      </c>
      <c r="D13" t="s">
        <v>118</v>
      </c>
      <c r="F13" s="6">
        <v>45153</v>
      </c>
      <c r="G13" s="6">
        <v>45163</v>
      </c>
      <c r="H13" s="6">
        <v>45163</v>
      </c>
      <c r="I13" s="12">
        <v>30</v>
      </c>
      <c r="J13">
        <v>1.2061999999999999</v>
      </c>
      <c r="K13">
        <v>1.2092000000000001</v>
      </c>
      <c r="M13" s="18">
        <f>(SMALL(K13:L13,1)-J13)*1000</f>
        <v>3.0000000000001137</v>
      </c>
      <c r="N13" s="18">
        <f>M13/(I13/1000)</f>
        <v>100.00000000000379</v>
      </c>
      <c r="S13" t="s">
        <v>119</v>
      </c>
      <c r="T13" s="12" t="b">
        <f>IF(G13-F13&gt;7, TRUE, FALSE)</f>
        <v>1</v>
      </c>
    </row>
    <row r="14" spans="1:22" x14ac:dyDescent="0.25">
      <c r="B14">
        <v>27</v>
      </c>
      <c r="C14">
        <v>1</v>
      </c>
      <c r="D14" t="s">
        <v>118</v>
      </c>
      <c r="F14" s="6"/>
      <c r="G14" s="6">
        <v>45168</v>
      </c>
      <c r="H14" s="6">
        <v>45169</v>
      </c>
      <c r="I14" s="12">
        <v>30</v>
      </c>
      <c r="J14">
        <v>1.2216</v>
      </c>
      <c r="K14">
        <v>1.2242999999999999</v>
      </c>
      <c r="M14" s="18">
        <f>(SMALL(K14:L14,1)-J14)*1000</f>
        <v>2.6999999999999247</v>
      </c>
      <c r="N14" s="18">
        <f>M14/(I14/1000)</f>
        <v>89.999999999997499</v>
      </c>
      <c r="S14" t="s">
        <v>119</v>
      </c>
      <c r="T14" s="12" t="b">
        <f>IF(G14-F14&gt;7, TRUE, FALSE)</f>
        <v>1</v>
      </c>
    </row>
    <row r="15" spans="1:22" x14ac:dyDescent="0.25">
      <c r="B15">
        <v>20</v>
      </c>
      <c r="C15">
        <v>20</v>
      </c>
      <c r="D15" t="s">
        <v>74</v>
      </c>
      <c r="F15" s="6">
        <v>45142</v>
      </c>
      <c r="G15" s="6">
        <v>45142</v>
      </c>
      <c r="H15" s="6">
        <v>45144</v>
      </c>
      <c r="I15" s="12">
        <v>30</v>
      </c>
      <c r="J15">
        <v>1.1980999999999999</v>
      </c>
      <c r="K15">
        <v>1.2013</v>
      </c>
      <c r="M15" s="18">
        <f>(SMALL(K15:L15,1)-J15)*1000</f>
        <v>3.2000000000000917</v>
      </c>
      <c r="N15" s="18">
        <f>M15/(I15/1000)</f>
        <v>106.66666666666973</v>
      </c>
      <c r="S15" t="s">
        <v>102</v>
      </c>
      <c r="T15" s="12" t="b">
        <f>IF(G15-F15&gt;7, TRUE, FALSE)</f>
        <v>0</v>
      </c>
      <c r="U15" s="12" t="str">
        <f>IF(AND(D15="Stock Solution", N15&gt;=90, N15&lt;=110), "Good", IF(AND(D15="DI", N15&gt;=-3.33, N15&lt;=3.33), "Good", IF(OR(D15&lt;&gt;"Stock Solution", D15&lt;&gt;"DI"), "", "Bad")))</f>
        <v>Good</v>
      </c>
    </row>
    <row r="16" spans="1:22" x14ac:dyDescent="0.25">
      <c r="O16"/>
      <c r="P16"/>
      <c r="Q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spans="6:22" x14ac:dyDescent="0.25">
      <c r="O49"/>
      <c r="P49"/>
      <c r="Q49"/>
    </row>
    <row r="50" spans="6:22" x14ac:dyDescent="0.25">
      <c r="O50"/>
      <c r="P50"/>
      <c r="Q50"/>
    </row>
    <row r="51" spans="6:22" x14ac:dyDescent="0.25">
      <c r="O51"/>
      <c r="P51"/>
      <c r="Q51"/>
      <c r="V51" s="7"/>
    </row>
    <row r="52" spans="6:22" x14ac:dyDescent="0.25">
      <c r="O52"/>
      <c r="P52"/>
      <c r="Q52"/>
    </row>
    <row r="53" spans="6:22" x14ac:dyDescent="0.25">
      <c r="O53"/>
      <c r="P53"/>
      <c r="Q53"/>
    </row>
    <row r="54" spans="6:22" x14ac:dyDescent="0.25">
      <c r="O54"/>
      <c r="P54"/>
      <c r="Q54"/>
    </row>
    <row r="55" spans="6:22" x14ac:dyDescent="0.25">
      <c r="O55"/>
      <c r="P55"/>
      <c r="Q55"/>
    </row>
    <row r="56" spans="6:22" x14ac:dyDescent="0.25">
      <c r="O56"/>
      <c r="P56"/>
      <c r="Q56"/>
    </row>
    <row r="57" spans="6:22" x14ac:dyDescent="0.25">
      <c r="O57"/>
      <c r="P57"/>
      <c r="Q57"/>
    </row>
    <row r="58" spans="6:22" x14ac:dyDescent="0.25">
      <c r="F58" s="6"/>
      <c r="G58" s="6"/>
      <c r="H58" s="6"/>
      <c r="I58" s="12"/>
      <c r="M58" s="18"/>
      <c r="N58" s="18"/>
      <c r="T58" s="12"/>
      <c r="V58" s="26"/>
    </row>
  </sheetData>
  <autoFilter ref="A1:V58" xr:uid="{B7B25874-14DA-4CDE-A9BC-C61EE37E0489}">
    <sortState xmlns:xlrd2="http://schemas.microsoft.com/office/spreadsheetml/2017/richdata2" ref="A2:V58">
      <sortCondition ref="D1:D5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V25"/>
  <sheetViews>
    <sheetView workbookViewId="0">
      <selection activeCell="N15" sqref="N15"/>
    </sheetView>
  </sheetViews>
  <sheetFormatPr defaultRowHeight="15" x14ac:dyDescent="0.25"/>
  <cols>
    <col min="4" max="4" width="18.42578125" bestFit="1" customWidth="1"/>
    <col min="6" max="6" width="15" bestFit="1" customWidth="1"/>
    <col min="7" max="7" width="17.5703125" bestFit="1" customWidth="1"/>
    <col min="8" max="8" width="17.7109375" bestFit="1" customWidth="1"/>
    <col min="15" max="15" width="9.28515625" bestFit="1" customWidth="1"/>
  </cols>
  <sheetData>
    <row r="1" spans="1:19" x14ac:dyDescent="0.2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t="s">
        <v>126</v>
      </c>
      <c r="P1" t="s">
        <v>127</v>
      </c>
    </row>
    <row r="2" spans="1:19" x14ac:dyDescent="0.25">
      <c r="A2" t="s">
        <v>78</v>
      </c>
      <c r="B2" s="12">
        <v>3</v>
      </c>
      <c r="C2">
        <v>119</v>
      </c>
      <c r="D2" t="s">
        <v>80</v>
      </c>
      <c r="E2" t="b">
        <v>1</v>
      </c>
      <c r="F2" s="6">
        <v>45058</v>
      </c>
      <c r="G2" s="6">
        <v>45070</v>
      </c>
      <c r="H2" s="6">
        <v>45071</v>
      </c>
      <c r="I2" s="12">
        <v>30</v>
      </c>
      <c r="J2">
        <v>1.1861999999999999</v>
      </c>
      <c r="K2">
        <v>1.1867000000000001</v>
      </c>
      <c r="M2" s="14">
        <f t="shared" ref="M2" si="0">(SMALL(K2:L2,1)-J2)*1000</f>
        <v>0.50000000000016698</v>
      </c>
      <c r="N2" s="14">
        <f t="shared" ref="N2" si="1">M2/(I2/1000)</f>
        <v>16.666666666672235</v>
      </c>
      <c r="O2">
        <v>23.333333</v>
      </c>
      <c r="P2">
        <f>(N2-O2)/O2</f>
        <v>-0.28571427550996531</v>
      </c>
    </row>
    <row r="3" spans="1:19" x14ac:dyDescent="0.25">
      <c r="A3" t="s">
        <v>78</v>
      </c>
      <c r="B3" s="12">
        <v>3</v>
      </c>
      <c r="C3">
        <v>118</v>
      </c>
      <c r="D3" t="s">
        <v>79</v>
      </c>
      <c r="E3" t="b">
        <v>1</v>
      </c>
      <c r="F3" s="6">
        <v>45058</v>
      </c>
      <c r="G3" s="6">
        <v>45070</v>
      </c>
      <c r="H3" s="6">
        <v>45071</v>
      </c>
      <c r="I3" s="12">
        <v>30</v>
      </c>
      <c r="J3">
        <v>1.2131000000000001</v>
      </c>
      <c r="K3">
        <v>1.2137</v>
      </c>
      <c r="M3" s="14">
        <f t="shared" ref="M3:M5" si="2">(SMALL(K3:L3,1)-J3)*1000</f>
        <v>0.59999999999993392</v>
      </c>
      <c r="N3" s="14">
        <f t="shared" ref="N3:N5" si="3">M3/(I3/1000)</f>
        <v>19.999999999997797</v>
      </c>
      <c r="O3">
        <v>36.666670000000003</v>
      </c>
      <c r="P3">
        <f t="shared" ref="P3:P21" si="4">(N3-O3)/O3</f>
        <v>-0.454545504132287</v>
      </c>
    </row>
    <row r="4" spans="1:19" x14ac:dyDescent="0.25">
      <c r="A4" t="s">
        <v>78</v>
      </c>
      <c r="B4" s="12">
        <v>3</v>
      </c>
      <c r="C4">
        <v>120</v>
      </c>
      <c r="D4" t="s">
        <v>79</v>
      </c>
      <c r="E4" t="b">
        <v>1</v>
      </c>
      <c r="F4" s="6">
        <v>45058</v>
      </c>
      <c r="G4" s="6">
        <v>45070</v>
      </c>
      <c r="H4" s="6">
        <v>45071</v>
      </c>
      <c r="I4" s="12">
        <v>30</v>
      </c>
      <c r="J4">
        <v>1.2131000000000001</v>
      </c>
      <c r="K4">
        <v>1.2138</v>
      </c>
      <c r="M4" s="14">
        <f t="shared" si="2"/>
        <v>0.69999999999992291</v>
      </c>
      <c r="N4" s="14">
        <f t="shared" si="3"/>
        <v>23.333333333330764</v>
      </c>
      <c r="O4">
        <v>36.666670000000003</v>
      </c>
      <c r="P4">
        <f t="shared" si="4"/>
        <v>-0.36363642148766817</v>
      </c>
    </row>
    <row r="5" spans="1:19" x14ac:dyDescent="0.25">
      <c r="A5" t="s">
        <v>76</v>
      </c>
      <c r="B5">
        <v>7</v>
      </c>
      <c r="C5">
        <v>33</v>
      </c>
      <c r="D5" t="s">
        <v>81</v>
      </c>
      <c r="E5" t="b">
        <v>1</v>
      </c>
      <c r="F5" s="6">
        <v>45078</v>
      </c>
      <c r="G5" s="6">
        <v>45097</v>
      </c>
      <c r="H5" s="6">
        <v>45102</v>
      </c>
      <c r="I5" s="12">
        <v>30</v>
      </c>
      <c r="J5">
        <v>1.2172000000000001</v>
      </c>
      <c r="K5">
        <v>1.2182999999999999</v>
      </c>
      <c r="M5" s="18">
        <f t="shared" si="2"/>
        <v>1.0999999999998789</v>
      </c>
      <c r="N5" s="18">
        <f t="shared" si="3"/>
        <v>36.666666666662628</v>
      </c>
      <c r="O5">
        <v>33.333329999999997</v>
      </c>
      <c r="P5">
        <f t="shared" si="4"/>
        <v>0.10000010999988997</v>
      </c>
      <c r="S5">
        <f>_xlfn.T.TEST(N2:N21,O2:O21,2,1)</f>
        <v>0.17160299579850508</v>
      </c>
    </row>
    <row r="6" spans="1:19" x14ac:dyDescent="0.25">
      <c r="A6" t="s">
        <v>76</v>
      </c>
      <c r="B6">
        <v>7</v>
      </c>
      <c r="C6">
        <v>34</v>
      </c>
      <c r="D6" t="s">
        <v>82</v>
      </c>
      <c r="E6" t="b">
        <v>1</v>
      </c>
      <c r="F6" s="6">
        <v>45078</v>
      </c>
      <c r="G6" s="6">
        <v>45097</v>
      </c>
      <c r="H6" s="6">
        <v>45102</v>
      </c>
      <c r="I6" s="12">
        <v>30</v>
      </c>
      <c r="J6">
        <v>1.2161999999999999</v>
      </c>
      <c r="K6">
        <v>1.2173</v>
      </c>
      <c r="M6" s="18">
        <f t="shared" ref="M6" si="5">(SMALL(K6:L6,1)-J6)*1000</f>
        <v>1.1000000000001009</v>
      </c>
      <c r="N6" s="18">
        <f t="shared" ref="N6" si="6">M6/(I6/1000)</f>
        <v>36.666666666670032</v>
      </c>
      <c r="O6">
        <v>43.333329999999997</v>
      </c>
      <c r="P6">
        <f t="shared" si="4"/>
        <v>-0.1538460887573137</v>
      </c>
    </row>
    <row r="7" spans="1:19" x14ac:dyDescent="0.25">
      <c r="A7" t="s">
        <v>76</v>
      </c>
      <c r="B7">
        <v>7</v>
      </c>
      <c r="C7">
        <v>35</v>
      </c>
      <c r="D7" t="s">
        <v>83</v>
      </c>
      <c r="E7" t="b">
        <v>1</v>
      </c>
      <c r="F7" s="6">
        <v>45078</v>
      </c>
      <c r="G7" s="6">
        <v>45097</v>
      </c>
      <c r="H7" s="6">
        <v>45102</v>
      </c>
      <c r="I7" s="12">
        <v>30</v>
      </c>
      <c r="J7">
        <v>1.2281</v>
      </c>
      <c r="K7">
        <v>1.2290000000000001</v>
      </c>
      <c r="M7" s="18">
        <f t="shared" ref="M7" si="7">(SMALL(K7:L7,1)-J7)*1000</f>
        <v>0.90000000000012292</v>
      </c>
      <c r="N7" s="18">
        <f t="shared" ref="N7" si="8">M7/(I7/1000)</f>
        <v>30.0000000000041</v>
      </c>
      <c r="O7">
        <v>23.33333</v>
      </c>
      <c r="P7">
        <f t="shared" si="4"/>
        <v>0.28571446938795703</v>
      </c>
    </row>
    <row r="8" spans="1:19" x14ac:dyDescent="0.25">
      <c r="A8" t="s">
        <v>76</v>
      </c>
      <c r="B8">
        <v>7</v>
      </c>
      <c r="C8">
        <v>36</v>
      </c>
      <c r="D8" t="s">
        <v>84</v>
      </c>
      <c r="E8" t="b">
        <v>1</v>
      </c>
      <c r="F8" s="6">
        <v>45078</v>
      </c>
      <c r="G8" s="6">
        <v>45097</v>
      </c>
      <c r="H8" s="6">
        <v>45102</v>
      </c>
      <c r="I8" s="12">
        <v>30</v>
      </c>
      <c r="J8">
        <v>1.2161999999999999</v>
      </c>
      <c r="K8">
        <v>1.2171000000000001</v>
      </c>
      <c r="M8" s="18">
        <f t="shared" ref="M8" si="9">(SMALL(K8:L8,1)-J8)*1000</f>
        <v>0.90000000000012292</v>
      </c>
      <c r="N8" s="18">
        <f t="shared" ref="N8" si="10">M8/(I8/1000)</f>
        <v>30.0000000000041</v>
      </c>
      <c r="O8">
        <v>26.66667</v>
      </c>
      <c r="P8">
        <f t="shared" si="4"/>
        <v>0.12499985937517133</v>
      </c>
    </row>
    <row r="9" spans="1:19" x14ac:dyDescent="0.25">
      <c r="A9" t="s">
        <v>76</v>
      </c>
      <c r="B9">
        <v>7</v>
      </c>
      <c r="C9">
        <v>37</v>
      </c>
      <c r="D9" t="s">
        <v>85</v>
      </c>
      <c r="E9" t="b">
        <v>1</v>
      </c>
      <c r="F9" s="6">
        <v>45078</v>
      </c>
      <c r="G9" s="6">
        <v>45097</v>
      </c>
      <c r="H9" s="6">
        <v>45102</v>
      </c>
      <c r="I9" s="12">
        <v>30</v>
      </c>
      <c r="J9">
        <v>1.1956</v>
      </c>
      <c r="K9">
        <v>1.1959</v>
      </c>
      <c r="M9" s="18">
        <f t="shared" ref="M9" si="11">(SMALL(K9:L9,1)-J9)*1000</f>
        <v>0.29999999999996696</v>
      </c>
      <c r="N9" s="18">
        <f t="shared" ref="N9" si="12">M9/(I9/1000)</f>
        <v>9.9999999999988987</v>
      </c>
      <c r="O9">
        <v>10</v>
      </c>
      <c r="P9">
        <f t="shared" si="4"/>
        <v>-1.1013412404281553E-13</v>
      </c>
    </row>
    <row r="10" spans="1:19" x14ac:dyDescent="0.25">
      <c r="A10" t="s">
        <v>76</v>
      </c>
      <c r="B10">
        <v>7</v>
      </c>
      <c r="C10">
        <v>39</v>
      </c>
      <c r="D10" t="s">
        <v>86</v>
      </c>
      <c r="E10" t="b">
        <v>1</v>
      </c>
      <c r="F10" s="6">
        <v>45078</v>
      </c>
      <c r="G10" s="6">
        <v>45097</v>
      </c>
      <c r="H10" s="6">
        <v>45102</v>
      </c>
      <c r="I10" s="12">
        <v>30</v>
      </c>
      <c r="J10">
        <v>1.1971000000000001</v>
      </c>
      <c r="K10">
        <v>1.1978</v>
      </c>
      <c r="M10" s="18">
        <f t="shared" ref="M10" si="13">(SMALL(K10:L10,1)-J10)*1000</f>
        <v>0.69999999999992291</v>
      </c>
      <c r="N10" s="18">
        <f t="shared" ref="N10" si="14">M10/(I10/1000)</f>
        <v>23.333333333330764</v>
      </c>
      <c r="O10">
        <v>10</v>
      </c>
      <c r="P10">
        <f t="shared" si="4"/>
        <v>1.3333333333330764</v>
      </c>
    </row>
    <row r="11" spans="1:19" x14ac:dyDescent="0.25">
      <c r="A11" t="s">
        <v>76</v>
      </c>
      <c r="B11">
        <v>7</v>
      </c>
      <c r="C11">
        <v>40</v>
      </c>
      <c r="D11" t="s">
        <v>87</v>
      </c>
      <c r="E11" t="b">
        <v>1</v>
      </c>
      <c r="F11" s="6">
        <v>45078</v>
      </c>
      <c r="G11" s="6">
        <v>45097</v>
      </c>
      <c r="H11" s="6">
        <v>45102</v>
      </c>
      <c r="I11" s="12">
        <v>30</v>
      </c>
      <c r="J11">
        <v>1.2015</v>
      </c>
      <c r="K11">
        <v>1.2016</v>
      </c>
      <c r="M11" s="18">
        <f t="shared" ref="M11" si="15">(SMALL(K11:L11,1)-J11)*1000</f>
        <v>9.9999999999988987E-2</v>
      </c>
      <c r="N11" s="18">
        <f t="shared" ref="N11" si="16">M11/(I11/1000)</f>
        <v>3.3333333333329662</v>
      </c>
      <c r="O11">
        <v>3.3333300000000001</v>
      </c>
      <c r="P11">
        <f t="shared" si="4"/>
        <v>1.000000889828908E-6</v>
      </c>
    </row>
    <row r="12" spans="1:19" x14ac:dyDescent="0.25">
      <c r="A12" t="s">
        <v>76</v>
      </c>
      <c r="B12">
        <v>7</v>
      </c>
      <c r="C12">
        <v>41</v>
      </c>
      <c r="D12" t="s">
        <v>88</v>
      </c>
      <c r="E12" t="b">
        <v>1</v>
      </c>
      <c r="F12" s="6">
        <v>45078</v>
      </c>
      <c r="G12" s="6">
        <v>45097</v>
      </c>
      <c r="H12" s="6">
        <v>45102</v>
      </c>
      <c r="I12" s="12">
        <v>30</v>
      </c>
      <c r="J12">
        <v>1.2314000000000001</v>
      </c>
      <c r="K12">
        <v>1.2317</v>
      </c>
      <c r="M12" s="18">
        <f t="shared" ref="M12:M14" si="17">(SMALL(K12:L12,1)-J12)*1000</f>
        <v>0.29999999999996696</v>
      </c>
      <c r="N12" s="18">
        <f t="shared" ref="N12:N14" si="18">M12/(I12/1000)</f>
        <v>9.9999999999988987</v>
      </c>
      <c r="O12">
        <v>10</v>
      </c>
      <c r="P12">
        <f t="shared" si="4"/>
        <v>-1.1013412404281553E-13</v>
      </c>
    </row>
    <row r="13" spans="1:19" x14ac:dyDescent="0.25">
      <c r="A13" t="s">
        <v>76</v>
      </c>
      <c r="B13">
        <v>7</v>
      </c>
      <c r="C13">
        <v>49</v>
      </c>
      <c r="D13" t="s">
        <v>89</v>
      </c>
      <c r="E13" t="b">
        <v>1</v>
      </c>
      <c r="F13" s="6">
        <v>45078</v>
      </c>
      <c r="G13" s="6">
        <v>45097</v>
      </c>
      <c r="H13" s="6">
        <v>45102</v>
      </c>
      <c r="I13" s="12">
        <v>30</v>
      </c>
      <c r="J13">
        <v>1.2144999999999999</v>
      </c>
      <c r="K13">
        <v>1.2149000000000001</v>
      </c>
      <c r="M13" s="18">
        <f t="shared" si="17"/>
        <v>0.40000000000017799</v>
      </c>
      <c r="N13" s="18">
        <f t="shared" si="18"/>
        <v>13.333333333339267</v>
      </c>
      <c r="O13" s="12">
        <v>26.66667</v>
      </c>
      <c r="P13">
        <f t="shared" si="4"/>
        <v>-0.50000006249976969</v>
      </c>
    </row>
    <row r="14" spans="1:19" x14ac:dyDescent="0.25">
      <c r="A14" t="s">
        <v>76</v>
      </c>
      <c r="B14">
        <v>7</v>
      </c>
      <c r="C14">
        <v>50</v>
      </c>
      <c r="D14" t="s">
        <v>90</v>
      </c>
      <c r="E14" t="b">
        <v>1</v>
      </c>
      <c r="F14" s="6">
        <v>45078</v>
      </c>
      <c r="G14" s="6">
        <v>45097</v>
      </c>
      <c r="H14" s="6">
        <v>45102</v>
      </c>
      <c r="I14" s="12">
        <v>30</v>
      </c>
      <c r="J14">
        <v>1.1976</v>
      </c>
      <c r="K14">
        <v>1.1984999999999999</v>
      </c>
      <c r="M14" s="18">
        <f t="shared" si="17"/>
        <v>0.89999999999990088</v>
      </c>
      <c r="N14" s="18">
        <f t="shared" si="18"/>
        <v>29.999999999996696</v>
      </c>
      <c r="O14" s="12">
        <v>26.66667</v>
      </c>
      <c r="P14">
        <f t="shared" si="4"/>
        <v>0.12499985937489368</v>
      </c>
    </row>
    <row r="15" spans="1:19" x14ac:dyDescent="0.25">
      <c r="A15" t="s">
        <v>94</v>
      </c>
      <c r="B15">
        <v>8</v>
      </c>
      <c r="C15">
        <v>4</v>
      </c>
      <c r="D15" t="s">
        <v>91</v>
      </c>
      <c r="E15" t="b">
        <v>1</v>
      </c>
      <c r="F15" s="6">
        <v>45097</v>
      </c>
      <c r="G15" s="6">
        <v>45098</v>
      </c>
      <c r="H15" s="6">
        <v>45102</v>
      </c>
      <c r="I15" s="12">
        <v>30</v>
      </c>
      <c r="J15">
        <v>1.2141</v>
      </c>
      <c r="K15">
        <v>1.2151000000000001</v>
      </c>
      <c r="M15" s="18">
        <f t="shared" ref="M15:M21" si="19">(SMALL(K15:L15,1)-J15)*1000</f>
        <v>1.0000000000001119</v>
      </c>
      <c r="N15" s="18">
        <f t="shared" ref="N15:N21" si="20">M15/(I15/1000)</f>
        <v>33.333333333337066</v>
      </c>
      <c r="O15">
        <v>26.66667</v>
      </c>
      <c r="P15">
        <f t="shared" si="4"/>
        <v>0.24999984375015952</v>
      </c>
    </row>
    <row r="16" spans="1:19" x14ac:dyDescent="0.25">
      <c r="A16" t="s">
        <v>94</v>
      </c>
      <c r="B16">
        <v>8</v>
      </c>
      <c r="C16">
        <v>6</v>
      </c>
      <c r="D16" t="s">
        <v>95</v>
      </c>
      <c r="E16" t="b">
        <v>1</v>
      </c>
      <c r="F16" s="6">
        <v>45085</v>
      </c>
      <c r="G16" s="6">
        <v>45098</v>
      </c>
      <c r="H16" s="6">
        <v>45102</v>
      </c>
      <c r="I16" s="12">
        <v>30</v>
      </c>
      <c r="J16">
        <v>1.2205999999999999</v>
      </c>
      <c r="K16">
        <v>1.2212000000000001</v>
      </c>
      <c r="M16" s="18">
        <f t="shared" si="19"/>
        <v>0.60000000000015596</v>
      </c>
      <c r="N16" s="18">
        <f t="shared" si="20"/>
        <v>20.000000000005201</v>
      </c>
      <c r="O16">
        <v>0</v>
      </c>
      <c r="P16" t="e">
        <f t="shared" si="4"/>
        <v>#DIV/0!</v>
      </c>
    </row>
    <row r="17" spans="1:22" x14ac:dyDescent="0.25">
      <c r="A17" t="s">
        <v>94</v>
      </c>
      <c r="B17">
        <v>8</v>
      </c>
      <c r="C17">
        <v>7</v>
      </c>
      <c r="D17" t="s">
        <v>96</v>
      </c>
      <c r="E17" t="b">
        <v>1</v>
      </c>
      <c r="F17" s="6">
        <v>45085</v>
      </c>
      <c r="G17" s="6">
        <v>45098</v>
      </c>
      <c r="H17" s="6">
        <v>45102</v>
      </c>
      <c r="I17" s="12">
        <v>30</v>
      </c>
      <c r="J17">
        <v>1.2158</v>
      </c>
      <c r="K17">
        <v>1.2166999999999999</v>
      </c>
      <c r="M17" s="18">
        <f t="shared" si="19"/>
        <v>0.89999999999990088</v>
      </c>
      <c r="N17" s="18">
        <f t="shared" si="20"/>
        <v>29.999999999996696</v>
      </c>
      <c r="O17">
        <v>0</v>
      </c>
      <c r="P17" t="e">
        <f t="shared" si="4"/>
        <v>#DIV/0!</v>
      </c>
    </row>
    <row r="18" spans="1:22" x14ac:dyDescent="0.25">
      <c r="A18" t="s">
        <v>94</v>
      </c>
      <c r="B18">
        <v>8</v>
      </c>
      <c r="C18">
        <v>8</v>
      </c>
      <c r="D18" t="s">
        <v>97</v>
      </c>
      <c r="E18" t="b">
        <v>1</v>
      </c>
      <c r="F18" s="6">
        <v>45085</v>
      </c>
      <c r="G18" s="6">
        <v>45098</v>
      </c>
      <c r="H18" s="6">
        <v>45102</v>
      </c>
      <c r="I18" s="12">
        <v>30</v>
      </c>
      <c r="J18">
        <v>1.2175</v>
      </c>
      <c r="K18">
        <v>1.2181</v>
      </c>
      <c r="M18" s="18">
        <f t="shared" si="19"/>
        <v>0.59999999999993392</v>
      </c>
      <c r="N18" s="18">
        <f t="shared" si="20"/>
        <v>19.999999999997797</v>
      </c>
      <c r="O18">
        <v>10</v>
      </c>
      <c r="P18">
        <f t="shared" si="4"/>
        <v>0.99999999999977973</v>
      </c>
    </row>
    <row r="19" spans="1:22" x14ac:dyDescent="0.25">
      <c r="A19" t="s">
        <v>94</v>
      </c>
      <c r="B19">
        <v>8</v>
      </c>
      <c r="C19">
        <v>9</v>
      </c>
      <c r="D19" t="s">
        <v>98</v>
      </c>
      <c r="E19" t="b">
        <v>1</v>
      </c>
      <c r="F19" s="6">
        <v>45085</v>
      </c>
      <c r="G19" s="6">
        <v>45098</v>
      </c>
      <c r="H19" s="6">
        <v>45102</v>
      </c>
      <c r="I19" s="12">
        <v>30</v>
      </c>
      <c r="J19">
        <v>1.2168000000000001</v>
      </c>
      <c r="K19">
        <v>1.2173</v>
      </c>
      <c r="M19" s="18">
        <f t="shared" si="19"/>
        <v>0.49999999999994493</v>
      </c>
      <c r="N19" s="18">
        <f t="shared" si="20"/>
        <v>16.666666666664831</v>
      </c>
      <c r="O19">
        <v>6.6666699999999999</v>
      </c>
      <c r="P19">
        <f t="shared" si="4"/>
        <v>1.4999987500003498</v>
      </c>
    </row>
    <row r="20" spans="1:22" x14ac:dyDescent="0.25">
      <c r="A20" t="s">
        <v>94</v>
      </c>
      <c r="B20">
        <v>9</v>
      </c>
      <c r="C20">
        <v>12</v>
      </c>
      <c r="D20" t="s">
        <v>99</v>
      </c>
      <c r="E20" t="b">
        <v>1</v>
      </c>
      <c r="F20" s="6">
        <v>45085</v>
      </c>
      <c r="G20" s="6">
        <v>45098</v>
      </c>
      <c r="H20" s="6">
        <v>45102</v>
      </c>
      <c r="I20" s="12">
        <v>30</v>
      </c>
      <c r="J20">
        <v>1.2010000000000001</v>
      </c>
      <c r="K20">
        <v>1.2016</v>
      </c>
      <c r="M20" s="18">
        <f t="shared" si="19"/>
        <v>0.59999999999993392</v>
      </c>
      <c r="N20" s="18">
        <f t="shared" si="20"/>
        <v>19.999999999997797</v>
      </c>
      <c r="O20">
        <v>10</v>
      </c>
      <c r="P20">
        <f t="shared" si="4"/>
        <v>0.99999999999977973</v>
      </c>
    </row>
    <row r="21" spans="1:22" x14ac:dyDescent="0.25">
      <c r="A21" t="s">
        <v>94</v>
      </c>
      <c r="B21">
        <v>9</v>
      </c>
      <c r="C21">
        <v>13</v>
      </c>
      <c r="D21" t="s">
        <v>100</v>
      </c>
      <c r="E21" t="b">
        <v>1</v>
      </c>
      <c r="F21" s="6">
        <v>45085</v>
      </c>
      <c r="G21" s="6">
        <v>45098</v>
      </c>
      <c r="H21" s="6">
        <v>45102</v>
      </c>
      <c r="I21" s="12">
        <v>30</v>
      </c>
      <c r="J21">
        <v>1.2165999999999999</v>
      </c>
      <c r="K21">
        <v>1.2170000000000001</v>
      </c>
      <c r="M21" s="18">
        <f t="shared" si="19"/>
        <v>0.40000000000017799</v>
      </c>
      <c r="N21" s="18">
        <f t="shared" si="20"/>
        <v>13.333333333339267</v>
      </c>
      <c r="O21">
        <v>0</v>
      </c>
      <c r="P21" t="e">
        <f t="shared" si="4"/>
        <v>#DIV/0!</v>
      </c>
    </row>
    <row r="24" spans="1:22" x14ac:dyDescent="0.25">
      <c r="B24" s="12">
        <v>5</v>
      </c>
      <c r="C24">
        <v>48</v>
      </c>
      <c r="D24" t="s">
        <v>92</v>
      </c>
      <c r="E24" t="b">
        <v>0</v>
      </c>
      <c r="F24" s="6">
        <v>45078</v>
      </c>
      <c r="G24" s="6">
        <v>45081</v>
      </c>
      <c r="H24" s="6">
        <v>45085</v>
      </c>
      <c r="I24" s="12">
        <v>30</v>
      </c>
      <c r="J24">
        <v>1.2017</v>
      </c>
      <c r="K24">
        <v>1.2114</v>
      </c>
      <c r="M24" s="18">
        <f t="shared" ref="M24:M25" si="21">(SMALL(K24:L24,1)-J24)*1000</f>
        <v>9.7000000000000419</v>
      </c>
      <c r="N24" s="18">
        <f t="shared" ref="N24:N25" si="22">M24/(I24/1000)</f>
        <v>323.33333333333474</v>
      </c>
      <c r="O24" s="12"/>
      <c r="P24" t="e">
        <f t="shared" ref="P24:P25" si="23">(N24-O24)/O24</f>
        <v>#DIV/0!</v>
      </c>
      <c r="Q24" s="16"/>
      <c r="S24" s="12"/>
      <c r="T24" s="12"/>
      <c r="U24" s="12" t="str">
        <f t="shared" ref="U24" si="24">IF(AND(D24="Stock Solution", N24&gt;=90, N24&lt;=110), "Good", IF(AND(D24="DI", N24&gt;=-3.33, N24&lt;=3.33), "Good", IF(OR(D24&lt;&gt;"Stock Solution", D24&lt;&gt;"DI"), "", "Bad")))</f>
        <v/>
      </c>
      <c r="V24" t="s">
        <v>93</v>
      </c>
    </row>
    <row r="25" spans="1:22" x14ac:dyDescent="0.25">
      <c r="A25" s="20" t="s">
        <v>94</v>
      </c>
      <c r="B25" s="20">
        <v>8</v>
      </c>
      <c r="C25" s="20">
        <v>5</v>
      </c>
      <c r="D25" s="20" t="s">
        <v>92</v>
      </c>
      <c r="E25" s="20" t="b">
        <v>1</v>
      </c>
      <c r="F25" s="21">
        <v>45078</v>
      </c>
      <c r="G25" s="21">
        <v>45098</v>
      </c>
      <c r="H25" s="21">
        <v>45102</v>
      </c>
      <c r="I25" s="22">
        <v>30</v>
      </c>
      <c r="J25" s="20">
        <v>1.2144999999999999</v>
      </c>
      <c r="K25" s="20">
        <v>1.2154</v>
      </c>
      <c r="L25" s="20"/>
      <c r="M25" s="23">
        <f t="shared" si="21"/>
        <v>0.90000000000012292</v>
      </c>
      <c r="N25" s="23">
        <f t="shared" si="22"/>
        <v>30.0000000000041</v>
      </c>
      <c r="P25" t="e">
        <f t="shared" si="2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N39"/>
  <sheetViews>
    <sheetView topLeftCell="L2" workbookViewId="0">
      <selection activeCell="L2" sqref="L2:M2"/>
    </sheetView>
  </sheetViews>
  <sheetFormatPr defaultRowHeight="15" x14ac:dyDescent="0.25"/>
  <cols>
    <col min="5" max="5" width="11.28515625" customWidth="1"/>
    <col min="6" max="6" width="17.5703125" bestFit="1" customWidth="1"/>
    <col min="7" max="7" width="9.7109375" bestFit="1" customWidth="1"/>
  </cols>
  <sheetData>
    <row r="1" spans="1:14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4" x14ac:dyDescent="0.25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4" x14ac:dyDescent="0.25">
      <c r="A3" s="12">
        <v>1</v>
      </c>
      <c r="B3" s="12">
        <v>39</v>
      </c>
      <c r="C3" s="12" t="s">
        <v>75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4" x14ac:dyDescent="0.25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4" x14ac:dyDescent="0.25">
      <c r="A5" s="12">
        <v>2</v>
      </c>
      <c r="B5">
        <v>17</v>
      </c>
      <c r="C5" t="s">
        <v>75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4" x14ac:dyDescent="0.25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4" x14ac:dyDescent="0.25">
      <c r="A7" s="12">
        <v>3</v>
      </c>
      <c r="B7">
        <v>40</v>
      </c>
      <c r="C7" t="s">
        <v>75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4" x14ac:dyDescent="0.25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17" si="2">(SMALL(J8:K8,1)-I8)*1000</f>
        <v>3.0000000000001137</v>
      </c>
      <c r="M8" s="14">
        <f t="shared" ref="M8:M17" si="3">L8/(H8/1000)</f>
        <v>100.00000000000379</v>
      </c>
    </row>
    <row r="9" spans="1:14" x14ac:dyDescent="0.25">
      <c r="A9" s="12">
        <v>3</v>
      </c>
      <c r="B9">
        <v>117</v>
      </c>
      <c r="C9" t="s">
        <v>75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  <row r="10" spans="1:14" x14ac:dyDescent="0.25">
      <c r="A10" s="12">
        <v>6</v>
      </c>
      <c r="B10">
        <v>23</v>
      </c>
      <c r="C10" t="s">
        <v>75</v>
      </c>
      <c r="E10" s="6">
        <v>45089</v>
      </c>
      <c r="F10" s="6">
        <v>45089</v>
      </c>
      <c r="H10" s="12">
        <v>30</v>
      </c>
      <c r="I10">
        <v>1.2181999999999999</v>
      </c>
      <c r="J10">
        <v>1.2181999999999999</v>
      </c>
      <c r="L10" s="14">
        <f t="shared" si="2"/>
        <v>0</v>
      </c>
      <c r="M10" s="14">
        <f t="shared" si="3"/>
        <v>0</v>
      </c>
    </row>
    <row r="11" spans="1:14" x14ac:dyDescent="0.25">
      <c r="A11">
        <v>6</v>
      </c>
      <c r="B11">
        <v>24</v>
      </c>
      <c r="C11" t="s">
        <v>74</v>
      </c>
      <c r="E11" s="6">
        <v>45089</v>
      </c>
      <c r="F11" s="6">
        <v>45089</v>
      </c>
      <c r="H11">
        <v>30</v>
      </c>
      <c r="I11">
        <v>1.2141999999999999</v>
      </c>
      <c r="J11">
        <v>1.2170000000000001</v>
      </c>
      <c r="L11" s="14">
        <f t="shared" si="2"/>
        <v>2.8000000000001357</v>
      </c>
      <c r="M11" s="14">
        <f t="shared" si="3"/>
        <v>93.333333333337862</v>
      </c>
    </row>
    <row r="12" spans="1:14" x14ac:dyDescent="0.25">
      <c r="A12">
        <v>7</v>
      </c>
      <c r="B12">
        <v>31</v>
      </c>
      <c r="C12" t="s">
        <v>74</v>
      </c>
      <c r="E12" s="6">
        <v>45097</v>
      </c>
      <c r="F12" s="6">
        <v>45097</v>
      </c>
      <c r="H12" s="12">
        <v>30</v>
      </c>
      <c r="I12">
        <v>1.2144999999999999</v>
      </c>
      <c r="J12">
        <v>1.2175</v>
      </c>
      <c r="L12" s="18">
        <f t="shared" si="2"/>
        <v>3.0000000000001137</v>
      </c>
      <c r="M12" s="18">
        <f t="shared" si="3"/>
        <v>100.00000000000379</v>
      </c>
      <c r="N12" s="18"/>
    </row>
    <row r="13" spans="1:14" x14ac:dyDescent="0.25">
      <c r="A13">
        <v>7</v>
      </c>
      <c r="B13">
        <v>32</v>
      </c>
      <c r="C13" t="s">
        <v>75</v>
      </c>
      <c r="E13" s="6">
        <v>45097</v>
      </c>
      <c r="F13" s="6">
        <v>45097</v>
      </c>
      <c r="H13" s="12">
        <v>30</v>
      </c>
      <c r="I13">
        <v>1.2137</v>
      </c>
      <c r="J13">
        <v>1.2137</v>
      </c>
      <c r="L13" s="18">
        <f t="shared" si="2"/>
        <v>0</v>
      </c>
      <c r="M13" s="18">
        <f t="shared" si="3"/>
        <v>0</v>
      </c>
      <c r="N13" s="18"/>
    </row>
    <row r="14" spans="1:14" x14ac:dyDescent="0.25">
      <c r="A14" s="12">
        <v>4</v>
      </c>
      <c r="B14">
        <v>42</v>
      </c>
      <c r="C14" t="s">
        <v>74</v>
      </c>
      <c r="E14" s="6">
        <v>45081</v>
      </c>
      <c r="F14" s="6">
        <v>45081</v>
      </c>
      <c r="G14" s="6">
        <v>45085</v>
      </c>
      <c r="H14" s="12">
        <v>30</v>
      </c>
      <c r="I14">
        <v>1.2376</v>
      </c>
      <c r="J14">
        <v>1.2406999999999999</v>
      </c>
      <c r="L14" s="14">
        <f t="shared" si="2"/>
        <v>3.0999999999998806</v>
      </c>
      <c r="M14" s="14">
        <f t="shared" si="3"/>
        <v>103.33333333332936</v>
      </c>
    </row>
    <row r="15" spans="1:14" x14ac:dyDescent="0.25">
      <c r="A15" s="12">
        <v>5</v>
      </c>
      <c r="B15">
        <v>43</v>
      </c>
      <c r="C15" t="s">
        <v>75</v>
      </c>
      <c r="E15" s="6">
        <v>45081</v>
      </c>
      <c r="F15" s="6">
        <v>45081</v>
      </c>
      <c r="G15" s="6">
        <v>45085</v>
      </c>
      <c r="H15" s="12">
        <v>30</v>
      </c>
      <c r="I15">
        <v>1.216</v>
      </c>
      <c r="J15">
        <v>1.216</v>
      </c>
      <c r="L15" s="14">
        <f t="shared" si="2"/>
        <v>0</v>
      </c>
      <c r="M15" s="14">
        <f t="shared" si="3"/>
        <v>0</v>
      </c>
    </row>
    <row r="16" spans="1:14" x14ac:dyDescent="0.25">
      <c r="A16" s="12">
        <v>4</v>
      </c>
      <c r="B16">
        <v>2</v>
      </c>
      <c r="C16" t="s">
        <v>75</v>
      </c>
      <c r="E16" s="6">
        <v>45081</v>
      </c>
      <c r="F16" s="6">
        <v>45081</v>
      </c>
      <c r="G16" s="6">
        <v>45085</v>
      </c>
      <c r="H16" s="12">
        <v>30</v>
      </c>
      <c r="I16">
        <v>1.2258</v>
      </c>
      <c r="J16">
        <v>1.2258</v>
      </c>
      <c r="L16" s="14">
        <f t="shared" si="2"/>
        <v>0</v>
      </c>
      <c r="M16" s="14">
        <f t="shared" si="3"/>
        <v>0</v>
      </c>
    </row>
    <row r="17" spans="1:13" x14ac:dyDescent="0.25">
      <c r="A17" s="12">
        <v>4</v>
      </c>
      <c r="B17">
        <v>3</v>
      </c>
      <c r="C17" t="s">
        <v>74</v>
      </c>
      <c r="D17" t="b">
        <v>0</v>
      </c>
      <c r="E17" s="6">
        <v>45081</v>
      </c>
      <c r="F17" s="6">
        <v>45081</v>
      </c>
      <c r="G17" s="6">
        <v>45085</v>
      </c>
      <c r="H17" s="12">
        <v>30</v>
      </c>
      <c r="I17">
        <v>1.2114</v>
      </c>
      <c r="J17">
        <v>1.2143999999999999</v>
      </c>
      <c r="L17" s="14">
        <f t="shared" si="2"/>
        <v>2.9999999999998916</v>
      </c>
      <c r="M17" s="14">
        <f t="shared" si="3"/>
        <v>99.99999999999639</v>
      </c>
    </row>
    <row r="18" spans="1:13" x14ac:dyDescent="0.25">
      <c r="A18">
        <v>8</v>
      </c>
      <c r="B18">
        <v>2</v>
      </c>
      <c r="C18" t="s">
        <v>74</v>
      </c>
      <c r="D18" t="b">
        <v>1</v>
      </c>
      <c r="E18" s="6">
        <v>45097</v>
      </c>
      <c r="F18" s="6">
        <v>45098</v>
      </c>
      <c r="G18" s="6">
        <v>45102</v>
      </c>
      <c r="H18" s="12">
        <v>30</v>
      </c>
      <c r="I18">
        <v>1.2266999999999999</v>
      </c>
      <c r="J18">
        <v>1.2297</v>
      </c>
      <c r="L18" s="18">
        <f>(SMALL(J18:K18,1)-I18)*1000</f>
        <v>3.0000000000001137</v>
      </c>
      <c r="M18" s="18">
        <f>L18/(H18/1000)</f>
        <v>100.00000000000379</v>
      </c>
    </row>
    <row r="19" spans="1:13" x14ac:dyDescent="0.25">
      <c r="A19">
        <v>8</v>
      </c>
      <c r="B19">
        <v>3</v>
      </c>
      <c r="C19" t="s">
        <v>75</v>
      </c>
      <c r="D19" t="b">
        <v>1</v>
      </c>
      <c r="E19" s="6">
        <v>45097</v>
      </c>
      <c r="F19" s="6">
        <v>45098</v>
      </c>
      <c r="G19" s="6">
        <v>45102</v>
      </c>
      <c r="H19" s="12">
        <v>30</v>
      </c>
      <c r="I19">
        <v>1.2141999999999999</v>
      </c>
      <c r="J19">
        <v>1.2141999999999999</v>
      </c>
      <c r="L19" s="18">
        <f>(SMALL(J19:K19,1)-I19)*1000</f>
        <v>0</v>
      </c>
      <c r="M19" s="18">
        <f>L19/(H19/1000)</f>
        <v>0</v>
      </c>
    </row>
    <row r="20" spans="1:13" x14ac:dyDescent="0.25">
      <c r="A20">
        <v>9</v>
      </c>
      <c r="B20">
        <v>10</v>
      </c>
      <c r="C20" t="s">
        <v>74</v>
      </c>
      <c r="E20" s="6">
        <v>45098</v>
      </c>
      <c r="F20" s="6">
        <v>45098</v>
      </c>
      <c r="G20" s="6">
        <v>45102</v>
      </c>
      <c r="H20" s="12">
        <v>30</v>
      </c>
      <c r="I20">
        <v>1.2071000000000001</v>
      </c>
      <c r="J20">
        <v>1.21</v>
      </c>
      <c r="L20" s="18">
        <f t="shared" ref="L20:L39" si="4">(SMALL(J20:K20,1)-I20)*1000</f>
        <v>2.8999999999999027</v>
      </c>
      <c r="M20" s="18">
        <f t="shared" ref="M20:M39" si="5">L20/(H20/1000)</f>
        <v>96.666666666663431</v>
      </c>
    </row>
    <row r="21" spans="1:13" x14ac:dyDescent="0.25">
      <c r="A21">
        <v>9</v>
      </c>
      <c r="B21">
        <v>11</v>
      </c>
      <c r="C21" t="s">
        <v>75</v>
      </c>
      <c r="E21" s="6">
        <v>45098</v>
      </c>
      <c r="F21" s="6">
        <v>45098</v>
      </c>
      <c r="G21" s="6">
        <v>45102</v>
      </c>
      <c r="H21" s="12">
        <v>30</v>
      </c>
      <c r="I21">
        <v>1.2269000000000001</v>
      </c>
      <c r="J21">
        <v>1.2269000000000001</v>
      </c>
      <c r="L21" s="18">
        <f t="shared" si="4"/>
        <v>0</v>
      </c>
      <c r="M21" s="18">
        <f t="shared" si="5"/>
        <v>0</v>
      </c>
    </row>
    <row r="22" spans="1:13" x14ac:dyDescent="0.25">
      <c r="A22">
        <v>9</v>
      </c>
      <c r="B22">
        <v>22</v>
      </c>
      <c r="C22" t="s">
        <v>74</v>
      </c>
      <c r="E22" s="6">
        <v>45098</v>
      </c>
      <c r="F22" s="6">
        <v>45098</v>
      </c>
      <c r="G22" s="6">
        <v>45102</v>
      </c>
      <c r="H22" s="12">
        <v>30</v>
      </c>
      <c r="I22">
        <v>1.2202999999999999</v>
      </c>
      <c r="J22">
        <v>1.2233000000000001</v>
      </c>
      <c r="L22" s="18">
        <f t="shared" si="4"/>
        <v>3.0000000000001137</v>
      </c>
      <c r="M22" s="18">
        <f t="shared" si="5"/>
        <v>100.00000000000379</v>
      </c>
    </row>
    <row r="23" spans="1:13" x14ac:dyDescent="0.25">
      <c r="A23">
        <v>9</v>
      </c>
      <c r="B23">
        <v>23</v>
      </c>
      <c r="C23" t="s">
        <v>75</v>
      </c>
      <c r="E23" s="6">
        <v>45098</v>
      </c>
      <c r="F23" s="6">
        <v>45098</v>
      </c>
      <c r="G23" s="6">
        <v>45102</v>
      </c>
      <c r="H23" s="12">
        <v>30</v>
      </c>
      <c r="I23">
        <v>1.2176</v>
      </c>
      <c r="J23">
        <v>1.2175</v>
      </c>
      <c r="L23" s="18">
        <f t="shared" si="4"/>
        <v>-9.9999999999988987E-2</v>
      </c>
      <c r="M23" s="18">
        <f t="shared" si="5"/>
        <v>-3.3333333333329662</v>
      </c>
    </row>
    <row r="24" spans="1:13" x14ac:dyDescent="0.25">
      <c r="A24">
        <v>10</v>
      </c>
      <c r="B24">
        <v>61</v>
      </c>
      <c r="C24" t="s">
        <v>74</v>
      </c>
      <c r="E24" s="6">
        <v>45098</v>
      </c>
      <c r="F24" s="6">
        <v>45098</v>
      </c>
      <c r="G24" s="6">
        <v>45102</v>
      </c>
      <c r="H24" s="12">
        <v>30</v>
      </c>
      <c r="I24">
        <v>1.2141999999999999</v>
      </c>
      <c r="J24">
        <v>1.2171000000000001</v>
      </c>
      <c r="L24" s="18">
        <f t="shared" si="4"/>
        <v>2.9000000000001247</v>
      </c>
      <c r="M24" s="18">
        <f t="shared" si="5"/>
        <v>96.666666666670821</v>
      </c>
    </row>
    <row r="25" spans="1:13" x14ac:dyDescent="0.25">
      <c r="A25">
        <v>10</v>
      </c>
      <c r="B25">
        <v>62</v>
      </c>
      <c r="C25" t="s">
        <v>75</v>
      </c>
      <c r="E25" s="6">
        <v>45098</v>
      </c>
      <c r="F25" s="6">
        <v>45098</v>
      </c>
      <c r="G25" s="6">
        <v>45102</v>
      </c>
      <c r="H25" s="12">
        <v>30</v>
      </c>
      <c r="I25">
        <v>1.2175</v>
      </c>
      <c r="J25">
        <v>1.2176</v>
      </c>
      <c r="L25" s="18">
        <f t="shared" si="4"/>
        <v>9.9999999999988987E-2</v>
      </c>
      <c r="M25" s="18">
        <f t="shared" si="5"/>
        <v>3.3333333333329662</v>
      </c>
    </row>
    <row r="26" spans="1:13" x14ac:dyDescent="0.25">
      <c r="A26">
        <v>11</v>
      </c>
      <c r="B26">
        <v>69</v>
      </c>
      <c r="C26" t="s">
        <v>74</v>
      </c>
      <c r="E26" s="6">
        <v>45104</v>
      </c>
      <c r="F26" s="6">
        <v>45104</v>
      </c>
      <c r="G26" s="6">
        <v>45105</v>
      </c>
      <c r="H26" s="12">
        <v>30</v>
      </c>
      <c r="I26">
        <v>1.2181999999999999</v>
      </c>
      <c r="J26">
        <v>1.2214</v>
      </c>
      <c r="L26" s="18">
        <f t="shared" si="4"/>
        <v>3.2000000000000917</v>
      </c>
      <c r="M26" s="18">
        <f t="shared" si="5"/>
        <v>106.66666666666973</v>
      </c>
    </row>
    <row r="27" spans="1:13" x14ac:dyDescent="0.25">
      <c r="A27">
        <v>11</v>
      </c>
      <c r="B27">
        <v>70</v>
      </c>
      <c r="C27" t="s">
        <v>75</v>
      </c>
      <c r="E27" s="6">
        <v>45104</v>
      </c>
      <c r="F27" s="6">
        <v>45104</v>
      </c>
      <c r="G27" s="6">
        <v>45105</v>
      </c>
      <c r="H27" s="12">
        <v>30</v>
      </c>
      <c r="I27">
        <v>1.2025999999999999</v>
      </c>
      <c r="J27">
        <v>1.2025999999999999</v>
      </c>
      <c r="L27" s="18">
        <f t="shared" si="4"/>
        <v>0</v>
      </c>
      <c r="M27" s="18">
        <f t="shared" si="5"/>
        <v>0</v>
      </c>
    </row>
    <row r="28" spans="1:13" x14ac:dyDescent="0.25">
      <c r="A28">
        <v>12</v>
      </c>
      <c r="B28">
        <v>1</v>
      </c>
      <c r="C28" t="s">
        <v>74</v>
      </c>
      <c r="E28" s="6">
        <v>45112</v>
      </c>
      <c r="F28" s="6">
        <v>45112</v>
      </c>
      <c r="G28" s="6">
        <v>45118</v>
      </c>
      <c r="H28" s="12">
        <v>30</v>
      </c>
      <c r="I28">
        <v>1.2168000000000001</v>
      </c>
      <c r="J28">
        <v>1.2198</v>
      </c>
      <c r="L28" s="18">
        <f t="shared" si="4"/>
        <v>2.9999999999998916</v>
      </c>
      <c r="M28" s="18">
        <f t="shared" si="5"/>
        <v>99.99999999999639</v>
      </c>
    </row>
    <row r="29" spans="1:13" x14ac:dyDescent="0.25">
      <c r="A29">
        <v>12</v>
      </c>
      <c r="B29">
        <v>2</v>
      </c>
      <c r="C29" t="s">
        <v>75</v>
      </c>
      <c r="E29" s="6">
        <v>45112</v>
      </c>
      <c r="F29" s="6">
        <v>45112</v>
      </c>
      <c r="G29" s="6">
        <v>45118</v>
      </c>
      <c r="H29" s="12">
        <v>30</v>
      </c>
      <c r="I29">
        <v>1.2277</v>
      </c>
      <c r="J29">
        <v>1.2277</v>
      </c>
      <c r="L29" s="18">
        <f t="shared" si="4"/>
        <v>0</v>
      </c>
      <c r="M29" s="18">
        <f t="shared" si="5"/>
        <v>0</v>
      </c>
    </row>
    <row r="30" spans="1:13" x14ac:dyDescent="0.25">
      <c r="A30">
        <v>13</v>
      </c>
      <c r="B30">
        <v>13</v>
      </c>
      <c r="C30" t="s">
        <v>74</v>
      </c>
      <c r="E30" s="6">
        <v>45112</v>
      </c>
      <c r="F30" s="6">
        <v>45112</v>
      </c>
      <c r="G30" s="6">
        <v>45118</v>
      </c>
      <c r="H30" s="12">
        <v>30</v>
      </c>
      <c r="I30">
        <v>1.2174</v>
      </c>
      <c r="J30">
        <v>1.2203999999999999</v>
      </c>
      <c r="L30" s="18">
        <f t="shared" si="4"/>
        <v>2.9999999999998916</v>
      </c>
      <c r="M30" s="18">
        <f t="shared" si="5"/>
        <v>99.99999999999639</v>
      </c>
    </row>
    <row r="31" spans="1:13" x14ac:dyDescent="0.25">
      <c r="A31">
        <v>13</v>
      </c>
      <c r="B31">
        <v>14</v>
      </c>
      <c r="C31" t="s">
        <v>75</v>
      </c>
      <c r="E31" s="6">
        <v>45112</v>
      </c>
      <c r="F31" s="6">
        <v>45112</v>
      </c>
      <c r="G31" s="6">
        <v>45118</v>
      </c>
      <c r="H31" s="12">
        <v>30</v>
      </c>
      <c r="I31">
        <v>1.2245999999999999</v>
      </c>
      <c r="J31">
        <v>1.2245999999999999</v>
      </c>
      <c r="L31" s="18">
        <f t="shared" si="4"/>
        <v>0</v>
      </c>
      <c r="M31" s="18">
        <f t="shared" si="5"/>
        <v>0</v>
      </c>
    </row>
    <row r="32" spans="1:13" x14ac:dyDescent="0.25">
      <c r="A32">
        <v>14</v>
      </c>
      <c r="B32">
        <v>25</v>
      </c>
      <c r="C32" t="s">
        <v>74</v>
      </c>
      <c r="E32" s="6">
        <v>45112</v>
      </c>
      <c r="F32" s="6">
        <v>45112</v>
      </c>
      <c r="G32" s="6">
        <v>45118</v>
      </c>
      <c r="H32" s="12">
        <v>30</v>
      </c>
      <c r="I32">
        <v>1.2021999999999999</v>
      </c>
      <c r="J32">
        <v>1.2053</v>
      </c>
      <c r="L32" s="18">
        <f t="shared" si="4"/>
        <v>3.1000000000001027</v>
      </c>
      <c r="M32" s="18">
        <f t="shared" si="5"/>
        <v>103.33333333333675</v>
      </c>
    </row>
    <row r="33" spans="1:13" x14ac:dyDescent="0.25">
      <c r="A33">
        <v>14</v>
      </c>
      <c r="B33">
        <v>26</v>
      </c>
      <c r="C33" t="s">
        <v>75</v>
      </c>
      <c r="E33" s="6">
        <v>45112</v>
      </c>
      <c r="F33" s="6">
        <v>45112</v>
      </c>
      <c r="G33" s="6">
        <v>45118</v>
      </c>
      <c r="H33" s="12">
        <v>30</v>
      </c>
      <c r="I33">
        <v>1.1932</v>
      </c>
      <c r="J33">
        <v>1.1933</v>
      </c>
      <c r="L33" s="18">
        <f t="shared" si="4"/>
        <v>9.9999999999988987E-2</v>
      </c>
      <c r="M33" s="18">
        <f t="shared" si="5"/>
        <v>3.3333333333329662</v>
      </c>
    </row>
    <row r="34" spans="1:13" x14ac:dyDescent="0.25">
      <c r="A34">
        <v>15</v>
      </c>
      <c r="B34">
        <v>40</v>
      </c>
      <c r="C34" t="s">
        <v>74</v>
      </c>
      <c r="E34" s="6">
        <v>45126</v>
      </c>
      <c r="F34" s="6">
        <v>45126</v>
      </c>
      <c r="G34" s="6">
        <v>45128</v>
      </c>
      <c r="H34" s="12">
        <v>30</v>
      </c>
      <c r="I34">
        <v>1.2007000000000001</v>
      </c>
      <c r="J34">
        <v>1.2037</v>
      </c>
      <c r="L34" s="18">
        <f t="shared" si="4"/>
        <v>2.9999999999998916</v>
      </c>
      <c r="M34" s="18">
        <f t="shared" si="5"/>
        <v>99.99999999999639</v>
      </c>
    </row>
    <row r="35" spans="1:13" x14ac:dyDescent="0.25">
      <c r="A35">
        <v>15</v>
      </c>
      <c r="B35">
        <v>41</v>
      </c>
      <c r="C35" t="s">
        <v>75</v>
      </c>
      <c r="E35" s="6">
        <v>45126</v>
      </c>
      <c r="F35" s="6">
        <v>45126</v>
      </c>
      <c r="G35" s="6">
        <v>45128</v>
      </c>
      <c r="H35" s="12">
        <v>30</v>
      </c>
      <c r="I35">
        <v>1.2150000000000001</v>
      </c>
      <c r="J35">
        <v>1.2151000000000001</v>
      </c>
      <c r="L35" s="18">
        <f t="shared" si="4"/>
        <v>9.9999999999988987E-2</v>
      </c>
      <c r="M35" s="18">
        <f t="shared" si="5"/>
        <v>3.3333333333329662</v>
      </c>
    </row>
    <row r="36" spans="1:13" x14ac:dyDescent="0.25">
      <c r="A36">
        <v>16</v>
      </c>
      <c r="B36">
        <v>52</v>
      </c>
      <c r="C36" t="s">
        <v>74</v>
      </c>
      <c r="E36" s="6">
        <v>45126</v>
      </c>
      <c r="F36" s="6">
        <v>45126</v>
      </c>
      <c r="G36" s="6">
        <v>45128</v>
      </c>
      <c r="H36" s="12">
        <v>30</v>
      </c>
      <c r="I36">
        <v>1.204</v>
      </c>
      <c r="J36">
        <v>1.2071000000000001</v>
      </c>
      <c r="L36" s="18">
        <f t="shared" si="4"/>
        <v>3.1000000000001027</v>
      </c>
      <c r="M36" s="18">
        <f t="shared" si="5"/>
        <v>103.33333333333675</v>
      </c>
    </row>
    <row r="37" spans="1:13" x14ac:dyDescent="0.25">
      <c r="A37">
        <v>16</v>
      </c>
      <c r="B37">
        <v>53</v>
      </c>
      <c r="C37" t="s">
        <v>75</v>
      </c>
      <c r="E37" s="6">
        <v>45126</v>
      </c>
      <c r="F37" s="6">
        <v>45126</v>
      </c>
      <c r="G37" s="6">
        <v>45128</v>
      </c>
      <c r="H37" s="12">
        <v>30</v>
      </c>
      <c r="I37">
        <v>1.1843999999999999</v>
      </c>
      <c r="J37">
        <v>1.1843999999999999</v>
      </c>
      <c r="L37" s="18">
        <f t="shared" si="4"/>
        <v>0</v>
      </c>
      <c r="M37" s="18">
        <f t="shared" si="5"/>
        <v>0</v>
      </c>
    </row>
    <row r="38" spans="1:13" x14ac:dyDescent="0.25">
      <c r="A38">
        <v>17</v>
      </c>
      <c r="B38">
        <v>30</v>
      </c>
      <c r="C38" t="s">
        <v>74</v>
      </c>
      <c r="E38" s="6">
        <v>45126</v>
      </c>
      <c r="F38" s="6">
        <v>45126</v>
      </c>
      <c r="G38" s="6">
        <v>45128</v>
      </c>
      <c r="H38" s="12">
        <v>30</v>
      </c>
      <c r="I38">
        <v>1.2170000000000001</v>
      </c>
      <c r="J38">
        <v>1.2201</v>
      </c>
      <c r="L38" s="18">
        <f t="shared" si="4"/>
        <v>3.0999999999998806</v>
      </c>
      <c r="M38" s="18">
        <f t="shared" si="5"/>
        <v>103.33333333332936</v>
      </c>
    </row>
    <row r="39" spans="1:13" x14ac:dyDescent="0.25">
      <c r="A39">
        <v>17</v>
      </c>
      <c r="B39">
        <v>31</v>
      </c>
      <c r="C39" t="s">
        <v>75</v>
      </c>
      <c r="E39" s="6">
        <v>45126</v>
      </c>
      <c r="F39" s="6">
        <v>45126</v>
      </c>
      <c r="G39" s="6">
        <v>45128</v>
      </c>
      <c r="H39" s="12">
        <v>30</v>
      </c>
      <c r="I39">
        <v>1.2178</v>
      </c>
      <c r="J39">
        <v>1.2178</v>
      </c>
      <c r="L39" s="18">
        <f t="shared" si="4"/>
        <v>0</v>
      </c>
      <c r="M39" s="18">
        <f t="shared" si="5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8740-6592-453E-82FC-9FF53F56FDEF}">
  <dimension ref="A1:M33"/>
  <sheetViews>
    <sheetView workbookViewId="0">
      <selection activeCell="A4" sqref="A4"/>
    </sheetView>
  </sheetViews>
  <sheetFormatPr defaultRowHeight="15" x14ac:dyDescent="0.25"/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B2">
        <v>39</v>
      </c>
      <c r="C2" t="s">
        <v>128</v>
      </c>
      <c r="F2" s="6">
        <v>44718</v>
      </c>
      <c r="H2">
        <v>30</v>
      </c>
      <c r="I2">
        <v>1.2298</v>
      </c>
      <c r="J2">
        <v>1.2318</v>
      </c>
      <c r="L2">
        <f>(SMALL(J2:K2,1)-I2)*1000</f>
        <v>2.0000000000000018</v>
      </c>
      <c r="M2">
        <f>L2/(H2/1000)</f>
        <v>66.666666666666728</v>
      </c>
    </row>
    <row r="3" spans="1:13" x14ac:dyDescent="0.25">
      <c r="A3">
        <v>1</v>
      </c>
      <c r="B3">
        <v>41</v>
      </c>
      <c r="C3" t="s">
        <v>128</v>
      </c>
      <c r="F3" s="6">
        <v>44718</v>
      </c>
      <c r="H3">
        <v>30</v>
      </c>
      <c r="I3">
        <v>1.2190000000000001</v>
      </c>
      <c r="J3">
        <v>1.2211000000000001</v>
      </c>
      <c r="L3">
        <f t="shared" ref="L3:L31" si="0">(SMALL(J3:K3,1)-I3)*1000</f>
        <v>2.0999999999999908</v>
      </c>
      <c r="M3">
        <f t="shared" ref="M3:M33" si="1">L3/(H3/1000)</f>
        <v>69.999999999999702</v>
      </c>
    </row>
    <row r="4" spans="1:13" x14ac:dyDescent="0.25">
      <c r="A4">
        <v>1</v>
      </c>
      <c r="B4">
        <v>43</v>
      </c>
      <c r="C4" t="s">
        <v>128</v>
      </c>
      <c r="F4" s="6">
        <v>44718</v>
      </c>
      <c r="H4">
        <v>30</v>
      </c>
      <c r="I4">
        <v>1.1982999999999999</v>
      </c>
      <c r="J4">
        <v>1.2001999999999999</v>
      </c>
      <c r="L4">
        <f>(SMALL(J4:K4,1)-I4)*1000</f>
        <v>1.9000000000000128</v>
      </c>
      <c r="M4">
        <f>L4/(H4/1000)</f>
        <v>63.333333333333762</v>
      </c>
    </row>
    <row r="5" spans="1:13" x14ac:dyDescent="0.25">
      <c r="A5">
        <v>1</v>
      </c>
      <c r="B5">
        <v>44</v>
      </c>
      <c r="C5" t="s">
        <v>128</v>
      </c>
      <c r="F5" s="6">
        <v>44718</v>
      </c>
      <c r="H5">
        <v>30</v>
      </c>
      <c r="I5">
        <v>1.2125999999999999</v>
      </c>
      <c r="J5">
        <v>1.2141999999999999</v>
      </c>
      <c r="L5">
        <f t="shared" si="0"/>
        <v>1.6000000000000458</v>
      </c>
      <c r="M5">
        <f t="shared" si="1"/>
        <v>53.333333333334863</v>
      </c>
    </row>
    <row r="6" spans="1:13" x14ac:dyDescent="0.25">
      <c r="A6">
        <v>1</v>
      </c>
      <c r="B6">
        <v>45</v>
      </c>
      <c r="C6" t="s">
        <v>128</v>
      </c>
      <c r="F6" s="6">
        <v>44718</v>
      </c>
      <c r="H6">
        <v>30</v>
      </c>
      <c r="I6">
        <v>1.2191000000000001</v>
      </c>
      <c r="J6">
        <v>1.2212000000000001</v>
      </c>
      <c r="L6">
        <f t="shared" si="0"/>
        <v>2.0999999999999908</v>
      </c>
      <c r="M6">
        <f t="shared" si="1"/>
        <v>69.999999999999702</v>
      </c>
    </row>
    <row r="7" spans="1:13" x14ac:dyDescent="0.25">
      <c r="A7">
        <v>1</v>
      </c>
      <c r="B7">
        <v>46</v>
      </c>
      <c r="C7" t="s">
        <v>128</v>
      </c>
      <c r="F7" s="6">
        <v>44718</v>
      </c>
      <c r="H7">
        <v>30</v>
      </c>
      <c r="I7">
        <v>1.2211000000000001</v>
      </c>
      <c r="J7">
        <v>1.2225999999999999</v>
      </c>
      <c r="L7">
        <f t="shared" si="0"/>
        <v>1.4999999999998348</v>
      </c>
      <c r="M7">
        <f t="shared" si="1"/>
        <v>49.999999999994493</v>
      </c>
    </row>
    <row r="8" spans="1:13" x14ac:dyDescent="0.25">
      <c r="A8">
        <v>1</v>
      </c>
      <c r="B8">
        <v>47</v>
      </c>
      <c r="C8" t="s">
        <v>128</v>
      </c>
      <c r="F8" s="6">
        <v>44718</v>
      </c>
      <c r="H8">
        <v>30</v>
      </c>
      <c r="I8">
        <v>1.2114</v>
      </c>
      <c r="J8">
        <v>1.2129000000000001</v>
      </c>
      <c r="L8">
        <f t="shared" si="0"/>
        <v>1.5000000000000568</v>
      </c>
      <c r="M8">
        <f t="shared" si="1"/>
        <v>50.000000000001897</v>
      </c>
    </row>
    <row r="9" spans="1:13" x14ac:dyDescent="0.25">
      <c r="A9">
        <v>1</v>
      </c>
      <c r="B9">
        <v>48</v>
      </c>
      <c r="C9" t="s">
        <v>128</v>
      </c>
      <c r="F9" s="6">
        <v>44718</v>
      </c>
      <c r="H9">
        <v>30</v>
      </c>
      <c r="I9">
        <v>1.2099</v>
      </c>
      <c r="J9">
        <v>1.2117</v>
      </c>
      <c r="L9">
        <f t="shared" si="0"/>
        <v>1.8000000000000238</v>
      </c>
      <c r="M9">
        <f t="shared" si="1"/>
        <v>60.000000000000796</v>
      </c>
    </row>
    <row r="10" spans="1:13" x14ac:dyDescent="0.25">
      <c r="A10">
        <v>1</v>
      </c>
      <c r="B10">
        <v>49</v>
      </c>
      <c r="C10" t="s">
        <v>128</v>
      </c>
      <c r="F10" s="6">
        <v>44718</v>
      </c>
      <c r="H10">
        <v>30</v>
      </c>
      <c r="I10">
        <v>1.2019</v>
      </c>
      <c r="J10">
        <v>1.2037</v>
      </c>
      <c r="L10">
        <f t="shared" si="0"/>
        <v>1.8000000000000238</v>
      </c>
      <c r="M10">
        <f t="shared" si="1"/>
        <v>60.000000000000796</v>
      </c>
    </row>
    <row r="11" spans="1:13" x14ac:dyDescent="0.25">
      <c r="A11">
        <v>2</v>
      </c>
      <c r="B11">
        <v>4</v>
      </c>
      <c r="C11" t="s">
        <v>128</v>
      </c>
      <c r="F11" s="6">
        <v>44734</v>
      </c>
      <c r="H11">
        <v>30</v>
      </c>
      <c r="I11">
        <v>1.2202</v>
      </c>
      <c r="J11">
        <v>1.2205999999999999</v>
      </c>
      <c r="L11">
        <f t="shared" si="0"/>
        <v>0.39999999999995595</v>
      </c>
      <c r="M11">
        <f t="shared" si="1"/>
        <v>13.333333333331865</v>
      </c>
    </row>
    <row r="12" spans="1:13" x14ac:dyDescent="0.25">
      <c r="A12">
        <v>2</v>
      </c>
      <c r="B12">
        <v>5</v>
      </c>
      <c r="C12" t="s">
        <v>128</v>
      </c>
      <c r="F12" s="6">
        <v>44734</v>
      </c>
      <c r="H12">
        <v>30</v>
      </c>
      <c r="I12">
        <v>1.2165999999999999</v>
      </c>
      <c r="J12">
        <v>1.2168000000000001</v>
      </c>
      <c r="L12">
        <f t="shared" si="0"/>
        <v>0.20000000000020002</v>
      </c>
      <c r="M12">
        <f t="shared" si="1"/>
        <v>6.6666666666733345</v>
      </c>
    </row>
    <row r="13" spans="1:13" x14ac:dyDescent="0.25">
      <c r="A13">
        <v>2</v>
      </c>
      <c r="B13">
        <v>6</v>
      </c>
      <c r="C13" t="s">
        <v>128</v>
      </c>
      <c r="F13" s="6">
        <v>44734</v>
      </c>
      <c r="H13">
        <v>30</v>
      </c>
      <c r="I13">
        <v>1.2253000000000001</v>
      </c>
      <c r="J13">
        <v>1.2254</v>
      </c>
      <c r="L13">
        <f t="shared" si="0"/>
        <v>9.9999999999988987E-2</v>
      </c>
      <c r="M13">
        <f t="shared" si="1"/>
        <v>3.3333333333329662</v>
      </c>
    </row>
    <row r="14" spans="1:13" x14ac:dyDescent="0.25">
      <c r="A14">
        <v>2</v>
      </c>
      <c r="B14">
        <v>7</v>
      </c>
      <c r="C14" t="s">
        <v>128</v>
      </c>
      <c r="F14" s="6">
        <v>44734</v>
      </c>
      <c r="H14">
        <v>30</v>
      </c>
      <c r="I14">
        <v>1.2223999999999999</v>
      </c>
      <c r="J14">
        <v>1.2235</v>
      </c>
      <c r="L14">
        <f t="shared" si="0"/>
        <v>1.1000000000001009</v>
      </c>
      <c r="M14">
        <f t="shared" si="1"/>
        <v>36.666666666670032</v>
      </c>
    </row>
    <row r="15" spans="1:13" x14ac:dyDescent="0.25">
      <c r="A15">
        <v>2</v>
      </c>
      <c r="B15">
        <v>61</v>
      </c>
      <c r="C15" t="s">
        <v>128</v>
      </c>
      <c r="F15" s="6">
        <v>44734</v>
      </c>
      <c r="H15">
        <v>30</v>
      </c>
      <c r="I15">
        <v>1.2185999999999999</v>
      </c>
      <c r="J15">
        <v>1.2196</v>
      </c>
      <c r="L15">
        <f t="shared" si="0"/>
        <v>1.0000000000001119</v>
      </c>
      <c r="M15">
        <f t="shared" si="1"/>
        <v>33.333333333337066</v>
      </c>
    </row>
    <row r="16" spans="1:13" x14ac:dyDescent="0.25">
      <c r="A16">
        <v>2</v>
      </c>
      <c r="B16">
        <v>62</v>
      </c>
      <c r="C16" t="s">
        <v>128</v>
      </c>
      <c r="F16" s="6">
        <v>44734</v>
      </c>
      <c r="H16">
        <v>30</v>
      </c>
      <c r="I16">
        <v>1.2244999999999999</v>
      </c>
      <c r="J16">
        <v>1.2258</v>
      </c>
      <c r="L16">
        <f t="shared" si="0"/>
        <v>1.3000000000000789</v>
      </c>
      <c r="M16">
        <f t="shared" si="1"/>
        <v>43.333333333335965</v>
      </c>
    </row>
    <row r="17" spans="1:13" x14ac:dyDescent="0.25">
      <c r="A17">
        <v>2</v>
      </c>
      <c r="B17">
        <v>63</v>
      </c>
      <c r="C17" t="s">
        <v>128</v>
      </c>
      <c r="F17" s="6">
        <v>44734</v>
      </c>
      <c r="H17">
        <v>30</v>
      </c>
      <c r="I17">
        <v>1.2223999999999999</v>
      </c>
      <c r="J17">
        <v>1.2237</v>
      </c>
      <c r="L17">
        <f t="shared" si="0"/>
        <v>1.3000000000000789</v>
      </c>
      <c r="M17">
        <f t="shared" si="1"/>
        <v>43.333333333335965</v>
      </c>
    </row>
    <row r="18" spans="1:13" x14ac:dyDescent="0.25">
      <c r="A18">
        <v>2</v>
      </c>
      <c r="B18">
        <v>64</v>
      </c>
      <c r="C18" t="s">
        <v>128</v>
      </c>
      <c r="F18" s="6">
        <v>44734</v>
      </c>
      <c r="H18">
        <v>30</v>
      </c>
      <c r="I18">
        <v>1.2306999999999999</v>
      </c>
      <c r="J18">
        <v>1.2322</v>
      </c>
      <c r="L18">
        <f t="shared" si="0"/>
        <v>1.5000000000000568</v>
      </c>
      <c r="M18">
        <f t="shared" si="1"/>
        <v>50.000000000001897</v>
      </c>
    </row>
    <row r="19" spans="1:13" x14ac:dyDescent="0.25">
      <c r="A19">
        <v>2</v>
      </c>
      <c r="B19">
        <v>17</v>
      </c>
      <c r="C19" t="s">
        <v>128</v>
      </c>
      <c r="F19" s="6">
        <v>44734</v>
      </c>
      <c r="H19">
        <v>30</v>
      </c>
      <c r="I19">
        <v>1.2108000000000001</v>
      </c>
      <c r="J19">
        <v>1.2121</v>
      </c>
      <c r="L19">
        <f t="shared" si="0"/>
        <v>1.2999999999998568</v>
      </c>
      <c r="M19">
        <f t="shared" si="1"/>
        <v>43.333333333328561</v>
      </c>
    </row>
    <row r="20" spans="1:13" x14ac:dyDescent="0.25">
      <c r="A20">
        <v>2</v>
      </c>
      <c r="B20">
        <v>18</v>
      </c>
      <c r="C20" t="s">
        <v>128</v>
      </c>
      <c r="F20" s="6">
        <v>44734</v>
      </c>
      <c r="H20">
        <v>30</v>
      </c>
      <c r="I20">
        <v>1.2044999999999999</v>
      </c>
      <c r="J20">
        <v>1.2061999999999999</v>
      </c>
      <c r="L20">
        <f t="shared" si="0"/>
        <v>1.7000000000000348</v>
      </c>
      <c r="M20">
        <f t="shared" si="1"/>
        <v>56.66666666666783</v>
      </c>
    </row>
    <row r="21" spans="1:13" x14ac:dyDescent="0.25">
      <c r="A21">
        <v>3</v>
      </c>
      <c r="B21">
        <v>19</v>
      </c>
      <c r="C21" t="s">
        <v>128</v>
      </c>
      <c r="F21" s="6">
        <v>44734</v>
      </c>
      <c r="H21">
        <v>30</v>
      </c>
      <c r="I21">
        <v>1.2045999999999999</v>
      </c>
      <c r="J21">
        <v>1.2060999999999999</v>
      </c>
      <c r="L21">
        <f t="shared" si="0"/>
        <v>1.5000000000000568</v>
      </c>
      <c r="M21">
        <f t="shared" si="1"/>
        <v>50.000000000001897</v>
      </c>
    </row>
    <row r="22" spans="1:13" x14ac:dyDescent="0.25">
      <c r="A22">
        <v>3</v>
      </c>
      <c r="B22">
        <v>40</v>
      </c>
      <c r="C22" t="s">
        <v>129</v>
      </c>
      <c r="F22" s="6">
        <v>44888</v>
      </c>
      <c r="H22">
        <v>30</v>
      </c>
      <c r="I22">
        <v>1.198</v>
      </c>
      <c r="J22">
        <v>1.2014</v>
      </c>
      <c r="L22">
        <f t="shared" si="0"/>
        <v>3.4000000000000696</v>
      </c>
      <c r="M22">
        <f t="shared" si="1"/>
        <v>113.33333333333566</v>
      </c>
    </row>
    <row r="23" spans="1:13" x14ac:dyDescent="0.25">
      <c r="A23">
        <v>3</v>
      </c>
      <c r="B23">
        <v>41</v>
      </c>
      <c r="C23" t="s">
        <v>129</v>
      </c>
      <c r="F23" s="6">
        <v>44888</v>
      </c>
      <c r="H23">
        <v>30</v>
      </c>
      <c r="I23">
        <v>1.2274</v>
      </c>
      <c r="J23">
        <v>1.2305999999999999</v>
      </c>
      <c r="L23">
        <f t="shared" si="0"/>
        <v>3.1999999999998696</v>
      </c>
      <c r="M23">
        <f t="shared" si="1"/>
        <v>106.66666666666232</v>
      </c>
    </row>
    <row r="24" spans="1:13" x14ac:dyDescent="0.25">
      <c r="A24">
        <v>3</v>
      </c>
      <c r="B24">
        <v>42</v>
      </c>
      <c r="C24" t="s">
        <v>129</v>
      </c>
      <c r="F24" s="6">
        <v>44888</v>
      </c>
      <c r="H24">
        <v>30</v>
      </c>
      <c r="I24">
        <v>1.232</v>
      </c>
      <c r="J24">
        <v>1.2353000000000001</v>
      </c>
      <c r="L24">
        <f t="shared" si="0"/>
        <v>3.3000000000000806</v>
      </c>
      <c r="M24">
        <f t="shared" si="1"/>
        <v>110.00000000000269</v>
      </c>
    </row>
    <row r="25" spans="1:13" x14ac:dyDescent="0.25">
      <c r="A25">
        <v>3</v>
      </c>
      <c r="B25">
        <v>43</v>
      </c>
      <c r="C25" t="s">
        <v>129</v>
      </c>
      <c r="F25" s="6">
        <v>44888</v>
      </c>
      <c r="H25">
        <v>30</v>
      </c>
      <c r="I25">
        <v>1.2151000000000001</v>
      </c>
      <c r="J25">
        <v>1.2183999999999999</v>
      </c>
      <c r="L25">
        <f t="shared" si="0"/>
        <v>3.2999999999998586</v>
      </c>
      <c r="M25">
        <f t="shared" si="1"/>
        <v>109.9999999999953</v>
      </c>
    </row>
    <row r="26" spans="1:13" x14ac:dyDescent="0.25">
      <c r="A26">
        <v>3</v>
      </c>
      <c r="B26">
        <v>44</v>
      </c>
      <c r="C26" t="s">
        <v>129</v>
      </c>
      <c r="F26" s="6">
        <v>44888</v>
      </c>
      <c r="H26">
        <v>30</v>
      </c>
      <c r="I26">
        <v>1.2151000000000001</v>
      </c>
      <c r="J26">
        <v>1.2181999999999999</v>
      </c>
      <c r="L26">
        <f t="shared" si="0"/>
        <v>3.0999999999998806</v>
      </c>
      <c r="M26">
        <f t="shared" si="1"/>
        <v>103.33333333332936</v>
      </c>
    </row>
    <row r="27" spans="1:13" x14ac:dyDescent="0.25">
      <c r="A27">
        <v>3</v>
      </c>
      <c r="B27">
        <v>45</v>
      </c>
      <c r="C27" t="s">
        <v>129</v>
      </c>
      <c r="F27" s="6">
        <v>44888</v>
      </c>
      <c r="H27">
        <v>30</v>
      </c>
      <c r="I27">
        <v>1.1969000000000001</v>
      </c>
      <c r="J27">
        <v>1.2003999999999999</v>
      </c>
      <c r="L27">
        <f t="shared" si="0"/>
        <v>3.4999999999998366</v>
      </c>
      <c r="M27">
        <f t="shared" si="1"/>
        <v>116.66666666666123</v>
      </c>
    </row>
    <row r="28" spans="1:13" x14ac:dyDescent="0.25">
      <c r="A28">
        <v>3</v>
      </c>
      <c r="B28">
        <v>46</v>
      </c>
      <c r="C28" t="s">
        <v>129</v>
      </c>
      <c r="F28" s="6">
        <v>44888</v>
      </c>
      <c r="H28">
        <v>30</v>
      </c>
      <c r="I28">
        <v>1.2169000000000001</v>
      </c>
      <c r="J28">
        <v>1.2202</v>
      </c>
      <c r="L28">
        <f t="shared" si="0"/>
        <v>3.2999999999998586</v>
      </c>
      <c r="M28">
        <f t="shared" si="1"/>
        <v>109.9999999999953</v>
      </c>
    </row>
    <row r="29" spans="1:13" x14ac:dyDescent="0.25">
      <c r="A29">
        <v>3</v>
      </c>
      <c r="B29">
        <v>47</v>
      </c>
      <c r="C29" t="s">
        <v>129</v>
      </c>
      <c r="F29" s="6">
        <v>44888</v>
      </c>
      <c r="H29">
        <v>30</v>
      </c>
      <c r="I29">
        <v>1.216</v>
      </c>
      <c r="J29">
        <v>1.2193000000000001</v>
      </c>
      <c r="L29">
        <f t="shared" si="0"/>
        <v>3.3000000000000806</v>
      </c>
      <c r="M29">
        <f t="shared" si="1"/>
        <v>110.00000000000269</v>
      </c>
    </row>
    <row r="30" spans="1:13" x14ac:dyDescent="0.25">
      <c r="A30">
        <v>3</v>
      </c>
      <c r="B30">
        <v>48</v>
      </c>
      <c r="C30" t="s">
        <v>129</v>
      </c>
      <c r="F30" s="6">
        <v>44888</v>
      </c>
      <c r="H30">
        <v>30</v>
      </c>
      <c r="I30">
        <v>1.2029000000000001</v>
      </c>
      <c r="J30">
        <v>1.2064999999999999</v>
      </c>
      <c r="L30">
        <f t="shared" si="0"/>
        <v>3.5999999999998256</v>
      </c>
      <c r="M30">
        <f t="shared" si="1"/>
        <v>119.99999999999419</v>
      </c>
    </row>
    <row r="31" spans="1:13" x14ac:dyDescent="0.25">
      <c r="A31">
        <v>3</v>
      </c>
      <c r="B31">
        <v>49</v>
      </c>
      <c r="C31" t="s">
        <v>129</v>
      </c>
      <c r="F31" s="6">
        <v>44888</v>
      </c>
      <c r="H31">
        <v>30</v>
      </c>
      <c r="I31">
        <v>1.2082999999999999</v>
      </c>
      <c r="J31">
        <v>1.2114</v>
      </c>
      <c r="L31">
        <f t="shared" si="0"/>
        <v>3.1000000000001027</v>
      </c>
      <c r="M31">
        <f t="shared" si="1"/>
        <v>103.33333333333675</v>
      </c>
    </row>
    <row r="32" spans="1:13" x14ac:dyDescent="0.25">
      <c r="M32" t="e">
        <f t="shared" si="1"/>
        <v>#DIV/0!</v>
      </c>
    </row>
    <row r="33" spans="13:13" x14ac:dyDescent="0.25">
      <c r="M33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3FAB-5602-4E86-B2A0-BE4D32F476B8}">
  <dimension ref="A1:M13"/>
  <sheetViews>
    <sheetView workbookViewId="0">
      <selection activeCell="M13" sqref="M13"/>
    </sheetView>
  </sheetViews>
  <sheetFormatPr defaultRowHeight="15" x14ac:dyDescent="0.25"/>
  <cols>
    <col min="5" max="7" width="10.42578125" bestFit="1" customWidth="1"/>
  </cols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B2">
        <v>13</v>
      </c>
      <c r="C2" t="s">
        <v>74</v>
      </c>
      <c r="E2" s="6">
        <v>45149</v>
      </c>
      <c r="F2" s="6">
        <v>45149</v>
      </c>
      <c r="G2" s="6">
        <v>45152</v>
      </c>
      <c r="H2">
        <v>30</v>
      </c>
      <c r="I2">
        <v>1.2105999999999999</v>
      </c>
      <c r="J2">
        <v>1.2128000000000001</v>
      </c>
      <c r="L2" s="14">
        <f>(SMALL(J2:K2,1)-I2)*1000</f>
        <v>2.2000000000002018</v>
      </c>
      <c r="M2" s="14">
        <f>L2/(H2/1000)</f>
        <v>73.333333333340065</v>
      </c>
    </row>
    <row r="3" spans="1:13" x14ac:dyDescent="0.25">
      <c r="A3">
        <v>1</v>
      </c>
      <c r="B3">
        <v>14</v>
      </c>
      <c r="C3" t="s">
        <v>74</v>
      </c>
      <c r="E3" s="6">
        <v>45149</v>
      </c>
      <c r="F3" s="6">
        <v>45149</v>
      </c>
      <c r="H3">
        <v>30</v>
      </c>
      <c r="I3">
        <v>1.2194</v>
      </c>
      <c r="J3">
        <v>1.2219</v>
      </c>
      <c r="L3" s="14">
        <f t="shared" ref="L3:L13" si="0">(SMALL(J3:K3,1)-I3)*1000</f>
        <v>2.4999999999999467</v>
      </c>
      <c r="M3" s="14">
        <f t="shared" ref="M3:M13" si="1">L3/(H3/1000)</f>
        <v>83.333333333331566</v>
      </c>
    </row>
    <row r="4" spans="1:13" x14ac:dyDescent="0.25">
      <c r="A4">
        <v>1</v>
      </c>
      <c r="B4">
        <v>15</v>
      </c>
      <c r="C4" t="s">
        <v>74</v>
      </c>
      <c r="E4" s="6">
        <v>45149</v>
      </c>
      <c r="F4" s="6">
        <v>45149</v>
      </c>
      <c r="H4">
        <v>30</v>
      </c>
      <c r="I4">
        <v>1.2242999999999999</v>
      </c>
      <c r="J4">
        <v>1.2265999999999999</v>
      </c>
      <c r="L4" s="14">
        <f t="shared" si="0"/>
        <v>2.2999999999999687</v>
      </c>
      <c r="M4" s="14">
        <f t="shared" si="1"/>
        <v>76.666666666665634</v>
      </c>
    </row>
    <row r="5" spans="1:13" x14ac:dyDescent="0.25">
      <c r="A5">
        <v>1</v>
      </c>
      <c r="B5">
        <v>16</v>
      </c>
      <c r="C5" t="s">
        <v>74</v>
      </c>
      <c r="E5" s="6">
        <v>45149</v>
      </c>
      <c r="F5" s="6">
        <v>45149</v>
      </c>
      <c r="H5">
        <v>30</v>
      </c>
      <c r="I5">
        <v>1.2159</v>
      </c>
      <c r="J5">
        <v>1.2183999999999999</v>
      </c>
      <c r="L5" s="14">
        <f t="shared" si="0"/>
        <v>2.4999999999999467</v>
      </c>
      <c r="M5" s="14">
        <f t="shared" si="1"/>
        <v>83.333333333331566</v>
      </c>
    </row>
    <row r="6" spans="1:13" x14ac:dyDescent="0.25">
      <c r="A6">
        <v>1</v>
      </c>
      <c r="B6">
        <v>17</v>
      </c>
      <c r="C6" t="s">
        <v>74</v>
      </c>
      <c r="E6" s="6">
        <v>45149</v>
      </c>
      <c r="F6" s="6">
        <v>45149</v>
      </c>
      <c r="H6">
        <v>30</v>
      </c>
      <c r="I6">
        <v>1.1994</v>
      </c>
      <c r="J6">
        <v>1.2020999999999999</v>
      </c>
      <c r="L6" s="14">
        <f t="shared" si="0"/>
        <v>2.6999999999999247</v>
      </c>
      <c r="M6" s="14">
        <f t="shared" si="1"/>
        <v>89.999999999997499</v>
      </c>
    </row>
    <row r="7" spans="1:13" x14ac:dyDescent="0.25">
      <c r="A7">
        <v>1</v>
      </c>
      <c r="B7">
        <v>18</v>
      </c>
      <c r="C7" t="s">
        <v>74</v>
      </c>
      <c r="E7" s="6">
        <v>45149</v>
      </c>
      <c r="F7" s="6">
        <v>45149</v>
      </c>
      <c r="H7">
        <v>30</v>
      </c>
      <c r="I7">
        <v>1.1937</v>
      </c>
      <c r="J7">
        <v>1.1962999999999999</v>
      </c>
      <c r="L7" s="14">
        <f t="shared" si="0"/>
        <v>2.5999999999999357</v>
      </c>
      <c r="M7" s="14">
        <f t="shared" si="1"/>
        <v>86.666666666664526</v>
      </c>
    </row>
    <row r="8" spans="1:13" x14ac:dyDescent="0.25">
      <c r="A8">
        <v>1</v>
      </c>
      <c r="B8">
        <v>19</v>
      </c>
      <c r="C8" t="s">
        <v>74</v>
      </c>
      <c r="E8" s="6">
        <v>45149</v>
      </c>
      <c r="F8" s="6">
        <v>45149</v>
      </c>
      <c r="H8">
        <v>30</v>
      </c>
      <c r="I8">
        <v>1.2178</v>
      </c>
      <c r="J8">
        <v>1.2202</v>
      </c>
      <c r="L8" s="14">
        <f t="shared" si="0"/>
        <v>2.3999999999999577</v>
      </c>
      <c r="M8" s="14">
        <f t="shared" si="1"/>
        <v>79.999999999998593</v>
      </c>
    </row>
    <row r="9" spans="1:13" x14ac:dyDescent="0.25">
      <c r="A9">
        <v>1</v>
      </c>
      <c r="B9">
        <v>20</v>
      </c>
      <c r="C9" t="s">
        <v>74</v>
      </c>
      <c r="E9" s="6">
        <v>45149</v>
      </c>
      <c r="F9" s="6">
        <v>45149</v>
      </c>
      <c r="H9">
        <v>30</v>
      </c>
      <c r="I9">
        <v>1.1933</v>
      </c>
      <c r="J9">
        <v>1.1959</v>
      </c>
      <c r="L9" s="14">
        <f t="shared" si="0"/>
        <v>2.5999999999999357</v>
      </c>
      <c r="M9" s="14">
        <f t="shared" si="1"/>
        <v>86.666666666664526</v>
      </c>
    </row>
    <row r="10" spans="1:13" x14ac:dyDescent="0.25">
      <c r="A10">
        <v>1</v>
      </c>
      <c r="B10">
        <v>21</v>
      </c>
      <c r="C10" t="s">
        <v>74</v>
      </c>
      <c r="E10" s="6">
        <v>45149</v>
      </c>
      <c r="F10" s="6">
        <v>45149</v>
      </c>
      <c r="H10">
        <v>30</v>
      </c>
      <c r="I10">
        <v>1.2073</v>
      </c>
      <c r="J10">
        <v>1.2099</v>
      </c>
      <c r="L10" s="14">
        <f t="shared" si="0"/>
        <v>2.5999999999999357</v>
      </c>
      <c r="M10" s="14">
        <f t="shared" si="1"/>
        <v>86.666666666664526</v>
      </c>
    </row>
    <row r="11" spans="1:13" x14ac:dyDescent="0.25">
      <c r="A11">
        <v>1</v>
      </c>
      <c r="B11">
        <v>22</v>
      </c>
      <c r="C11" t="s">
        <v>74</v>
      </c>
      <c r="E11" s="6">
        <v>45149</v>
      </c>
      <c r="F11" s="6">
        <v>45149</v>
      </c>
      <c r="H11">
        <v>30</v>
      </c>
      <c r="I11">
        <v>1.1957</v>
      </c>
      <c r="J11">
        <v>1.1983999999999999</v>
      </c>
      <c r="L11" s="14">
        <f t="shared" si="0"/>
        <v>2.6999999999999247</v>
      </c>
      <c r="M11" s="14">
        <f t="shared" si="1"/>
        <v>89.999999999997499</v>
      </c>
    </row>
    <row r="12" spans="1:13" x14ac:dyDescent="0.25">
      <c r="A12">
        <v>1</v>
      </c>
      <c r="B12">
        <v>23</v>
      </c>
      <c r="C12" t="s">
        <v>74</v>
      </c>
      <c r="E12" s="6">
        <v>45149</v>
      </c>
      <c r="F12" s="6">
        <v>45149</v>
      </c>
      <c r="H12">
        <v>30</v>
      </c>
      <c r="I12">
        <v>1.2144999999999999</v>
      </c>
      <c r="L12" s="14" t="e">
        <f t="shared" si="0"/>
        <v>#NUM!</v>
      </c>
      <c r="M12" s="14" t="e">
        <f t="shared" si="1"/>
        <v>#NUM!</v>
      </c>
    </row>
    <row r="13" spans="1:13" x14ac:dyDescent="0.25">
      <c r="A13">
        <v>1</v>
      </c>
      <c r="B13">
        <v>24</v>
      </c>
      <c r="C13" t="s">
        <v>74</v>
      </c>
      <c r="E13" s="6">
        <v>45149</v>
      </c>
      <c r="F13" s="6">
        <v>45149</v>
      </c>
      <c r="H13">
        <v>30</v>
      </c>
      <c r="I13">
        <v>1.2103999999999999</v>
      </c>
      <c r="L13" s="14" t="e">
        <f t="shared" si="0"/>
        <v>#NUM!</v>
      </c>
      <c r="M13" s="14" t="e">
        <f t="shared" si="1"/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9419-826D-4CF0-B105-4AFA1FD19F1B}">
  <dimension ref="A1:Y33"/>
  <sheetViews>
    <sheetView topLeftCell="A11" workbookViewId="0">
      <selection activeCell="M2" sqref="M2"/>
    </sheetView>
  </sheetViews>
  <sheetFormatPr defaultRowHeight="15" x14ac:dyDescent="0.25"/>
  <cols>
    <col min="5" max="7" width="10.42578125" bestFit="1" customWidth="1"/>
  </cols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B2">
        <v>1</v>
      </c>
      <c r="C2" t="s">
        <v>74</v>
      </c>
      <c r="E2" s="6">
        <v>45149</v>
      </c>
      <c r="F2" s="6">
        <v>45149</v>
      </c>
      <c r="G2" s="6">
        <v>45152</v>
      </c>
      <c r="H2">
        <v>30</v>
      </c>
      <c r="I2">
        <v>1.2148000000000001</v>
      </c>
      <c r="J2">
        <v>1.2176</v>
      </c>
      <c r="L2" s="14">
        <f>(SMALL(J2:K2,1)-I2)*1000</f>
        <v>2.7999999999999137</v>
      </c>
      <c r="M2" s="14">
        <f>L2/(H2/1000)</f>
        <v>93.333333333330458</v>
      </c>
    </row>
    <row r="3" spans="1:13" x14ac:dyDescent="0.25">
      <c r="A3">
        <v>1</v>
      </c>
      <c r="B3">
        <v>2</v>
      </c>
      <c r="C3" t="s">
        <v>74</v>
      </c>
      <c r="E3" s="6">
        <v>45149</v>
      </c>
      <c r="F3" s="6">
        <v>45149</v>
      </c>
      <c r="H3">
        <v>30</v>
      </c>
      <c r="I3">
        <v>1.2223999999999999</v>
      </c>
      <c r="J3">
        <v>1.2246999999999999</v>
      </c>
      <c r="L3" s="14">
        <f t="shared" ref="L3:L22" si="0">(SMALL(J3:K3,1)-I3)*1000</f>
        <v>2.2999999999999687</v>
      </c>
      <c r="M3" s="14">
        <f t="shared" ref="M3:M23" si="1">L3/(H3/1000)</f>
        <v>76.666666666665634</v>
      </c>
    </row>
    <row r="4" spans="1:13" x14ac:dyDescent="0.25">
      <c r="A4">
        <v>1</v>
      </c>
      <c r="B4">
        <v>3</v>
      </c>
      <c r="C4" t="s">
        <v>74</v>
      </c>
      <c r="E4" s="6">
        <v>45149</v>
      </c>
      <c r="F4" s="6">
        <v>45149</v>
      </c>
      <c r="H4">
        <v>30</v>
      </c>
      <c r="I4">
        <v>1.2130000000000001</v>
      </c>
      <c r="J4">
        <v>1.2158</v>
      </c>
      <c r="L4" s="14">
        <f t="shared" si="0"/>
        <v>2.7999999999999137</v>
      </c>
      <c r="M4" s="14">
        <f t="shared" si="1"/>
        <v>93.333333333330458</v>
      </c>
    </row>
    <row r="5" spans="1:13" x14ac:dyDescent="0.25">
      <c r="A5">
        <v>1</v>
      </c>
      <c r="B5">
        <v>4</v>
      </c>
      <c r="C5" t="s">
        <v>74</v>
      </c>
      <c r="E5" s="6">
        <v>45149</v>
      </c>
      <c r="F5" s="6">
        <v>45149</v>
      </c>
      <c r="H5">
        <v>30</v>
      </c>
      <c r="I5">
        <v>1.2081</v>
      </c>
      <c r="J5">
        <v>1.2107000000000001</v>
      </c>
      <c r="L5" s="14">
        <f t="shared" si="0"/>
        <v>2.6000000000001577</v>
      </c>
      <c r="M5" s="14">
        <f t="shared" si="1"/>
        <v>86.666666666671929</v>
      </c>
    </row>
    <row r="6" spans="1:13" x14ac:dyDescent="0.25">
      <c r="A6">
        <v>1</v>
      </c>
      <c r="B6">
        <v>5</v>
      </c>
      <c r="C6" t="s">
        <v>74</v>
      </c>
      <c r="E6" s="6">
        <v>45149</v>
      </c>
      <c r="F6" s="6">
        <v>45149</v>
      </c>
      <c r="H6">
        <v>30</v>
      </c>
      <c r="I6">
        <v>1.21</v>
      </c>
      <c r="J6">
        <v>1.2126999999999999</v>
      </c>
      <c r="L6" s="14">
        <f t="shared" si="0"/>
        <v>2.6999999999999247</v>
      </c>
      <c r="M6" s="14">
        <f t="shared" si="1"/>
        <v>89.999999999997499</v>
      </c>
    </row>
    <row r="7" spans="1:13" x14ac:dyDescent="0.25">
      <c r="A7">
        <v>1</v>
      </c>
      <c r="B7">
        <v>6</v>
      </c>
      <c r="C7" t="s">
        <v>74</v>
      </c>
      <c r="E7" s="6">
        <v>45149</v>
      </c>
      <c r="F7" s="6">
        <v>45149</v>
      </c>
      <c r="H7">
        <v>30</v>
      </c>
      <c r="I7">
        <v>1.2141999999999999</v>
      </c>
      <c r="J7">
        <v>1.2170000000000001</v>
      </c>
      <c r="L7" s="14">
        <f t="shared" si="0"/>
        <v>2.8000000000001357</v>
      </c>
      <c r="M7" s="14">
        <f t="shared" si="1"/>
        <v>93.333333333337862</v>
      </c>
    </row>
    <row r="8" spans="1:13" x14ac:dyDescent="0.25">
      <c r="A8">
        <v>1</v>
      </c>
      <c r="B8">
        <v>7</v>
      </c>
      <c r="C8" t="s">
        <v>74</v>
      </c>
      <c r="E8" s="6">
        <v>45149</v>
      </c>
      <c r="F8" s="6">
        <v>45149</v>
      </c>
      <c r="H8">
        <v>30</v>
      </c>
      <c r="I8">
        <v>1.2076</v>
      </c>
      <c r="J8">
        <v>1.2102999999999999</v>
      </c>
      <c r="L8" s="14">
        <f t="shared" si="0"/>
        <v>2.6999999999999247</v>
      </c>
      <c r="M8" s="14">
        <f t="shared" si="1"/>
        <v>89.999999999997499</v>
      </c>
    </row>
    <row r="9" spans="1:13" x14ac:dyDescent="0.25">
      <c r="A9">
        <v>1</v>
      </c>
      <c r="B9">
        <v>8</v>
      </c>
      <c r="C9" t="s">
        <v>74</v>
      </c>
      <c r="E9" s="6">
        <v>45149</v>
      </c>
      <c r="F9" s="6">
        <v>45149</v>
      </c>
      <c r="H9">
        <v>30</v>
      </c>
      <c r="I9">
        <v>1.2135</v>
      </c>
      <c r="J9">
        <v>1.2156</v>
      </c>
      <c r="L9" s="14">
        <f t="shared" si="0"/>
        <v>2.0999999999999908</v>
      </c>
      <c r="M9" s="14">
        <f t="shared" si="1"/>
        <v>69.999999999999702</v>
      </c>
    </row>
    <row r="10" spans="1:13" x14ac:dyDescent="0.25">
      <c r="A10">
        <v>1</v>
      </c>
      <c r="B10">
        <v>9</v>
      </c>
      <c r="C10" t="s">
        <v>74</v>
      </c>
      <c r="E10" s="6">
        <v>45149</v>
      </c>
      <c r="F10" s="6">
        <v>45149</v>
      </c>
      <c r="H10">
        <v>30</v>
      </c>
      <c r="I10">
        <v>1.21</v>
      </c>
      <c r="J10">
        <v>1.2122999999999999</v>
      </c>
      <c r="L10" s="14">
        <f t="shared" si="0"/>
        <v>2.2999999999999687</v>
      </c>
      <c r="M10" s="14">
        <f t="shared" si="1"/>
        <v>76.666666666665634</v>
      </c>
    </row>
    <row r="11" spans="1:13" x14ac:dyDescent="0.25">
      <c r="A11">
        <v>1</v>
      </c>
      <c r="B11">
        <v>10</v>
      </c>
      <c r="C11" t="s">
        <v>74</v>
      </c>
      <c r="E11" s="6">
        <v>1.2149000000000001</v>
      </c>
      <c r="F11" s="6">
        <v>45149</v>
      </c>
      <c r="H11">
        <v>30</v>
      </c>
      <c r="I11">
        <v>1.2024999999999999</v>
      </c>
      <c r="J11">
        <v>1.2050000000000001</v>
      </c>
      <c r="L11" s="14">
        <f t="shared" si="0"/>
        <v>2.5000000000001688</v>
      </c>
      <c r="M11" s="14">
        <f t="shared" si="1"/>
        <v>83.333333333338956</v>
      </c>
    </row>
    <row r="12" spans="1:13" x14ac:dyDescent="0.25">
      <c r="A12">
        <v>1</v>
      </c>
      <c r="B12">
        <v>11</v>
      </c>
      <c r="C12" t="s">
        <v>74</v>
      </c>
      <c r="E12" s="6">
        <v>45149</v>
      </c>
      <c r="F12" s="6">
        <v>45149</v>
      </c>
      <c r="H12">
        <v>30</v>
      </c>
      <c r="I12">
        <v>1.2208000000000001</v>
      </c>
      <c r="J12">
        <v>1.2230000000000001</v>
      </c>
      <c r="L12" s="14">
        <f t="shared" si="0"/>
        <v>2.1999999999999797</v>
      </c>
      <c r="M12" s="14">
        <f t="shared" si="1"/>
        <v>73.333333333332661</v>
      </c>
    </row>
    <row r="13" spans="1:13" x14ac:dyDescent="0.25">
      <c r="A13">
        <v>1</v>
      </c>
      <c r="B13">
        <v>12</v>
      </c>
      <c r="C13" t="s">
        <v>74</v>
      </c>
      <c r="E13" s="6">
        <v>45149</v>
      </c>
      <c r="F13" s="6">
        <v>45149</v>
      </c>
      <c r="H13">
        <v>30</v>
      </c>
      <c r="I13">
        <v>1.2169000000000001</v>
      </c>
      <c r="J13">
        <v>1.2189000000000001</v>
      </c>
      <c r="L13" s="14">
        <f t="shared" si="0"/>
        <v>2.0000000000000018</v>
      </c>
      <c r="M13" s="14">
        <f t="shared" si="1"/>
        <v>66.666666666666728</v>
      </c>
    </row>
    <row r="14" spans="1:13" s="3" customFormat="1" x14ac:dyDescent="0.25">
      <c r="A14" s="3">
        <v>2</v>
      </c>
      <c r="B14" s="3">
        <v>26</v>
      </c>
      <c r="C14" s="3" t="s">
        <v>130</v>
      </c>
      <c r="F14" s="24">
        <v>45154</v>
      </c>
      <c r="H14" s="3">
        <v>30</v>
      </c>
      <c r="I14" s="3">
        <v>1.3724000000000001</v>
      </c>
      <c r="J14" s="3">
        <v>1.2057</v>
      </c>
      <c r="L14" s="25">
        <f t="shared" si="0"/>
        <v>-166.70000000000007</v>
      </c>
      <c r="M14" s="25">
        <f t="shared" si="1"/>
        <v>-5556.6666666666697</v>
      </c>
    </row>
    <row r="15" spans="1:13" x14ac:dyDescent="0.25">
      <c r="A15">
        <v>2</v>
      </c>
      <c r="B15">
        <v>27</v>
      </c>
      <c r="C15" t="s">
        <v>115</v>
      </c>
      <c r="F15" s="6">
        <v>45154</v>
      </c>
      <c r="H15">
        <v>30</v>
      </c>
      <c r="I15">
        <v>1.2022999999999999</v>
      </c>
      <c r="J15">
        <v>1.2028000000000001</v>
      </c>
      <c r="L15" s="14">
        <f t="shared" si="0"/>
        <v>0.50000000000016698</v>
      </c>
      <c r="M15" s="14">
        <f t="shared" si="1"/>
        <v>16.666666666672235</v>
      </c>
    </row>
    <row r="16" spans="1:13" x14ac:dyDescent="0.25">
      <c r="A16">
        <v>2</v>
      </c>
      <c r="B16">
        <v>28</v>
      </c>
      <c r="C16" t="s">
        <v>111</v>
      </c>
      <c r="F16" s="6">
        <v>45154</v>
      </c>
      <c r="H16">
        <v>30</v>
      </c>
      <c r="I16">
        <v>1.2084999999999999</v>
      </c>
      <c r="J16">
        <v>1.2091000000000001</v>
      </c>
      <c r="L16" s="14">
        <f t="shared" si="0"/>
        <v>0.60000000000015596</v>
      </c>
      <c r="M16" s="14">
        <f t="shared" si="1"/>
        <v>20.000000000005201</v>
      </c>
    </row>
    <row r="17" spans="1:25" x14ac:dyDescent="0.25">
      <c r="A17">
        <v>2</v>
      </c>
      <c r="B17">
        <v>29</v>
      </c>
      <c r="C17" t="s">
        <v>112</v>
      </c>
      <c r="F17" s="6">
        <v>45154</v>
      </c>
      <c r="H17">
        <v>30</v>
      </c>
      <c r="I17">
        <v>1.1899</v>
      </c>
      <c r="J17">
        <v>1.1901999999999999</v>
      </c>
      <c r="L17" s="14">
        <f t="shared" si="0"/>
        <v>0.29999999999996696</v>
      </c>
      <c r="M17" s="14">
        <f t="shared" si="1"/>
        <v>9.9999999999988987</v>
      </c>
    </row>
    <row r="18" spans="1:25" x14ac:dyDescent="0.25">
      <c r="A18">
        <v>2</v>
      </c>
      <c r="B18">
        <v>30</v>
      </c>
      <c r="C18" t="s">
        <v>113</v>
      </c>
      <c r="F18" s="6">
        <v>45154</v>
      </c>
      <c r="H18">
        <v>30</v>
      </c>
      <c r="I18">
        <v>1.2068000000000001</v>
      </c>
      <c r="J18">
        <v>1.2077</v>
      </c>
      <c r="L18" s="14">
        <f t="shared" si="0"/>
        <v>0.89999999999990088</v>
      </c>
      <c r="M18" s="14">
        <f t="shared" si="1"/>
        <v>29.999999999996696</v>
      </c>
    </row>
    <row r="19" spans="1:25" x14ac:dyDescent="0.25">
      <c r="A19">
        <v>2</v>
      </c>
      <c r="B19">
        <v>31</v>
      </c>
      <c r="C19" t="s">
        <v>117</v>
      </c>
      <c r="F19" s="6">
        <v>45154</v>
      </c>
      <c r="H19">
        <v>30</v>
      </c>
      <c r="I19">
        <v>1.2198</v>
      </c>
      <c r="J19">
        <v>1.2347999999999999</v>
      </c>
      <c r="L19" s="14">
        <f t="shared" si="0"/>
        <v>14.999999999999902</v>
      </c>
      <c r="M19" s="14">
        <f t="shared" si="1"/>
        <v>499.99999999999676</v>
      </c>
    </row>
    <row r="20" spans="1:25" x14ac:dyDescent="0.25">
      <c r="A20">
        <v>2</v>
      </c>
      <c r="B20">
        <v>32</v>
      </c>
      <c r="C20" t="s">
        <v>116</v>
      </c>
      <c r="F20" s="6">
        <v>45154</v>
      </c>
      <c r="H20">
        <v>30</v>
      </c>
      <c r="I20">
        <v>1.1956</v>
      </c>
      <c r="J20">
        <v>1.2107000000000001</v>
      </c>
      <c r="L20" s="14">
        <f t="shared" si="0"/>
        <v>15.100000000000113</v>
      </c>
      <c r="M20" s="14">
        <f t="shared" si="1"/>
        <v>503.33333333333712</v>
      </c>
    </row>
    <row r="21" spans="1:25" x14ac:dyDescent="0.25">
      <c r="A21">
        <v>2</v>
      </c>
      <c r="B21">
        <v>33</v>
      </c>
      <c r="C21" t="s">
        <v>114</v>
      </c>
      <c r="F21" s="6">
        <v>45154</v>
      </c>
      <c r="H21">
        <v>30</v>
      </c>
      <c r="I21">
        <v>1.1976</v>
      </c>
      <c r="J21">
        <v>1.1987000000000001</v>
      </c>
      <c r="L21" s="14">
        <f t="shared" si="0"/>
        <v>1.1000000000001009</v>
      </c>
      <c r="M21" s="14">
        <f t="shared" si="1"/>
        <v>36.666666666670032</v>
      </c>
    </row>
    <row r="22" spans="1:25" x14ac:dyDescent="0.25">
      <c r="A22">
        <v>2</v>
      </c>
      <c r="B22">
        <v>34</v>
      </c>
      <c r="C22" t="s">
        <v>74</v>
      </c>
      <c r="F22" s="6">
        <v>45154</v>
      </c>
      <c r="H22">
        <v>30</v>
      </c>
      <c r="I22">
        <v>1.1928000000000001</v>
      </c>
      <c r="J22">
        <v>1.196</v>
      </c>
      <c r="L22" s="14">
        <f t="shared" si="0"/>
        <v>3.1999999999998696</v>
      </c>
      <c r="M22" s="14">
        <f t="shared" si="1"/>
        <v>106.66666666666232</v>
      </c>
    </row>
    <row r="23" spans="1:25" x14ac:dyDescent="0.25">
      <c r="B23">
        <v>35</v>
      </c>
      <c r="M23" s="14" t="e">
        <f t="shared" si="1"/>
        <v>#DIV/0!</v>
      </c>
    </row>
    <row r="24" spans="1:25" x14ac:dyDescent="0.25">
      <c r="B24">
        <v>21</v>
      </c>
      <c r="C24">
        <v>28</v>
      </c>
      <c r="D24" t="s">
        <v>105</v>
      </c>
      <c r="F24" s="6">
        <v>45147</v>
      </c>
      <c r="G24" s="6">
        <v>45152</v>
      </c>
      <c r="H24" s="6">
        <v>45154</v>
      </c>
      <c r="I24" s="12">
        <v>30</v>
      </c>
      <c r="J24">
        <v>1.1977</v>
      </c>
      <c r="K24">
        <v>1.1981999999999999</v>
      </c>
      <c r="M24" s="18">
        <f t="shared" ref="M24:M33" si="2">(SMALL(K24:L24,1)-J24)*1000</f>
        <v>0.49999999999994493</v>
      </c>
      <c r="N24" s="18">
        <f t="shared" ref="N24:N33" si="3">M24/(I24/1000)</f>
        <v>16.666666666664831</v>
      </c>
      <c r="O24" s="12"/>
      <c r="P24" s="12"/>
      <c r="Q24" s="16"/>
      <c r="S24" t="s">
        <v>131</v>
      </c>
      <c r="U24" s="12" t="str">
        <f t="shared" ref="U24:U30" si="4">IF(AND(D24="Stock Solution", N24&gt;=90, N24&lt;=110), "Good", IF(AND(D24="DI", N24&gt;=-3.33, N24&lt;=3.33), "Good", IF(OR(D24&lt;&gt;"Stock Solution", D24&lt;&gt;"DI"), "", "Bad")))</f>
        <v/>
      </c>
    </row>
    <row r="25" spans="1:25" x14ac:dyDescent="0.25">
      <c r="B25">
        <v>21</v>
      </c>
      <c r="C25">
        <v>25</v>
      </c>
      <c r="D25" t="s">
        <v>74</v>
      </c>
      <c r="F25" s="6">
        <v>45152</v>
      </c>
      <c r="G25" s="6">
        <v>45152</v>
      </c>
      <c r="H25" s="6">
        <v>45154</v>
      </c>
      <c r="I25" s="12">
        <v>30</v>
      </c>
      <c r="J25">
        <v>1.1952</v>
      </c>
      <c r="K25">
        <v>1.1982999999999999</v>
      </c>
      <c r="M25" s="18">
        <f t="shared" si="2"/>
        <v>3.0999999999998806</v>
      </c>
      <c r="N25" s="18">
        <f t="shared" si="3"/>
        <v>103.33333333332936</v>
      </c>
      <c r="O25" s="12"/>
      <c r="P25" s="12"/>
      <c r="Q25" s="16"/>
      <c r="S25" t="s">
        <v>131</v>
      </c>
      <c r="U25" s="12" t="str">
        <f t="shared" si="4"/>
        <v>Good</v>
      </c>
    </row>
    <row r="26" spans="1:25" x14ac:dyDescent="0.25">
      <c r="B26">
        <v>21</v>
      </c>
      <c r="C26">
        <v>26</v>
      </c>
      <c r="D26" t="s">
        <v>75</v>
      </c>
      <c r="F26" s="6">
        <v>45152</v>
      </c>
      <c r="G26" s="6">
        <v>45152</v>
      </c>
      <c r="H26" s="6">
        <v>45154</v>
      </c>
      <c r="I26" s="12">
        <v>30</v>
      </c>
      <c r="J26">
        <v>1.1897</v>
      </c>
      <c r="K26">
        <v>1.1895</v>
      </c>
      <c r="M26" s="18">
        <f t="shared" si="2"/>
        <v>-0.19999999999997797</v>
      </c>
      <c r="N26" s="18">
        <f t="shared" si="3"/>
        <v>-6.6666666666659324</v>
      </c>
      <c r="O26" s="12"/>
      <c r="P26" s="12"/>
      <c r="Q26" s="16"/>
      <c r="S26" t="s">
        <v>131</v>
      </c>
      <c r="U26" s="12" t="str">
        <f t="shared" si="4"/>
        <v/>
      </c>
    </row>
    <row r="27" spans="1:25" x14ac:dyDescent="0.25">
      <c r="B27">
        <v>21</v>
      </c>
      <c r="C27">
        <v>30</v>
      </c>
      <c r="D27" t="s">
        <v>106</v>
      </c>
      <c r="F27" s="6"/>
      <c r="G27" s="6">
        <v>45152</v>
      </c>
      <c r="H27" s="6">
        <v>45154</v>
      </c>
      <c r="I27" s="12">
        <v>30</v>
      </c>
      <c r="J27">
        <v>1.2107000000000001</v>
      </c>
      <c r="K27">
        <v>1.2112000000000001</v>
      </c>
      <c r="M27" s="18">
        <f t="shared" si="2"/>
        <v>0.49999999999994493</v>
      </c>
      <c r="N27" s="18">
        <f t="shared" si="3"/>
        <v>16.666666666664831</v>
      </c>
      <c r="O27" s="12"/>
      <c r="P27" s="12"/>
      <c r="Q27" s="16"/>
      <c r="S27" t="s">
        <v>131</v>
      </c>
      <c r="U27" s="12" t="str">
        <f t="shared" si="4"/>
        <v/>
      </c>
    </row>
    <row r="28" spans="1:25" x14ac:dyDescent="0.25">
      <c r="B28">
        <v>21</v>
      </c>
      <c r="C28">
        <v>32</v>
      </c>
      <c r="D28" t="s">
        <v>107</v>
      </c>
      <c r="F28" s="6"/>
      <c r="G28" s="6">
        <v>45152</v>
      </c>
      <c r="H28" s="6">
        <v>45154</v>
      </c>
      <c r="I28" s="12">
        <v>30</v>
      </c>
      <c r="J28">
        <v>1.1989000000000001</v>
      </c>
      <c r="K28">
        <v>1.1994</v>
      </c>
      <c r="M28" s="18">
        <f t="shared" si="2"/>
        <v>0.49999999999994493</v>
      </c>
      <c r="N28" s="18">
        <f t="shared" si="3"/>
        <v>16.666666666664831</v>
      </c>
      <c r="O28" s="12"/>
      <c r="P28" s="12"/>
      <c r="Q28" s="16"/>
      <c r="S28" t="s">
        <v>131</v>
      </c>
      <c r="U28" s="12" t="str">
        <f t="shared" si="4"/>
        <v/>
      </c>
      <c r="V28" s="7" t="s">
        <v>132</v>
      </c>
    </row>
    <row r="29" spans="1:25" x14ac:dyDescent="0.25">
      <c r="B29">
        <v>21</v>
      </c>
      <c r="C29">
        <v>34</v>
      </c>
      <c r="D29" t="s">
        <v>108</v>
      </c>
      <c r="F29" s="6"/>
      <c r="G29" s="6">
        <v>45152</v>
      </c>
      <c r="H29" s="6">
        <v>45154</v>
      </c>
      <c r="I29" s="12">
        <v>30</v>
      </c>
      <c r="J29">
        <v>1.2107000000000001</v>
      </c>
      <c r="K29">
        <v>1.2108000000000001</v>
      </c>
      <c r="M29" s="18">
        <f t="shared" si="2"/>
        <v>9.9999999999988987E-2</v>
      </c>
      <c r="N29" s="18">
        <f t="shared" si="3"/>
        <v>3.3333333333329662</v>
      </c>
      <c r="O29" s="12"/>
      <c r="P29" s="12"/>
      <c r="Q29" s="16"/>
      <c r="S29" t="s">
        <v>131</v>
      </c>
      <c r="U29" s="12" t="str">
        <f t="shared" si="4"/>
        <v/>
      </c>
      <c r="W29" s="7"/>
    </row>
    <row r="30" spans="1:25" x14ac:dyDescent="0.25">
      <c r="B30">
        <v>21</v>
      </c>
      <c r="C30">
        <v>36</v>
      </c>
      <c r="D30" t="s">
        <v>109</v>
      </c>
      <c r="F30" s="6"/>
      <c r="G30" s="6">
        <v>45152</v>
      </c>
      <c r="H30" s="6">
        <v>45154</v>
      </c>
      <c r="I30" s="12">
        <v>30</v>
      </c>
      <c r="J30">
        <v>1.2017</v>
      </c>
      <c r="K30">
        <v>1.2016</v>
      </c>
      <c r="M30" s="18">
        <f t="shared" si="2"/>
        <v>-9.9999999999988987E-2</v>
      </c>
      <c r="N30" s="18">
        <f t="shared" si="3"/>
        <v>-3.3333333333329662</v>
      </c>
      <c r="O30" s="18"/>
      <c r="P30" s="12"/>
      <c r="Q30" s="16"/>
      <c r="S30" t="s">
        <v>131</v>
      </c>
      <c r="U30" s="12" t="str">
        <f t="shared" si="4"/>
        <v/>
      </c>
    </row>
    <row r="31" spans="1:25" x14ac:dyDescent="0.25">
      <c r="B31">
        <v>22</v>
      </c>
      <c r="C31">
        <v>15</v>
      </c>
      <c r="D31" t="s">
        <v>74</v>
      </c>
      <c r="E31" t="s">
        <v>133</v>
      </c>
      <c r="G31" s="6">
        <v>45154</v>
      </c>
      <c r="H31" s="6">
        <v>45155</v>
      </c>
      <c r="I31" s="12">
        <v>30</v>
      </c>
      <c r="J31">
        <v>1.2215</v>
      </c>
      <c r="K31">
        <v>1.2245999999999999</v>
      </c>
      <c r="M31" s="18">
        <f t="shared" si="2"/>
        <v>3.0999999999998806</v>
      </c>
      <c r="N31" s="18">
        <f t="shared" si="3"/>
        <v>103.33333333332936</v>
      </c>
      <c r="O31" s="12"/>
      <c r="P31" s="12"/>
      <c r="Q31" s="16"/>
      <c r="X31" s="7"/>
    </row>
    <row r="32" spans="1:25" x14ac:dyDescent="0.25">
      <c r="B32">
        <v>22</v>
      </c>
      <c r="C32">
        <v>16</v>
      </c>
      <c r="D32" t="s">
        <v>75</v>
      </c>
      <c r="E32" t="s">
        <v>133</v>
      </c>
      <c r="G32" s="6">
        <v>45154</v>
      </c>
      <c r="H32" s="6">
        <v>45155</v>
      </c>
      <c r="I32" s="12">
        <v>30</v>
      </c>
      <c r="J32">
        <v>1.2021999999999999</v>
      </c>
      <c r="K32">
        <v>1.2017</v>
      </c>
      <c r="M32" s="18">
        <f t="shared" si="2"/>
        <v>-0.49999999999994493</v>
      </c>
      <c r="N32" s="18">
        <f t="shared" si="3"/>
        <v>-16.666666666664831</v>
      </c>
      <c r="O32" s="12"/>
      <c r="P32" s="12"/>
      <c r="Q32" s="16"/>
      <c r="Y32" s="7"/>
    </row>
    <row r="33" spans="2:17" x14ac:dyDescent="0.25">
      <c r="B33">
        <v>22</v>
      </c>
      <c r="C33">
        <v>18</v>
      </c>
      <c r="D33" t="s">
        <v>110</v>
      </c>
      <c r="E33" t="s">
        <v>133</v>
      </c>
      <c r="G33" s="6">
        <v>45154</v>
      </c>
      <c r="H33" s="6">
        <v>45155</v>
      </c>
      <c r="I33" s="12">
        <v>30</v>
      </c>
      <c r="J33">
        <v>1.2</v>
      </c>
      <c r="K33">
        <v>1.2001999999999999</v>
      </c>
      <c r="M33" s="18">
        <f t="shared" si="2"/>
        <v>0.19999999999997797</v>
      </c>
      <c r="N33" s="18">
        <f t="shared" si="3"/>
        <v>6.6666666666659324</v>
      </c>
      <c r="O33" s="12"/>
      <c r="P33" s="12"/>
      <c r="Q3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DD3B-7AAA-46C1-A5EF-76F6B57AC370}">
  <dimension ref="A1:N32"/>
  <sheetViews>
    <sheetView workbookViewId="0">
      <selection sqref="A1:N13"/>
    </sheetView>
  </sheetViews>
  <sheetFormatPr defaultRowHeight="15" x14ac:dyDescent="0.25"/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C2" t="s">
        <v>74</v>
      </c>
      <c r="E2" s="6"/>
      <c r="F2" s="6"/>
      <c r="G2" s="6"/>
      <c r="H2">
        <v>30</v>
      </c>
      <c r="L2" s="14" t="e">
        <f>(SMALL(J2:K2,1)-I2)*1000</f>
        <v>#NUM!</v>
      </c>
      <c r="M2" s="14" t="e">
        <f>L2/(H2/1000)</f>
        <v>#NUM!</v>
      </c>
    </row>
    <row r="3" spans="1:13" x14ac:dyDescent="0.25">
      <c r="A3">
        <v>1</v>
      </c>
      <c r="C3" t="s">
        <v>74</v>
      </c>
      <c r="E3" s="6"/>
      <c r="F3" s="6"/>
      <c r="H3">
        <v>30</v>
      </c>
      <c r="L3" s="14" t="e">
        <f t="shared" ref="L3:L13" si="0">(SMALL(J3:K3,1)-I3)*1000</f>
        <v>#NUM!</v>
      </c>
      <c r="M3" s="14" t="e">
        <f t="shared" ref="M3:M13" si="1">L3/(H3/1000)</f>
        <v>#NUM!</v>
      </c>
    </row>
    <row r="4" spans="1:13" x14ac:dyDescent="0.25">
      <c r="A4">
        <v>1</v>
      </c>
      <c r="C4" t="s">
        <v>74</v>
      </c>
      <c r="E4" s="6"/>
      <c r="F4" s="6"/>
      <c r="H4">
        <v>30</v>
      </c>
      <c r="L4" s="14" t="e">
        <f t="shared" si="0"/>
        <v>#NUM!</v>
      </c>
      <c r="M4" s="14" t="e">
        <f t="shared" si="1"/>
        <v>#NUM!</v>
      </c>
    </row>
    <row r="5" spans="1:13" x14ac:dyDescent="0.25">
      <c r="A5">
        <v>1</v>
      </c>
      <c r="C5" t="s">
        <v>74</v>
      </c>
      <c r="E5" s="6"/>
      <c r="F5" s="6"/>
      <c r="H5">
        <v>30</v>
      </c>
      <c r="L5" s="14" t="e">
        <f t="shared" si="0"/>
        <v>#NUM!</v>
      </c>
      <c r="M5" s="14" t="e">
        <f t="shared" si="1"/>
        <v>#NUM!</v>
      </c>
    </row>
    <row r="6" spans="1:13" x14ac:dyDescent="0.25">
      <c r="A6">
        <v>1</v>
      </c>
      <c r="C6" t="s">
        <v>74</v>
      </c>
      <c r="E6" s="6"/>
      <c r="F6" s="6"/>
      <c r="H6">
        <v>30</v>
      </c>
      <c r="L6" s="14" t="e">
        <f t="shared" si="0"/>
        <v>#NUM!</v>
      </c>
      <c r="M6" s="14" t="e">
        <f t="shared" si="1"/>
        <v>#NUM!</v>
      </c>
    </row>
    <row r="7" spans="1:13" x14ac:dyDescent="0.25">
      <c r="A7">
        <v>1</v>
      </c>
      <c r="C7" t="s">
        <v>74</v>
      </c>
      <c r="E7" s="6"/>
      <c r="F7" s="6"/>
      <c r="H7">
        <v>30</v>
      </c>
      <c r="L7" s="14" t="e">
        <f t="shared" si="0"/>
        <v>#NUM!</v>
      </c>
      <c r="M7" s="14" t="e">
        <f t="shared" si="1"/>
        <v>#NUM!</v>
      </c>
    </row>
    <row r="8" spans="1:13" x14ac:dyDescent="0.25">
      <c r="A8">
        <v>1</v>
      </c>
      <c r="C8" t="s">
        <v>74</v>
      </c>
      <c r="E8" s="6"/>
      <c r="F8" s="6"/>
      <c r="H8">
        <v>30</v>
      </c>
      <c r="L8" s="14" t="e">
        <f t="shared" si="0"/>
        <v>#NUM!</v>
      </c>
      <c r="M8" s="14" t="e">
        <f t="shared" si="1"/>
        <v>#NUM!</v>
      </c>
    </row>
    <row r="9" spans="1:13" x14ac:dyDescent="0.25">
      <c r="A9">
        <v>1</v>
      </c>
      <c r="C9" t="s">
        <v>74</v>
      </c>
      <c r="E9" s="6"/>
      <c r="F9" s="6"/>
      <c r="H9">
        <v>30</v>
      </c>
      <c r="L9" s="14" t="e">
        <f t="shared" si="0"/>
        <v>#NUM!</v>
      </c>
      <c r="M9" s="14" t="e">
        <f t="shared" si="1"/>
        <v>#NUM!</v>
      </c>
    </row>
    <row r="10" spans="1:13" x14ac:dyDescent="0.25">
      <c r="A10">
        <v>1</v>
      </c>
      <c r="C10" t="s">
        <v>74</v>
      </c>
      <c r="E10" s="6"/>
      <c r="F10" s="6"/>
      <c r="H10">
        <v>30</v>
      </c>
      <c r="L10" s="14" t="e">
        <f t="shared" si="0"/>
        <v>#NUM!</v>
      </c>
      <c r="M10" s="14" t="e">
        <f t="shared" si="1"/>
        <v>#NUM!</v>
      </c>
    </row>
    <row r="11" spans="1:13" x14ac:dyDescent="0.25">
      <c r="A11">
        <v>1</v>
      </c>
      <c r="C11" t="s">
        <v>74</v>
      </c>
      <c r="E11" s="6"/>
      <c r="F11" s="6"/>
      <c r="H11">
        <v>30</v>
      </c>
      <c r="L11" s="14" t="e">
        <f t="shared" si="0"/>
        <v>#NUM!</v>
      </c>
      <c r="M11" s="14" t="e">
        <f t="shared" si="1"/>
        <v>#NUM!</v>
      </c>
    </row>
    <row r="12" spans="1:13" x14ac:dyDescent="0.25">
      <c r="A12">
        <v>1</v>
      </c>
      <c r="C12" t="s">
        <v>74</v>
      </c>
      <c r="E12" s="6"/>
      <c r="F12" s="6"/>
      <c r="H12">
        <v>30</v>
      </c>
      <c r="L12" s="14" t="e">
        <f t="shared" si="0"/>
        <v>#NUM!</v>
      </c>
      <c r="M12" s="14" t="e">
        <f t="shared" si="1"/>
        <v>#NUM!</v>
      </c>
    </row>
    <row r="13" spans="1:13" x14ac:dyDescent="0.25">
      <c r="A13">
        <v>1</v>
      </c>
      <c r="C13" t="s">
        <v>74</v>
      </c>
      <c r="E13" s="6"/>
      <c r="F13" s="6"/>
      <c r="H13">
        <v>30</v>
      </c>
      <c r="L13" s="14" t="e">
        <f t="shared" si="0"/>
        <v>#NUM!</v>
      </c>
      <c r="M13" s="14" t="e">
        <f t="shared" si="1"/>
        <v>#NUM!</v>
      </c>
    </row>
    <row r="14" spans="1:13" x14ac:dyDescent="0.25">
      <c r="F14" s="6"/>
      <c r="L14" s="14"/>
      <c r="M14" s="14"/>
    </row>
    <row r="15" spans="1:13" x14ac:dyDescent="0.25">
      <c r="F15" s="6"/>
      <c r="L15" s="14"/>
      <c r="M15" s="14"/>
    </row>
    <row r="16" spans="1:13" x14ac:dyDescent="0.25">
      <c r="F16" s="6"/>
      <c r="L16" s="14"/>
      <c r="M16" s="14"/>
    </row>
    <row r="17" spans="6:14" x14ac:dyDescent="0.25">
      <c r="F17" s="6"/>
      <c r="L17" s="14"/>
      <c r="M17" s="14"/>
    </row>
    <row r="18" spans="6:14" x14ac:dyDescent="0.25">
      <c r="F18" s="6"/>
      <c r="L18" s="14"/>
      <c r="M18" s="14"/>
    </row>
    <row r="19" spans="6:14" x14ac:dyDescent="0.25">
      <c r="F19" s="6"/>
      <c r="L19" s="14"/>
      <c r="M19" s="14"/>
    </row>
    <row r="20" spans="6:14" x14ac:dyDescent="0.25">
      <c r="F20" s="6"/>
      <c r="L20" s="14"/>
      <c r="M20" s="14"/>
    </row>
    <row r="21" spans="6:14" x14ac:dyDescent="0.25">
      <c r="F21" s="6"/>
      <c r="L21" s="14"/>
      <c r="M21" s="14"/>
    </row>
    <row r="22" spans="6:14" x14ac:dyDescent="0.25">
      <c r="M22" s="14"/>
    </row>
    <row r="23" spans="6:14" x14ac:dyDescent="0.25">
      <c r="F23" s="6"/>
      <c r="G23" s="6"/>
      <c r="I23" s="12"/>
      <c r="M23" s="18"/>
      <c r="N23" s="18"/>
    </row>
    <row r="24" spans="6:14" x14ac:dyDescent="0.25">
      <c r="F24" s="6"/>
      <c r="G24" s="6"/>
      <c r="I24" s="12"/>
      <c r="M24" s="18"/>
      <c r="N24" s="18"/>
    </row>
    <row r="25" spans="6:14" x14ac:dyDescent="0.25">
      <c r="F25" s="6"/>
      <c r="G25" s="6"/>
      <c r="I25" s="12"/>
      <c r="M25" s="18"/>
      <c r="N25" s="18"/>
    </row>
    <row r="26" spans="6:14" x14ac:dyDescent="0.25">
      <c r="F26" s="6"/>
      <c r="G26" s="6"/>
      <c r="I26" s="12"/>
      <c r="M26" s="18"/>
      <c r="N26" s="18"/>
    </row>
    <row r="27" spans="6:14" x14ac:dyDescent="0.25">
      <c r="F27" s="6"/>
      <c r="G27" s="6"/>
      <c r="I27" s="12"/>
      <c r="M27" s="18"/>
      <c r="N27" s="18"/>
    </row>
    <row r="28" spans="6:14" x14ac:dyDescent="0.25">
      <c r="F28" s="6"/>
      <c r="G28" s="6"/>
      <c r="I28" s="12"/>
      <c r="M28" s="18"/>
      <c r="N28" s="18"/>
    </row>
    <row r="29" spans="6:14" x14ac:dyDescent="0.25">
      <c r="F29" s="6"/>
      <c r="G29" s="6"/>
      <c r="I29" s="12"/>
      <c r="M29" s="18"/>
      <c r="N29" s="18"/>
    </row>
    <row r="30" spans="6:14" x14ac:dyDescent="0.25">
      <c r="G30" s="6"/>
      <c r="I30" s="12"/>
      <c r="M30" s="18"/>
      <c r="N30" s="18"/>
    </row>
    <row r="31" spans="6:14" x14ac:dyDescent="0.25">
      <c r="G31" s="6"/>
      <c r="I31" s="12"/>
      <c r="M31" s="18"/>
      <c r="N31" s="18"/>
    </row>
    <row r="32" spans="6:14" x14ac:dyDescent="0.25">
      <c r="G32" s="6"/>
      <c r="I32" s="12"/>
      <c r="M32" s="18"/>
      <c r="N3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E937-E424-4A64-A9AD-13CF3386F186}">
  <dimension ref="A1:M13"/>
  <sheetViews>
    <sheetView workbookViewId="0">
      <selection activeCell="N8" sqref="N8"/>
    </sheetView>
  </sheetViews>
  <sheetFormatPr defaultRowHeight="15" x14ac:dyDescent="0.25"/>
  <sheetData>
    <row r="1" spans="1:13" x14ac:dyDescent="0.2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25">
      <c r="A2">
        <v>1</v>
      </c>
      <c r="C2" t="s">
        <v>74</v>
      </c>
      <c r="E2" s="6"/>
      <c r="F2" s="6"/>
      <c r="G2" s="6"/>
      <c r="H2">
        <v>30</v>
      </c>
      <c r="L2" s="14" t="e">
        <f>(SMALL(J2:K2,1)-I2)*1000</f>
        <v>#NUM!</v>
      </c>
      <c r="M2" s="14" t="e">
        <f>L2/(H2/1000)</f>
        <v>#NUM!</v>
      </c>
    </row>
    <row r="3" spans="1:13" x14ac:dyDescent="0.25">
      <c r="A3">
        <v>1</v>
      </c>
      <c r="C3" t="s">
        <v>74</v>
      </c>
      <c r="E3" s="6"/>
      <c r="F3" s="6"/>
      <c r="H3">
        <v>30</v>
      </c>
      <c r="L3" s="14" t="e">
        <f t="shared" ref="L3:L13" si="0">(SMALL(J3:K3,1)-I3)*1000</f>
        <v>#NUM!</v>
      </c>
      <c r="M3" s="14" t="e">
        <f t="shared" ref="M3:M13" si="1">L3/(H3/1000)</f>
        <v>#NUM!</v>
      </c>
    </row>
    <row r="4" spans="1:13" x14ac:dyDescent="0.25">
      <c r="A4">
        <v>1</v>
      </c>
      <c r="C4" t="s">
        <v>74</v>
      </c>
      <c r="E4" s="6"/>
      <c r="F4" s="6"/>
      <c r="H4">
        <v>30</v>
      </c>
      <c r="L4" s="14" t="e">
        <f t="shared" si="0"/>
        <v>#NUM!</v>
      </c>
      <c r="M4" s="14" t="e">
        <f t="shared" si="1"/>
        <v>#NUM!</v>
      </c>
    </row>
    <row r="5" spans="1:13" x14ac:dyDescent="0.25">
      <c r="A5">
        <v>1</v>
      </c>
      <c r="C5" t="s">
        <v>74</v>
      </c>
      <c r="E5" s="6"/>
      <c r="F5" s="6"/>
      <c r="H5">
        <v>30</v>
      </c>
      <c r="L5" s="14" t="e">
        <f t="shared" si="0"/>
        <v>#NUM!</v>
      </c>
      <c r="M5" s="14" t="e">
        <f t="shared" si="1"/>
        <v>#NUM!</v>
      </c>
    </row>
    <row r="6" spans="1:13" x14ac:dyDescent="0.25">
      <c r="A6">
        <v>1</v>
      </c>
      <c r="C6" t="s">
        <v>74</v>
      </c>
      <c r="E6" s="6"/>
      <c r="F6" s="6"/>
      <c r="H6">
        <v>30</v>
      </c>
      <c r="L6" s="14" t="e">
        <f t="shared" si="0"/>
        <v>#NUM!</v>
      </c>
      <c r="M6" s="14" t="e">
        <f t="shared" si="1"/>
        <v>#NUM!</v>
      </c>
    </row>
    <row r="7" spans="1:13" x14ac:dyDescent="0.25">
      <c r="A7">
        <v>1</v>
      </c>
      <c r="C7" t="s">
        <v>74</v>
      </c>
      <c r="E7" s="6"/>
      <c r="F7" s="6"/>
      <c r="H7">
        <v>30</v>
      </c>
      <c r="L7" s="14" t="e">
        <f t="shared" si="0"/>
        <v>#NUM!</v>
      </c>
      <c r="M7" s="14" t="e">
        <f t="shared" si="1"/>
        <v>#NUM!</v>
      </c>
    </row>
    <row r="8" spans="1:13" x14ac:dyDescent="0.25">
      <c r="A8">
        <v>1</v>
      </c>
      <c r="C8" t="s">
        <v>74</v>
      </c>
      <c r="E8" s="6"/>
      <c r="F8" s="6"/>
      <c r="H8">
        <v>30</v>
      </c>
      <c r="L8" s="14" t="e">
        <f t="shared" si="0"/>
        <v>#NUM!</v>
      </c>
      <c r="M8" s="14" t="e">
        <f t="shared" si="1"/>
        <v>#NUM!</v>
      </c>
    </row>
    <row r="9" spans="1:13" x14ac:dyDescent="0.25">
      <c r="A9">
        <v>1</v>
      </c>
      <c r="C9" t="s">
        <v>74</v>
      </c>
      <c r="E9" s="6"/>
      <c r="F9" s="6"/>
      <c r="H9">
        <v>30</v>
      </c>
      <c r="L9" s="14" t="e">
        <f t="shared" si="0"/>
        <v>#NUM!</v>
      </c>
      <c r="M9" s="14" t="e">
        <f t="shared" si="1"/>
        <v>#NUM!</v>
      </c>
    </row>
    <row r="10" spans="1:13" x14ac:dyDescent="0.25">
      <c r="A10">
        <v>1</v>
      </c>
      <c r="C10" t="s">
        <v>74</v>
      </c>
      <c r="E10" s="6"/>
      <c r="F10" s="6"/>
      <c r="H10">
        <v>30</v>
      </c>
      <c r="L10" s="14" t="e">
        <f t="shared" si="0"/>
        <v>#NUM!</v>
      </c>
      <c r="M10" s="14" t="e">
        <f t="shared" si="1"/>
        <v>#NUM!</v>
      </c>
    </row>
    <row r="11" spans="1:13" x14ac:dyDescent="0.25">
      <c r="A11">
        <v>1</v>
      </c>
      <c r="C11" t="s">
        <v>74</v>
      </c>
      <c r="E11" s="6"/>
      <c r="F11" s="6"/>
      <c r="H11">
        <v>30</v>
      </c>
      <c r="L11" s="14" t="e">
        <f t="shared" si="0"/>
        <v>#NUM!</v>
      </c>
      <c r="M11" s="14" t="e">
        <f t="shared" si="1"/>
        <v>#NUM!</v>
      </c>
    </row>
    <row r="12" spans="1:13" x14ac:dyDescent="0.25">
      <c r="A12">
        <v>1</v>
      </c>
      <c r="C12" t="s">
        <v>74</v>
      </c>
      <c r="E12" s="6"/>
      <c r="F12" s="6"/>
      <c r="H12">
        <v>30</v>
      </c>
      <c r="L12" s="14" t="e">
        <f t="shared" si="0"/>
        <v>#NUM!</v>
      </c>
      <c r="M12" s="14" t="e">
        <f t="shared" si="1"/>
        <v>#NUM!</v>
      </c>
    </row>
    <row r="13" spans="1:13" x14ac:dyDescent="0.25">
      <c r="A13">
        <v>1</v>
      </c>
      <c r="C13" t="s">
        <v>74</v>
      </c>
      <c r="E13" s="6"/>
      <c r="F13" s="6"/>
      <c r="H13">
        <v>30</v>
      </c>
      <c r="L13" s="14" t="e">
        <f t="shared" si="0"/>
        <v>#NUM!</v>
      </c>
      <c r="M13" s="14" t="e">
        <f t="shared" si="1"/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0D730D-348F-4357-9B29-460576E1CB19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2.xml><?xml version="1.0" encoding="utf-8"?>
<ds:datastoreItem xmlns:ds="http://schemas.openxmlformats.org/officeDocument/2006/customXml" ds:itemID="{5FFBBD27-ACF1-4801-B8AD-B8A884D06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83E157-1D15-4BA2-846C-E5B17F63B1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</vt:lpstr>
      <vt:lpstr>MasterData</vt:lpstr>
      <vt:lpstr>probe experiment</vt:lpstr>
      <vt:lpstr>Caz QAQC</vt:lpstr>
      <vt:lpstr>Mia QAQC</vt:lpstr>
      <vt:lpstr>Justina QAQC</vt:lpstr>
      <vt:lpstr>Mel QAQC</vt:lpstr>
      <vt:lpstr>AJ QAQC</vt:lpstr>
      <vt:lpstr>Manny QAQC</vt:lpstr>
      <vt:lpstr>Birtukan QAQC</vt:lpstr>
      <vt:lpstr>Alex QAQC</vt:lpstr>
      <vt:lpstr>Zach QAQC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>Brown,AJ</cp:lastModifiedBy>
  <cp:revision/>
  <dcterms:created xsi:type="dcterms:W3CDTF">2015-06-05T18:17:20Z</dcterms:created>
  <dcterms:modified xsi:type="dcterms:W3CDTF">2023-12-13T17:32:35Z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