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a37467f2c57c349/Documenten/fpg/cad/"/>
    </mc:Choice>
  </mc:AlternateContent>
  <xr:revisionPtr revIDLastSave="283" documentId="11_F25DC773A252ABDACC10488EA9DC57D65BDE58F4" xr6:coauthVersionLast="47" xr6:coauthVersionMax="47" xr10:uidLastSave="{688A4B70-608F-484C-A04C-8C8721536336}"/>
  <bookViews>
    <workbookView xWindow="-289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38" i="2"/>
  <c r="D37" i="2"/>
  <c r="D36" i="2"/>
  <c r="D34" i="2"/>
  <c r="D35" i="2"/>
  <c r="D33" i="2"/>
  <c r="D28" i="2"/>
  <c r="D27" i="2"/>
  <c r="D26" i="2"/>
  <c r="D12" i="2"/>
  <c r="D13" i="2"/>
  <c r="D14" i="2"/>
  <c r="D15" i="2"/>
  <c r="D17" i="2"/>
  <c r="D18" i="2"/>
  <c r="D19" i="2"/>
  <c r="D20" i="2"/>
  <c r="D21" i="2"/>
  <c r="D22" i="2"/>
  <c r="D11" i="2"/>
  <c r="G50" i="2"/>
  <c r="C51" i="2"/>
  <c r="H48" i="2"/>
  <c r="D8" i="2"/>
  <c r="D7" i="2"/>
  <c r="D3" i="2"/>
  <c r="D4" i="2"/>
  <c r="D5" i="2"/>
  <c r="D6" i="2"/>
  <c r="D2" i="2"/>
  <c r="B9" i="3"/>
  <c r="B19" i="3"/>
  <c r="B18" i="3"/>
  <c r="B17" i="3"/>
  <c r="B16" i="3"/>
  <c r="B7" i="3"/>
  <c r="B3" i="3"/>
  <c r="D30" i="2" l="1"/>
  <c r="D23" i="2"/>
  <c r="D9" i="2"/>
</calcChain>
</file>

<file path=xl/sharedStrings.xml><?xml version="1.0" encoding="utf-8"?>
<sst xmlns="http://schemas.openxmlformats.org/spreadsheetml/2006/main" count="82" uniqueCount="79">
  <si>
    <t xml:space="preserve">https://www.bol.com/nl/nl/p/diy-cnc-machine-kit-3018-500mw-grbl-controle-3-as-frees/9300000197781885/?bltgh=pVm1TEkKi3j62aCUsChM9Q.4_8.11.ProductTitle </t>
  </si>
  <si>
    <t xml:space="preserve">https://www.wehkamp.nl/vtwonen-tafelspiegel-oval-31-1x20-3-cm-17344151/?Maatcode=0000&amp;amp;utm_campaign=affiliates_productfeed_Wonen_Woonaccessoires_Spiegels&amp;amp;utm_term=17344151&amp;clickref=1011lAyhsqgW&amp;affiliate_id=1101l330693&amp;utm_source=ambinbv&amp;utm_medium=affiliate&amp;BC=PHG </t>
  </si>
  <si>
    <t xml:space="preserve">https://www.phasics.com/en/product/sid4-wavefront-sensor/ </t>
  </si>
  <si>
    <t xml:space="preserve">https://www.alibaba.com/product-detail/24V-5V-LED-Lighting-Collimated-90_1601386140612.html?spm=a2700.shop_plgr.41413.18.745e7121cWefJ6 </t>
  </si>
  <si>
    <t>lens array</t>
  </si>
  <si>
    <t xml:space="preserve">https://www.edmundoptics.eu/p/microlens-array-10-x-10mm-500m-pitch-025-divergence-vis-nir-coated/43450/ </t>
  </si>
  <si>
    <t>description</t>
  </si>
  <si>
    <t>amount</t>
  </si>
  <si>
    <t>price</t>
  </si>
  <si>
    <t>total</t>
  </si>
  <si>
    <t>10mm Square Microlens Array Mount, 1.2mm Thick</t>
  </si>
  <si>
    <t xml:space="preserve">https://www.edmundoptics.eu/p/10mm-square-microlens-array-mount-12mm-thick/52232/ </t>
  </si>
  <si>
    <t>camera-aca2040-90um</t>
  </si>
  <si>
    <t>sensor to ccd</t>
  </si>
  <si>
    <t>camera -cmount</t>
  </si>
  <si>
    <t>lens array mount (4.5mm) thick</t>
  </si>
  <si>
    <t>25/25.4mm Diameter, C-Mount Thick Optic Mount</t>
  </si>
  <si>
    <t xml:space="preserve">https://www.edmundoptics.eu/p/25254mm-diameter-c-mount-achromatthick-lens-mount/13218/ </t>
  </si>
  <si>
    <t>lens holder</t>
  </si>
  <si>
    <t>length extension tubes</t>
  </si>
  <si>
    <t>NA</t>
  </si>
  <si>
    <t>wavelength</t>
  </si>
  <si>
    <t>dof[m]</t>
  </si>
  <si>
    <t>rad</t>
  </si>
  <si>
    <t>m</t>
  </si>
  <si>
    <t>spot</t>
  </si>
  <si>
    <t>tube 25mm</t>
  </si>
  <si>
    <t>FL lens array</t>
  </si>
  <si>
    <t>actual length</t>
  </si>
  <si>
    <t>25mm Length, C-Mount Extension Tube</t>
  </si>
  <si>
    <t xml:space="preserve">https://www.edmundoptics.eu/p/25mm-length-c-mount-extension-tube/15553/ </t>
  </si>
  <si>
    <t xml:space="preserve">https://www.edmundoptics.eu/p/50mm-dia-uv-enhanced-aluminum-lambda4-mirror/6096/ </t>
  </si>
  <si>
    <t>50mm Dia. UV Enhanced Aluminum, λ/4 Mirror</t>
  </si>
  <si>
    <t>https://www.lidl.nl/p/parkside-cirkelzaagblad-o210-mm/p100342277#searchTrackingMasterId=Product.100342277&amp;searchTrackingTitle=Cirkelzaagblad+%C3%98210+mm&amp;searchTrackingPageSize=48&amp;searchTrackingPage=1&amp;searchTrackingEvent=click&amp;searchTrackingId=Product.100342277&amp;searchTrackingOrigPos=1&amp;searchTrackingPos=12&amp;searchTrackingOrigPageSize=48&amp;searchTrackingChannel=NL&amp;list=/h/elektrische-zaagmachines/h10070756</t>
  </si>
  <si>
    <t xml:space="preserve">https://www.tech-specialist.com/nl/type-isb/aluminium-profielen-isb/sleuf-8-isb/aluminum-profiel-isb-40x80-el-1025408 </t>
  </si>
  <si>
    <t>https://www.hbm-machines.com/nl/p/hbm-professionele-7-delige-boor-tapset?sku=3463&amp;utm_source=google&amp;utm_medium=cpc&amp;utm_campaign=19587892072&amp;kb=ga_pm_19587892072_&amp;gad_source=1&amp;gad_campaignid=19580134296&amp;gbraid=0AAAAADvcfwKL1bG_LzTRf5mzlkm2bcHdr&amp;gclid=Cj0KCQjwgIXCBhDBARIsAELC9ZjDkkkRfTDrUvpVQuldNHOdiiOtXC9IySDP-JWY8F3HzUT3H3DzwEAaAhLsEALw_wcB</t>
  </si>
  <si>
    <t>illumination</t>
  </si>
  <si>
    <t xml:space="preserve">https://www.alibaba.com/product-detail/24V-5V-LED-Lighting-Collimated-90_1601386140612.html?spm=a2700.shop_plgr.41413.18.745e7121cWefJ6  </t>
  </si>
  <si>
    <t xml:space="preserve">bolt length in profile </t>
  </si>
  <si>
    <t>https://www.tech-specialist.com/nl/type-isb/bevestigingsmaterialen-isb/bouten-isb/bolkop-inbusbouten-isb/bolkop-inbusbouten-tec-bolkop-inbusbout-iso-7380-1-m8x20-1024258</t>
  </si>
  <si>
    <t>inbus bout m8 x 20</t>
  </si>
  <si>
    <t>t-sleuf moeren</t>
  </si>
  <si>
    <t xml:space="preserve">https://www.tech-specialist.com/nl/type-isb/bevestigingsmaterialen-isb/t-sleuf-moer-isb/t-sleuf-moeren-isb-sleuf-moer-sleuf-8-m8-1008393 </t>
  </si>
  <si>
    <t>din 912 m5 x 20</t>
  </si>
  <si>
    <t xml:space="preserve">https://www.pdvcn.com/MotorizedLinearStage/high-performance-50mm---600mm-travel-stepper-motor,-motorized-linear-stage.html </t>
  </si>
  <si>
    <t xml:space="preserve">https://www.bol.com/nl/nl/p/aluminium-vlakke-plaat-5mm-750x500mm/9300000179849109/ </t>
  </si>
  <si>
    <t>aluminium plaat 5mm</t>
  </si>
  <si>
    <t>lprofile</t>
  </si>
  <si>
    <t>schroefbus verbinding</t>
  </si>
  <si>
    <t xml:space="preserve">https://www.tech-specialist.com/nl/type-isb/profielverbinders-isb/rechte-hoekverbinders-isb/schroefbusverbinders-isb/rechte-hoekverbinders-isb-schroefbusverbinder-set-sleuf-8-1007682 </t>
  </si>
  <si>
    <t>hoek verbinding</t>
  </si>
  <si>
    <t xml:space="preserve">https://www.tech-specialist.com/nl/type-isb/profielverbinders-isb/rechte-hoekverbinders-isb/hoekverbinders-isb/rechte-hoekverbinders-isb-hoekverbinder-set-sleuf-8-40x40-1007700 </t>
  </si>
  <si>
    <t xml:space="preserve">https://www.verpas.nl/trillingsdempers/rubber-cilindrisch/type-d/trildemper-type-d-d30-h30-m8x20/?_gl=1*1ouhg48*_up*MQ..*_gs*MQ..&amp;gclid=Cj0KCQjwgIXCBhDBARIsAELC9ZgDzhQ8AI-kzThq1t7ojXjnS-qBSv9FGDjop-RPMeQXwBRQRhbdBxAaAoQwEALw_wcB&amp;gbraid=0AAAAACxAaQuX4otb7hDyn8wndoi7cfDDs </t>
  </si>
  <si>
    <t>trillingsdempers</t>
  </si>
  <si>
    <t>TOTAL optics</t>
  </si>
  <si>
    <t>holder</t>
  </si>
  <si>
    <t>illumination clamp</t>
  </si>
  <si>
    <t>optics clamp</t>
  </si>
  <si>
    <t>total mechanical</t>
  </si>
  <si>
    <t xml:space="preserve">stage </t>
  </si>
  <si>
    <t>PT-GD150-100</t>
  </si>
  <si>
    <t>grating</t>
  </si>
  <si>
    <t>servomotor</t>
  </si>
  <si>
    <t>drivers</t>
  </si>
  <si>
    <t>total stages</t>
  </si>
  <si>
    <t>stage thorlabs</t>
  </si>
  <si>
    <t>https://www.thorlabs.com/thorproduct.cfm?partnumber=DDS100/M</t>
  </si>
  <si>
    <t>DDS100/m</t>
  </si>
  <si>
    <t>XY adapter plate DDSMP1/M</t>
  </si>
  <si>
    <t>kch301</t>
  </si>
  <si>
    <t>power supply KPS201</t>
  </si>
  <si>
    <t>drivers KBD101</t>
  </si>
  <si>
    <t>profile 40x80 x 2500</t>
  </si>
  <si>
    <t>https://www.tech-specialist.com/nl/type-isb/bevestigingsmaterialen-isb/bouten-isb/verzonken-kop-inbusbouten-isb/verzonken-kop-inbusbouten-tec-verzonken-kop-inbusbout-din-7991-iso-10642-m8x16-1008254</t>
  </si>
  <si>
    <t>DIN 7991 - ISO 10642 M8x16</t>
  </si>
  <si>
    <t xml:space="preserve">https://www.bol.com/nl/nl/p/dw4trading-verzinkboor-set-van-3-met-6-kant-schacht-12-16-en-19mm/9300000039017073/?s2a=&amp;bltgh=lpyQqjy7PPI3XVm1-5VBYg.4_38_39.40.FeatureListItem#productTitle </t>
  </si>
  <si>
    <t>PT-GD150-300</t>
  </si>
  <si>
    <t>per piece</t>
  </si>
  <si>
    <t>no servo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</si>
</sst>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448937</xdr:colOff>
      <xdr:row>0</xdr:row>
      <xdr:rowOff>0</xdr:rowOff>
    </xdr:from>
    <xdr:to>
      <xdr:col>17</xdr:col>
      <xdr:colOff>327659</xdr:colOff>
      <xdr:row>16</xdr:row>
      <xdr:rowOff>131445</xdr:rowOff>
    </xdr:to>
    <xdr:pic>
      <xdr:nvPicPr>
        <xdr:cNvPr id="2" name="Picture 1" descr="Popular Lens Mounts Used in Embedded Vision - TechNexion">
          <a:extLst>
            <a:ext uri="{FF2B5EF4-FFF2-40B4-BE49-F238E27FC236}">
              <a16:creationId xmlns:a16="http://schemas.microsoft.com/office/drawing/2014/main" id="{7B600325-6203-20C1-6515-E1655ED2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1087" y="0"/>
          <a:ext cx="5374647" cy="3042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hasics.com/en/product/sid4-wavefront-sensor/" TargetMode="External"/><Relationship Id="rId2" Type="http://schemas.openxmlformats.org/officeDocument/2006/relationships/hyperlink" Target="https://www.wehkamp.nl/vtwonen-tafelspiegel-oval-31-1x20-3-cm-17344151/?Maatcode=0000&amp;amp;utm_campaign=affiliates_productfeed_Wonen_Woonaccessoires_Spiegels&amp;amp;utm_term=17344151&amp;clickref=1011lAyhsqgW&amp;affiliate_id=1101l330693&amp;utm_source=ambinbv&amp;utm_medium=affiliate&amp;BC=PHG" TargetMode="External"/><Relationship Id="rId1" Type="http://schemas.openxmlformats.org/officeDocument/2006/relationships/hyperlink" Target="https://www.bol.com/nl/nl/p/diy-cnc-machine-kit-3018-500mw-grbl-controle-3-as-frees/9300000197781885/?bltgh=pVm1TEkKi3j62aCUsChM9Q.4_8.11.ProductTitle" TargetMode="External"/><Relationship Id="rId4" Type="http://schemas.openxmlformats.org/officeDocument/2006/relationships/hyperlink" Target="https://www.alibaba.com/product-detail/24V-5V-LED-Lighting-Collimated-90_1601386140612.html?spm=a2700.shop_plgr.41413.18.745e7121cWefJ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-specialist.com/nl/type-isb/bevestigingsmaterialen-isb/bouten-isb/bolkop-inbusbouten-isb/bolkop-inbusbouten-tec-bolkop-inbusbout-iso-7380-1-m8x20-1024258" TargetMode="External"/><Relationship Id="rId13" Type="http://schemas.openxmlformats.org/officeDocument/2006/relationships/hyperlink" Target="https://www.tech-specialist.com/nl/type-isb/profielverbinders-isb/rechte-hoekverbinders-isb/hoekverbinders-isb/rechte-hoekverbinders-isb-hoekverbinder-set-sleuf-8-40x40-1007700" TargetMode="External"/><Relationship Id="rId3" Type="http://schemas.openxmlformats.org/officeDocument/2006/relationships/hyperlink" Target="https://www.edmundoptics.eu/p/25254mm-diameter-c-mount-achromatthick-lens-mount/13218/" TargetMode="External"/><Relationship Id="rId7" Type="http://schemas.openxmlformats.org/officeDocument/2006/relationships/hyperlink" Target="https://www.alibaba.com/product-detail/24V-5V-LED-Lighting-Collimated-90_1601386140612.html?spm=a2700.shop_plgr.41413.18.745e7121cWefJ6" TargetMode="External"/><Relationship Id="rId12" Type="http://schemas.openxmlformats.org/officeDocument/2006/relationships/hyperlink" Target="https://www.tech-specialist.com/nl/type-isb/profielverbinders-isb/rechte-hoekverbinders-isb/schroefbusverbinders-isb/rechte-hoekverbinders-isb-schroefbusverbinder-set-sleuf-8-1007682" TargetMode="External"/><Relationship Id="rId2" Type="http://schemas.openxmlformats.org/officeDocument/2006/relationships/hyperlink" Target="https://www.edmundoptics.eu/p/10mm-square-microlens-array-mount-12mm-thick/52232/" TargetMode="External"/><Relationship Id="rId16" Type="http://schemas.openxmlformats.org/officeDocument/2006/relationships/hyperlink" Target="https://www.bol.com/nl/nl/p/dw4trading-verzinkboor-set-van-3-met-6-kant-schacht-12-16-en-19mm/9300000039017073/?s2a=&amp;bltgh=lpyQqjy7PPI3XVm1-5VBYg.4_38_39.40.FeatureListItem" TargetMode="External"/><Relationship Id="rId1" Type="http://schemas.openxmlformats.org/officeDocument/2006/relationships/hyperlink" Target="https://www.edmundoptics.eu/p/microlens-array-10-x-10mm-500m-pitch-025-divergence-vis-nir-coated/43450/" TargetMode="External"/><Relationship Id="rId6" Type="http://schemas.openxmlformats.org/officeDocument/2006/relationships/hyperlink" Target="https://www.tech-specialist.com/nl/type-isb/aluminium-profielen-isb/sleuf-8-isb/aluminum-profiel-isb-40x80-el-1025408" TargetMode="External"/><Relationship Id="rId11" Type="http://schemas.openxmlformats.org/officeDocument/2006/relationships/hyperlink" Target="https://www.bol.com/nl/nl/p/aluminium-vlakke-plaat-5mm-750x500mm/9300000179849109/" TargetMode="External"/><Relationship Id="rId5" Type="http://schemas.openxmlformats.org/officeDocument/2006/relationships/hyperlink" Target="https://www.edmundoptics.eu/p/50mm-dia-uv-enhanced-aluminum-lambda4-mirror/6096/" TargetMode="External"/><Relationship Id="rId15" Type="http://schemas.openxmlformats.org/officeDocument/2006/relationships/hyperlink" Target="https://www.tech-specialist.com/nl/type-isb/bevestigingsmaterialen-isb/bouten-isb/verzonken-kop-inbusbouten-isb/verzonken-kop-inbusbouten-tec-verzonken-kop-inbusbout-din-7991-iso-10642-m8x16-1008254" TargetMode="External"/><Relationship Id="rId10" Type="http://schemas.openxmlformats.org/officeDocument/2006/relationships/hyperlink" Target="https://www.pdvcn.com/MotorizedLinearStage/high-performance-50mm---600mm-travel-stepper-motor,-motorized-linear-stage.html" TargetMode="External"/><Relationship Id="rId4" Type="http://schemas.openxmlformats.org/officeDocument/2006/relationships/hyperlink" Target="https://www.edmundoptics.eu/p/25mm-length-c-mount-extension-tube/15553/" TargetMode="External"/><Relationship Id="rId9" Type="http://schemas.openxmlformats.org/officeDocument/2006/relationships/hyperlink" Target="https://www.tech-specialist.com/nl/type-isb/bevestigingsmaterialen-isb/t-sleuf-moer-isb/t-sleuf-moeren-isb-sleuf-moer-sleuf-8-m8-1008393" TargetMode="External"/><Relationship Id="rId14" Type="http://schemas.openxmlformats.org/officeDocument/2006/relationships/hyperlink" Target="https://www.verpas.nl/trillingsdempers/rubber-cilindrisch/type-d/trildemper-type-d-d30-h30-m8x20/?_gl=1*1ouhg48*_up*MQ..*_gs*MQ..&amp;gclid=Cj0KCQjwgIXCBhDBARIsAELC9ZgDzhQ8AI-kzThq1t7ojXjnS-qBSv9FGDjop-RPMeQXwBRQRhbdBxAaAoQwEALw_wcB&amp;gbraid=0AAAAACxAaQuX4otb7hDyn8wndoi7cfDD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8" sqref="A8"/>
    </sheetView>
  </sheetViews>
  <sheetFormatPr defaultRowHeight="14.4" x14ac:dyDescent="0.3"/>
  <sheetData>
    <row r="1" spans="1:1" x14ac:dyDescent="0.3">
      <c r="A1" s="1" t="s">
        <v>1</v>
      </c>
    </row>
    <row r="2" spans="1:1" x14ac:dyDescent="0.3">
      <c r="A2" s="1" t="s">
        <v>0</v>
      </c>
    </row>
    <row r="3" spans="1:1" x14ac:dyDescent="0.3">
      <c r="A3" s="1" t="s">
        <v>2</v>
      </c>
    </row>
    <row r="8" spans="1:1" x14ac:dyDescent="0.3">
      <c r="A8" s="1" t="s">
        <v>3</v>
      </c>
    </row>
  </sheetData>
  <hyperlinks>
    <hyperlink ref="A2" r:id="rId1" xr:uid="{91096B3B-FD34-4D17-8DB4-7BE832330B02}"/>
    <hyperlink ref="A1" r:id="rId2" display="https://www.wehkamp.nl/vtwonen-tafelspiegel-oval-31-1x20-3-cm-17344151/?Maatcode=0000&amp;amp;utm_campaign=affiliates_productfeed_Wonen_Woonaccessoires_Spiegels&amp;amp;utm_term=17344151&amp;clickref=1011lAyhsqgW&amp;affiliate_id=1101l330693&amp;utm_source=ambinbv&amp;utm_medium=affiliate&amp;BC=PHG " xr:uid="{797B94DC-EEAB-4AC6-AF19-178202C48E10}"/>
    <hyperlink ref="A3" r:id="rId3" xr:uid="{4AB363E3-9D2C-4E4D-9284-DB4C1231B679}"/>
    <hyperlink ref="A8" r:id="rId4" xr:uid="{924786D1-A705-466F-BCDC-F79B46AD12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442B-2ED8-4354-8A9E-E47E3028C943}">
  <dimension ref="A1:J51"/>
  <sheetViews>
    <sheetView tabSelected="1" workbookViewId="0">
      <selection activeCell="E29" sqref="E29"/>
    </sheetView>
  </sheetViews>
  <sheetFormatPr defaultRowHeight="14.4" x14ac:dyDescent="0.3"/>
  <cols>
    <col min="1" max="1" width="30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</row>
    <row r="2" spans="1:5" x14ac:dyDescent="0.3">
      <c r="A2" t="s">
        <v>4</v>
      </c>
      <c r="B2">
        <v>1</v>
      </c>
      <c r="C2">
        <v>860.05</v>
      </c>
      <c r="D2">
        <f>B2*C2</f>
        <v>860.05</v>
      </c>
      <c r="E2" s="1" t="s">
        <v>5</v>
      </c>
    </row>
    <row r="3" spans="1:5" x14ac:dyDescent="0.3">
      <c r="A3" t="s">
        <v>10</v>
      </c>
      <c r="B3">
        <v>1</v>
      </c>
      <c r="C3">
        <v>78.8</v>
      </c>
      <c r="D3">
        <f t="shared" ref="D3:D8" si="0">B3*C3</f>
        <v>78.8</v>
      </c>
      <c r="E3" s="1" t="s">
        <v>11</v>
      </c>
    </row>
    <row r="4" spans="1:5" x14ac:dyDescent="0.3">
      <c r="A4" t="s">
        <v>12</v>
      </c>
      <c r="B4">
        <v>1</v>
      </c>
      <c r="C4">
        <v>1359</v>
      </c>
      <c r="D4">
        <f t="shared" si="0"/>
        <v>1359</v>
      </c>
    </row>
    <row r="5" spans="1:5" x14ac:dyDescent="0.3">
      <c r="A5" t="s">
        <v>16</v>
      </c>
      <c r="B5">
        <v>1</v>
      </c>
      <c r="C5">
        <v>100.94</v>
      </c>
      <c r="D5">
        <f t="shared" si="0"/>
        <v>100.94</v>
      </c>
      <c r="E5" s="1" t="s">
        <v>17</v>
      </c>
    </row>
    <row r="6" spans="1:5" x14ac:dyDescent="0.3">
      <c r="A6" t="s">
        <v>29</v>
      </c>
      <c r="B6">
        <v>1</v>
      </c>
      <c r="C6">
        <v>41.2</v>
      </c>
      <c r="D6">
        <f t="shared" si="0"/>
        <v>41.2</v>
      </c>
      <c r="E6" s="1" t="s">
        <v>30</v>
      </c>
    </row>
    <row r="7" spans="1:5" x14ac:dyDescent="0.3">
      <c r="A7" t="s">
        <v>32</v>
      </c>
      <c r="B7">
        <v>1</v>
      </c>
      <c r="C7">
        <v>113.3</v>
      </c>
      <c r="D7">
        <f t="shared" si="0"/>
        <v>113.3</v>
      </c>
      <c r="E7" s="1" t="s">
        <v>31</v>
      </c>
    </row>
    <row r="8" spans="1:5" x14ac:dyDescent="0.3">
      <c r="A8" t="s">
        <v>36</v>
      </c>
      <c r="B8">
        <v>1</v>
      </c>
      <c r="C8">
        <v>600</v>
      </c>
      <c r="D8">
        <f t="shared" si="0"/>
        <v>600</v>
      </c>
      <c r="E8" s="1" t="s">
        <v>37</v>
      </c>
    </row>
    <row r="9" spans="1:5" x14ac:dyDescent="0.3">
      <c r="A9" s="3" t="s">
        <v>54</v>
      </c>
      <c r="D9">
        <f>SUM(D2:D8)</f>
        <v>3153.29</v>
      </c>
    </row>
    <row r="11" spans="1:5" x14ac:dyDescent="0.3">
      <c r="A11" t="s">
        <v>55</v>
      </c>
      <c r="B11">
        <v>1</v>
      </c>
      <c r="C11">
        <v>120</v>
      </c>
      <c r="D11">
        <f t="shared" ref="D11:D22" si="1">B11*C11</f>
        <v>120</v>
      </c>
    </row>
    <row r="12" spans="1:5" x14ac:dyDescent="0.3">
      <c r="A12" t="s">
        <v>56</v>
      </c>
      <c r="B12">
        <v>1</v>
      </c>
      <c r="C12">
        <v>40</v>
      </c>
      <c r="D12">
        <f t="shared" si="1"/>
        <v>40</v>
      </c>
    </row>
    <row r="13" spans="1:5" x14ac:dyDescent="0.3">
      <c r="A13" t="s">
        <v>57</v>
      </c>
      <c r="B13">
        <v>1</v>
      </c>
      <c r="C13">
        <v>40</v>
      </c>
      <c r="D13">
        <f t="shared" si="1"/>
        <v>40</v>
      </c>
    </row>
    <row r="14" spans="1:5" x14ac:dyDescent="0.3">
      <c r="A14" t="s">
        <v>41</v>
      </c>
      <c r="B14">
        <v>25</v>
      </c>
      <c r="C14">
        <v>0.41</v>
      </c>
      <c r="D14">
        <f t="shared" si="1"/>
        <v>10.25</v>
      </c>
      <c r="E14" s="1" t="s">
        <v>42</v>
      </c>
    </row>
    <row r="15" spans="1:5" x14ac:dyDescent="0.3">
      <c r="A15" t="s">
        <v>40</v>
      </c>
      <c r="B15">
        <v>3</v>
      </c>
      <c r="C15">
        <v>0.56999999999999995</v>
      </c>
      <c r="D15">
        <f t="shared" si="1"/>
        <v>1.71</v>
      </c>
      <c r="E15" s="1" t="s">
        <v>39</v>
      </c>
    </row>
    <row r="16" spans="1:5" x14ac:dyDescent="0.3">
      <c r="A16" t="s">
        <v>74</v>
      </c>
      <c r="B16">
        <v>22</v>
      </c>
      <c r="C16">
        <v>0.55000000000000004</v>
      </c>
      <c r="D16">
        <f t="shared" si="1"/>
        <v>12.100000000000001</v>
      </c>
      <c r="E16" s="1" t="s">
        <v>73</v>
      </c>
    </row>
    <row r="17" spans="1:10" x14ac:dyDescent="0.3">
      <c r="A17" t="s">
        <v>43</v>
      </c>
      <c r="B17">
        <v>8</v>
      </c>
      <c r="D17">
        <f t="shared" si="1"/>
        <v>0</v>
      </c>
    </row>
    <row r="18" spans="1:10" x14ac:dyDescent="0.3">
      <c r="A18" t="s">
        <v>46</v>
      </c>
      <c r="B18">
        <v>1</v>
      </c>
      <c r="C18">
        <v>71.62</v>
      </c>
      <c r="D18">
        <f t="shared" si="1"/>
        <v>71.62</v>
      </c>
      <c r="E18" s="1" t="s">
        <v>45</v>
      </c>
    </row>
    <row r="19" spans="1:10" x14ac:dyDescent="0.3">
      <c r="A19" t="s">
        <v>72</v>
      </c>
      <c r="B19">
        <v>2</v>
      </c>
      <c r="C19">
        <v>53.75</v>
      </c>
      <c r="D19">
        <f t="shared" si="1"/>
        <v>107.5</v>
      </c>
      <c r="E19" s="1" t="s">
        <v>34</v>
      </c>
    </row>
    <row r="20" spans="1:10" x14ac:dyDescent="0.3">
      <c r="A20" t="s">
        <v>48</v>
      </c>
      <c r="B20">
        <v>12</v>
      </c>
      <c r="C20">
        <v>2.4900000000000002</v>
      </c>
      <c r="D20">
        <f t="shared" si="1"/>
        <v>29.880000000000003</v>
      </c>
      <c r="E20" s="1" t="s">
        <v>49</v>
      </c>
    </row>
    <row r="21" spans="1:10" x14ac:dyDescent="0.3">
      <c r="A21" t="s">
        <v>50</v>
      </c>
      <c r="B21">
        <v>8</v>
      </c>
      <c r="C21">
        <v>4.82</v>
      </c>
      <c r="D21">
        <f t="shared" si="1"/>
        <v>38.56</v>
      </c>
      <c r="E21" s="1" t="s">
        <v>51</v>
      </c>
    </row>
    <row r="22" spans="1:10" x14ac:dyDescent="0.3">
      <c r="A22" t="s">
        <v>53</v>
      </c>
      <c r="B22">
        <v>4</v>
      </c>
      <c r="C22">
        <v>1.1157999999999999</v>
      </c>
      <c r="D22">
        <f t="shared" si="1"/>
        <v>4.4631999999999996</v>
      </c>
      <c r="E22" s="1" t="s">
        <v>52</v>
      </c>
    </row>
    <row r="23" spans="1:10" x14ac:dyDescent="0.3">
      <c r="A23" s="3" t="s">
        <v>58</v>
      </c>
      <c r="D23">
        <f>SUM(D11:D22)</f>
        <v>476.08319999999998</v>
      </c>
      <c r="E23" s="1"/>
    </row>
    <row r="24" spans="1:10" x14ac:dyDescent="0.3">
      <c r="E24" s="1"/>
    </row>
    <row r="25" spans="1:10" x14ac:dyDescent="0.3">
      <c r="A25" s="3" t="s">
        <v>59</v>
      </c>
      <c r="E25" s="1"/>
    </row>
    <row r="26" spans="1:10" x14ac:dyDescent="0.3">
      <c r="A26" t="s">
        <v>60</v>
      </c>
      <c r="B26">
        <v>2</v>
      </c>
      <c r="C26">
        <v>1006</v>
      </c>
      <c r="D26">
        <f t="shared" ref="D26:D28" si="2">B26*C26</f>
        <v>2012</v>
      </c>
      <c r="E26" s="1"/>
      <c r="G26" t="s">
        <v>76</v>
      </c>
      <c r="I26">
        <v>1425</v>
      </c>
      <c r="J26" t="s">
        <v>77</v>
      </c>
    </row>
    <row r="27" spans="1:10" x14ac:dyDescent="0.3">
      <c r="A27" t="s">
        <v>61</v>
      </c>
      <c r="B27">
        <v>2</v>
      </c>
      <c r="C27">
        <v>500</v>
      </c>
      <c r="D27">
        <f t="shared" si="2"/>
        <v>1000</v>
      </c>
      <c r="E27" s="1"/>
    </row>
    <row r="28" spans="1:10" x14ac:dyDescent="0.3">
      <c r="A28" t="s">
        <v>62</v>
      </c>
      <c r="B28">
        <v>0</v>
      </c>
      <c r="C28">
        <v>500</v>
      </c>
      <c r="D28">
        <f t="shared" si="2"/>
        <v>0</v>
      </c>
      <c r="E28" s="1" t="s">
        <v>78</v>
      </c>
    </row>
    <row r="29" spans="1:10" x14ac:dyDescent="0.3">
      <c r="A29" t="s">
        <v>63</v>
      </c>
      <c r="B29">
        <v>2</v>
      </c>
    </row>
    <row r="30" spans="1:10" x14ac:dyDescent="0.3">
      <c r="A30" s="3" t="s">
        <v>64</v>
      </c>
      <c r="D30">
        <f>SUM(D26:D29)</f>
        <v>3012</v>
      </c>
    </row>
    <row r="31" spans="1:10" x14ac:dyDescent="0.3">
      <c r="A31" s="3"/>
    </row>
    <row r="32" spans="1:10" s="5" customFormat="1" x14ac:dyDescent="0.3">
      <c r="A32" s="4" t="s">
        <v>65</v>
      </c>
    </row>
    <row r="33" spans="1:8" s="5" customFormat="1" x14ac:dyDescent="0.3">
      <c r="A33" s="5" t="s">
        <v>67</v>
      </c>
      <c r="B33" s="5">
        <v>2</v>
      </c>
      <c r="C33" s="5">
        <v>2246</v>
      </c>
      <c r="D33" s="5">
        <f>B33*C33</f>
        <v>4492</v>
      </c>
      <c r="E33" s="5" t="s">
        <v>66</v>
      </c>
    </row>
    <row r="34" spans="1:8" s="5" customFormat="1" x14ac:dyDescent="0.3">
      <c r="A34" s="5" t="s">
        <v>68</v>
      </c>
      <c r="B34" s="5">
        <v>1</v>
      </c>
      <c r="C34" s="5">
        <v>92.43</v>
      </c>
      <c r="D34" s="5">
        <f>B34*C34</f>
        <v>92.43</v>
      </c>
    </row>
    <row r="35" spans="1:8" s="5" customFormat="1" x14ac:dyDescent="0.3">
      <c r="A35" s="5" t="s">
        <v>71</v>
      </c>
      <c r="B35" s="5">
        <v>2</v>
      </c>
      <c r="C35" s="5">
        <v>877.57</v>
      </c>
      <c r="D35" s="5">
        <f>B35*C35</f>
        <v>1755.14</v>
      </c>
    </row>
    <row r="36" spans="1:8" s="5" customFormat="1" x14ac:dyDescent="0.3">
      <c r="A36" s="5" t="s">
        <v>69</v>
      </c>
      <c r="B36" s="5">
        <v>1</v>
      </c>
      <c r="C36" s="5">
        <v>582.24</v>
      </c>
      <c r="D36" s="5">
        <f>B36*C36</f>
        <v>582.24</v>
      </c>
    </row>
    <row r="37" spans="1:8" s="5" customFormat="1" x14ac:dyDescent="0.3">
      <c r="A37" s="5" t="s">
        <v>70</v>
      </c>
      <c r="B37" s="5">
        <v>1</v>
      </c>
      <c r="C37" s="5">
        <v>39.22</v>
      </c>
      <c r="D37" s="5">
        <f>B37*C37</f>
        <v>39.22</v>
      </c>
    </row>
    <row r="38" spans="1:8" s="5" customFormat="1" x14ac:dyDescent="0.3">
      <c r="A38" s="5" t="s">
        <v>9</v>
      </c>
      <c r="D38" s="5">
        <f>SUM(D33:D37)</f>
        <v>6961.0300000000007</v>
      </c>
    </row>
    <row r="39" spans="1:8" x14ac:dyDescent="0.3">
      <c r="A39" s="3"/>
    </row>
    <row r="40" spans="1:8" x14ac:dyDescent="0.3">
      <c r="A40" t="s">
        <v>33</v>
      </c>
    </row>
    <row r="41" spans="1:8" x14ac:dyDescent="0.3">
      <c r="A41" t="s">
        <v>35</v>
      </c>
    </row>
    <row r="42" spans="1:8" x14ac:dyDescent="0.3">
      <c r="A42" s="1" t="s">
        <v>75</v>
      </c>
    </row>
    <row r="44" spans="1:8" x14ac:dyDescent="0.3">
      <c r="A44" s="1" t="s">
        <v>44</v>
      </c>
    </row>
    <row r="48" spans="1:8" x14ac:dyDescent="0.3">
      <c r="F48" t="s">
        <v>38</v>
      </c>
      <c r="H48">
        <f>7.2+4.5</f>
        <v>11.7</v>
      </c>
    </row>
    <row r="50" spans="3:7" x14ac:dyDescent="0.3">
      <c r="F50" t="s">
        <v>47</v>
      </c>
      <c r="G50">
        <f>2*0.75+2*(0.5-0.16)+0.75</f>
        <v>2.9299999999999997</v>
      </c>
    </row>
    <row r="51" spans="3:7" x14ac:dyDescent="0.3">
      <c r="C51">
        <f>0.0006*90</f>
        <v>5.3999999999999992E-2</v>
      </c>
    </row>
  </sheetData>
  <hyperlinks>
    <hyperlink ref="E2" r:id="rId1" xr:uid="{4F1550A3-1B49-497C-8767-EE34D2153151}"/>
    <hyperlink ref="E3" r:id="rId2" xr:uid="{E2698C82-91C3-4C6D-AFCD-4D8DC1A1A482}"/>
    <hyperlink ref="E5" r:id="rId3" xr:uid="{2126F8A3-55AF-49D2-AC22-B88FE0AEF72F}"/>
    <hyperlink ref="E6" r:id="rId4" xr:uid="{31E479ED-5776-4551-ADB3-4DC8782F90B6}"/>
    <hyperlink ref="E7" r:id="rId5" xr:uid="{677CF81A-1384-4E5F-986D-796AD5E0493E}"/>
    <hyperlink ref="E19" r:id="rId6" xr:uid="{F1D45705-8577-4AF3-8029-408545D25086}"/>
    <hyperlink ref="E8" r:id="rId7" xr:uid="{18FEDE9E-BEFA-4FB8-81F2-5606F7B426B2}"/>
    <hyperlink ref="E15" r:id="rId8" xr:uid="{C6395CD8-685F-4D75-8FD7-A386D98C9D66}"/>
    <hyperlink ref="E14" r:id="rId9" xr:uid="{38E527B7-2039-4C78-A72E-5A7A897BE819}"/>
    <hyperlink ref="A44" r:id="rId10" xr:uid="{334EE19E-743F-4200-846B-31CADAB09789}"/>
    <hyperlink ref="E18" r:id="rId11" xr:uid="{A03F00E4-E516-4704-A1CF-E6ECBA5C45DB}"/>
    <hyperlink ref="E20" r:id="rId12" xr:uid="{1D9A306D-F0E2-43F1-9885-51AE3DB53FCB}"/>
    <hyperlink ref="E21" r:id="rId13" xr:uid="{6ECC7101-B135-410A-B0CB-AD0B66E8B412}"/>
    <hyperlink ref="E22" r:id="rId14" display="https://www.verpas.nl/trillingsdempers/rubber-cilindrisch/type-d/trildemper-type-d-d30-h30-m8x20/?_gl=1*1ouhg48*_up*MQ..*_gs*MQ..&amp;gclid=Cj0KCQjwgIXCBhDBARIsAELC9ZgDzhQ8AI-kzThq1t7ojXjnS-qBSv9FGDjop-RPMeQXwBRQRhbdBxAaAoQwEALw_wcB&amp;gbraid=0AAAAACxAaQuX4otb7hDyn8wndoi7cfDDs " xr:uid="{03B3A896-786D-4C6E-A27A-7BECB4150400}"/>
    <hyperlink ref="E16" r:id="rId15" xr:uid="{88E3CC2F-5D1E-424F-B4A4-35881535C2C4}"/>
    <hyperlink ref="A42" r:id="rId16" location="productTitle " xr:uid="{6C24FA96-FFAD-4CD0-9980-193712884D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B533-8327-4B0D-9E74-E5A4E286D162}">
  <dimension ref="A1:C19"/>
  <sheetViews>
    <sheetView workbookViewId="0">
      <selection activeCell="A6" sqref="A6"/>
    </sheetView>
  </sheetViews>
  <sheetFormatPr defaultRowHeight="14.4" x14ac:dyDescent="0.3"/>
  <cols>
    <col min="1" max="1" width="30.44140625" customWidth="1"/>
    <col min="2" max="2" width="12" bestFit="1" customWidth="1"/>
  </cols>
  <sheetData>
    <row r="1" spans="1:3" x14ac:dyDescent="0.3">
      <c r="A1" t="s">
        <v>13</v>
      </c>
    </row>
    <row r="2" spans="1:3" x14ac:dyDescent="0.3">
      <c r="A2" t="s">
        <v>14</v>
      </c>
      <c r="B2">
        <v>17.5</v>
      </c>
    </row>
    <row r="3" spans="1:3" x14ac:dyDescent="0.3">
      <c r="A3" t="s">
        <v>15</v>
      </c>
      <c r="B3">
        <f>4.5/2-1.2/2</f>
        <v>1.65</v>
      </c>
    </row>
    <row r="4" spans="1:3" x14ac:dyDescent="0.3">
      <c r="A4" t="s">
        <v>18</v>
      </c>
      <c r="B4">
        <v>4</v>
      </c>
    </row>
    <row r="5" spans="1:3" x14ac:dyDescent="0.3">
      <c r="A5" t="s">
        <v>26</v>
      </c>
      <c r="B5">
        <v>25</v>
      </c>
    </row>
    <row r="7" spans="1:3" x14ac:dyDescent="0.3">
      <c r="A7" t="s">
        <v>19</v>
      </c>
      <c r="B7">
        <f>B8-SUM(B2:B4)</f>
        <v>23.550000000000004</v>
      </c>
    </row>
    <row r="8" spans="1:3" x14ac:dyDescent="0.3">
      <c r="A8" t="s">
        <v>27</v>
      </c>
      <c r="B8">
        <v>46.7</v>
      </c>
    </row>
    <row r="9" spans="1:3" x14ac:dyDescent="0.3">
      <c r="A9" t="s">
        <v>28</v>
      </c>
      <c r="B9">
        <f>SUM(B2:B5)</f>
        <v>48.15</v>
      </c>
    </row>
    <row r="16" spans="1:3" x14ac:dyDescent="0.3">
      <c r="A16" t="s">
        <v>20</v>
      </c>
      <c r="B16">
        <f>0.5/46.7/2</f>
        <v>5.3533190578158455E-3</v>
      </c>
      <c r="C16" t="s">
        <v>23</v>
      </c>
    </row>
    <row r="17" spans="1:3" x14ac:dyDescent="0.3">
      <c r="A17" t="s">
        <v>21</v>
      </c>
      <c r="B17" s="2">
        <f>0.00000055</f>
        <v>5.5000000000000003E-7</v>
      </c>
      <c r="C17" t="s">
        <v>24</v>
      </c>
    </row>
    <row r="18" spans="1:3" x14ac:dyDescent="0.3">
      <c r="A18" t="s">
        <v>25</v>
      </c>
      <c r="B18" s="2">
        <f>1.22*B17/B16</f>
        <v>1.2534280000000002E-4</v>
      </c>
      <c r="C18" t="s">
        <v>24</v>
      </c>
    </row>
    <row r="19" spans="1:3" x14ac:dyDescent="0.3">
      <c r="A19" t="s">
        <v>22</v>
      </c>
      <c r="B19" s="2">
        <f>B18/B16</f>
        <v>2.3414035040000006E-2</v>
      </c>
      <c r="C19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van den Berg</dc:creator>
  <cp:lastModifiedBy>Christiaan van den Berg</cp:lastModifiedBy>
  <dcterms:created xsi:type="dcterms:W3CDTF">2015-06-05T18:17:20Z</dcterms:created>
  <dcterms:modified xsi:type="dcterms:W3CDTF">2025-06-19T11:32:40Z</dcterms:modified>
</cp:coreProperties>
</file>